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935" lockStructure="1"/>
  <bookViews>
    <workbookView xWindow="120" yWindow="3960" windowWidth="18920" windowHeight="11020" tabRatio="678" firstSheet="2" activeTab="2"/>
  </bookViews>
  <sheets>
    <sheet name="PDC" sheetId="18" state="hidden" r:id="rId1"/>
    <sheet name="RP2016" sheetId="19" state="hidden" r:id="rId2"/>
    <sheet name="Salariés HF par secteur ZE" sheetId="14" r:id="rId3"/>
  </sheets>
  <externalReferences>
    <externalReference r:id="rId4"/>
  </externalReferences>
  <definedNames>
    <definedName name="_xlnm._FilterDatabase" localSheetId="1" hidden="1">'RP2016'!$BE$1:$BK$3925</definedName>
    <definedName name="CODE_ZE">[1]PDC!$E$16:$E$54</definedName>
    <definedName name="_xlnm.Print_Area" localSheetId="2">'Salariés HF par secteur ZE'!$A$1:$L$53</definedName>
  </definedNames>
  <calcPr calcId="145621"/>
</workbook>
</file>

<file path=xl/calcChain.xml><?xml version="1.0" encoding="utf-8"?>
<calcChain xmlns="http://schemas.openxmlformats.org/spreadsheetml/2006/main">
  <c r="E6" i="14" l="1"/>
  <c r="D6" i="14"/>
  <c r="C6" i="14"/>
  <c r="BK3925" i="19" l="1"/>
  <c r="BK3924" i="19"/>
  <c r="BK3923" i="19"/>
  <c r="BK3922" i="19"/>
  <c r="BK3921" i="19"/>
  <c r="BK3920" i="19"/>
  <c r="BK3919" i="19"/>
  <c r="BK3918" i="19"/>
  <c r="BK3917" i="19"/>
  <c r="BK3916" i="19"/>
  <c r="BK3915" i="19"/>
  <c r="BK3914" i="19"/>
  <c r="BK3913" i="19"/>
  <c r="BK3912" i="19"/>
  <c r="BK3911" i="19"/>
  <c r="BK3910" i="19"/>
  <c r="BK3909" i="19"/>
  <c r="BK3908" i="19"/>
  <c r="BK3907" i="19"/>
  <c r="BK3906" i="19"/>
  <c r="BK3905" i="19"/>
  <c r="BK3904" i="19"/>
  <c r="BK3903" i="19"/>
  <c r="BK3902" i="19"/>
  <c r="BK3901" i="19"/>
  <c r="BK3900" i="19"/>
  <c r="BK3899" i="19"/>
  <c r="BK3898" i="19"/>
  <c r="BK3897" i="19"/>
  <c r="BK3896" i="19"/>
  <c r="BK3895" i="19"/>
  <c r="BK3894" i="19"/>
  <c r="BK3893" i="19"/>
  <c r="BK3892" i="19"/>
  <c r="BK3891" i="19"/>
  <c r="BK3890" i="19"/>
  <c r="BK3889" i="19"/>
  <c r="BK3888" i="19"/>
  <c r="BK3887" i="19"/>
  <c r="BK3886" i="19"/>
  <c r="BK3885" i="19"/>
  <c r="BK3884" i="19"/>
  <c r="BK3883" i="19"/>
  <c r="BK3882" i="19"/>
  <c r="BK3881" i="19"/>
  <c r="BK3880" i="19"/>
  <c r="BK3879" i="19"/>
  <c r="BK3878" i="19"/>
  <c r="BK3877" i="19"/>
  <c r="BK3876" i="19"/>
  <c r="BK3875" i="19"/>
  <c r="BK3874" i="19"/>
  <c r="BK3873" i="19"/>
  <c r="BK3872" i="19"/>
  <c r="BK3871" i="19"/>
  <c r="BK3870" i="19"/>
  <c r="BK3869" i="19"/>
  <c r="BK3868" i="19"/>
  <c r="BK3867" i="19"/>
  <c r="BK3866" i="19"/>
  <c r="BK3865" i="19"/>
  <c r="BK3864" i="19"/>
  <c r="BK3863" i="19"/>
  <c r="BK3862" i="19"/>
  <c r="BK3861" i="19"/>
  <c r="BK3860" i="19"/>
  <c r="BK3859" i="19"/>
  <c r="BK3858" i="19"/>
  <c r="BK3857" i="19"/>
  <c r="BK3856" i="19"/>
  <c r="BK3855" i="19"/>
  <c r="BK3854" i="19"/>
  <c r="BK3853" i="19"/>
  <c r="BK3852" i="19"/>
  <c r="BK3851" i="19"/>
  <c r="BK3850" i="19"/>
  <c r="BK3849" i="19"/>
  <c r="BK3848" i="19"/>
  <c r="BK3847" i="19"/>
  <c r="BK3846" i="19"/>
  <c r="BK3845" i="19"/>
  <c r="BK3844" i="19"/>
  <c r="BK3843" i="19"/>
  <c r="BK3842" i="19"/>
  <c r="BK3841" i="19"/>
  <c r="BK3840" i="19"/>
  <c r="BK3839" i="19"/>
  <c r="BK3838" i="19"/>
  <c r="BK3837" i="19"/>
  <c r="BK3836" i="19"/>
  <c r="BK3835" i="19"/>
  <c r="BK3834" i="19"/>
  <c r="BK3833" i="19"/>
  <c r="BK3832" i="19"/>
  <c r="BK3831" i="19"/>
  <c r="BK3830" i="19"/>
  <c r="BK3829" i="19"/>
  <c r="BK3828" i="19"/>
  <c r="BK3827" i="19"/>
  <c r="BK3826" i="19"/>
  <c r="BK3825" i="19"/>
  <c r="BK3824" i="19"/>
  <c r="BK3823" i="19"/>
  <c r="BK3822" i="19"/>
  <c r="BK3821" i="19"/>
  <c r="BK3820" i="19"/>
  <c r="BK3819" i="19"/>
  <c r="BK3818" i="19"/>
  <c r="BK3817" i="19"/>
  <c r="BK3816" i="19"/>
  <c r="BK3815" i="19"/>
  <c r="BK3814" i="19"/>
  <c r="BK3813" i="19"/>
  <c r="BK3812" i="19"/>
  <c r="BK3811" i="19"/>
  <c r="BK3810" i="19"/>
  <c r="BK3809" i="19"/>
  <c r="BK3808" i="19"/>
  <c r="BK3807" i="19"/>
  <c r="BK3806" i="19"/>
  <c r="BK3805" i="19"/>
  <c r="BK3804" i="19"/>
  <c r="BK3803" i="19"/>
  <c r="BK3802" i="19"/>
  <c r="BK3801" i="19"/>
  <c r="BK3800" i="19"/>
  <c r="BK3799" i="19"/>
  <c r="BK3798" i="19"/>
  <c r="BK3797" i="19"/>
  <c r="BK3796" i="19"/>
  <c r="BK3795" i="19"/>
  <c r="BK3794" i="19"/>
  <c r="BK3793" i="19"/>
  <c r="BK3792" i="19"/>
  <c r="BK3791" i="19"/>
  <c r="BK3790" i="19"/>
  <c r="BK3789" i="19"/>
  <c r="BK3788" i="19"/>
  <c r="BK3787" i="19"/>
  <c r="BK3786" i="19"/>
  <c r="BK3785" i="19"/>
  <c r="BK3784" i="19"/>
  <c r="BK3783" i="19"/>
  <c r="BK3782" i="19"/>
  <c r="BK3781" i="19"/>
  <c r="BK3780" i="19"/>
  <c r="BK3779" i="19"/>
  <c r="BK3778" i="19"/>
  <c r="BK3777" i="19"/>
  <c r="BK3776" i="19"/>
  <c r="BK3775" i="19"/>
  <c r="BK3774" i="19"/>
  <c r="BK3773" i="19"/>
  <c r="BK3772" i="19"/>
  <c r="BK3771" i="19"/>
  <c r="BK3770" i="19"/>
  <c r="BK3769" i="19"/>
  <c r="BK3768" i="19"/>
  <c r="BK3767" i="19"/>
  <c r="BK3766" i="19"/>
  <c r="BK3765" i="19"/>
  <c r="BK3764" i="19"/>
  <c r="BK3763" i="19"/>
  <c r="BK3762" i="19"/>
  <c r="BK3761" i="19"/>
  <c r="BK3760" i="19"/>
  <c r="BK3759" i="19"/>
  <c r="BK3758" i="19"/>
  <c r="BK3757" i="19"/>
  <c r="BK3756" i="19"/>
  <c r="BK3755" i="19"/>
  <c r="BK3754" i="19"/>
  <c r="BK3753" i="19"/>
  <c r="BK3752" i="19"/>
  <c r="BK3751" i="19"/>
  <c r="BK3750" i="19"/>
  <c r="BK3749" i="19"/>
  <c r="BK3748" i="19"/>
  <c r="BK3747" i="19"/>
  <c r="BK3746" i="19"/>
  <c r="BK3745" i="19"/>
  <c r="BK3744" i="19"/>
  <c r="BK3743" i="19"/>
  <c r="BK3742" i="19"/>
  <c r="BK3741" i="19"/>
  <c r="BK3740" i="19"/>
  <c r="BK3739" i="19"/>
  <c r="BK3738" i="19"/>
  <c r="BK3737" i="19"/>
  <c r="BK3736" i="19"/>
  <c r="BK3735" i="19"/>
  <c r="BK3734" i="19"/>
  <c r="BK3733" i="19"/>
  <c r="BK3732" i="19"/>
  <c r="BK3731" i="19"/>
  <c r="BK3730" i="19"/>
  <c r="BK3729" i="19"/>
  <c r="BK3728" i="19"/>
  <c r="BK3727" i="19"/>
  <c r="BK3726" i="19"/>
  <c r="BK3725" i="19"/>
  <c r="BK3724" i="19"/>
  <c r="BK3723" i="19"/>
  <c r="BK3722" i="19"/>
  <c r="BK3721" i="19"/>
  <c r="BK3720" i="19"/>
  <c r="BK3719" i="19"/>
  <c r="BK3718" i="19"/>
  <c r="BK3717" i="19"/>
  <c r="BK3716" i="19"/>
  <c r="BK3715" i="19"/>
  <c r="BK3714" i="19"/>
  <c r="BK3713" i="19"/>
  <c r="BK3712" i="19"/>
  <c r="BK3711" i="19"/>
  <c r="BK3710" i="19"/>
  <c r="BK3709" i="19"/>
  <c r="BK3708" i="19"/>
  <c r="BK3707" i="19"/>
  <c r="BK3706" i="19"/>
  <c r="BK3705" i="19"/>
  <c r="BK3704" i="19"/>
  <c r="BK3703" i="19"/>
  <c r="BK3702" i="19"/>
  <c r="BK3701" i="19"/>
  <c r="BK3700" i="19"/>
  <c r="BK3699" i="19"/>
  <c r="BK3698" i="19"/>
  <c r="BK3697" i="19"/>
  <c r="BK3696" i="19"/>
  <c r="BK3695" i="19"/>
  <c r="BK3694" i="19"/>
  <c r="BK3693" i="19"/>
  <c r="BK3692" i="19"/>
  <c r="BK3691" i="19"/>
  <c r="BK3690" i="19"/>
  <c r="BK3689" i="19"/>
  <c r="BK3688" i="19"/>
  <c r="BK3687" i="19"/>
  <c r="BK3686" i="19"/>
  <c r="BK3685" i="19"/>
  <c r="BK3684" i="19"/>
  <c r="BK3683" i="19"/>
  <c r="BK3682" i="19"/>
  <c r="BK3681" i="19"/>
  <c r="BK3680" i="19"/>
  <c r="BK3679" i="19"/>
  <c r="BK3678" i="19"/>
  <c r="BK3677" i="19"/>
  <c r="BK3676" i="19"/>
  <c r="BK3675" i="19"/>
  <c r="BK3674" i="19"/>
  <c r="BK3673" i="19"/>
  <c r="BK3672" i="19"/>
  <c r="BK3671" i="19"/>
  <c r="BK3670" i="19"/>
  <c r="BK3669" i="19"/>
  <c r="BK3668" i="19"/>
  <c r="BK3667" i="19"/>
  <c r="BK3666" i="19"/>
  <c r="BK3665" i="19"/>
  <c r="BK3664" i="19"/>
  <c r="BK3663" i="19"/>
  <c r="BK3662" i="19"/>
  <c r="BK3661" i="19"/>
  <c r="BK3660" i="19"/>
  <c r="BK3659" i="19"/>
  <c r="BK3658" i="19"/>
  <c r="BK3657" i="19"/>
  <c r="BK3656" i="19"/>
  <c r="BK3655" i="19"/>
  <c r="BK3654" i="19"/>
  <c r="BK3653" i="19"/>
  <c r="BK3652" i="19"/>
  <c r="BK3651" i="19"/>
  <c r="BK3650" i="19"/>
  <c r="BK3649" i="19"/>
  <c r="BK3648" i="19"/>
  <c r="BK3647" i="19"/>
  <c r="BK3646" i="19"/>
  <c r="BK3645" i="19"/>
  <c r="BK3644" i="19"/>
  <c r="BK3643" i="19"/>
  <c r="BK3642" i="19"/>
  <c r="BK3641" i="19"/>
  <c r="BK3640" i="19"/>
  <c r="BK3639" i="19"/>
  <c r="BK3638" i="19"/>
  <c r="BK3637" i="19"/>
  <c r="BK3636" i="19"/>
  <c r="BK3635" i="19"/>
  <c r="BK3634" i="19"/>
  <c r="BK3633" i="19"/>
  <c r="BK3632" i="19"/>
  <c r="BK3631" i="19"/>
  <c r="BK3630" i="19"/>
  <c r="BK3629" i="19"/>
  <c r="BK3628" i="19"/>
  <c r="BK3627" i="19"/>
  <c r="BK3626" i="19"/>
  <c r="BK3625" i="19"/>
  <c r="BK3624" i="19"/>
  <c r="BK3623" i="19"/>
  <c r="BK3622" i="19"/>
  <c r="BK3621" i="19"/>
  <c r="BK3620" i="19"/>
  <c r="BK3619" i="19"/>
  <c r="BK3618" i="19"/>
  <c r="BK3617" i="19"/>
  <c r="BK3616" i="19"/>
  <c r="BK3615" i="19"/>
  <c r="BK3614" i="19"/>
  <c r="BK3613" i="19"/>
  <c r="BK3612" i="19"/>
  <c r="BK3611" i="19"/>
  <c r="BK3610" i="19"/>
  <c r="BK3609" i="19"/>
  <c r="BK3608" i="19"/>
  <c r="BK3607" i="19"/>
  <c r="BK3606" i="19"/>
  <c r="BK3605" i="19"/>
  <c r="BK3604" i="19"/>
  <c r="BK3603" i="19"/>
  <c r="BK3602" i="19"/>
  <c r="BK3601" i="19"/>
  <c r="BK3600" i="19"/>
  <c r="BK3599" i="19"/>
  <c r="BK3598" i="19"/>
  <c r="BK3597" i="19"/>
  <c r="BK3596" i="19"/>
  <c r="BK3595" i="19"/>
  <c r="BK3594" i="19"/>
  <c r="BK3593" i="19"/>
  <c r="BK3592" i="19"/>
  <c r="BK3591" i="19"/>
  <c r="BK3590" i="19"/>
  <c r="BK3589" i="19"/>
  <c r="BK3588" i="19"/>
  <c r="BK3587" i="19"/>
  <c r="BK3586" i="19"/>
  <c r="BK3585" i="19"/>
  <c r="BK3584" i="19"/>
  <c r="BK3583" i="19"/>
  <c r="BK3582" i="19"/>
  <c r="BK3581" i="19"/>
  <c r="BK3580" i="19"/>
  <c r="BK3579" i="19"/>
  <c r="BK3578" i="19"/>
  <c r="BK3577" i="19"/>
  <c r="BK3576" i="19"/>
  <c r="BK3575" i="19"/>
  <c r="BK3574" i="19"/>
  <c r="BK3573" i="19"/>
  <c r="BK3572" i="19"/>
  <c r="BK3571" i="19"/>
  <c r="BK3570" i="19"/>
  <c r="BK3569" i="19"/>
  <c r="BK3568" i="19"/>
  <c r="BK3567" i="19"/>
  <c r="BK3566" i="19"/>
  <c r="BK3565" i="19"/>
  <c r="BK3564" i="19"/>
  <c r="BK3563" i="19"/>
  <c r="BK3562" i="19"/>
  <c r="BK3561" i="19"/>
  <c r="BK3560" i="19"/>
  <c r="BK3559" i="19"/>
  <c r="BK3558" i="19"/>
  <c r="BK3557" i="19"/>
  <c r="BK3556" i="19"/>
  <c r="BK3555" i="19"/>
  <c r="BK3554" i="19"/>
  <c r="BK3553" i="19"/>
  <c r="BK3552" i="19"/>
  <c r="BK3551" i="19"/>
  <c r="BK3550" i="19"/>
  <c r="BK3549" i="19"/>
  <c r="BK3548" i="19"/>
  <c r="BK3547" i="19"/>
  <c r="BK3546" i="19"/>
  <c r="BK3545" i="19"/>
  <c r="BK3544" i="19"/>
  <c r="BK3543" i="19"/>
  <c r="BK3542" i="19"/>
  <c r="BK3541" i="19"/>
  <c r="BK3540" i="19"/>
  <c r="BK3539" i="19"/>
  <c r="BK3538" i="19"/>
  <c r="BK3537" i="19"/>
  <c r="BK3536" i="19"/>
  <c r="BK3535" i="19"/>
  <c r="BK3534" i="19"/>
  <c r="BK3533" i="19"/>
  <c r="BK3532" i="19"/>
  <c r="BK3531" i="19"/>
  <c r="BK3530" i="19"/>
  <c r="BK3529" i="19"/>
  <c r="BK3528" i="19"/>
  <c r="BK3527" i="19"/>
  <c r="BK3526" i="19"/>
  <c r="BK3525" i="19"/>
  <c r="BK3524" i="19"/>
  <c r="BK3523" i="19"/>
  <c r="BK3522" i="19"/>
  <c r="BK3521" i="19"/>
  <c r="BK3520" i="19"/>
  <c r="BK3519" i="19"/>
  <c r="BK3518" i="19"/>
  <c r="BK3517" i="19"/>
  <c r="BK3516" i="19"/>
  <c r="BK3515" i="19"/>
  <c r="BK3514" i="19"/>
  <c r="BK3513" i="19"/>
  <c r="BK3512" i="19"/>
  <c r="BK3511" i="19"/>
  <c r="BK3510" i="19"/>
  <c r="BK3509" i="19"/>
  <c r="BK3508" i="19"/>
  <c r="BK3507" i="19"/>
  <c r="BK3506" i="19"/>
  <c r="BK3505" i="19"/>
  <c r="BK3504" i="19"/>
  <c r="BK3503" i="19"/>
  <c r="BK3502" i="19"/>
  <c r="BK3501" i="19"/>
  <c r="BK3500" i="19"/>
  <c r="BK3499" i="19"/>
  <c r="BK3498" i="19"/>
  <c r="BK3497" i="19"/>
  <c r="BK3496" i="19"/>
  <c r="BK3495" i="19"/>
  <c r="BK3494" i="19"/>
  <c r="BK3493" i="19"/>
  <c r="BK3492" i="19"/>
  <c r="BK3491" i="19"/>
  <c r="BK3490" i="19"/>
  <c r="BK3489" i="19"/>
  <c r="BK3488" i="19"/>
  <c r="BK3487" i="19"/>
  <c r="BK3486" i="19"/>
  <c r="BK3485" i="19"/>
  <c r="BK3484" i="19"/>
  <c r="BK3483" i="19"/>
  <c r="BK3482" i="19"/>
  <c r="BK3481" i="19"/>
  <c r="BK3480" i="19"/>
  <c r="BK3479" i="19"/>
  <c r="BK3478" i="19"/>
  <c r="BK3477" i="19"/>
  <c r="BK3476" i="19"/>
  <c r="BK3475" i="19"/>
  <c r="BK3474" i="19"/>
  <c r="BK3473" i="19"/>
  <c r="BK3472" i="19"/>
  <c r="BK3471" i="19"/>
  <c r="BK3470" i="19"/>
  <c r="BK3469" i="19"/>
  <c r="BK3468" i="19"/>
  <c r="BK3467" i="19"/>
  <c r="BK3466" i="19"/>
  <c r="BK3465" i="19"/>
  <c r="BK3464" i="19"/>
  <c r="BK3463" i="19"/>
  <c r="BK3462" i="19"/>
  <c r="BK3461" i="19"/>
  <c r="BK3460" i="19"/>
  <c r="BK3459" i="19"/>
  <c r="BK3458" i="19"/>
  <c r="BK3457" i="19"/>
  <c r="BK3456" i="19"/>
  <c r="BK3455" i="19"/>
  <c r="BK3454" i="19"/>
  <c r="BK3453" i="19"/>
  <c r="BK3452" i="19"/>
  <c r="BK3451" i="19"/>
  <c r="BK3450" i="19"/>
  <c r="BK3449" i="19"/>
  <c r="BK3448" i="19"/>
  <c r="BK3447" i="19"/>
  <c r="BK3446" i="19"/>
  <c r="BK3445" i="19"/>
  <c r="BK3444" i="19"/>
  <c r="BK3443" i="19"/>
  <c r="BK3442" i="19"/>
  <c r="BK3441" i="19"/>
  <c r="BK3440" i="19"/>
  <c r="BK3439" i="19"/>
  <c r="BK3438" i="19"/>
  <c r="BK3437" i="19"/>
  <c r="BK3436" i="19"/>
  <c r="BK3435" i="19"/>
  <c r="BK3434" i="19"/>
  <c r="BK3433" i="19"/>
  <c r="BK3432" i="19"/>
  <c r="BK3431" i="19"/>
  <c r="BK3430" i="19"/>
  <c r="BK3429" i="19"/>
  <c r="BK3428" i="19"/>
  <c r="BK3427" i="19"/>
  <c r="BK3426" i="19"/>
  <c r="BK3425" i="19"/>
  <c r="BK3424" i="19"/>
  <c r="BK3423" i="19"/>
  <c r="BK3422" i="19"/>
  <c r="BK3421" i="19"/>
  <c r="BK3420" i="19"/>
  <c r="BK3419" i="19"/>
  <c r="BK3418" i="19"/>
  <c r="BK3417" i="19"/>
  <c r="BK3416" i="19"/>
  <c r="BK3415" i="19"/>
  <c r="BK3414" i="19"/>
  <c r="BK3413" i="19"/>
  <c r="BK3412" i="19"/>
  <c r="BK3411" i="19"/>
  <c r="BK3410" i="19"/>
  <c r="BK3409" i="19"/>
  <c r="BK3408" i="19"/>
  <c r="BK3407" i="19"/>
  <c r="BK3406" i="19"/>
  <c r="BK3405" i="19"/>
  <c r="BK3404" i="19"/>
  <c r="BK3403" i="19"/>
  <c r="BK3402" i="19"/>
  <c r="BK3401" i="19"/>
  <c r="BK3400" i="19"/>
  <c r="BK3399" i="19"/>
  <c r="BK3398" i="19"/>
  <c r="BK3397" i="19"/>
  <c r="BK3396" i="19"/>
  <c r="BK3395" i="19"/>
  <c r="BK3394" i="19"/>
  <c r="BK3393" i="19"/>
  <c r="BK3392" i="19"/>
  <c r="BK3391" i="19"/>
  <c r="BK3390" i="19"/>
  <c r="BK3389" i="19"/>
  <c r="BK3388" i="19"/>
  <c r="BK3387" i="19"/>
  <c r="BK3386" i="19"/>
  <c r="BK3385" i="19"/>
  <c r="BK3384" i="19"/>
  <c r="BK3383" i="19"/>
  <c r="BK3382" i="19"/>
  <c r="BK3381" i="19"/>
  <c r="BK3380" i="19"/>
  <c r="BK3379" i="19"/>
  <c r="BK3378" i="19"/>
  <c r="BK3377" i="19"/>
  <c r="BK3376" i="19"/>
  <c r="BK3375" i="19"/>
  <c r="BK3374" i="19"/>
  <c r="BK3373" i="19"/>
  <c r="BK3372" i="19"/>
  <c r="BK3371" i="19"/>
  <c r="BK3370" i="19"/>
  <c r="BK3369" i="19"/>
  <c r="BK3368" i="19"/>
  <c r="BK3367" i="19"/>
  <c r="BK3366" i="19"/>
  <c r="BK3365" i="19"/>
  <c r="BK3364" i="19"/>
  <c r="BK3363" i="19"/>
  <c r="BK3362" i="19"/>
  <c r="BK3361" i="19"/>
  <c r="BK3360" i="19"/>
  <c r="BK3359" i="19"/>
  <c r="BK3358" i="19"/>
  <c r="BK3357" i="19"/>
  <c r="BK3356" i="19"/>
  <c r="BK3355" i="19"/>
  <c r="BK3354" i="19"/>
  <c r="BK3353" i="19"/>
  <c r="BK3352" i="19"/>
  <c r="BK3351" i="19"/>
  <c r="BK3350" i="19"/>
  <c r="BK3349" i="19"/>
  <c r="BK3348" i="19"/>
  <c r="BK3347" i="19"/>
  <c r="BK3346" i="19"/>
  <c r="BK3345" i="19"/>
  <c r="BK3344" i="19"/>
  <c r="BK3343" i="19"/>
  <c r="BK3342" i="19"/>
  <c r="BK3341" i="19"/>
  <c r="BK3340" i="19"/>
  <c r="BK3339" i="19"/>
  <c r="BK3338" i="19"/>
  <c r="BK3337" i="19"/>
  <c r="BK3336" i="19"/>
  <c r="BK3335" i="19"/>
  <c r="BK3334" i="19"/>
  <c r="BK3333" i="19"/>
  <c r="BK3332" i="19"/>
  <c r="BK3331" i="19"/>
  <c r="BK3330" i="19"/>
  <c r="BK3329" i="19"/>
  <c r="BK3328" i="19"/>
  <c r="BK3327" i="19"/>
  <c r="BK3326" i="19"/>
  <c r="BK3325" i="19"/>
  <c r="BK3324" i="19"/>
  <c r="BK3323" i="19"/>
  <c r="BK3322" i="19"/>
  <c r="BK3321" i="19"/>
  <c r="BK3320" i="19"/>
  <c r="BK3319" i="19"/>
  <c r="BK3318" i="19"/>
  <c r="BK3317" i="19"/>
  <c r="BK3316" i="19"/>
  <c r="BK3315" i="19"/>
  <c r="BK3314" i="19"/>
  <c r="BK3313" i="19"/>
  <c r="BK3312" i="19"/>
  <c r="BK3311" i="19"/>
  <c r="BK3310" i="19"/>
  <c r="BK3309" i="19"/>
  <c r="BK3308" i="19"/>
  <c r="BK3307" i="19"/>
  <c r="BK3306" i="19"/>
  <c r="BK3305" i="19"/>
  <c r="BK3304" i="19"/>
  <c r="BK3303" i="19"/>
  <c r="BK3302" i="19"/>
  <c r="BK3301" i="19"/>
  <c r="BK3300" i="19"/>
  <c r="BK3299" i="19"/>
  <c r="BK3298" i="19"/>
  <c r="BK3297" i="19"/>
  <c r="BK3296" i="19"/>
  <c r="BK3295" i="19"/>
  <c r="BK3294" i="19"/>
  <c r="BK3293" i="19"/>
  <c r="BK3292" i="19"/>
  <c r="BK3291" i="19"/>
  <c r="BK3290" i="19"/>
  <c r="BK3289" i="19"/>
  <c r="BK3288" i="19"/>
  <c r="BK3287" i="19"/>
  <c r="BK3286" i="19"/>
  <c r="BK3285" i="19"/>
  <c r="BK3284" i="19"/>
  <c r="BK3283" i="19"/>
  <c r="BK3282" i="19"/>
  <c r="BK3281" i="19"/>
  <c r="BK3280" i="19"/>
  <c r="BK3279" i="19"/>
  <c r="BK3278" i="19"/>
  <c r="BK3277" i="19"/>
  <c r="BK3276" i="19"/>
  <c r="BK3275" i="19"/>
  <c r="BK3274" i="19"/>
  <c r="BK3273" i="19"/>
  <c r="BK3272" i="19"/>
  <c r="BK3271" i="19"/>
  <c r="BK3270" i="19"/>
  <c r="BK3269" i="19"/>
  <c r="BK3268" i="19"/>
  <c r="BK3267" i="19"/>
  <c r="BK3266" i="19"/>
  <c r="BK3265" i="19"/>
  <c r="BK3264" i="19"/>
  <c r="BK3263" i="19"/>
  <c r="BK3262" i="19"/>
  <c r="BK3261" i="19"/>
  <c r="BK3260" i="19"/>
  <c r="BK3259" i="19"/>
  <c r="BK3258" i="19"/>
  <c r="BK3257" i="19"/>
  <c r="BK3256" i="19"/>
  <c r="BK3255" i="19"/>
  <c r="BK3254" i="19"/>
  <c r="BK3253" i="19"/>
  <c r="BK3252" i="19"/>
  <c r="BK3251" i="19"/>
  <c r="BK3250" i="19"/>
  <c r="BK3249" i="19"/>
  <c r="BK3248" i="19"/>
  <c r="BK3247" i="19"/>
  <c r="BK3246" i="19"/>
  <c r="BK3245" i="19"/>
  <c r="BK3244" i="19"/>
  <c r="BK3243" i="19"/>
  <c r="BK3242" i="19"/>
  <c r="BK3241" i="19"/>
  <c r="BK3240" i="19"/>
  <c r="BK3239" i="19"/>
  <c r="BK3238" i="19"/>
  <c r="BK3237" i="19"/>
  <c r="BK3236" i="19"/>
  <c r="BK3235" i="19"/>
  <c r="BK3234" i="19"/>
  <c r="BK3233" i="19"/>
  <c r="BK3232" i="19"/>
  <c r="BK3231" i="19"/>
  <c r="BK3230" i="19"/>
  <c r="BK3229" i="19"/>
  <c r="BK3228" i="19"/>
  <c r="BK3227" i="19"/>
  <c r="BK3226" i="19"/>
  <c r="BK3225" i="19"/>
  <c r="BK3224" i="19"/>
  <c r="BK3223" i="19"/>
  <c r="BK3222" i="19"/>
  <c r="BK3221" i="19"/>
  <c r="BK3220" i="19"/>
  <c r="BK3219" i="19"/>
  <c r="BK3218" i="19"/>
  <c r="BK3217" i="19"/>
  <c r="BK3216" i="19"/>
  <c r="BK3215" i="19"/>
  <c r="BK3214" i="19"/>
  <c r="BK3213" i="19"/>
  <c r="BK3212" i="19"/>
  <c r="BK3211" i="19"/>
  <c r="BK3210" i="19"/>
  <c r="BK3209" i="19"/>
  <c r="BK3208" i="19"/>
  <c r="BK3207" i="19"/>
  <c r="BK3206" i="19"/>
  <c r="BK3205" i="19"/>
  <c r="BK3204" i="19"/>
  <c r="BK3203" i="19"/>
  <c r="BK3202" i="19"/>
  <c r="BK3201" i="19"/>
  <c r="BK3200" i="19"/>
  <c r="BK3199" i="19"/>
  <c r="BK3198" i="19"/>
  <c r="BK3197" i="19"/>
  <c r="BK3196" i="19"/>
  <c r="BK3195" i="19"/>
  <c r="BK3194" i="19"/>
  <c r="BK3193" i="19"/>
  <c r="BK3192" i="19"/>
  <c r="BK3191" i="19"/>
  <c r="BK3190" i="19"/>
  <c r="BK3189" i="19"/>
  <c r="BK3188" i="19"/>
  <c r="BK3187" i="19"/>
  <c r="BK3186" i="19"/>
  <c r="BK3185" i="19"/>
  <c r="BK3184" i="19"/>
  <c r="BK3183" i="19"/>
  <c r="BK3182" i="19"/>
  <c r="BK3181" i="19"/>
  <c r="BK3180" i="19"/>
  <c r="BK3179" i="19"/>
  <c r="BK3178" i="19"/>
  <c r="BK3177" i="19"/>
  <c r="BK3176" i="19"/>
  <c r="BK3175" i="19"/>
  <c r="BK3174" i="19"/>
  <c r="BK3173" i="19"/>
  <c r="BK3172" i="19"/>
  <c r="BK3171" i="19"/>
  <c r="BK3170" i="19"/>
  <c r="BK3169" i="19"/>
  <c r="BK3168" i="19"/>
  <c r="BK3167" i="19"/>
  <c r="BK3166" i="19"/>
  <c r="BK3165" i="19"/>
  <c r="BK3164" i="19"/>
  <c r="BK3163" i="19"/>
  <c r="BK3162" i="19"/>
  <c r="BK3161" i="19"/>
  <c r="BK3160" i="19"/>
  <c r="BK3159" i="19"/>
  <c r="BK3158" i="19"/>
  <c r="BK3157" i="19"/>
  <c r="BK3156" i="19"/>
  <c r="BK3155" i="19"/>
  <c r="BK3154" i="19"/>
  <c r="BK3153" i="19"/>
  <c r="BK3152" i="19"/>
  <c r="BK3151" i="19"/>
  <c r="BK3150" i="19"/>
  <c r="BK3149" i="19"/>
  <c r="BK3148" i="19"/>
  <c r="BK3147" i="19"/>
  <c r="BK3146" i="19"/>
  <c r="BK3145" i="19"/>
  <c r="BK3144" i="19"/>
  <c r="BK3143" i="19"/>
  <c r="BK3142" i="19"/>
  <c r="BK3141" i="19"/>
  <c r="BK3140" i="19"/>
  <c r="BK3139" i="19"/>
  <c r="BK3138" i="19"/>
  <c r="BK3137" i="19"/>
  <c r="BK3136" i="19"/>
  <c r="BK3135" i="19"/>
  <c r="BK3134" i="19"/>
  <c r="BK3133" i="19"/>
  <c r="BK3132" i="19"/>
  <c r="BK3131" i="19"/>
  <c r="BK3130" i="19"/>
  <c r="BK3129" i="19"/>
  <c r="BK3128" i="19"/>
  <c r="BK3127" i="19"/>
  <c r="BK3126" i="19"/>
  <c r="BK3125" i="19"/>
  <c r="BK3124" i="19"/>
  <c r="BK3123" i="19"/>
  <c r="BK3122" i="19"/>
  <c r="BK3121" i="19"/>
  <c r="BK3120" i="19"/>
  <c r="BK3119" i="19"/>
  <c r="BK3118" i="19"/>
  <c r="BK3117" i="19"/>
  <c r="BK3116" i="19"/>
  <c r="BK3115" i="19"/>
  <c r="BK3114" i="19"/>
  <c r="BK3113" i="19"/>
  <c r="BK3112" i="19"/>
  <c r="BK3111" i="19"/>
  <c r="BK3110" i="19"/>
  <c r="BK3109" i="19"/>
  <c r="BK3108" i="19"/>
  <c r="BK3107" i="19"/>
  <c r="BK3106" i="19"/>
  <c r="BK3105" i="19"/>
  <c r="BK3104" i="19"/>
  <c r="BK3103" i="19"/>
  <c r="BK3102" i="19"/>
  <c r="BK3101" i="19"/>
  <c r="BK3100" i="19"/>
  <c r="BK3099" i="19"/>
  <c r="BK3098" i="19"/>
  <c r="BK3097" i="19"/>
  <c r="BK3096" i="19"/>
  <c r="BK3095" i="19"/>
  <c r="BK3094" i="19"/>
  <c r="BK3093" i="19"/>
  <c r="BK3092" i="19"/>
  <c r="BK3091" i="19"/>
  <c r="BK3090" i="19"/>
  <c r="BK3089" i="19"/>
  <c r="BK3088" i="19"/>
  <c r="BK3087" i="19"/>
  <c r="BK3086" i="19"/>
  <c r="BK3085" i="19"/>
  <c r="BK3084" i="19"/>
  <c r="BK3083" i="19"/>
  <c r="BK3082" i="19"/>
  <c r="BK3081" i="19"/>
  <c r="BK3080" i="19"/>
  <c r="BK3079" i="19"/>
  <c r="BK3078" i="19"/>
  <c r="BK3077" i="19"/>
  <c r="BK3076" i="19"/>
  <c r="BK3075" i="19"/>
  <c r="BK3074" i="19"/>
  <c r="BK3073" i="19"/>
  <c r="BK3072" i="19"/>
  <c r="BK3071" i="19"/>
  <c r="BK3070" i="19"/>
  <c r="BK3069" i="19"/>
  <c r="BK3068" i="19"/>
  <c r="BK3067" i="19"/>
  <c r="BK3066" i="19"/>
  <c r="BK3065" i="19"/>
  <c r="BK3064" i="19"/>
  <c r="BK3063" i="19"/>
  <c r="BK3062" i="19"/>
  <c r="BK3061" i="19"/>
  <c r="BK3060" i="19"/>
  <c r="BK3059" i="19"/>
  <c r="BK3058" i="19"/>
  <c r="BK3057" i="19"/>
  <c r="BK3056" i="19"/>
  <c r="BK3055" i="19"/>
  <c r="BK3054" i="19"/>
  <c r="BK3053" i="19"/>
  <c r="BK3052" i="19"/>
  <c r="BK3051" i="19"/>
  <c r="BK3050" i="19"/>
  <c r="BK3049" i="19"/>
  <c r="BK3048" i="19"/>
  <c r="BK3047" i="19"/>
  <c r="BK3046" i="19"/>
  <c r="BK3045" i="19"/>
  <c r="BK3044" i="19"/>
  <c r="BK3043" i="19"/>
  <c r="BK3042" i="19"/>
  <c r="BK3041" i="19"/>
  <c r="BK3040" i="19"/>
  <c r="BK3039" i="19"/>
  <c r="BK3038" i="19"/>
  <c r="BK3037" i="19"/>
  <c r="BK3036" i="19"/>
  <c r="BK3035" i="19"/>
  <c r="BK3034" i="19"/>
  <c r="BK3033" i="19"/>
  <c r="BK3032" i="19"/>
  <c r="BK3031" i="19"/>
  <c r="BK3030" i="19"/>
  <c r="BK3029" i="19"/>
  <c r="BK3028" i="19"/>
  <c r="BK3027" i="19"/>
  <c r="BK3026" i="19"/>
  <c r="BK3025" i="19"/>
  <c r="BK3024" i="19"/>
  <c r="BK3023" i="19"/>
  <c r="BK3022" i="19"/>
  <c r="BK3021" i="19"/>
  <c r="BK3020" i="19"/>
  <c r="BK3019" i="19"/>
  <c r="BK3018" i="19"/>
  <c r="BK3017" i="19"/>
  <c r="BK3016" i="19"/>
  <c r="BK3015" i="19"/>
  <c r="BK3014" i="19"/>
  <c r="BK3013" i="19"/>
  <c r="BK3012" i="19"/>
  <c r="BK3011" i="19"/>
  <c r="BK3010" i="19"/>
  <c r="BK3009" i="19"/>
  <c r="BK3008" i="19"/>
  <c r="BK3007" i="19"/>
  <c r="BK3006" i="19"/>
  <c r="BK3005" i="19"/>
  <c r="BK3004" i="19"/>
  <c r="BK3003" i="19"/>
  <c r="BK3002" i="19"/>
  <c r="BK3001" i="19"/>
  <c r="BK3000" i="19"/>
  <c r="BK2999" i="19"/>
  <c r="BK2998" i="19"/>
  <c r="BK2997" i="19"/>
  <c r="BK2996" i="19"/>
  <c r="BK2995" i="19"/>
  <c r="BK2994" i="19"/>
  <c r="BK2993" i="19"/>
  <c r="BK2992" i="19"/>
  <c r="BK2991" i="19"/>
  <c r="BK2990" i="19"/>
  <c r="BK2989" i="19"/>
  <c r="BK2988" i="19"/>
  <c r="BK2987" i="19"/>
  <c r="BK2986" i="19"/>
  <c r="BK2985" i="19"/>
  <c r="BK2984" i="19"/>
  <c r="BK2983" i="19"/>
  <c r="BK2982" i="19"/>
  <c r="BK2981" i="19"/>
  <c r="BK2980" i="19"/>
  <c r="BK2979" i="19"/>
  <c r="BK2978" i="19"/>
  <c r="BK2977" i="19"/>
  <c r="BK2976" i="19"/>
  <c r="BK2975" i="19"/>
  <c r="BK2974" i="19"/>
  <c r="BK2973" i="19"/>
  <c r="BK2972" i="19"/>
  <c r="BK2971" i="19"/>
  <c r="BK2970" i="19"/>
  <c r="BK2969" i="19"/>
  <c r="BK2968" i="19"/>
  <c r="BK2967" i="19"/>
  <c r="BK2966" i="19"/>
  <c r="BK2965" i="19"/>
  <c r="BK2964" i="19"/>
  <c r="BK2963" i="19"/>
  <c r="BK2962" i="19"/>
  <c r="BK2961" i="19"/>
  <c r="BK2960" i="19"/>
  <c r="BK2959" i="19"/>
  <c r="BK2958" i="19"/>
  <c r="BK2957" i="19"/>
  <c r="BK2956" i="19"/>
  <c r="BK2955" i="19"/>
  <c r="BK2954" i="19"/>
  <c r="BK2953" i="19"/>
  <c r="BK2952" i="19"/>
  <c r="BK2951" i="19"/>
  <c r="BK2950" i="19"/>
  <c r="BK2949" i="19"/>
  <c r="BK2948" i="19"/>
  <c r="BK2947" i="19"/>
  <c r="BK2946" i="19"/>
  <c r="BK2945" i="19"/>
  <c r="BK2944" i="19"/>
  <c r="BK2943" i="19"/>
  <c r="BK2942" i="19"/>
  <c r="BK2941" i="19"/>
  <c r="BK2940" i="19"/>
  <c r="BK2939" i="19"/>
  <c r="BK2938" i="19"/>
  <c r="BK2937" i="19"/>
  <c r="BK2936" i="19"/>
  <c r="BK2935" i="19"/>
  <c r="BK2934" i="19"/>
  <c r="BK2933" i="19"/>
  <c r="BK2932" i="19"/>
  <c r="BK2931" i="19"/>
  <c r="BK2930" i="19"/>
  <c r="BK2929" i="19"/>
  <c r="BK2928" i="19"/>
  <c r="BK2927" i="19"/>
  <c r="BK2926" i="19"/>
  <c r="BK2925" i="19"/>
  <c r="BK2924" i="19"/>
  <c r="BK2923" i="19"/>
  <c r="BK2922" i="19"/>
  <c r="BK2921" i="19"/>
  <c r="BK2920" i="19"/>
  <c r="BK2919" i="19"/>
  <c r="BK2918" i="19"/>
  <c r="BK2917" i="19"/>
  <c r="BK2916" i="19"/>
  <c r="BK2915" i="19"/>
  <c r="BK2914" i="19"/>
  <c r="BK2913" i="19"/>
  <c r="BK2912" i="19"/>
  <c r="BK2911" i="19"/>
  <c r="BK2910" i="19"/>
  <c r="BK2909" i="19"/>
  <c r="BK2908" i="19"/>
  <c r="BK2907" i="19"/>
  <c r="BK2906" i="19"/>
  <c r="BK2905" i="19"/>
  <c r="BK2904" i="19"/>
  <c r="BK2903" i="19"/>
  <c r="BK2902" i="19"/>
  <c r="BK2901" i="19"/>
  <c r="BK2900" i="19"/>
  <c r="BK2899" i="19"/>
  <c r="BK2898" i="19"/>
  <c r="BK2897" i="19"/>
  <c r="BK2896" i="19"/>
  <c r="BK2895" i="19"/>
  <c r="BK2894" i="19"/>
  <c r="BK2893" i="19"/>
  <c r="BK2892" i="19"/>
  <c r="BK2891" i="19"/>
  <c r="BK2890" i="19"/>
  <c r="BK2889" i="19"/>
  <c r="BK2888" i="19"/>
  <c r="BK2887" i="19"/>
  <c r="BK2886" i="19"/>
  <c r="BK2885" i="19"/>
  <c r="BK2884" i="19"/>
  <c r="BK2883" i="19"/>
  <c r="BK2882" i="19"/>
  <c r="BK2881" i="19"/>
  <c r="BK2880" i="19"/>
  <c r="BK2879" i="19"/>
  <c r="BK2878" i="19"/>
  <c r="BK2877" i="19"/>
  <c r="BK2876" i="19"/>
  <c r="BK2875" i="19"/>
  <c r="BK2874" i="19"/>
  <c r="BK2873" i="19"/>
  <c r="BK2872" i="19"/>
  <c r="BK2871" i="19"/>
  <c r="BK2870" i="19"/>
  <c r="BK2869" i="19"/>
  <c r="BK2868" i="19"/>
  <c r="BK2867" i="19"/>
  <c r="BK2866" i="19"/>
  <c r="BK2865" i="19"/>
  <c r="BK2864" i="19"/>
  <c r="BK2863" i="19"/>
  <c r="BK2862" i="19"/>
  <c r="BK2861" i="19"/>
  <c r="BK2860" i="19"/>
  <c r="BK2859" i="19"/>
  <c r="BK2858" i="19"/>
  <c r="BK2857" i="19"/>
  <c r="BK2856" i="19"/>
  <c r="BK2855" i="19"/>
  <c r="BK2854" i="19"/>
  <c r="BK2853" i="19"/>
  <c r="BK2852" i="19"/>
  <c r="BK2851" i="19"/>
  <c r="BK2850" i="19"/>
  <c r="BK2849" i="19"/>
  <c r="BK2848" i="19"/>
  <c r="BK2847" i="19"/>
  <c r="BK2846" i="19"/>
  <c r="BK2845" i="19"/>
  <c r="BK2844" i="19"/>
  <c r="BK2843" i="19"/>
  <c r="BK2842" i="19"/>
  <c r="BK2841" i="19"/>
  <c r="BK2840" i="19"/>
  <c r="BK2839" i="19"/>
  <c r="BK2838" i="19"/>
  <c r="BK2837" i="19"/>
  <c r="BK2836" i="19"/>
  <c r="BK2835" i="19"/>
  <c r="BK2834" i="19"/>
  <c r="BK2833" i="19"/>
  <c r="BK2832" i="19"/>
  <c r="BK2831" i="19"/>
  <c r="BK2830" i="19"/>
  <c r="BK2829" i="19"/>
  <c r="BK2828" i="19"/>
  <c r="BK2827" i="19"/>
  <c r="BK2826" i="19"/>
  <c r="BK2825" i="19"/>
  <c r="BK2824" i="19"/>
  <c r="BK2823" i="19"/>
  <c r="BK2822" i="19"/>
  <c r="BK2821" i="19"/>
  <c r="BK2820" i="19"/>
  <c r="BK2819" i="19"/>
  <c r="BK2818" i="19"/>
  <c r="BK2817" i="19"/>
  <c r="BK2816" i="19"/>
  <c r="BK2815" i="19"/>
  <c r="BK2814" i="19"/>
  <c r="BK2813" i="19"/>
  <c r="BK2812" i="19"/>
  <c r="BK2811" i="19"/>
  <c r="BK2810" i="19"/>
  <c r="BK2809" i="19"/>
  <c r="BK2808" i="19"/>
  <c r="BK2807" i="19"/>
  <c r="BK2806" i="19"/>
  <c r="BK2805" i="19"/>
  <c r="BK2804" i="19"/>
  <c r="BK2803" i="19"/>
  <c r="BK2802" i="19"/>
  <c r="BK2801" i="19"/>
  <c r="BK2800" i="19"/>
  <c r="BK2799" i="19"/>
  <c r="BK2798" i="19"/>
  <c r="BK2797" i="19"/>
  <c r="BK2796" i="19"/>
  <c r="BK2795" i="19"/>
  <c r="BK2794" i="19"/>
  <c r="BK2793" i="19"/>
  <c r="BK2792" i="19"/>
  <c r="BK2791" i="19"/>
  <c r="BK2790" i="19"/>
  <c r="BK2789" i="19"/>
  <c r="BK2788" i="19"/>
  <c r="BK2787" i="19"/>
  <c r="BK2786" i="19"/>
  <c r="BK2785" i="19"/>
  <c r="BK2784" i="19"/>
  <c r="BK2783" i="19"/>
  <c r="BK2782" i="19"/>
  <c r="BK2781" i="19"/>
  <c r="BK2780" i="19"/>
  <c r="BK2779" i="19"/>
  <c r="BK2778" i="19"/>
  <c r="BK2777" i="19"/>
  <c r="BK2776" i="19"/>
  <c r="BK2775" i="19"/>
  <c r="BK2774" i="19"/>
  <c r="BK2773" i="19"/>
  <c r="BK2772" i="19"/>
  <c r="BK2771" i="19"/>
  <c r="BK2770" i="19"/>
  <c r="BK2769" i="19"/>
  <c r="BK2768" i="19"/>
  <c r="BK2767" i="19"/>
  <c r="BK2766" i="19"/>
  <c r="BK2765" i="19"/>
  <c r="BK2764" i="19"/>
  <c r="BK2763" i="19"/>
  <c r="BK2762" i="19"/>
  <c r="BK2761" i="19"/>
  <c r="BK2760" i="19"/>
  <c r="BK2759" i="19"/>
  <c r="BK2758" i="19"/>
  <c r="BK2757" i="19"/>
  <c r="BK2756" i="19"/>
  <c r="BK2755" i="19"/>
  <c r="BK2754" i="19"/>
  <c r="BK2753" i="19"/>
  <c r="BK2752" i="19"/>
  <c r="BK2751" i="19"/>
  <c r="BK2750" i="19"/>
  <c r="BK2749" i="19"/>
  <c r="BK2748" i="19"/>
  <c r="BK2747" i="19"/>
  <c r="BK2746" i="19"/>
  <c r="BK2745" i="19"/>
  <c r="BK2744" i="19"/>
  <c r="BK2743" i="19"/>
  <c r="BK2742" i="19"/>
  <c r="BK2741" i="19"/>
  <c r="BK2740" i="19"/>
  <c r="BK2739" i="19"/>
  <c r="BK2738" i="19"/>
  <c r="BK2737" i="19"/>
  <c r="BK2736" i="19"/>
  <c r="BK2735" i="19"/>
  <c r="BK2734" i="19"/>
  <c r="BK2733" i="19"/>
  <c r="BK2732" i="19"/>
  <c r="BK2731" i="19"/>
  <c r="BK2730" i="19"/>
  <c r="BK2729" i="19"/>
  <c r="BK2728" i="19"/>
  <c r="BK2727" i="19"/>
  <c r="BK2726" i="19"/>
  <c r="BK2725" i="19"/>
  <c r="BK2724" i="19"/>
  <c r="BK2723" i="19"/>
  <c r="BK2722" i="19"/>
  <c r="BK2721" i="19"/>
  <c r="BK2720" i="19"/>
  <c r="BK2719" i="19"/>
  <c r="BK2718" i="19"/>
  <c r="BK2717" i="19"/>
  <c r="BK2716" i="19"/>
  <c r="BK2715" i="19"/>
  <c r="BK2714" i="19"/>
  <c r="BK2713" i="19"/>
  <c r="BK2712" i="19"/>
  <c r="BK2711" i="19"/>
  <c r="BK2710" i="19"/>
  <c r="BK2709" i="19"/>
  <c r="BK2708" i="19"/>
  <c r="BK2707" i="19"/>
  <c r="BK2706" i="19"/>
  <c r="BK2705" i="19"/>
  <c r="BK2704" i="19"/>
  <c r="BK2703" i="19"/>
  <c r="BK2702" i="19"/>
  <c r="BK2701" i="19"/>
  <c r="BK2700" i="19"/>
  <c r="BK2699" i="19"/>
  <c r="BK2698" i="19"/>
  <c r="BK2697" i="19"/>
  <c r="BK2696" i="19"/>
  <c r="BK2695" i="19"/>
  <c r="BK2694" i="19"/>
  <c r="BK2693" i="19"/>
  <c r="BK2692" i="19"/>
  <c r="BK2691" i="19"/>
  <c r="BK2690" i="19"/>
  <c r="BK2689" i="19"/>
  <c r="BK2688" i="19"/>
  <c r="BK2687" i="19"/>
  <c r="BK2686" i="19"/>
  <c r="BK2685" i="19"/>
  <c r="BK2684" i="19"/>
  <c r="BK2683" i="19"/>
  <c r="BK2682" i="19"/>
  <c r="BK2681" i="19"/>
  <c r="BK2680" i="19"/>
  <c r="BK2679" i="19"/>
  <c r="BK2678" i="19"/>
  <c r="BK2677" i="19"/>
  <c r="BK2676" i="19"/>
  <c r="BK2675" i="19"/>
  <c r="BK2674" i="19"/>
  <c r="BK2673" i="19"/>
  <c r="BK2672" i="19"/>
  <c r="BK2671" i="19"/>
  <c r="BK2670" i="19"/>
  <c r="BK2669" i="19"/>
  <c r="BK2668" i="19"/>
  <c r="BK2667" i="19"/>
  <c r="BK2666" i="19"/>
  <c r="BK2665" i="19"/>
  <c r="BK2664" i="19"/>
  <c r="BK2663" i="19"/>
  <c r="BK2662" i="19"/>
  <c r="BK2661" i="19"/>
  <c r="BK2660" i="19"/>
  <c r="BK2659" i="19"/>
  <c r="BK2658" i="19"/>
  <c r="BK2657" i="19"/>
  <c r="BK2656" i="19"/>
  <c r="BK2655" i="19"/>
  <c r="BK2654" i="19"/>
  <c r="BK2653" i="19"/>
  <c r="BK2652" i="19"/>
  <c r="BK2651" i="19"/>
  <c r="BK2650" i="19"/>
  <c r="BK2649" i="19"/>
  <c r="BK2648" i="19"/>
  <c r="BK2647" i="19"/>
  <c r="BK2646" i="19"/>
  <c r="BK2645" i="19"/>
  <c r="BK2644" i="19"/>
  <c r="BK2643" i="19"/>
  <c r="BK2642" i="19"/>
  <c r="BK2641" i="19"/>
  <c r="BK2640" i="19"/>
  <c r="BK2639" i="19"/>
  <c r="BK2638" i="19"/>
  <c r="BK2637" i="19"/>
  <c r="BK2636" i="19"/>
  <c r="BK2635" i="19"/>
  <c r="BK2634" i="19"/>
  <c r="BK2633" i="19"/>
  <c r="BK2632" i="19"/>
  <c r="BK2631" i="19"/>
  <c r="BK2630" i="19"/>
  <c r="BK2629" i="19"/>
  <c r="BK2628" i="19"/>
  <c r="BK2627" i="19"/>
  <c r="BK2626" i="19"/>
  <c r="BK2625" i="19"/>
  <c r="BK2624" i="19"/>
  <c r="BK2623" i="19"/>
  <c r="BK2622" i="19"/>
  <c r="BK2621" i="19"/>
  <c r="BK2620" i="19"/>
  <c r="BK2619" i="19"/>
  <c r="BK2618" i="19"/>
  <c r="BK2617" i="19"/>
  <c r="BK2616" i="19"/>
  <c r="BK2615" i="19"/>
  <c r="BK2614" i="19"/>
  <c r="BK2613" i="19"/>
  <c r="BK2612" i="19"/>
  <c r="BK2611" i="19"/>
  <c r="BK2610" i="19"/>
  <c r="BK2609" i="19"/>
  <c r="BK2608" i="19"/>
  <c r="BK2607" i="19"/>
  <c r="BK2606" i="19"/>
  <c r="BK2605" i="19"/>
  <c r="BK2604" i="19"/>
  <c r="BK2603" i="19"/>
  <c r="BK2602" i="19"/>
  <c r="BK2601" i="19"/>
  <c r="BK2600" i="19"/>
  <c r="BK2599" i="19"/>
  <c r="BK2598" i="19"/>
  <c r="BK2597" i="19"/>
  <c r="BK2596" i="19"/>
  <c r="BK2595" i="19"/>
  <c r="BK2594" i="19"/>
  <c r="BK2593" i="19"/>
  <c r="BK2592" i="19"/>
  <c r="BK2591" i="19"/>
  <c r="BK2590" i="19"/>
  <c r="BK2589" i="19"/>
  <c r="BK2588" i="19"/>
  <c r="BK2587" i="19"/>
  <c r="BK2586" i="19"/>
  <c r="BK2585" i="19"/>
  <c r="BK2584" i="19"/>
  <c r="BK2583" i="19"/>
  <c r="BK2582" i="19"/>
  <c r="BK2581" i="19"/>
  <c r="BK2580" i="19"/>
  <c r="BK2579" i="19"/>
  <c r="BK2578" i="19"/>
  <c r="BK2577" i="19"/>
  <c r="BK2576" i="19"/>
  <c r="BK2575" i="19"/>
  <c r="BK2574" i="19"/>
  <c r="BK2573" i="19"/>
  <c r="BK2572" i="19"/>
  <c r="BK2571" i="19"/>
  <c r="BK2570" i="19"/>
  <c r="BK2569" i="19"/>
  <c r="BK2568" i="19"/>
  <c r="BK2567" i="19"/>
  <c r="BK2566" i="19"/>
  <c r="BK2565" i="19"/>
  <c r="BK2564" i="19"/>
  <c r="BK2563" i="19"/>
  <c r="BK2562" i="19"/>
  <c r="BK2561" i="19"/>
  <c r="BK2560" i="19"/>
  <c r="BK2559" i="19"/>
  <c r="BK2558" i="19"/>
  <c r="BK2557" i="19"/>
  <c r="BK2556" i="19"/>
  <c r="BK2555" i="19"/>
  <c r="BK2554" i="19"/>
  <c r="BK2553" i="19"/>
  <c r="BK2552" i="19"/>
  <c r="BK2551" i="19"/>
  <c r="BK2550" i="19"/>
  <c r="BK2549" i="19"/>
  <c r="BK2548" i="19"/>
  <c r="BK2547" i="19"/>
  <c r="BK2546" i="19"/>
  <c r="BK2545" i="19"/>
  <c r="BK2544" i="19"/>
  <c r="BK2543" i="19"/>
  <c r="BK2542" i="19"/>
  <c r="BK2541" i="19"/>
  <c r="BK2540" i="19"/>
  <c r="BK2539" i="19"/>
  <c r="BK2538" i="19"/>
  <c r="BK2537" i="19"/>
  <c r="BK2536" i="19"/>
  <c r="BK2535" i="19"/>
  <c r="BK2534" i="19"/>
  <c r="BK2533" i="19"/>
  <c r="BK2532" i="19"/>
  <c r="BK2531" i="19"/>
  <c r="BK2530" i="19"/>
  <c r="BK2529" i="19"/>
  <c r="BK2528" i="19"/>
  <c r="BK2527" i="19"/>
  <c r="BK2526" i="19"/>
  <c r="BK2525" i="19"/>
  <c r="BK2524" i="19"/>
  <c r="BK2523" i="19"/>
  <c r="BK2522" i="19"/>
  <c r="BK2521" i="19"/>
  <c r="BK2520" i="19"/>
  <c r="BK2519" i="19"/>
  <c r="BK2518" i="19"/>
  <c r="BK2517" i="19"/>
  <c r="BK2516" i="19"/>
  <c r="BK2515" i="19"/>
  <c r="BK2514" i="19"/>
  <c r="BK2513" i="19"/>
  <c r="BK2512" i="19"/>
  <c r="BK2511" i="19"/>
  <c r="BK2510" i="19"/>
  <c r="BK2509" i="19"/>
  <c r="BK2508" i="19"/>
  <c r="BK2507" i="19"/>
  <c r="BK2506" i="19"/>
  <c r="BK2505" i="19"/>
  <c r="BK2504" i="19"/>
  <c r="BK2503" i="19"/>
  <c r="BK2502" i="19"/>
  <c r="BK2501" i="19"/>
  <c r="BK2500" i="19"/>
  <c r="BK2499" i="19"/>
  <c r="BK2498" i="19"/>
  <c r="BK2497" i="19"/>
  <c r="BK2496" i="19"/>
  <c r="BK2495" i="19"/>
  <c r="BK2494" i="19"/>
  <c r="BK2493" i="19"/>
  <c r="BK2492" i="19"/>
  <c r="BK2491" i="19"/>
  <c r="BK2490" i="19"/>
  <c r="BK2489" i="19"/>
  <c r="BK2488" i="19"/>
  <c r="BK2487" i="19"/>
  <c r="BK2486" i="19"/>
  <c r="BK2485" i="19"/>
  <c r="BK2484" i="19"/>
  <c r="BK2483" i="19"/>
  <c r="BK2482" i="19"/>
  <c r="BK2481" i="19"/>
  <c r="BK2480" i="19"/>
  <c r="BK2479" i="19"/>
  <c r="BK2478" i="19"/>
  <c r="BK2477" i="19"/>
  <c r="BK2476" i="19"/>
  <c r="BK2475" i="19"/>
  <c r="BK2474" i="19"/>
  <c r="BK2473" i="19"/>
  <c r="BK2472" i="19"/>
  <c r="BK2471" i="19"/>
  <c r="BK2470" i="19"/>
  <c r="BK2469" i="19"/>
  <c r="BK2468" i="19"/>
  <c r="BK2467" i="19"/>
  <c r="BK2466" i="19"/>
  <c r="BK2465" i="19"/>
  <c r="BK2464" i="19"/>
  <c r="BK2463" i="19"/>
  <c r="BK2462" i="19"/>
  <c r="BK2461" i="19"/>
  <c r="BK2460" i="19"/>
  <c r="BK2459" i="19"/>
  <c r="BK2458" i="19"/>
  <c r="BK2457" i="19"/>
  <c r="BK2456" i="19"/>
  <c r="BK2455" i="19"/>
  <c r="BK2454" i="19"/>
  <c r="BK2453" i="19"/>
  <c r="BK2452" i="19"/>
  <c r="BK2451" i="19"/>
  <c r="BK2450" i="19"/>
  <c r="BK2449" i="19"/>
  <c r="BK2448" i="19"/>
  <c r="BK2447" i="19"/>
  <c r="BK2446" i="19"/>
  <c r="BK2445" i="19"/>
  <c r="BK2444" i="19"/>
  <c r="BK2443" i="19"/>
  <c r="BK2442" i="19"/>
  <c r="BK2441" i="19"/>
  <c r="BK2440" i="19"/>
  <c r="BK2439" i="19"/>
  <c r="BK2438" i="19"/>
  <c r="BK2437" i="19"/>
  <c r="BK2436" i="19"/>
  <c r="BK2435" i="19"/>
  <c r="BK2434" i="19"/>
  <c r="BK2433" i="19"/>
  <c r="BK2432" i="19"/>
  <c r="BK2431" i="19"/>
  <c r="BK2430" i="19"/>
  <c r="BK2429" i="19"/>
  <c r="BK2428" i="19"/>
  <c r="BK2427" i="19"/>
  <c r="BK2426" i="19"/>
  <c r="BK2425" i="19"/>
  <c r="BK2424" i="19"/>
  <c r="BK2423" i="19"/>
  <c r="BK2422" i="19"/>
  <c r="BK2421" i="19"/>
  <c r="BK2420" i="19"/>
  <c r="BK2419" i="19"/>
  <c r="BK2418" i="19"/>
  <c r="BK2417" i="19"/>
  <c r="BK2416" i="19"/>
  <c r="BK2415" i="19"/>
  <c r="BK2414" i="19"/>
  <c r="BK2413" i="19"/>
  <c r="BK2412" i="19"/>
  <c r="BK2411" i="19"/>
  <c r="BK2410" i="19"/>
  <c r="BK2409" i="19"/>
  <c r="BK2408" i="19"/>
  <c r="BK2407" i="19"/>
  <c r="BK2406" i="19"/>
  <c r="BK2405" i="19"/>
  <c r="BK2404" i="19"/>
  <c r="BK2403" i="19"/>
  <c r="BK2402" i="19"/>
  <c r="BK2401" i="19"/>
  <c r="BK2400" i="19"/>
  <c r="BK2399" i="19"/>
  <c r="BK2398" i="19"/>
  <c r="BK2397" i="19"/>
  <c r="BK2396" i="19"/>
  <c r="BK2395" i="19"/>
  <c r="BK2394" i="19"/>
  <c r="BK2393" i="19"/>
  <c r="BK2392" i="19"/>
  <c r="BK2391" i="19"/>
  <c r="BK2390" i="19"/>
  <c r="BK2389" i="19"/>
  <c r="BK2388" i="19"/>
  <c r="BK2387" i="19"/>
  <c r="BK2386" i="19"/>
  <c r="BK2385" i="19"/>
  <c r="BK2384" i="19"/>
  <c r="BK2383" i="19"/>
  <c r="BK2382" i="19"/>
  <c r="BK2381" i="19"/>
  <c r="BK2380" i="19"/>
  <c r="BK2379" i="19"/>
  <c r="BK2378" i="19"/>
  <c r="BK2377" i="19"/>
  <c r="BK2376" i="19"/>
  <c r="BK2375" i="19"/>
  <c r="BK2374" i="19"/>
  <c r="BK2373" i="19"/>
  <c r="BK2372" i="19"/>
  <c r="BK2371" i="19"/>
  <c r="BK2370" i="19"/>
  <c r="BK2369" i="19"/>
  <c r="BK2368" i="19"/>
  <c r="BK2367" i="19"/>
  <c r="BK2366" i="19"/>
  <c r="BK2365" i="19"/>
  <c r="BK2364" i="19"/>
  <c r="BK2363" i="19"/>
  <c r="BK2362" i="19"/>
  <c r="BK2361" i="19"/>
  <c r="BK2360" i="19"/>
  <c r="BK2359" i="19"/>
  <c r="BK2358" i="19"/>
  <c r="BK2357" i="19"/>
  <c r="BK2356" i="19"/>
  <c r="BK2355" i="19"/>
  <c r="BK2354" i="19"/>
  <c r="BK2353" i="19"/>
  <c r="BK2352" i="19"/>
  <c r="BK2351" i="19"/>
  <c r="BK2350" i="19"/>
  <c r="BK2349" i="19"/>
  <c r="BK2348" i="19"/>
  <c r="BK2347" i="19"/>
  <c r="BK2346" i="19"/>
  <c r="BK2345" i="19"/>
  <c r="BK2344" i="19"/>
  <c r="BK2343" i="19"/>
  <c r="BK2342" i="19"/>
  <c r="BK2341" i="19"/>
  <c r="BK2340" i="19"/>
  <c r="BK2339" i="19"/>
  <c r="BK2338" i="19"/>
  <c r="BK2337" i="19"/>
  <c r="BK2336" i="19"/>
  <c r="BK2335" i="19"/>
  <c r="BK2334" i="19"/>
  <c r="BK2333" i="19"/>
  <c r="BK2332" i="19"/>
  <c r="BK2331" i="19"/>
  <c r="BK2330" i="19"/>
  <c r="BK2329" i="19"/>
  <c r="BK2328" i="19"/>
  <c r="BK2327" i="19"/>
  <c r="BK2326" i="19"/>
  <c r="BK2325" i="19"/>
  <c r="BK2324" i="19"/>
  <c r="BK2323" i="19"/>
  <c r="BK2322" i="19"/>
  <c r="BK2321" i="19"/>
  <c r="BK2320" i="19"/>
  <c r="BK2319" i="19"/>
  <c r="BK2318" i="19"/>
  <c r="BK2317" i="19"/>
  <c r="BK2316" i="19"/>
  <c r="BK2315" i="19"/>
  <c r="BK2314" i="19"/>
  <c r="BK2313" i="19"/>
  <c r="BK2312" i="19"/>
  <c r="BK2311" i="19"/>
  <c r="BK2310" i="19"/>
  <c r="BK2309" i="19"/>
  <c r="BK2308" i="19"/>
  <c r="BK2307" i="19"/>
  <c r="BK2306" i="19"/>
  <c r="BK2305" i="19"/>
  <c r="BK2304" i="19"/>
  <c r="BK2303" i="19"/>
  <c r="BK2302" i="19"/>
  <c r="BK2301" i="19"/>
  <c r="BK2300" i="19"/>
  <c r="BK2299" i="19"/>
  <c r="BK2298" i="19"/>
  <c r="BK2297" i="19"/>
  <c r="BK2296" i="19"/>
  <c r="BK2295" i="19"/>
  <c r="BK2294" i="19"/>
  <c r="BK2293" i="19"/>
  <c r="BK2292" i="19"/>
  <c r="BK2291" i="19"/>
  <c r="BK2290" i="19"/>
  <c r="BK2289" i="19"/>
  <c r="BK2288" i="19"/>
  <c r="BK2287" i="19"/>
  <c r="BK2286" i="19"/>
  <c r="BK2285" i="19"/>
  <c r="BK2284" i="19"/>
  <c r="BK2283" i="19"/>
  <c r="BK2282" i="19"/>
  <c r="BK2281" i="19"/>
  <c r="BK2280" i="19"/>
  <c r="BK2279" i="19"/>
  <c r="BK2278" i="19"/>
  <c r="BK2277" i="19"/>
  <c r="BK2276" i="19"/>
  <c r="BK2275" i="19"/>
  <c r="BK2274" i="19"/>
  <c r="BK2273" i="19"/>
  <c r="BK2272" i="19"/>
  <c r="BK2271" i="19"/>
  <c r="BK2270" i="19"/>
  <c r="BK2269" i="19"/>
  <c r="BK2268" i="19"/>
  <c r="BK2267" i="19"/>
  <c r="BK2266" i="19"/>
  <c r="BK2265" i="19"/>
  <c r="BK2264" i="19"/>
  <c r="BK2263" i="19"/>
  <c r="BK2262" i="19"/>
  <c r="BK2261" i="19"/>
  <c r="BK2260" i="19"/>
  <c r="BK2259" i="19"/>
  <c r="BK2258" i="19"/>
  <c r="BK2257" i="19"/>
  <c r="BK2256" i="19"/>
  <c r="BK2255" i="19"/>
  <c r="BK2254" i="19"/>
  <c r="BK2253" i="19"/>
  <c r="BK2252" i="19"/>
  <c r="BK2251" i="19"/>
  <c r="BK2250" i="19"/>
  <c r="BK2249" i="19"/>
  <c r="BK2248" i="19"/>
  <c r="BK2247" i="19"/>
  <c r="BK2246" i="19"/>
  <c r="BK2245" i="19"/>
  <c r="BK2244" i="19"/>
  <c r="BK2243" i="19"/>
  <c r="BK2242" i="19"/>
  <c r="BK2241" i="19"/>
  <c r="BK2240" i="19"/>
  <c r="BK2239" i="19"/>
  <c r="BK2238" i="19"/>
  <c r="BK2237" i="19"/>
  <c r="BK2236" i="19"/>
  <c r="BK2235" i="19"/>
  <c r="BK2234" i="19"/>
  <c r="BK2233" i="19"/>
  <c r="BK2232" i="19"/>
  <c r="BK2231" i="19"/>
  <c r="BK2230" i="19"/>
  <c r="BK2229" i="19"/>
  <c r="BK2228" i="19"/>
  <c r="BK2227" i="19"/>
  <c r="BK2226" i="19"/>
  <c r="BK2225" i="19"/>
  <c r="BK2224" i="19"/>
  <c r="BK2223" i="19"/>
  <c r="BK2222" i="19"/>
  <c r="BK2221" i="19"/>
  <c r="BK2220" i="19"/>
  <c r="BK2219" i="19"/>
  <c r="BK2218" i="19"/>
  <c r="BK2217" i="19"/>
  <c r="BK2216" i="19"/>
  <c r="BK2215" i="19"/>
  <c r="BK2214" i="19"/>
  <c r="BK2213" i="19"/>
  <c r="BK2212" i="19"/>
  <c r="BK2211" i="19"/>
  <c r="BK2210" i="19"/>
  <c r="BK2209" i="19"/>
  <c r="BK2208" i="19"/>
  <c r="BK2207" i="19"/>
  <c r="BK2206" i="19"/>
  <c r="BK2205" i="19"/>
  <c r="BK2204" i="19"/>
  <c r="BK2203" i="19"/>
  <c r="BK2202" i="19"/>
  <c r="BK2201" i="19"/>
  <c r="BK2200" i="19"/>
  <c r="BK2199" i="19"/>
  <c r="BK2198" i="19"/>
  <c r="BK2197" i="19"/>
  <c r="BK2196" i="19"/>
  <c r="BK2195" i="19"/>
  <c r="BK2194" i="19"/>
  <c r="BK2193" i="19"/>
  <c r="BK2192" i="19"/>
  <c r="BK2191" i="19"/>
  <c r="BK2190" i="19"/>
  <c r="BK2189" i="19"/>
  <c r="BK2188" i="19"/>
  <c r="BK2187" i="19"/>
  <c r="BK2186" i="19"/>
  <c r="BK2185" i="19"/>
  <c r="BK2184" i="19"/>
  <c r="BK2183" i="19"/>
  <c r="BK2182" i="19"/>
  <c r="BK2181" i="19"/>
  <c r="BK2180" i="19"/>
  <c r="BK2179" i="19"/>
  <c r="BK2178" i="19"/>
  <c r="BK2177" i="19"/>
  <c r="BK2176" i="19"/>
  <c r="BK2175" i="19"/>
  <c r="BK2174" i="19"/>
  <c r="BK2173" i="19"/>
  <c r="BK2172" i="19"/>
  <c r="BK2171" i="19"/>
  <c r="BK2170" i="19"/>
  <c r="BK2169" i="19"/>
  <c r="BK2168" i="19"/>
  <c r="BK2167" i="19"/>
  <c r="BK2166" i="19"/>
  <c r="BK2165" i="19"/>
  <c r="BK2164" i="19"/>
  <c r="BK2163" i="19"/>
  <c r="BK2162" i="19"/>
  <c r="BK2161" i="19"/>
  <c r="BK2160" i="19"/>
  <c r="BK2159" i="19"/>
  <c r="BK2158" i="19"/>
  <c r="BK2157" i="19"/>
  <c r="BK2156" i="19"/>
  <c r="BK2155" i="19"/>
  <c r="BK2154" i="19"/>
  <c r="BK2153" i="19"/>
  <c r="BK2152" i="19"/>
  <c r="BK2151" i="19"/>
  <c r="BK2150" i="19"/>
  <c r="BK2149" i="19"/>
  <c r="BK2148" i="19"/>
  <c r="BK2147" i="19"/>
  <c r="BK2146" i="19"/>
  <c r="BK2145" i="19"/>
  <c r="BK2144" i="19"/>
  <c r="BK2143" i="19"/>
  <c r="BK2142" i="19"/>
  <c r="BK2141" i="19"/>
  <c r="BK2140" i="19"/>
  <c r="BK2139" i="19"/>
  <c r="BK2138" i="19"/>
  <c r="BK2137" i="19"/>
  <c r="BK2136" i="19"/>
  <c r="BK2135" i="19"/>
  <c r="BK2134" i="19"/>
  <c r="BK2133" i="19"/>
  <c r="BK2132" i="19"/>
  <c r="BK2131" i="19"/>
  <c r="BK2130" i="19"/>
  <c r="BK2129" i="19"/>
  <c r="BK2128" i="19"/>
  <c r="BK2127" i="19"/>
  <c r="BK2126" i="19"/>
  <c r="BK2125" i="19"/>
  <c r="BK2124" i="19"/>
  <c r="BK2123" i="19"/>
  <c r="BK2122" i="19"/>
  <c r="BK2121" i="19"/>
  <c r="BK2120" i="19"/>
  <c r="BK2119" i="19"/>
  <c r="BK2118" i="19"/>
  <c r="BK2117" i="19"/>
  <c r="BK2116" i="19"/>
  <c r="BK2115" i="19"/>
  <c r="BK2114" i="19"/>
  <c r="BK2113" i="19"/>
  <c r="BK2112" i="19"/>
  <c r="BK2111" i="19"/>
  <c r="BK2110" i="19"/>
  <c r="BK2109" i="19"/>
  <c r="BK2108" i="19"/>
  <c r="BK2107" i="19"/>
  <c r="BK2106" i="19"/>
  <c r="BK2105" i="19"/>
  <c r="BK2104" i="19"/>
  <c r="BK2103" i="19"/>
  <c r="BK2102" i="19"/>
  <c r="BK2101" i="19"/>
  <c r="BK2100" i="19"/>
  <c r="BK2099" i="19"/>
  <c r="BK2098" i="19"/>
  <c r="BK2097" i="19"/>
  <c r="BK2096" i="19"/>
  <c r="BK2095" i="19"/>
  <c r="BK2094" i="19"/>
  <c r="BK2093" i="19"/>
  <c r="BK2092" i="19"/>
  <c r="BK2091" i="19"/>
  <c r="BK2090" i="19"/>
  <c r="BK2089" i="19"/>
  <c r="BK2088" i="19"/>
  <c r="BK2087" i="19"/>
  <c r="BK2086" i="19"/>
  <c r="BK2085" i="19"/>
  <c r="BK2084" i="19"/>
  <c r="BK2083" i="19"/>
  <c r="BK2082" i="19"/>
  <c r="BK2081" i="19"/>
  <c r="BK2080" i="19"/>
  <c r="BK2079" i="19"/>
  <c r="BK2078" i="19"/>
  <c r="BK2077" i="19"/>
  <c r="BK2076" i="19"/>
  <c r="BK2075" i="19"/>
  <c r="BK2074" i="19"/>
  <c r="BK2073" i="19"/>
  <c r="BK2072" i="19"/>
  <c r="BK2071" i="19"/>
  <c r="BK2070" i="19"/>
  <c r="BK2069" i="19"/>
  <c r="BK2068" i="19"/>
  <c r="BK2067" i="19"/>
  <c r="BK2066" i="19"/>
  <c r="BK2065" i="19"/>
  <c r="BK2064" i="19"/>
  <c r="BK2063" i="19"/>
  <c r="BK2062" i="19"/>
  <c r="BK2061" i="19"/>
  <c r="BK2060" i="19"/>
  <c r="BK2059" i="19"/>
  <c r="BK2058" i="19"/>
  <c r="BK2057" i="19"/>
  <c r="BK2056" i="19"/>
  <c r="BK2055" i="19"/>
  <c r="BK2054" i="19"/>
  <c r="BK2053" i="19"/>
  <c r="BK2052" i="19"/>
  <c r="BK2051" i="19"/>
  <c r="BK2050" i="19"/>
  <c r="BK2049" i="19"/>
  <c r="BK2048" i="19"/>
  <c r="BK2047" i="19"/>
  <c r="BK2046" i="19"/>
  <c r="BK2045" i="19"/>
  <c r="BK2044" i="19"/>
  <c r="BK2043" i="19"/>
  <c r="BK2042" i="19"/>
  <c r="BK2041" i="19"/>
  <c r="BK2040" i="19"/>
  <c r="BK2039" i="19"/>
  <c r="BK2038" i="19"/>
  <c r="BK2037" i="19"/>
  <c r="BK2036" i="19"/>
  <c r="BK2035" i="19"/>
  <c r="BK2034" i="19"/>
  <c r="BK2033" i="19"/>
  <c r="BK2032" i="19"/>
  <c r="BK2031" i="19"/>
  <c r="BK2030" i="19"/>
  <c r="BK2029" i="19"/>
  <c r="BK2028" i="19"/>
  <c r="BK2027" i="19"/>
  <c r="BK2026" i="19"/>
  <c r="BK2025" i="19"/>
  <c r="BK2024" i="19"/>
  <c r="BK2023" i="19"/>
  <c r="BK2022" i="19"/>
  <c r="BK2021" i="19"/>
  <c r="BK2020" i="19"/>
  <c r="BK2019" i="19"/>
  <c r="BK2018" i="19"/>
  <c r="BK2017" i="19"/>
  <c r="BK2016" i="19"/>
  <c r="BK2015" i="19"/>
  <c r="BK2014" i="19"/>
  <c r="BK2013" i="19"/>
  <c r="BK2012" i="19"/>
  <c r="BK2011" i="19"/>
  <c r="BK2010" i="19"/>
  <c r="BK2009" i="19"/>
  <c r="BK2008" i="19"/>
  <c r="BK2007" i="19"/>
  <c r="BK2006" i="19"/>
  <c r="BK2005" i="19"/>
  <c r="BK2004" i="19"/>
  <c r="BK2003" i="19"/>
  <c r="BK2002" i="19"/>
  <c r="BK2001" i="19"/>
  <c r="BK2000" i="19"/>
  <c r="BK1999" i="19"/>
  <c r="BK1998" i="19"/>
  <c r="BK1997" i="19"/>
  <c r="BK1996" i="19"/>
  <c r="BK1995" i="19"/>
  <c r="BK1994" i="19"/>
  <c r="BK1993" i="19"/>
  <c r="BK1992" i="19"/>
  <c r="BK1991" i="19"/>
  <c r="BK1990" i="19"/>
  <c r="BK1989" i="19"/>
  <c r="BK1988" i="19"/>
  <c r="BK1987" i="19"/>
  <c r="BK1986" i="19"/>
  <c r="BK1985" i="19"/>
  <c r="BK1984" i="19"/>
  <c r="BK1983" i="19"/>
  <c r="BK1982" i="19"/>
  <c r="BK1981" i="19"/>
  <c r="BK1980" i="19"/>
  <c r="BK1979" i="19"/>
  <c r="BK1978" i="19"/>
  <c r="BK1977" i="19"/>
  <c r="BK1976" i="19"/>
  <c r="BK1975" i="19"/>
  <c r="BK1974" i="19"/>
  <c r="BK1973" i="19"/>
  <c r="BK1972" i="19"/>
  <c r="BK1971" i="19"/>
  <c r="BK1970" i="19"/>
  <c r="BK1969" i="19"/>
  <c r="BK1968" i="19"/>
  <c r="BK1967" i="19"/>
  <c r="BK1966" i="19"/>
  <c r="BK1965" i="19"/>
  <c r="BK1964" i="19"/>
  <c r="BK1963" i="19"/>
  <c r="BK1962" i="19"/>
  <c r="BK1961" i="19"/>
  <c r="BK1960" i="19"/>
  <c r="BK1959" i="19"/>
  <c r="BK1958" i="19"/>
  <c r="BK1957" i="19"/>
  <c r="BK1956" i="19"/>
  <c r="BK1955" i="19"/>
  <c r="BK1954" i="19"/>
  <c r="BK1953" i="19"/>
  <c r="BK1952" i="19"/>
  <c r="BK1951" i="19"/>
  <c r="BK1950" i="19"/>
  <c r="BK1949" i="19"/>
  <c r="BK1948" i="19"/>
  <c r="BK1947" i="19"/>
  <c r="BK1946" i="19"/>
  <c r="BK1945" i="19"/>
  <c r="BK1944" i="19"/>
  <c r="BK1943" i="19"/>
  <c r="BK1942" i="19"/>
  <c r="BK1941" i="19"/>
  <c r="BK1940" i="19"/>
  <c r="BK1939" i="19"/>
  <c r="BK1938" i="19"/>
  <c r="BK1937" i="19"/>
  <c r="BK1936" i="19"/>
  <c r="BK1935" i="19"/>
  <c r="BK1934" i="19"/>
  <c r="BK1933" i="19"/>
  <c r="BK1932" i="19"/>
  <c r="BK1931" i="19"/>
  <c r="BK1930" i="19"/>
  <c r="BK1929" i="19"/>
  <c r="BK1928" i="19"/>
  <c r="BK1927" i="19"/>
  <c r="BK1926" i="19"/>
  <c r="BK1925" i="19"/>
  <c r="BK1924" i="19"/>
  <c r="BK1923" i="19"/>
  <c r="BK1922" i="19"/>
  <c r="BK1921" i="19"/>
  <c r="BK1920" i="19"/>
  <c r="BK1919" i="19"/>
  <c r="BK1918" i="19"/>
  <c r="BK1917" i="19"/>
  <c r="BK1916" i="19"/>
  <c r="BK1915" i="19"/>
  <c r="BK1914" i="19"/>
  <c r="BK1913" i="19"/>
  <c r="BK1912" i="19"/>
  <c r="BK1911" i="19"/>
  <c r="BK1910" i="19"/>
  <c r="BK1909" i="19"/>
  <c r="BK1908" i="19"/>
  <c r="BK1907" i="19"/>
  <c r="BK1906" i="19"/>
  <c r="BK1905" i="19"/>
  <c r="BK1904" i="19"/>
  <c r="BK1903" i="19"/>
  <c r="BK1902" i="19"/>
  <c r="BK1901" i="19"/>
  <c r="BK1900" i="19"/>
  <c r="BK1899" i="19"/>
  <c r="BK1898" i="19"/>
  <c r="BK1897" i="19"/>
  <c r="BK1896" i="19"/>
  <c r="BK1895" i="19"/>
  <c r="BK1894" i="19"/>
  <c r="BK1893" i="19"/>
  <c r="BK1892" i="19"/>
  <c r="BK1891" i="19"/>
  <c r="BK1890" i="19"/>
  <c r="BK1889" i="19"/>
  <c r="BK1888" i="19"/>
  <c r="BK1887" i="19"/>
  <c r="BK1886" i="19"/>
  <c r="BK1885" i="19"/>
  <c r="BK1884" i="19"/>
  <c r="BK1883" i="19"/>
  <c r="BK1882" i="19"/>
  <c r="BK1881" i="19"/>
  <c r="BK1880" i="19"/>
  <c r="BK1879" i="19"/>
  <c r="BK1878" i="19"/>
  <c r="BK1877" i="19"/>
  <c r="BK1876" i="19"/>
  <c r="BK1875" i="19"/>
  <c r="BK1874" i="19"/>
  <c r="BK1873" i="19"/>
  <c r="BK1872" i="19"/>
  <c r="BK1871" i="19"/>
  <c r="BK1870" i="19"/>
  <c r="BK1869" i="19"/>
  <c r="BK1868" i="19"/>
  <c r="BK1867" i="19"/>
  <c r="BK1866" i="19"/>
  <c r="BK1865" i="19"/>
  <c r="BK1864" i="19"/>
  <c r="BK1863" i="19"/>
  <c r="BK1862" i="19"/>
  <c r="BK1861" i="19"/>
  <c r="BK1860" i="19"/>
  <c r="BK1859" i="19"/>
  <c r="BK1858" i="19"/>
  <c r="BK1857" i="19"/>
  <c r="BK1856" i="19"/>
  <c r="BK1855" i="19"/>
  <c r="BK1854" i="19"/>
  <c r="BK1853" i="19"/>
  <c r="BK1852" i="19"/>
  <c r="BK1851" i="19"/>
  <c r="BK1850" i="19"/>
  <c r="BK1849" i="19"/>
  <c r="BK1848" i="19"/>
  <c r="BK1847" i="19"/>
  <c r="BK1846" i="19"/>
  <c r="BK1845" i="19"/>
  <c r="BK1844" i="19"/>
  <c r="BK1843" i="19"/>
  <c r="BK1842" i="19"/>
  <c r="BK1841" i="19"/>
  <c r="BK1840" i="19"/>
  <c r="BK1839" i="19"/>
  <c r="BK1838" i="19"/>
  <c r="BK1837" i="19"/>
  <c r="BK1836" i="19"/>
  <c r="BK1835" i="19"/>
  <c r="BK1834" i="19"/>
  <c r="BK1833" i="19"/>
  <c r="BK1832" i="19"/>
  <c r="BK1831" i="19"/>
  <c r="BK1830" i="19"/>
  <c r="BK1829" i="19"/>
  <c r="BK1828" i="19"/>
  <c r="BK1827" i="19"/>
  <c r="BK1826" i="19"/>
  <c r="BK1825" i="19"/>
  <c r="BK1824" i="19"/>
  <c r="BK1823" i="19"/>
  <c r="BK1822" i="19"/>
  <c r="BK1821" i="19"/>
  <c r="BK1820" i="19"/>
  <c r="BK1819" i="19"/>
  <c r="BK1818" i="19"/>
  <c r="BK1817" i="19"/>
  <c r="BK1816" i="19"/>
  <c r="BK1815" i="19"/>
  <c r="BK1814" i="19"/>
  <c r="BK1813" i="19"/>
  <c r="BK1812" i="19"/>
  <c r="BK1811" i="19"/>
  <c r="BK1810" i="19"/>
  <c r="BK1809" i="19"/>
  <c r="BK1808" i="19"/>
  <c r="BK1807" i="19"/>
  <c r="BK1806" i="19"/>
  <c r="BK1805" i="19"/>
  <c r="BK1804" i="19"/>
  <c r="BK1803" i="19"/>
  <c r="BK1802" i="19"/>
  <c r="BK1801" i="19"/>
  <c r="BK1800" i="19"/>
  <c r="BK1799" i="19"/>
  <c r="BK1798" i="19"/>
  <c r="BK1797" i="19"/>
  <c r="BK1796" i="19"/>
  <c r="BK1795" i="19"/>
  <c r="BK1794" i="19"/>
  <c r="BK1793" i="19"/>
  <c r="BK1792" i="19"/>
  <c r="BK1791" i="19"/>
  <c r="BK1790" i="19"/>
  <c r="BK1789" i="19"/>
  <c r="BK1788" i="19"/>
  <c r="BK1787" i="19"/>
  <c r="BK1786" i="19"/>
  <c r="BK1785" i="19"/>
  <c r="BK1784" i="19"/>
  <c r="BK1783" i="19"/>
  <c r="BK1782" i="19"/>
  <c r="BK1781" i="19"/>
  <c r="BK1780" i="19"/>
  <c r="BK1779" i="19"/>
  <c r="BK1778" i="19"/>
  <c r="BK1777" i="19"/>
  <c r="BK1776" i="19"/>
  <c r="BK1775" i="19"/>
  <c r="BK1774" i="19"/>
  <c r="BK1773" i="19"/>
  <c r="BK1772" i="19"/>
  <c r="BK1771" i="19"/>
  <c r="BK1770" i="19"/>
  <c r="BK1769" i="19"/>
  <c r="BK1768" i="19"/>
  <c r="BK1767" i="19"/>
  <c r="BK1766" i="19"/>
  <c r="BK1765" i="19"/>
  <c r="BK1764" i="19"/>
  <c r="BK1763" i="19"/>
  <c r="BK1762" i="19"/>
  <c r="BK1761" i="19"/>
  <c r="BK1760" i="19"/>
  <c r="BK1759" i="19"/>
  <c r="BK1758" i="19"/>
  <c r="BK1757" i="19"/>
  <c r="BK1756" i="19"/>
  <c r="BK1755" i="19"/>
  <c r="BK1754" i="19"/>
  <c r="BK1753" i="19"/>
  <c r="BK1752" i="19"/>
  <c r="BK1751" i="19"/>
  <c r="BK1750" i="19"/>
  <c r="BK1749" i="19"/>
  <c r="BK1748" i="19"/>
  <c r="BK1747" i="19"/>
  <c r="BK1746" i="19"/>
  <c r="BK1745" i="19"/>
  <c r="BK1744" i="19"/>
  <c r="BK1743" i="19"/>
  <c r="BK1742" i="19"/>
  <c r="BK1741" i="19"/>
  <c r="BK1740" i="19"/>
  <c r="BK1739" i="19"/>
  <c r="BK1738" i="19"/>
  <c r="BK1737" i="19"/>
  <c r="BK1736" i="19"/>
  <c r="BK1735" i="19"/>
  <c r="BK1734" i="19"/>
  <c r="BK1733" i="19"/>
  <c r="BK1732" i="19"/>
  <c r="BK1731" i="19"/>
  <c r="BK1730" i="19"/>
  <c r="BK1729" i="19"/>
  <c r="BK1728" i="19"/>
  <c r="BK1727" i="19"/>
  <c r="BK1726" i="19"/>
  <c r="BK1725" i="19"/>
  <c r="BK1724" i="19"/>
  <c r="BK1723" i="19"/>
  <c r="BK1722" i="19"/>
  <c r="BK1721" i="19"/>
  <c r="BK1720" i="19"/>
  <c r="BK1719" i="19"/>
  <c r="BK1718" i="19"/>
  <c r="BK1717" i="19"/>
  <c r="BK1716" i="19"/>
  <c r="BK1715" i="19"/>
  <c r="BK1714" i="19"/>
  <c r="BK1713" i="19"/>
  <c r="BK1712" i="19"/>
  <c r="BK1711" i="19"/>
  <c r="BK1710" i="19"/>
  <c r="BK1709" i="19"/>
  <c r="BK1708" i="19"/>
  <c r="BK1707" i="19"/>
  <c r="BK1706" i="19"/>
  <c r="BK1705" i="19"/>
  <c r="BK1704" i="19"/>
  <c r="BK1703" i="19"/>
  <c r="BK1702" i="19"/>
  <c r="BK1701" i="19"/>
  <c r="BK1700" i="19"/>
  <c r="BK1699" i="19"/>
  <c r="BK1698" i="19"/>
  <c r="BK1697" i="19"/>
  <c r="BK1696" i="19"/>
  <c r="BK1695" i="19"/>
  <c r="BK1694" i="19"/>
  <c r="BK1693" i="19"/>
  <c r="BK1692" i="19"/>
  <c r="BK1691" i="19"/>
  <c r="BK1690" i="19"/>
  <c r="BK1689" i="19"/>
  <c r="BK1688" i="19"/>
  <c r="BK1687" i="19"/>
  <c r="BK1686" i="19"/>
  <c r="BK1685" i="19"/>
  <c r="BK1684" i="19"/>
  <c r="BK1683" i="19"/>
  <c r="BK1682" i="19"/>
  <c r="BK1681" i="19"/>
  <c r="BK1680" i="19"/>
  <c r="BK1679" i="19"/>
  <c r="BK1678" i="19"/>
  <c r="BK1677" i="19"/>
  <c r="BK1676" i="19"/>
  <c r="BK1675" i="19"/>
  <c r="BK1674" i="19"/>
  <c r="BK1673" i="19"/>
  <c r="BK1672" i="19"/>
  <c r="BK1671" i="19"/>
  <c r="BK1670" i="19"/>
  <c r="BK1669" i="19"/>
  <c r="BK1668" i="19"/>
  <c r="BK1667" i="19"/>
  <c r="BK1666" i="19"/>
  <c r="BK1665" i="19"/>
  <c r="BK1664" i="19"/>
  <c r="BK1663" i="19"/>
  <c r="BK1662" i="19"/>
  <c r="BK1661" i="19"/>
  <c r="BK1660" i="19"/>
  <c r="BK1659" i="19"/>
  <c r="BK1658" i="19"/>
  <c r="BK1657" i="19"/>
  <c r="BK1656" i="19"/>
  <c r="BK1655" i="19"/>
  <c r="BK1654" i="19"/>
  <c r="BK1653" i="19"/>
  <c r="BK1652" i="19"/>
  <c r="BK1651" i="19"/>
  <c r="BK1650" i="19"/>
  <c r="BK1649" i="19"/>
  <c r="BK1648" i="19"/>
  <c r="BK1647" i="19"/>
  <c r="BK1646" i="19"/>
  <c r="BK1645" i="19"/>
  <c r="BK1644" i="19"/>
  <c r="BK1643" i="19"/>
  <c r="BK1642" i="19"/>
  <c r="BK1641" i="19"/>
  <c r="BK1640" i="19"/>
  <c r="BK1639" i="19"/>
  <c r="BK1638" i="19"/>
  <c r="BK1637" i="19"/>
  <c r="BK1636" i="19"/>
  <c r="BK1635" i="19"/>
  <c r="BK1634" i="19"/>
  <c r="BK1633" i="19"/>
  <c r="BK1632" i="19"/>
  <c r="BK1631" i="19"/>
  <c r="BK1630" i="19"/>
  <c r="BK1629" i="19"/>
  <c r="BK1628" i="19"/>
  <c r="BK1627" i="19"/>
  <c r="BK1626" i="19"/>
  <c r="BK1625" i="19"/>
  <c r="BK1624" i="19"/>
  <c r="BK1623" i="19"/>
  <c r="BK1622" i="19"/>
  <c r="BK1621" i="19"/>
  <c r="BK1620" i="19"/>
  <c r="BK1619" i="19"/>
  <c r="BK1618" i="19"/>
  <c r="BK1617" i="19"/>
  <c r="BK1616" i="19"/>
  <c r="BK1615" i="19"/>
  <c r="BK1614" i="19"/>
  <c r="BK1613" i="19"/>
  <c r="BK1612" i="19"/>
  <c r="BK1611" i="19"/>
  <c r="BK1610" i="19"/>
  <c r="BK1609" i="19"/>
  <c r="BK1608" i="19"/>
  <c r="BK1607" i="19"/>
  <c r="BK1606" i="19"/>
  <c r="BK1605" i="19"/>
  <c r="BK1604" i="19"/>
  <c r="BK1603" i="19"/>
  <c r="BK1602" i="19"/>
  <c r="BK1601" i="19"/>
  <c r="BK1600" i="19"/>
  <c r="BK1599" i="19"/>
  <c r="BK1598" i="19"/>
  <c r="BK1597" i="19"/>
  <c r="BK1596" i="19"/>
  <c r="BK1595" i="19"/>
  <c r="BK1594" i="19"/>
  <c r="BK1593" i="19"/>
  <c r="BK1592" i="19"/>
  <c r="BK1591" i="19"/>
  <c r="BK1590" i="19"/>
  <c r="BK1589" i="19"/>
  <c r="BK1588" i="19"/>
  <c r="BK1587" i="19"/>
  <c r="BK1586" i="19"/>
  <c r="BK1585" i="19"/>
  <c r="BK1584" i="19"/>
  <c r="BK1583" i="19"/>
  <c r="BK1582" i="19"/>
  <c r="BK1581" i="19"/>
  <c r="BK1580" i="19"/>
  <c r="BK1579" i="19"/>
  <c r="BK1578" i="19"/>
  <c r="BK1577" i="19"/>
  <c r="BK1576" i="19"/>
  <c r="BK1575" i="19"/>
  <c r="BK1574" i="19"/>
  <c r="BK1573" i="19"/>
  <c r="BK1572" i="19"/>
  <c r="BK1571" i="19"/>
  <c r="BK1570" i="19"/>
  <c r="BK1569" i="19"/>
  <c r="BK1568" i="19"/>
  <c r="BK1567" i="19"/>
  <c r="BK1566" i="19"/>
  <c r="BK1565" i="19"/>
  <c r="BK1564" i="19"/>
  <c r="BK1563" i="19"/>
  <c r="BK1562" i="19"/>
  <c r="BK1561" i="19"/>
  <c r="BK1560" i="19"/>
  <c r="BK1559" i="19"/>
  <c r="BK1558" i="19"/>
  <c r="BK1557" i="19"/>
  <c r="BK1556" i="19"/>
  <c r="BK1555" i="19"/>
  <c r="BK1554" i="19"/>
  <c r="BK1553" i="19"/>
  <c r="BK1552" i="19"/>
  <c r="BK1551" i="19"/>
  <c r="BK1550" i="19"/>
  <c r="BK1549" i="19"/>
  <c r="BK1548" i="19"/>
  <c r="BK1547" i="19"/>
  <c r="BK1546" i="19"/>
  <c r="BK1545" i="19"/>
  <c r="BK1544" i="19"/>
  <c r="BK1543" i="19"/>
  <c r="BK1542" i="19"/>
  <c r="BK1541" i="19"/>
  <c r="BK1540" i="19"/>
  <c r="BK1539" i="19"/>
  <c r="BK1538" i="19"/>
  <c r="BK1537" i="19"/>
  <c r="BK1536" i="19"/>
  <c r="BK1535" i="19"/>
  <c r="BK1534" i="19"/>
  <c r="BK1533" i="19"/>
  <c r="BK1532" i="19"/>
  <c r="BK1531" i="19"/>
  <c r="BK1530" i="19"/>
  <c r="BK1529" i="19"/>
  <c r="BK1528" i="19"/>
  <c r="BK1527" i="19"/>
  <c r="BK1526" i="19"/>
  <c r="BK1525" i="19"/>
  <c r="BK1524" i="19"/>
  <c r="BK1523" i="19"/>
  <c r="BK1522" i="19"/>
  <c r="BK1521" i="19"/>
  <c r="BK1520" i="19"/>
  <c r="BK1519" i="19"/>
  <c r="BK1518" i="19"/>
  <c r="BK1517" i="19"/>
  <c r="BK1516" i="19"/>
  <c r="BK1515" i="19"/>
  <c r="BK1514" i="19"/>
  <c r="BK1513" i="19"/>
  <c r="BK1512" i="19"/>
  <c r="BK1511" i="19"/>
  <c r="BK1510" i="19"/>
  <c r="BK1509" i="19"/>
  <c r="BK1508" i="19"/>
  <c r="BK1507" i="19"/>
  <c r="BK1506" i="19"/>
  <c r="BK1505" i="19"/>
  <c r="BK1504" i="19"/>
  <c r="BK1503" i="19"/>
  <c r="BK1502" i="19"/>
  <c r="BK1501" i="19"/>
  <c r="BK1500" i="19"/>
  <c r="BK1499" i="19"/>
  <c r="BK1498" i="19"/>
  <c r="BK1497" i="19"/>
  <c r="BK1496" i="19"/>
  <c r="BK1495" i="19"/>
  <c r="BK1494" i="19"/>
  <c r="BK1493" i="19"/>
  <c r="BK1492" i="19"/>
  <c r="BK1491" i="19"/>
  <c r="BK1490" i="19"/>
  <c r="BK1489" i="19"/>
  <c r="BK1488" i="19"/>
  <c r="BK1487" i="19"/>
  <c r="BK1486" i="19"/>
  <c r="BK1485" i="19"/>
  <c r="BK1484" i="19"/>
  <c r="BK1483" i="19"/>
  <c r="BK1482" i="19"/>
  <c r="BK1481" i="19"/>
  <c r="BK1480" i="19"/>
  <c r="BK1479" i="19"/>
  <c r="BK1478" i="19"/>
  <c r="BK1477" i="19"/>
  <c r="BK1476" i="19"/>
  <c r="BK1475" i="19"/>
  <c r="BK1474" i="19"/>
  <c r="BK1473" i="19"/>
  <c r="BK1472" i="19"/>
  <c r="BK1471" i="19"/>
  <c r="BK1470" i="19"/>
  <c r="BK1469" i="19"/>
  <c r="BK1468" i="19"/>
  <c r="BK1467" i="19"/>
  <c r="BK1466" i="19"/>
  <c r="BK1465" i="19"/>
  <c r="BK1464" i="19"/>
  <c r="BK1463" i="19"/>
  <c r="BK1462" i="19"/>
  <c r="BK1461" i="19"/>
  <c r="BK1460" i="19"/>
  <c r="BK1459" i="19"/>
  <c r="BK1458" i="19"/>
  <c r="BK1457" i="19"/>
  <c r="BK1456" i="19"/>
  <c r="BK1455" i="19"/>
  <c r="BK1454" i="19"/>
  <c r="BK1453" i="19"/>
  <c r="BK1452" i="19"/>
  <c r="BK1451" i="19"/>
  <c r="BK1450" i="19"/>
  <c r="BK1449" i="19"/>
  <c r="BK1448" i="19"/>
  <c r="BK1447" i="19"/>
  <c r="BK1446" i="19"/>
  <c r="BK1445" i="19"/>
  <c r="BK1444" i="19"/>
  <c r="BK1443" i="19"/>
  <c r="BK1442" i="19"/>
  <c r="BK1441" i="19"/>
  <c r="BK1440" i="19"/>
  <c r="BK1439" i="19"/>
  <c r="BK1438" i="19"/>
  <c r="BK1437" i="19"/>
  <c r="BK1436" i="19"/>
  <c r="BK1435" i="19"/>
  <c r="BK1434" i="19"/>
  <c r="BK1433" i="19"/>
  <c r="BK1432" i="19"/>
  <c r="BK1431" i="19"/>
  <c r="BK1430" i="19"/>
  <c r="BK1429" i="19"/>
  <c r="BK1428" i="19"/>
  <c r="BK1427" i="19"/>
  <c r="BK1426" i="19"/>
  <c r="BK1425" i="19"/>
  <c r="BK1424" i="19"/>
  <c r="BK1423" i="19"/>
  <c r="BK1422" i="19"/>
  <c r="BK1421" i="19"/>
  <c r="BK1420" i="19"/>
  <c r="BK1419" i="19"/>
  <c r="BK1418" i="19"/>
  <c r="BK1417" i="19"/>
  <c r="BK1416" i="19"/>
  <c r="BK1415" i="19"/>
  <c r="BK1414" i="19"/>
  <c r="BK1413" i="19"/>
  <c r="BK1412" i="19"/>
  <c r="BK1411" i="19"/>
  <c r="BK1410" i="19"/>
  <c r="BK1409" i="19"/>
  <c r="BK1408" i="19"/>
  <c r="BK1407" i="19"/>
  <c r="BK1406" i="19"/>
  <c r="BK1405" i="19"/>
  <c r="BK1404" i="19"/>
  <c r="BK1403" i="19"/>
  <c r="BK1402" i="19"/>
  <c r="BK1401" i="19"/>
  <c r="BK1400" i="19"/>
  <c r="BK1399" i="19"/>
  <c r="BK1398" i="19"/>
  <c r="BK1397" i="19"/>
  <c r="BK1396" i="19"/>
  <c r="BK1395" i="19"/>
  <c r="BK1394" i="19"/>
  <c r="BK1393" i="19"/>
  <c r="BK1392" i="19"/>
  <c r="BK1391" i="19"/>
  <c r="BK1390" i="19"/>
  <c r="BK1389" i="19"/>
  <c r="BK1388" i="19"/>
  <c r="BK1387" i="19"/>
  <c r="BK1386" i="19"/>
  <c r="BK1385" i="19"/>
  <c r="BK1384" i="19"/>
  <c r="BK1383" i="19"/>
  <c r="BK1382" i="19"/>
  <c r="BK1381" i="19"/>
  <c r="BK1380" i="19"/>
  <c r="BK1379" i="19"/>
  <c r="BK1378" i="19"/>
  <c r="BK1377" i="19"/>
  <c r="BK1376" i="19"/>
  <c r="BK1375" i="19"/>
  <c r="BK1374" i="19"/>
  <c r="BK1373" i="19"/>
  <c r="BK1372" i="19"/>
  <c r="BK1371" i="19"/>
  <c r="BK1370" i="19"/>
  <c r="BK1369" i="19"/>
  <c r="BK1368" i="19"/>
  <c r="BK1367" i="19"/>
  <c r="BK1366" i="19"/>
  <c r="BK1365" i="19"/>
  <c r="BK1364" i="19"/>
  <c r="BK1363" i="19"/>
  <c r="BK1362" i="19"/>
  <c r="BK1361" i="19"/>
  <c r="BK1360" i="19"/>
  <c r="BK1359" i="19"/>
  <c r="BK1358" i="19"/>
  <c r="BK1357" i="19"/>
  <c r="BK1356" i="19"/>
  <c r="BK1355" i="19"/>
  <c r="BK1354" i="19"/>
  <c r="BK1353" i="19"/>
  <c r="BK1352" i="19"/>
  <c r="BK1351" i="19"/>
  <c r="BK1350" i="19"/>
  <c r="BK1349" i="19"/>
  <c r="BK1348" i="19"/>
  <c r="BK1347" i="19"/>
  <c r="BK1346" i="19"/>
  <c r="BK1345" i="19"/>
  <c r="BK1344" i="19"/>
  <c r="BK1343" i="19"/>
  <c r="BK1342" i="19"/>
  <c r="BK1341" i="19"/>
  <c r="BK1340" i="19"/>
  <c r="BK1339" i="19"/>
  <c r="BK1338" i="19"/>
  <c r="BK1337" i="19"/>
  <c r="BK1336" i="19"/>
  <c r="BK1335" i="19"/>
  <c r="BK1334" i="19"/>
  <c r="BK1333" i="19"/>
  <c r="BK1332" i="19"/>
  <c r="BK1331" i="19"/>
  <c r="BK1330" i="19"/>
  <c r="BK1329" i="19"/>
  <c r="BK1328" i="19"/>
  <c r="BK1327" i="19"/>
  <c r="BK1326" i="19"/>
  <c r="BK1325" i="19"/>
  <c r="BK1324" i="19"/>
  <c r="BK1323" i="19"/>
  <c r="BK1322" i="19"/>
  <c r="BK1321" i="19"/>
  <c r="BK1320" i="19"/>
  <c r="BK1319" i="19"/>
  <c r="BK1318" i="19"/>
  <c r="BK1317" i="19"/>
  <c r="BK1316" i="19"/>
  <c r="BK1315" i="19"/>
  <c r="BK1314" i="19"/>
  <c r="BK1313" i="19"/>
  <c r="BK1312" i="19"/>
  <c r="BK1311" i="19"/>
  <c r="BK1310" i="19"/>
  <c r="BK1309" i="19"/>
  <c r="BK1308" i="19"/>
  <c r="BK1307" i="19"/>
  <c r="BK1306" i="19"/>
  <c r="BK1305" i="19"/>
  <c r="BK1304" i="19"/>
  <c r="BK1303" i="19"/>
  <c r="BK1302" i="19"/>
  <c r="BK1301" i="19"/>
  <c r="BK1300" i="19"/>
  <c r="BK1299" i="19"/>
  <c r="BK1298" i="19"/>
  <c r="BK1297" i="19"/>
  <c r="BK1296" i="19"/>
  <c r="BK1295" i="19"/>
  <c r="BK1294" i="19"/>
  <c r="BK1293" i="19"/>
  <c r="BK1292" i="19"/>
  <c r="BK1291" i="19"/>
  <c r="BK1290" i="19"/>
  <c r="BK1289" i="19"/>
  <c r="BK1288" i="19"/>
  <c r="BK1287" i="19"/>
  <c r="BK1286" i="19"/>
  <c r="BK1285" i="19"/>
  <c r="BK1284" i="19"/>
  <c r="BK1283" i="19"/>
  <c r="BK1282" i="19"/>
  <c r="BK1281" i="19"/>
  <c r="BK1280" i="19"/>
  <c r="BK1279" i="19"/>
  <c r="BK1278" i="19"/>
  <c r="BK1277" i="19"/>
  <c r="BK1276" i="19"/>
  <c r="BK1275" i="19"/>
  <c r="BK1274" i="19"/>
  <c r="BK1273" i="19"/>
  <c r="BK1272" i="19"/>
  <c r="BK1271" i="19"/>
  <c r="BK1270" i="19"/>
  <c r="BK1269" i="19"/>
  <c r="BK1268" i="19"/>
  <c r="BK1267" i="19"/>
  <c r="BK1266" i="19"/>
  <c r="BK1265" i="19"/>
  <c r="BK1264" i="19"/>
  <c r="BK1263" i="19"/>
  <c r="BK1262" i="19"/>
  <c r="BK1261" i="19"/>
  <c r="BK1260" i="19"/>
  <c r="BK1259" i="19"/>
  <c r="BK1258" i="19"/>
  <c r="BK1257" i="19"/>
  <c r="BK1256" i="19"/>
  <c r="BK1255" i="19"/>
  <c r="BK1254" i="19"/>
  <c r="BK1253" i="19"/>
  <c r="BK1252" i="19"/>
  <c r="BK1251" i="19"/>
  <c r="BK1250" i="19"/>
  <c r="BK1249" i="19"/>
  <c r="BK1248" i="19"/>
  <c r="BK1247" i="19"/>
  <c r="BK1246" i="19"/>
  <c r="BK1245" i="19"/>
  <c r="BK1244" i="19"/>
  <c r="BK1243" i="19"/>
  <c r="BK1242" i="19"/>
  <c r="BK1241" i="19"/>
  <c r="BK1240" i="19"/>
  <c r="BK1239" i="19"/>
  <c r="BK1238" i="19"/>
  <c r="BK1237" i="19"/>
  <c r="BK1236" i="19"/>
  <c r="BK1235" i="19"/>
  <c r="BK1234" i="19"/>
  <c r="BK1233" i="19"/>
  <c r="BK1232" i="19"/>
  <c r="BK1231" i="19"/>
  <c r="BK1230" i="19"/>
  <c r="BK1229" i="19"/>
  <c r="BK1228" i="19"/>
  <c r="BK1227" i="19"/>
  <c r="BK1226" i="19"/>
  <c r="BK1225" i="19"/>
  <c r="BK1224" i="19"/>
  <c r="BK1223" i="19"/>
  <c r="BK1222" i="19"/>
  <c r="BK1221" i="19"/>
  <c r="BK1220" i="19"/>
  <c r="BK1219" i="19"/>
  <c r="BK1218" i="19"/>
  <c r="BK1217" i="19"/>
  <c r="BK1216" i="19"/>
  <c r="BK1215" i="19"/>
  <c r="BK1214" i="19"/>
  <c r="BK1213" i="19"/>
  <c r="BK1212" i="19"/>
  <c r="BK1211" i="19"/>
  <c r="BK1210" i="19"/>
  <c r="BK1209" i="19"/>
  <c r="BK1208" i="19"/>
  <c r="BK1207" i="19"/>
  <c r="BK1206" i="19"/>
  <c r="BK1205" i="19"/>
  <c r="BK1204" i="19"/>
  <c r="BK1203" i="19"/>
  <c r="BK1202" i="19"/>
  <c r="BK1201" i="19"/>
  <c r="BK1200" i="19"/>
  <c r="BK1199" i="19"/>
  <c r="BK1198" i="19"/>
  <c r="BK1197" i="19"/>
  <c r="BK1196" i="19"/>
  <c r="BK1195" i="19"/>
  <c r="BK1194" i="19"/>
  <c r="BK1193" i="19"/>
  <c r="BK1192" i="19"/>
  <c r="BK1191" i="19"/>
  <c r="BK1190" i="19"/>
  <c r="BK1189" i="19"/>
  <c r="BK1188" i="19"/>
  <c r="BK1187" i="19"/>
  <c r="BK1186" i="19"/>
  <c r="BK1185" i="19"/>
  <c r="BK1184" i="19"/>
  <c r="BK1183" i="19"/>
  <c r="BK1182" i="19"/>
  <c r="BK1181" i="19"/>
  <c r="BK1180" i="19"/>
  <c r="BK1179" i="19"/>
  <c r="BK1178" i="19"/>
  <c r="BK1177" i="19"/>
  <c r="BK1176" i="19"/>
  <c r="BK1175" i="19"/>
  <c r="BK1174" i="19"/>
  <c r="BK1173" i="19"/>
  <c r="BK1172" i="19"/>
  <c r="BK1171" i="19"/>
  <c r="BK1170" i="19"/>
  <c r="BK1169" i="19"/>
  <c r="BK1168" i="19"/>
  <c r="BK1167" i="19"/>
  <c r="BK1166" i="19"/>
  <c r="BK1165" i="19"/>
  <c r="BK1164" i="19"/>
  <c r="BK1163" i="19"/>
  <c r="BK1162" i="19"/>
  <c r="BK1161" i="19"/>
  <c r="BK1160" i="19"/>
  <c r="BK1159" i="19"/>
  <c r="BK1158" i="19"/>
  <c r="BK1157" i="19"/>
  <c r="BK1156" i="19"/>
  <c r="BK1155" i="19"/>
  <c r="BK1154" i="19"/>
  <c r="BK1153" i="19"/>
  <c r="BK1152" i="19"/>
  <c r="BK1151" i="19"/>
  <c r="BK1150" i="19"/>
  <c r="BK1149" i="19"/>
  <c r="BK1148" i="19"/>
  <c r="BK1147" i="19"/>
  <c r="BK1146" i="19"/>
  <c r="BK1145" i="19"/>
  <c r="BK1144" i="19"/>
  <c r="BK1143" i="19"/>
  <c r="BK1142" i="19"/>
  <c r="BK1141" i="19"/>
  <c r="BK1140" i="19"/>
  <c r="BK1139" i="19"/>
  <c r="BK1138" i="19"/>
  <c r="BK1137" i="19"/>
  <c r="BK1136" i="19"/>
  <c r="BK1135" i="19"/>
  <c r="BK1134" i="19"/>
  <c r="BK1133" i="19"/>
  <c r="BK1132" i="19"/>
  <c r="BK1131" i="19"/>
  <c r="BK1130" i="19"/>
  <c r="BK1129" i="19"/>
  <c r="BK1128" i="19"/>
  <c r="BK1127" i="19"/>
  <c r="BK1126" i="19"/>
  <c r="BK1125" i="19"/>
  <c r="BK1124" i="19"/>
  <c r="BK1123" i="19"/>
  <c r="BK1122" i="19"/>
  <c r="BK1121" i="19"/>
  <c r="BK1120" i="19"/>
  <c r="BK1119" i="19"/>
  <c r="BK1118" i="19"/>
  <c r="BK1117" i="19"/>
  <c r="BK1116" i="19"/>
  <c r="BK1115" i="19"/>
  <c r="BK1114" i="19"/>
  <c r="BK1113" i="19"/>
  <c r="BK1112" i="19"/>
  <c r="BK1111" i="19"/>
  <c r="BK1110" i="19"/>
  <c r="BK1109" i="19"/>
  <c r="BK1108" i="19"/>
  <c r="BK1107" i="19"/>
  <c r="BK1106" i="19"/>
  <c r="BK1105" i="19"/>
  <c r="BK1104" i="19"/>
  <c r="BK1103" i="19"/>
  <c r="BK1102" i="19"/>
  <c r="BK1101" i="19"/>
  <c r="BK1100" i="19"/>
  <c r="BK1099" i="19"/>
  <c r="BK1098" i="19"/>
  <c r="BK1097" i="19"/>
  <c r="BK1096" i="19"/>
  <c r="BK1095" i="19"/>
  <c r="BK1094" i="19"/>
  <c r="BK1093" i="19"/>
  <c r="BK1092" i="19"/>
  <c r="BK1091" i="19"/>
  <c r="BK1090" i="19"/>
  <c r="BK1089" i="19"/>
  <c r="BK1088" i="19"/>
  <c r="BK1087" i="19"/>
  <c r="BK1086" i="19"/>
  <c r="BK1085" i="19"/>
  <c r="BK1084" i="19"/>
  <c r="BK1083" i="19"/>
  <c r="BK1082" i="19"/>
  <c r="BK1081" i="19"/>
  <c r="BK1080" i="19"/>
  <c r="BK1079" i="19"/>
  <c r="BK1078" i="19"/>
  <c r="BK1077" i="19"/>
  <c r="BK1076" i="19"/>
  <c r="BK1075" i="19"/>
  <c r="BK1074" i="19"/>
  <c r="BK1073" i="19"/>
  <c r="BK1072" i="19"/>
  <c r="BK1071" i="19"/>
  <c r="BK1070" i="19"/>
  <c r="BK1069" i="19"/>
  <c r="BK1068" i="19"/>
  <c r="BK1067" i="19"/>
  <c r="BK1066" i="19"/>
  <c r="BK1065" i="19"/>
  <c r="BK1064" i="19"/>
  <c r="BK1063" i="19"/>
  <c r="BK1062" i="19"/>
  <c r="BK1061" i="19"/>
  <c r="BK1060" i="19"/>
  <c r="BK1059" i="19"/>
  <c r="BK1058" i="19"/>
  <c r="BK1057" i="19"/>
  <c r="BK1056" i="19"/>
  <c r="BK1055" i="19"/>
  <c r="BK1054" i="19"/>
  <c r="BK1053" i="19"/>
  <c r="BK1052" i="19"/>
  <c r="BK1051" i="19"/>
  <c r="BK1050" i="19"/>
  <c r="BK1049" i="19"/>
  <c r="BK1048" i="19"/>
  <c r="BK1047" i="19"/>
  <c r="BK1046" i="19"/>
  <c r="BK1045" i="19"/>
  <c r="BK1044" i="19"/>
  <c r="BK1043" i="19"/>
  <c r="BK1042" i="19"/>
  <c r="BK1041" i="19"/>
  <c r="BK1040" i="19"/>
  <c r="BK1039" i="19"/>
  <c r="BK1038" i="19"/>
  <c r="BK1037" i="19"/>
  <c r="BK1036" i="19"/>
  <c r="BK1035" i="19"/>
  <c r="BK1034" i="19"/>
  <c r="BK1033" i="19"/>
  <c r="BK1032" i="19"/>
  <c r="BK1031" i="19"/>
  <c r="BK1030" i="19"/>
  <c r="BK1029" i="19"/>
  <c r="BK1028" i="19"/>
  <c r="BK1027" i="19"/>
  <c r="BK1026" i="19"/>
  <c r="BK1025" i="19"/>
  <c r="BK1024" i="19"/>
  <c r="BK1023" i="19"/>
  <c r="BK1022" i="19"/>
  <c r="BK1021" i="19"/>
  <c r="BK1020" i="19"/>
  <c r="BK1019" i="19"/>
  <c r="BK1018" i="19"/>
  <c r="BK1017" i="19"/>
  <c r="BK1016" i="19"/>
  <c r="BK1015" i="19"/>
  <c r="BK1014" i="19"/>
  <c r="BK1013" i="19"/>
  <c r="BK1012" i="19"/>
  <c r="BK1011" i="19"/>
  <c r="BK1010" i="19"/>
  <c r="BK1009" i="19"/>
  <c r="BK1008" i="19"/>
  <c r="BK1007" i="19"/>
  <c r="BK1006" i="19"/>
  <c r="BK1005" i="19"/>
  <c r="BK1004" i="19"/>
  <c r="BK1003" i="19"/>
  <c r="BK1002" i="19"/>
  <c r="BK1001" i="19"/>
  <c r="BK1000" i="19"/>
  <c r="BK999" i="19"/>
  <c r="BK998" i="19"/>
  <c r="BK997" i="19"/>
  <c r="BK996" i="19"/>
  <c r="BK995" i="19"/>
  <c r="BK994" i="19"/>
  <c r="BK993" i="19"/>
  <c r="BK992" i="19"/>
  <c r="BK991" i="19"/>
  <c r="BK990" i="19"/>
  <c r="BK989" i="19"/>
  <c r="BK988" i="19"/>
  <c r="BK987" i="19"/>
  <c r="BK986" i="19"/>
  <c r="BK985" i="19"/>
  <c r="BK984" i="19"/>
  <c r="BK983" i="19"/>
  <c r="BK982" i="19"/>
  <c r="BK981" i="19"/>
  <c r="BK980" i="19"/>
  <c r="BK979" i="19"/>
  <c r="BK978" i="19"/>
  <c r="BK977" i="19"/>
  <c r="BK976" i="19"/>
  <c r="BK975" i="19"/>
  <c r="BK974" i="19"/>
  <c r="BK973" i="19"/>
  <c r="BK972" i="19"/>
  <c r="BK971" i="19"/>
  <c r="BK970" i="19"/>
  <c r="BK969" i="19"/>
  <c r="BK968" i="19"/>
  <c r="BK967" i="19"/>
  <c r="BK966" i="19"/>
  <c r="BK965" i="19"/>
  <c r="BK964" i="19"/>
  <c r="BK963" i="19"/>
  <c r="BK962" i="19"/>
  <c r="BK961" i="19"/>
  <c r="BK960" i="19"/>
  <c r="BK959" i="19"/>
  <c r="BK958" i="19"/>
  <c r="BK957" i="19"/>
  <c r="BK956" i="19"/>
  <c r="BK955" i="19"/>
  <c r="BK954" i="19"/>
  <c r="BK953" i="19"/>
  <c r="BK952" i="19"/>
  <c r="BK951" i="19"/>
  <c r="BK950" i="19"/>
  <c r="BK949" i="19"/>
  <c r="BK948" i="19"/>
  <c r="BK947" i="19"/>
  <c r="BK946" i="19"/>
  <c r="BK945" i="19"/>
  <c r="BK944" i="19"/>
  <c r="BK943" i="19"/>
  <c r="BK942" i="19"/>
  <c r="BK941" i="19"/>
  <c r="BK940" i="19"/>
  <c r="BK939" i="19"/>
  <c r="BK938" i="19"/>
  <c r="BK937" i="19"/>
  <c r="BK936" i="19"/>
  <c r="BK935" i="19"/>
  <c r="BK934" i="19"/>
  <c r="BK933" i="19"/>
  <c r="BK932" i="19"/>
  <c r="BK931" i="19"/>
  <c r="BK930" i="19"/>
  <c r="BK929" i="19"/>
  <c r="BK928" i="19"/>
  <c r="BK927" i="19"/>
  <c r="BK926" i="19"/>
  <c r="BK925" i="19"/>
  <c r="BK924" i="19"/>
  <c r="BK923" i="19"/>
  <c r="BK922" i="19"/>
  <c r="BK921" i="19"/>
  <c r="BK920" i="19"/>
  <c r="BK919" i="19"/>
  <c r="BK918" i="19"/>
  <c r="BK917" i="19"/>
  <c r="BK916" i="19"/>
  <c r="BK915" i="19"/>
  <c r="BK914" i="19"/>
  <c r="BK913" i="19"/>
  <c r="BK912" i="19"/>
  <c r="BK911" i="19"/>
  <c r="BK910" i="19"/>
  <c r="BK909" i="19"/>
  <c r="BK908" i="19"/>
  <c r="BK907" i="19"/>
  <c r="BK906" i="19"/>
  <c r="BK905" i="19"/>
  <c r="BK904" i="19"/>
  <c r="BK903" i="19"/>
  <c r="BK902" i="19"/>
  <c r="BK901" i="19"/>
  <c r="BK900" i="19"/>
  <c r="BK899" i="19"/>
  <c r="BK898" i="19"/>
  <c r="BK897" i="19"/>
  <c r="BK896" i="19"/>
  <c r="BK895" i="19"/>
  <c r="BK894" i="19"/>
  <c r="BK893" i="19"/>
  <c r="BK892" i="19"/>
  <c r="BK891" i="19"/>
  <c r="BK890" i="19"/>
  <c r="BK889" i="19"/>
  <c r="BK888" i="19"/>
  <c r="BK887" i="19"/>
  <c r="BK886" i="19"/>
  <c r="BK885" i="19"/>
  <c r="BK884" i="19"/>
  <c r="BK883" i="19"/>
  <c r="BK882" i="19"/>
  <c r="BK881" i="19"/>
  <c r="BK880" i="19"/>
  <c r="BK879" i="19"/>
  <c r="BK878" i="19"/>
  <c r="BK877" i="19"/>
  <c r="BK876" i="19"/>
  <c r="BK875" i="19"/>
  <c r="BK874" i="19"/>
  <c r="BK873" i="19"/>
  <c r="BK872" i="19"/>
  <c r="BK871" i="19"/>
  <c r="BK870" i="19"/>
  <c r="BK869" i="19"/>
  <c r="BK868" i="19"/>
  <c r="BK867" i="19"/>
  <c r="BK866" i="19"/>
  <c r="BK865" i="19"/>
  <c r="BK864" i="19"/>
  <c r="BK863" i="19"/>
  <c r="BK862" i="19"/>
  <c r="BK861" i="19"/>
  <c r="BK860" i="19"/>
  <c r="BK859" i="19"/>
  <c r="BK858" i="19"/>
  <c r="BK857" i="19"/>
  <c r="BK856" i="19"/>
  <c r="BK855" i="19"/>
  <c r="BK854" i="19"/>
  <c r="BK853" i="19"/>
  <c r="BK852" i="19"/>
  <c r="BK851" i="19"/>
  <c r="BK850" i="19"/>
  <c r="BK849" i="19"/>
  <c r="BK848" i="19"/>
  <c r="BK847" i="19"/>
  <c r="BK846" i="19"/>
  <c r="BK845" i="19"/>
  <c r="BK844" i="19"/>
  <c r="BK843" i="19"/>
  <c r="BK842" i="19"/>
  <c r="BK841" i="19"/>
  <c r="BK840" i="19"/>
  <c r="BK839" i="19"/>
  <c r="BK838" i="19"/>
  <c r="BK837" i="19"/>
  <c r="BK836" i="19"/>
  <c r="BK835" i="19"/>
  <c r="BK834" i="19"/>
  <c r="BK833" i="19"/>
  <c r="BK832" i="19"/>
  <c r="BK831" i="19"/>
  <c r="BK830" i="19"/>
  <c r="BK829" i="19"/>
  <c r="BK828" i="19"/>
  <c r="BK827" i="19"/>
  <c r="BK826" i="19"/>
  <c r="BK825" i="19"/>
  <c r="BK824" i="19"/>
  <c r="BK823" i="19"/>
  <c r="BK822" i="19"/>
  <c r="BK821" i="19"/>
  <c r="BK820" i="19"/>
  <c r="BK819" i="19"/>
  <c r="BK818" i="19"/>
  <c r="BK817" i="19"/>
  <c r="BK816" i="19"/>
  <c r="BK815" i="19"/>
  <c r="BK814" i="19"/>
  <c r="BK813" i="19"/>
  <c r="BK812" i="19"/>
  <c r="BK811" i="19"/>
  <c r="BK810" i="19"/>
  <c r="BK809" i="19"/>
  <c r="BK808" i="19"/>
  <c r="BK807" i="19"/>
  <c r="BK806" i="19"/>
  <c r="BK805" i="19"/>
  <c r="BK804" i="19"/>
  <c r="BK803" i="19"/>
  <c r="BK802" i="19"/>
  <c r="BK801" i="19"/>
  <c r="BK800" i="19"/>
  <c r="BK799" i="19"/>
  <c r="BK798" i="19"/>
  <c r="BK797" i="19"/>
  <c r="BK796" i="19"/>
  <c r="BK795" i="19"/>
  <c r="BK794" i="19"/>
  <c r="BK793" i="19"/>
  <c r="BK792" i="19"/>
  <c r="BK791" i="19"/>
  <c r="BK790" i="19"/>
  <c r="BK789" i="19"/>
  <c r="BK788" i="19"/>
  <c r="BK787" i="19"/>
  <c r="BK786" i="19"/>
  <c r="BK785" i="19"/>
  <c r="BK784" i="19"/>
  <c r="BK783" i="19"/>
  <c r="BK782" i="19"/>
  <c r="BK781" i="19"/>
  <c r="BK780" i="19"/>
  <c r="BK779" i="19"/>
  <c r="BK778" i="19"/>
  <c r="BK777" i="19"/>
  <c r="BK776" i="19"/>
  <c r="BK775" i="19"/>
  <c r="BK774" i="19"/>
  <c r="BK773" i="19"/>
  <c r="BK772" i="19"/>
  <c r="BK771" i="19"/>
  <c r="BK770" i="19"/>
  <c r="BK769" i="19"/>
  <c r="BK768" i="19"/>
  <c r="BK767" i="19"/>
  <c r="BK766" i="19"/>
  <c r="BK765" i="19"/>
  <c r="BK764" i="19"/>
  <c r="BK763" i="19"/>
  <c r="BK762" i="19"/>
  <c r="BK761" i="19"/>
  <c r="BK760" i="19"/>
  <c r="BK759" i="19"/>
  <c r="BK758" i="19"/>
  <c r="BK757" i="19"/>
  <c r="BK756" i="19"/>
  <c r="BK755" i="19"/>
  <c r="BK754" i="19"/>
  <c r="BK753" i="19"/>
  <c r="BK752" i="19"/>
  <c r="BK751" i="19"/>
  <c r="BK750" i="19"/>
  <c r="BK749" i="19"/>
  <c r="BK748" i="19"/>
  <c r="BK747" i="19"/>
  <c r="BK746" i="19"/>
  <c r="BK745" i="19"/>
  <c r="BK744" i="19"/>
  <c r="BK743" i="19"/>
  <c r="BK742" i="19"/>
  <c r="BK741" i="19"/>
  <c r="BK740" i="19"/>
  <c r="BK739" i="19"/>
  <c r="BK738" i="19"/>
  <c r="BK737" i="19"/>
  <c r="BK736" i="19"/>
  <c r="BK735" i="19"/>
  <c r="BK734" i="19"/>
  <c r="BK733" i="19"/>
  <c r="BK732" i="19"/>
  <c r="BK731" i="19"/>
  <c r="BK730" i="19"/>
  <c r="BK729" i="19"/>
  <c r="BK728" i="19"/>
  <c r="BK727" i="19"/>
  <c r="BK726" i="19"/>
  <c r="BK725" i="19"/>
  <c r="BK724" i="19"/>
  <c r="BK723" i="19"/>
  <c r="BK722" i="19"/>
  <c r="BK721" i="19"/>
  <c r="BK720" i="19"/>
  <c r="BK719" i="19"/>
  <c r="BK718" i="19"/>
  <c r="BK717" i="19"/>
  <c r="BK716" i="19"/>
  <c r="BK715" i="19"/>
  <c r="BK714" i="19"/>
  <c r="BK713" i="19"/>
  <c r="BK712" i="19"/>
  <c r="BK711" i="19"/>
  <c r="BK710" i="19"/>
  <c r="BK709" i="19"/>
  <c r="BK708" i="19"/>
  <c r="BK707" i="19"/>
  <c r="BK706" i="19"/>
  <c r="BK705" i="19"/>
  <c r="BK704" i="19"/>
  <c r="BK703" i="19"/>
  <c r="BK702" i="19"/>
  <c r="BK701" i="19"/>
  <c r="BK700" i="19"/>
  <c r="BK699" i="19"/>
  <c r="BK698" i="19"/>
  <c r="BK697" i="19"/>
  <c r="BK696" i="19"/>
  <c r="BK695" i="19"/>
  <c r="BK694" i="19"/>
  <c r="BK693" i="19"/>
  <c r="BK692" i="19"/>
  <c r="BK691" i="19"/>
  <c r="BK690" i="19"/>
  <c r="BK689" i="19"/>
  <c r="BK688" i="19"/>
  <c r="BK687" i="19"/>
  <c r="BK686" i="19"/>
  <c r="BK685" i="19"/>
  <c r="BK684" i="19"/>
  <c r="BK683" i="19"/>
  <c r="BK682" i="19"/>
  <c r="BK681" i="19"/>
  <c r="BK680" i="19"/>
  <c r="BK679" i="19"/>
  <c r="BK678" i="19"/>
  <c r="BK677" i="19"/>
  <c r="BK676" i="19"/>
  <c r="BK675" i="19"/>
  <c r="BK674" i="19"/>
  <c r="BK673" i="19"/>
  <c r="BK672" i="19"/>
  <c r="BK671" i="19"/>
  <c r="BK670" i="19"/>
  <c r="BK669" i="19"/>
  <c r="BK668" i="19"/>
  <c r="BK667" i="19"/>
  <c r="BK666" i="19"/>
  <c r="BK665" i="19"/>
  <c r="BK664" i="19"/>
  <c r="BK663" i="19"/>
  <c r="BK662" i="19"/>
  <c r="BK661" i="19"/>
  <c r="BK660" i="19"/>
  <c r="BK659" i="19"/>
  <c r="BK658" i="19"/>
  <c r="BK657" i="19"/>
  <c r="BK656" i="19"/>
  <c r="BK655" i="19"/>
  <c r="BK654" i="19"/>
  <c r="BK653" i="19"/>
  <c r="BK652" i="19"/>
  <c r="BK651" i="19"/>
  <c r="BK650" i="19"/>
  <c r="BK649" i="19"/>
  <c r="BK648" i="19"/>
  <c r="BK647" i="19"/>
  <c r="BK646" i="19"/>
  <c r="BK645" i="19"/>
  <c r="BK644" i="19"/>
  <c r="BK643" i="19"/>
  <c r="BK642" i="19"/>
  <c r="BK641" i="19"/>
  <c r="BK640" i="19"/>
  <c r="BK639" i="19"/>
  <c r="BK638" i="19"/>
  <c r="BK637" i="19"/>
  <c r="BK636" i="19"/>
  <c r="BK635" i="19"/>
  <c r="BK634" i="19"/>
  <c r="BK633" i="19"/>
  <c r="BK632" i="19"/>
  <c r="BK631" i="19"/>
  <c r="BK630" i="19"/>
  <c r="BK629" i="19"/>
  <c r="BK628" i="19"/>
  <c r="BK627" i="19"/>
  <c r="BK626" i="19"/>
  <c r="BK625" i="19"/>
  <c r="BK624" i="19"/>
  <c r="BK623" i="19"/>
  <c r="BK622" i="19"/>
  <c r="BK621" i="19"/>
  <c r="BK620" i="19"/>
  <c r="BK619" i="19"/>
  <c r="BK618" i="19"/>
  <c r="BK617" i="19"/>
  <c r="BK616" i="19"/>
  <c r="BK615" i="19"/>
  <c r="BK614" i="19"/>
  <c r="BK613" i="19"/>
  <c r="BK612" i="19"/>
  <c r="BK611" i="19"/>
  <c r="BK610" i="19"/>
  <c r="BK609" i="19"/>
  <c r="BK608" i="19"/>
  <c r="BK607" i="19"/>
  <c r="BK606" i="19"/>
  <c r="BK605" i="19"/>
  <c r="BK604" i="19"/>
  <c r="BK603" i="19"/>
  <c r="BK602" i="19"/>
  <c r="BK601" i="19"/>
  <c r="BK600" i="19"/>
  <c r="BK599" i="19"/>
  <c r="BK598" i="19"/>
  <c r="BK597" i="19"/>
  <c r="BK596" i="19"/>
  <c r="BK595" i="19"/>
  <c r="BK594" i="19"/>
  <c r="BK593" i="19"/>
  <c r="BK592" i="19"/>
  <c r="BK591" i="19"/>
  <c r="BK590" i="19"/>
  <c r="BK589" i="19"/>
  <c r="BK588" i="19"/>
  <c r="BK587" i="19"/>
  <c r="BK586" i="19"/>
  <c r="BK585" i="19"/>
  <c r="BK584" i="19"/>
  <c r="BK583" i="19"/>
  <c r="BK582" i="19"/>
  <c r="BK581" i="19"/>
  <c r="BK580" i="19"/>
  <c r="BK579" i="19"/>
  <c r="BK578" i="19"/>
  <c r="BK577" i="19"/>
  <c r="BK576" i="19"/>
  <c r="BK575" i="19"/>
  <c r="BK574" i="19"/>
  <c r="BK573" i="19"/>
  <c r="BK572" i="19"/>
  <c r="BK571" i="19"/>
  <c r="BK570" i="19"/>
  <c r="BK569" i="19"/>
  <c r="BK568" i="19"/>
  <c r="BK567" i="19"/>
  <c r="BK566" i="19"/>
  <c r="BK565" i="19"/>
  <c r="BK564" i="19"/>
  <c r="BK563" i="19"/>
  <c r="BK562" i="19"/>
  <c r="BK561" i="19"/>
  <c r="BK560" i="19"/>
  <c r="BK559" i="19"/>
  <c r="BK558" i="19"/>
  <c r="BK557" i="19"/>
  <c r="BK556" i="19"/>
  <c r="BK555" i="19"/>
  <c r="BK554" i="19"/>
  <c r="BK553" i="19"/>
  <c r="BK552" i="19"/>
  <c r="BK551" i="19"/>
  <c r="BK550" i="19"/>
  <c r="BK549" i="19"/>
  <c r="BK548" i="19"/>
  <c r="BK547" i="19"/>
  <c r="BK546" i="19"/>
  <c r="BK545" i="19"/>
  <c r="BK544" i="19"/>
  <c r="BK543" i="19"/>
  <c r="BK542" i="19"/>
  <c r="BK541" i="19"/>
  <c r="BK540" i="19"/>
  <c r="BK539" i="19"/>
  <c r="BK538" i="19"/>
  <c r="BK537" i="19"/>
  <c r="BK536" i="19"/>
  <c r="BK535" i="19"/>
  <c r="BK534" i="19"/>
  <c r="BK533" i="19"/>
  <c r="BK532" i="19"/>
  <c r="BK531" i="19"/>
  <c r="BK530" i="19"/>
  <c r="BK529" i="19"/>
  <c r="BK528" i="19"/>
  <c r="BK527" i="19"/>
  <c r="BK526" i="19"/>
  <c r="BK525" i="19"/>
  <c r="BK524" i="19"/>
  <c r="BK523" i="19"/>
  <c r="BK522" i="19"/>
  <c r="BK521" i="19"/>
  <c r="BK520" i="19"/>
  <c r="BK519" i="19"/>
  <c r="BK518" i="19"/>
  <c r="BK517" i="19"/>
  <c r="BK516" i="19"/>
  <c r="BK515" i="19"/>
  <c r="BK514" i="19"/>
  <c r="BK513" i="19"/>
  <c r="BK512" i="19"/>
  <c r="BK511" i="19"/>
  <c r="BK510" i="19"/>
  <c r="BK509" i="19"/>
  <c r="BK508" i="19"/>
  <c r="BK507" i="19"/>
  <c r="BK506" i="19"/>
  <c r="BK505" i="19"/>
  <c r="BK504" i="19"/>
  <c r="BK503" i="19"/>
  <c r="BK502" i="19"/>
  <c r="BK501" i="19"/>
  <c r="BK500" i="19"/>
  <c r="BK499" i="19"/>
  <c r="BK498" i="19"/>
  <c r="BK497" i="19"/>
  <c r="BK496" i="19"/>
  <c r="BK495" i="19"/>
  <c r="BK494" i="19"/>
  <c r="BK493" i="19"/>
  <c r="BK492" i="19"/>
  <c r="BK491" i="19"/>
  <c r="BK490" i="19"/>
  <c r="BK489" i="19"/>
  <c r="BK488" i="19"/>
  <c r="BK487" i="19"/>
  <c r="BK486" i="19"/>
  <c r="BK485" i="19"/>
  <c r="BK484" i="19"/>
  <c r="BK483" i="19"/>
  <c r="BK482" i="19"/>
  <c r="BK481" i="19"/>
  <c r="BK480" i="19"/>
  <c r="BK479" i="19"/>
  <c r="BK478" i="19"/>
  <c r="BK477" i="19"/>
  <c r="BK476" i="19"/>
  <c r="BK475" i="19"/>
  <c r="BK474" i="19"/>
  <c r="BK473" i="19"/>
  <c r="BK472" i="19"/>
  <c r="BK471" i="19"/>
  <c r="BK470" i="19"/>
  <c r="BK469" i="19"/>
  <c r="BK468" i="19"/>
  <c r="BK467" i="19"/>
  <c r="BK466" i="19"/>
  <c r="BK465" i="19"/>
  <c r="BK464" i="19"/>
  <c r="BK463" i="19"/>
  <c r="BK462" i="19"/>
  <c r="BK461" i="19"/>
  <c r="BK460" i="19"/>
  <c r="BK459" i="19"/>
  <c r="BK458" i="19"/>
  <c r="BK457" i="19"/>
  <c r="BK456" i="19"/>
  <c r="BK455" i="19"/>
  <c r="BK454" i="19"/>
  <c r="BK453" i="19"/>
  <c r="BK452" i="19"/>
  <c r="BK451" i="19"/>
  <c r="BK450" i="19"/>
  <c r="BK449" i="19"/>
  <c r="BK448" i="19"/>
  <c r="BK447" i="19"/>
  <c r="BK446" i="19"/>
  <c r="BK445" i="19"/>
  <c r="BK444" i="19"/>
  <c r="BK443" i="19"/>
  <c r="BK442" i="19"/>
  <c r="BK441" i="19"/>
  <c r="BK440" i="19"/>
  <c r="BK439" i="19"/>
  <c r="BK438" i="19"/>
  <c r="BK437" i="19"/>
  <c r="BK436" i="19"/>
  <c r="BK435" i="19"/>
  <c r="BK434" i="19"/>
  <c r="BK433" i="19"/>
  <c r="BK432" i="19"/>
  <c r="BK431" i="19"/>
  <c r="BK430" i="19"/>
  <c r="BK429" i="19"/>
  <c r="BK428" i="19"/>
  <c r="BK427" i="19"/>
  <c r="BK426" i="19"/>
  <c r="BK425" i="19"/>
  <c r="BK424" i="19"/>
  <c r="BK423" i="19"/>
  <c r="BK422" i="19"/>
  <c r="BK421" i="19"/>
  <c r="BK420" i="19"/>
  <c r="BK419" i="19"/>
  <c r="BK418" i="19"/>
  <c r="BK417" i="19"/>
  <c r="BK416" i="19"/>
  <c r="BK415" i="19"/>
  <c r="BK414" i="19"/>
  <c r="BK413" i="19"/>
  <c r="BK412" i="19"/>
  <c r="BK411" i="19"/>
  <c r="BK410" i="19"/>
  <c r="BK409" i="19"/>
  <c r="BK408" i="19"/>
  <c r="BK407" i="19"/>
  <c r="BK406" i="19"/>
  <c r="BK405" i="19"/>
  <c r="BK404" i="19"/>
  <c r="BK403" i="19"/>
  <c r="BK402" i="19"/>
  <c r="BK401" i="19"/>
  <c r="BK400" i="19"/>
  <c r="BK399" i="19"/>
  <c r="BK398" i="19"/>
  <c r="BK397" i="19"/>
  <c r="BK396" i="19"/>
  <c r="BK395" i="19"/>
  <c r="BK394" i="19"/>
  <c r="BK393" i="19"/>
  <c r="BK392" i="19"/>
  <c r="BK391" i="19"/>
  <c r="BK390" i="19"/>
  <c r="BK389" i="19"/>
  <c r="BK388" i="19"/>
  <c r="BK387" i="19"/>
  <c r="BK386" i="19"/>
  <c r="BK385" i="19"/>
  <c r="BK384" i="19"/>
  <c r="BK383" i="19"/>
  <c r="BK382" i="19"/>
  <c r="BK381" i="19"/>
  <c r="BK380" i="19"/>
  <c r="BK379" i="19"/>
  <c r="BK378" i="19"/>
  <c r="BK377" i="19"/>
  <c r="BK376" i="19"/>
  <c r="BK375" i="19"/>
  <c r="BK374" i="19"/>
  <c r="BK373" i="19"/>
  <c r="BK372" i="19"/>
  <c r="BK371" i="19"/>
  <c r="BK370" i="19"/>
  <c r="BK369" i="19"/>
  <c r="BK368" i="19"/>
  <c r="BK367" i="19"/>
  <c r="BK366" i="19"/>
  <c r="BK365" i="19"/>
  <c r="BK364" i="19"/>
  <c r="BK363" i="19"/>
  <c r="BK362" i="19"/>
  <c r="BK361" i="19"/>
  <c r="BK360" i="19"/>
  <c r="BK359" i="19"/>
  <c r="BK358" i="19"/>
  <c r="BK357" i="19"/>
  <c r="BK356" i="19"/>
  <c r="BK355" i="19"/>
  <c r="BK354" i="19"/>
  <c r="BK353" i="19"/>
  <c r="BK352" i="19"/>
  <c r="BK351" i="19"/>
  <c r="BK350" i="19"/>
  <c r="BK349" i="19"/>
  <c r="BK348" i="19"/>
  <c r="BK347" i="19"/>
  <c r="BK346" i="19"/>
  <c r="BK345" i="19"/>
  <c r="BK344" i="19"/>
  <c r="BK343" i="19"/>
  <c r="BK342" i="19"/>
  <c r="BK341" i="19"/>
  <c r="BK340" i="19"/>
  <c r="BK339" i="19"/>
  <c r="BK338" i="19"/>
  <c r="BK337" i="19"/>
  <c r="BK336" i="19"/>
  <c r="BK335" i="19"/>
  <c r="BK334" i="19"/>
  <c r="BK333" i="19"/>
  <c r="BK332" i="19"/>
  <c r="BK331" i="19"/>
  <c r="BK330" i="19"/>
  <c r="BK329" i="19"/>
  <c r="BK328" i="19"/>
  <c r="BK327" i="19"/>
  <c r="BK326" i="19"/>
  <c r="BK325" i="19"/>
  <c r="BK324" i="19"/>
  <c r="BK323" i="19"/>
  <c r="BK322" i="19"/>
  <c r="BK321" i="19"/>
  <c r="BK320" i="19"/>
  <c r="BK319" i="19"/>
  <c r="BK318" i="19"/>
  <c r="BK317" i="19"/>
  <c r="BK316" i="19"/>
  <c r="BK315" i="19"/>
  <c r="BK314" i="19"/>
  <c r="BK313" i="19"/>
  <c r="BK312" i="19"/>
  <c r="BK311" i="19"/>
  <c r="BK310" i="19"/>
  <c r="BK309" i="19"/>
  <c r="BK308" i="19"/>
  <c r="BK307" i="19"/>
  <c r="BK306" i="19"/>
  <c r="BK305" i="19"/>
  <c r="BK304" i="19"/>
  <c r="BK303" i="19"/>
  <c r="BK302" i="19"/>
  <c r="BK301" i="19"/>
  <c r="BK300" i="19"/>
  <c r="BK299" i="19"/>
  <c r="BK298" i="19"/>
  <c r="BK297" i="19"/>
  <c r="BK296" i="19"/>
  <c r="BK295" i="19"/>
  <c r="BK294" i="19"/>
  <c r="BK293" i="19"/>
  <c r="BK292" i="19"/>
  <c r="BK291" i="19"/>
  <c r="BK290" i="19"/>
  <c r="BK289" i="19"/>
  <c r="BK288" i="19"/>
  <c r="BK287" i="19"/>
  <c r="BK286" i="19"/>
  <c r="BK285" i="19"/>
  <c r="BK284" i="19"/>
  <c r="BK283" i="19"/>
  <c r="BK282" i="19"/>
  <c r="BK281" i="19"/>
  <c r="BK280" i="19"/>
  <c r="BK279" i="19"/>
  <c r="BK278" i="19"/>
  <c r="BK277" i="19"/>
  <c r="BK276" i="19"/>
  <c r="BK275" i="19"/>
  <c r="BK274" i="19"/>
  <c r="BK273" i="19"/>
  <c r="BK272" i="19"/>
  <c r="BK271" i="19"/>
  <c r="BK270" i="19"/>
  <c r="BK269" i="19"/>
  <c r="BK268" i="19"/>
  <c r="BK267" i="19"/>
  <c r="BK266" i="19"/>
  <c r="BK265" i="19"/>
  <c r="BK264" i="19"/>
  <c r="BK263" i="19"/>
  <c r="BK262" i="19"/>
  <c r="BK261" i="19"/>
  <c r="BK260" i="19"/>
  <c r="BK259" i="19"/>
  <c r="BK258" i="19"/>
  <c r="BK257" i="19"/>
  <c r="BK256" i="19"/>
  <c r="BK255" i="19"/>
  <c r="BK254" i="19"/>
  <c r="BK253" i="19"/>
  <c r="BK252" i="19"/>
  <c r="BK251" i="19"/>
  <c r="BK250" i="19"/>
  <c r="BK249" i="19"/>
  <c r="BK248" i="19"/>
  <c r="BK247" i="19"/>
  <c r="BK246" i="19"/>
  <c r="BK245" i="19"/>
  <c r="BK244" i="19"/>
  <c r="BK243" i="19"/>
  <c r="BK242" i="19"/>
  <c r="BK241" i="19"/>
  <c r="BK240" i="19"/>
  <c r="BK239" i="19"/>
  <c r="BK238" i="19"/>
  <c r="BK237" i="19"/>
  <c r="BK236" i="19"/>
  <c r="BK235" i="19"/>
  <c r="BK234" i="19"/>
  <c r="BK233" i="19"/>
  <c r="BK232" i="19"/>
  <c r="BK231" i="19"/>
  <c r="BK230" i="19"/>
  <c r="BK229" i="19"/>
  <c r="BK228" i="19"/>
  <c r="BK227" i="19"/>
  <c r="BK226" i="19"/>
  <c r="BK225" i="19"/>
  <c r="BK224" i="19"/>
  <c r="BK223" i="19"/>
  <c r="BK222" i="19"/>
  <c r="BK221" i="19"/>
  <c r="BK220" i="19"/>
  <c r="BK219" i="19"/>
  <c r="BK218" i="19"/>
  <c r="BK217" i="19"/>
  <c r="BK216" i="19"/>
  <c r="BK215" i="19"/>
  <c r="BK214" i="19"/>
  <c r="BK213" i="19"/>
  <c r="BK212" i="19"/>
  <c r="BK211" i="19"/>
  <c r="BK210" i="19"/>
  <c r="BK209" i="19"/>
  <c r="BK208" i="19"/>
  <c r="BK207" i="19"/>
  <c r="BK206" i="19"/>
  <c r="BK205" i="19"/>
  <c r="BK204" i="19"/>
  <c r="BK203" i="19"/>
  <c r="BK202" i="19"/>
  <c r="BK201" i="19"/>
  <c r="BK200" i="19"/>
  <c r="BK199" i="19"/>
  <c r="BK198" i="19"/>
  <c r="BK197" i="19"/>
  <c r="BK196" i="19"/>
  <c r="BK195" i="19"/>
  <c r="BK194" i="19"/>
  <c r="BK193" i="19"/>
  <c r="BK192" i="19"/>
  <c r="BK191" i="19"/>
  <c r="BK190" i="19"/>
  <c r="BK189" i="19"/>
  <c r="BK188" i="19"/>
  <c r="BK187" i="19"/>
  <c r="BK186" i="19"/>
  <c r="BK185" i="19"/>
  <c r="BK184" i="19"/>
  <c r="BK183" i="19"/>
  <c r="BK182" i="19"/>
  <c r="BK181" i="19"/>
  <c r="BK180" i="19"/>
  <c r="BK179" i="19"/>
  <c r="BK178" i="19"/>
  <c r="BK177" i="19"/>
  <c r="BK176" i="19"/>
  <c r="BK175" i="19"/>
  <c r="BK174" i="19"/>
  <c r="BK173" i="19"/>
  <c r="BK172" i="19"/>
  <c r="BK171" i="19"/>
  <c r="BK170" i="19"/>
  <c r="BK169" i="19"/>
  <c r="BK168" i="19"/>
  <c r="BK167" i="19"/>
  <c r="BK166" i="19"/>
  <c r="BK165" i="19"/>
  <c r="BK164" i="19"/>
  <c r="BK163" i="19"/>
  <c r="BK162" i="19"/>
  <c r="BK161" i="19"/>
  <c r="BK160" i="19"/>
  <c r="BK159" i="19"/>
  <c r="BK158" i="19"/>
  <c r="BK157" i="19"/>
  <c r="BK156" i="19"/>
  <c r="BK155" i="19"/>
  <c r="BK154" i="19"/>
  <c r="BK153" i="19"/>
  <c r="BK152" i="19"/>
  <c r="BK151" i="19"/>
  <c r="BK150" i="19"/>
  <c r="BK149" i="19"/>
  <c r="BK148" i="19"/>
  <c r="BK147" i="19"/>
  <c r="BK146" i="19"/>
  <c r="BK145" i="19"/>
  <c r="BK144" i="19"/>
  <c r="BK143" i="19"/>
  <c r="BK142" i="19"/>
  <c r="BK141" i="19"/>
  <c r="BK140" i="19"/>
  <c r="BK139" i="19"/>
  <c r="BK138" i="19"/>
  <c r="BK137" i="19"/>
  <c r="BK136" i="19"/>
  <c r="BK135" i="19"/>
  <c r="BK134" i="19"/>
  <c r="BK133" i="19"/>
  <c r="BK132" i="19"/>
  <c r="BK131" i="19"/>
  <c r="BK130" i="19"/>
  <c r="BK129" i="19"/>
  <c r="BK128" i="19"/>
  <c r="BK127" i="19"/>
  <c r="BK126" i="19"/>
  <c r="BK125" i="19"/>
  <c r="BK124" i="19"/>
  <c r="BK123" i="19"/>
  <c r="BK122" i="19"/>
  <c r="BK121" i="19"/>
  <c r="BK120" i="19"/>
  <c r="BK119" i="19"/>
  <c r="BK118" i="19"/>
  <c r="BK117" i="19"/>
  <c r="BK116" i="19"/>
  <c r="BK115" i="19"/>
  <c r="BK114" i="19"/>
  <c r="BK113" i="19"/>
  <c r="BK112" i="19"/>
  <c r="BK111" i="19"/>
  <c r="BK110" i="19"/>
  <c r="BK109" i="19"/>
  <c r="BK108" i="19"/>
  <c r="BK107" i="19"/>
  <c r="BK106" i="19"/>
  <c r="BK105" i="19"/>
  <c r="BK104" i="19"/>
  <c r="BK103" i="19"/>
  <c r="BK102" i="19"/>
  <c r="BK101" i="19"/>
  <c r="BK100" i="19"/>
  <c r="BK99" i="19"/>
  <c r="BK98" i="19"/>
  <c r="BK97" i="19"/>
  <c r="BK96" i="19"/>
  <c r="BK95" i="19"/>
  <c r="BK94" i="19"/>
  <c r="BK93" i="19"/>
  <c r="BK92" i="19"/>
  <c r="BK91" i="19"/>
  <c r="BK90" i="19"/>
  <c r="BK89" i="19"/>
  <c r="BK88" i="19"/>
  <c r="BK87" i="19"/>
  <c r="BK86" i="19"/>
  <c r="BK85" i="19"/>
  <c r="BK84" i="19"/>
  <c r="BK83" i="19"/>
  <c r="BK82" i="19"/>
  <c r="BK81" i="19"/>
  <c r="BK80" i="19"/>
  <c r="BK79" i="19"/>
  <c r="BK78" i="19"/>
  <c r="BK77" i="19"/>
  <c r="BK76" i="19"/>
  <c r="BK75" i="19"/>
  <c r="BK74" i="19"/>
  <c r="BK73" i="19"/>
  <c r="BK72" i="19"/>
  <c r="BK71" i="19"/>
  <c r="BK70" i="19"/>
  <c r="BK69" i="19"/>
  <c r="BK68" i="19"/>
  <c r="BK67" i="19"/>
  <c r="BK66" i="19"/>
  <c r="BK65" i="19"/>
  <c r="BK64" i="19"/>
  <c r="BK63" i="19"/>
  <c r="BK62" i="19"/>
  <c r="BK61" i="19"/>
  <c r="BK60" i="19"/>
  <c r="BK59" i="19"/>
  <c r="BK58" i="19"/>
  <c r="BK57" i="19"/>
  <c r="BK56" i="19"/>
  <c r="BK55" i="19"/>
  <c r="BK54" i="19"/>
  <c r="BK53" i="19"/>
  <c r="BK52" i="19"/>
  <c r="BK51" i="19"/>
  <c r="BK50" i="19"/>
  <c r="BK49" i="19"/>
  <c r="BK48" i="19"/>
  <c r="BK47" i="19"/>
  <c r="BK46" i="19"/>
  <c r="BK45" i="19"/>
  <c r="BK44" i="19"/>
  <c r="BK43" i="19"/>
  <c r="BK42" i="19"/>
  <c r="BK41" i="19"/>
  <c r="BK40" i="19"/>
  <c r="BK39" i="19"/>
  <c r="BK38" i="19"/>
  <c r="BK37" i="19"/>
  <c r="BK36" i="19"/>
  <c r="BK35" i="19"/>
  <c r="BK34" i="19"/>
  <c r="BK33" i="19"/>
  <c r="BK32" i="19"/>
  <c r="BK31" i="19"/>
  <c r="BK30" i="19"/>
  <c r="BK29" i="19"/>
  <c r="BK28" i="19"/>
  <c r="BK27" i="19"/>
  <c r="BK26" i="19"/>
  <c r="BK25" i="19"/>
  <c r="BK24" i="19"/>
  <c r="BK23" i="19"/>
  <c r="BK22" i="19"/>
  <c r="BK21" i="19"/>
  <c r="BK20" i="19"/>
  <c r="BK19" i="19"/>
  <c r="BK18" i="19"/>
  <c r="BK17" i="19"/>
  <c r="BK16" i="19"/>
  <c r="BK15" i="19"/>
  <c r="BK14" i="19"/>
  <c r="BK13" i="19"/>
  <c r="BK12" i="19"/>
  <c r="BK11" i="19"/>
  <c r="BK10" i="19"/>
  <c r="BK9" i="19"/>
  <c r="BK8" i="19"/>
  <c r="BK7" i="19"/>
  <c r="BK6" i="19"/>
  <c r="BK5" i="19"/>
  <c r="BK4" i="19"/>
  <c r="BE3925" i="19"/>
  <c r="BE3924" i="19"/>
  <c r="BE3923" i="19"/>
  <c r="BE3922" i="19"/>
  <c r="BE3921" i="19"/>
  <c r="BE3920" i="19"/>
  <c r="BE3919" i="19"/>
  <c r="BE3918" i="19"/>
  <c r="BE3917" i="19"/>
  <c r="BE3916" i="19"/>
  <c r="BE3915" i="19"/>
  <c r="BE3914" i="19"/>
  <c r="BE3913" i="19"/>
  <c r="BE3912" i="19"/>
  <c r="BE3911" i="19"/>
  <c r="BE3910" i="19"/>
  <c r="BE3909" i="19"/>
  <c r="BE3908" i="19"/>
  <c r="BE3907" i="19"/>
  <c r="BE3906" i="19"/>
  <c r="BE3905" i="19"/>
  <c r="BE3904" i="19"/>
  <c r="BE3903" i="19"/>
  <c r="BE3902" i="19"/>
  <c r="BE3901" i="19"/>
  <c r="BE3900" i="19"/>
  <c r="BE3899" i="19"/>
  <c r="BE3898" i="19"/>
  <c r="BE3897" i="19"/>
  <c r="BE3896" i="19"/>
  <c r="BE3895" i="19"/>
  <c r="BE3894" i="19"/>
  <c r="BE3893" i="19"/>
  <c r="BE3892" i="19"/>
  <c r="BE3891" i="19"/>
  <c r="BE3890" i="19"/>
  <c r="BE3889" i="19"/>
  <c r="BE3888" i="19"/>
  <c r="BE3887" i="19"/>
  <c r="BE3886" i="19"/>
  <c r="BE3885" i="19"/>
  <c r="BE3884" i="19"/>
  <c r="BE3883" i="19"/>
  <c r="BE3882" i="19"/>
  <c r="BE3881" i="19"/>
  <c r="BE3880" i="19"/>
  <c r="BE3879" i="19"/>
  <c r="BE3878" i="19"/>
  <c r="BE3877" i="19"/>
  <c r="BE3876" i="19"/>
  <c r="BE3875" i="19"/>
  <c r="BE3874" i="19"/>
  <c r="BE3873" i="19"/>
  <c r="BE3872" i="19"/>
  <c r="BE3871" i="19"/>
  <c r="BE3870" i="19"/>
  <c r="BE3869" i="19"/>
  <c r="BE3868" i="19"/>
  <c r="BE3867" i="19"/>
  <c r="BE3866" i="19"/>
  <c r="BE3865" i="19"/>
  <c r="BE3864" i="19"/>
  <c r="BE3863" i="19"/>
  <c r="BE3862" i="19"/>
  <c r="BE3861" i="19"/>
  <c r="BE3860" i="19"/>
  <c r="BE3859" i="19"/>
  <c r="BE3858" i="19"/>
  <c r="BE3857" i="19"/>
  <c r="BE3856" i="19"/>
  <c r="BE3855" i="19"/>
  <c r="BE3854" i="19"/>
  <c r="BE3853" i="19"/>
  <c r="BE3852" i="19"/>
  <c r="BE3851" i="19"/>
  <c r="BE3850" i="19"/>
  <c r="BE3849" i="19"/>
  <c r="BE3848" i="19"/>
  <c r="BE3847" i="19"/>
  <c r="BE3846" i="19"/>
  <c r="BE3845" i="19"/>
  <c r="BE3844" i="19"/>
  <c r="BE3843" i="19"/>
  <c r="BE3842" i="19"/>
  <c r="BE3841" i="19"/>
  <c r="BE3840" i="19"/>
  <c r="BE3839" i="19"/>
  <c r="BE3838" i="19"/>
  <c r="BE3837" i="19"/>
  <c r="BE3836" i="19"/>
  <c r="BE3835" i="19"/>
  <c r="BE3834" i="19"/>
  <c r="BE3833" i="19"/>
  <c r="BE3832" i="19"/>
  <c r="BE3831" i="19"/>
  <c r="BE3830" i="19"/>
  <c r="BE3829" i="19"/>
  <c r="BE3828" i="19"/>
  <c r="BE3827" i="19"/>
  <c r="BE3826" i="19"/>
  <c r="BE3825" i="19"/>
  <c r="BE3824" i="19"/>
  <c r="BE3823" i="19"/>
  <c r="BE3822" i="19"/>
  <c r="BE3821" i="19"/>
  <c r="BE3820" i="19"/>
  <c r="BE3819" i="19"/>
  <c r="BE3818" i="19"/>
  <c r="BE3817" i="19"/>
  <c r="BE3816" i="19"/>
  <c r="BE3815" i="19"/>
  <c r="BE3814" i="19"/>
  <c r="BE3813" i="19"/>
  <c r="BE3812" i="19"/>
  <c r="BE3811" i="19"/>
  <c r="BE3810" i="19"/>
  <c r="BE3809" i="19"/>
  <c r="BE3808" i="19"/>
  <c r="BE3807" i="19"/>
  <c r="BE3806" i="19"/>
  <c r="BE3805" i="19"/>
  <c r="BE3804" i="19"/>
  <c r="BE3803" i="19"/>
  <c r="BE3802" i="19"/>
  <c r="BE3801" i="19"/>
  <c r="BE3800" i="19"/>
  <c r="BE3799" i="19"/>
  <c r="BE3798" i="19"/>
  <c r="BE3797" i="19"/>
  <c r="BE3796" i="19"/>
  <c r="BE3795" i="19"/>
  <c r="BE3794" i="19"/>
  <c r="BE3793" i="19"/>
  <c r="BE3792" i="19"/>
  <c r="BE3791" i="19"/>
  <c r="BE3790" i="19"/>
  <c r="BE3789" i="19"/>
  <c r="BE3788" i="19"/>
  <c r="BE3787" i="19"/>
  <c r="BE3786" i="19"/>
  <c r="BE3785" i="19"/>
  <c r="BE3784" i="19"/>
  <c r="BE3783" i="19"/>
  <c r="BE3782" i="19"/>
  <c r="BE3781" i="19"/>
  <c r="BE3780" i="19"/>
  <c r="BE3779" i="19"/>
  <c r="BE3778" i="19"/>
  <c r="BE3777" i="19"/>
  <c r="BE3776" i="19"/>
  <c r="BE3775" i="19"/>
  <c r="BE3774" i="19"/>
  <c r="BE3773" i="19"/>
  <c r="BE3772" i="19"/>
  <c r="BE3771" i="19"/>
  <c r="BE3770" i="19"/>
  <c r="BE3769" i="19"/>
  <c r="BE3768" i="19"/>
  <c r="BE3767" i="19"/>
  <c r="BE3766" i="19"/>
  <c r="BE3765" i="19"/>
  <c r="BE3764" i="19"/>
  <c r="BE3763" i="19"/>
  <c r="BE3762" i="19"/>
  <c r="BE3761" i="19"/>
  <c r="BE3760" i="19"/>
  <c r="BE3759" i="19"/>
  <c r="BE3758" i="19"/>
  <c r="BE3757" i="19"/>
  <c r="BE3756" i="19"/>
  <c r="BE3755" i="19"/>
  <c r="BE3754" i="19"/>
  <c r="BE3753" i="19"/>
  <c r="BE3752" i="19"/>
  <c r="BE3751" i="19"/>
  <c r="BE3750" i="19"/>
  <c r="BE3749" i="19"/>
  <c r="BE3748" i="19"/>
  <c r="BE3747" i="19"/>
  <c r="BE3746" i="19"/>
  <c r="BE3745" i="19"/>
  <c r="BE3744" i="19"/>
  <c r="BE3743" i="19"/>
  <c r="BE3742" i="19"/>
  <c r="BE3741" i="19"/>
  <c r="BE3740" i="19"/>
  <c r="BE3739" i="19"/>
  <c r="BE3738" i="19"/>
  <c r="BE3737" i="19"/>
  <c r="BE3736" i="19"/>
  <c r="BE3735" i="19"/>
  <c r="BE3734" i="19"/>
  <c r="BE3733" i="19"/>
  <c r="BE3732" i="19"/>
  <c r="BE3731" i="19"/>
  <c r="BE3730" i="19"/>
  <c r="BE3729" i="19"/>
  <c r="BE3728" i="19"/>
  <c r="BE3727" i="19"/>
  <c r="BE3726" i="19"/>
  <c r="BE3725" i="19"/>
  <c r="BE3724" i="19"/>
  <c r="BE3723" i="19"/>
  <c r="BE3722" i="19"/>
  <c r="BE3721" i="19"/>
  <c r="BE3720" i="19"/>
  <c r="BE3719" i="19"/>
  <c r="BE3718" i="19"/>
  <c r="BE3717" i="19"/>
  <c r="BE3716" i="19"/>
  <c r="BE3715" i="19"/>
  <c r="BE3714" i="19"/>
  <c r="BE3713" i="19"/>
  <c r="BE3712" i="19"/>
  <c r="BE3711" i="19"/>
  <c r="BE3710" i="19"/>
  <c r="BE3709" i="19"/>
  <c r="BE3708" i="19"/>
  <c r="BE3707" i="19"/>
  <c r="BE3706" i="19"/>
  <c r="BE3705" i="19"/>
  <c r="BE3704" i="19"/>
  <c r="BE3703" i="19"/>
  <c r="BE3702" i="19"/>
  <c r="BE3701" i="19"/>
  <c r="BE3700" i="19"/>
  <c r="BE3699" i="19"/>
  <c r="BE3698" i="19"/>
  <c r="BE3697" i="19"/>
  <c r="BE3696" i="19"/>
  <c r="BE3695" i="19"/>
  <c r="BE3694" i="19"/>
  <c r="BE3693" i="19"/>
  <c r="BE3692" i="19"/>
  <c r="BE3691" i="19"/>
  <c r="BE3690" i="19"/>
  <c r="BE3689" i="19"/>
  <c r="BE3688" i="19"/>
  <c r="BE3687" i="19"/>
  <c r="BE3686" i="19"/>
  <c r="BE3685" i="19"/>
  <c r="BE3684" i="19"/>
  <c r="BE3683" i="19"/>
  <c r="BE3682" i="19"/>
  <c r="BE3681" i="19"/>
  <c r="BE3680" i="19"/>
  <c r="BE3679" i="19"/>
  <c r="BE3678" i="19"/>
  <c r="BE3677" i="19"/>
  <c r="BE3676" i="19"/>
  <c r="BE3675" i="19"/>
  <c r="BE3674" i="19"/>
  <c r="BE3673" i="19"/>
  <c r="BE3672" i="19"/>
  <c r="BE3671" i="19"/>
  <c r="BE3670" i="19"/>
  <c r="BE3669" i="19"/>
  <c r="BE3668" i="19"/>
  <c r="BE3667" i="19"/>
  <c r="BE3666" i="19"/>
  <c r="BE3665" i="19"/>
  <c r="BE3664" i="19"/>
  <c r="BE3663" i="19"/>
  <c r="BE3662" i="19"/>
  <c r="BE3661" i="19"/>
  <c r="BE3660" i="19"/>
  <c r="BE3659" i="19"/>
  <c r="BE3658" i="19"/>
  <c r="BE3657" i="19"/>
  <c r="BE3656" i="19"/>
  <c r="BE3655" i="19"/>
  <c r="BE3654" i="19"/>
  <c r="BE3653" i="19"/>
  <c r="BE3652" i="19"/>
  <c r="BE3651" i="19"/>
  <c r="BE3650" i="19"/>
  <c r="BE3649" i="19"/>
  <c r="BE3648" i="19"/>
  <c r="BE3647" i="19"/>
  <c r="BE3646" i="19"/>
  <c r="BE3645" i="19"/>
  <c r="BE3644" i="19"/>
  <c r="BE3643" i="19"/>
  <c r="BE3642" i="19"/>
  <c r="BE3641" i="19"/>
  <c r="BE3640" i="19"/>
  <c r="BE3639" i="19"/>
  <c r="BE3638" i="19"/>
  <c r="BE3637" i="19"/>
  <c r="BE3636" i="19"/>
  <c r="BE3635" i="19"/>
  <c r="BE3634" i="19"/>
  <c r="BE3633" i="19"/>
  <c r="BE3632" i="19"/>
  <c r="BE3631" i="19"/>
  <c r="BE3630" i="19"/>
  <c r="BE3629" i="19"/>
  <c r="BE3628" i="19"/>
  <c r="BE3627" i="19"/>
  <c r="BE3626" i="19"/>
  <c r="BE3625" i="19"/>
  <c r="BE3624" i="19"/>
  <c r="BE3623" i="19"/>
  <c r="BE3622" i="19"/>
  <c r="BE3621" i="19"/>
  <c r="BE3620" i="19"/>
  <c r="BE3619" i="19"/>
  <c r="BE3618" i="19"/>
  <c r="BE3617" i="19"/>
  <c r="BE3616" i="19"/>
  <c r="BE3615" i="19"/>
  <c r="BE3614" i="19"/>
  <c r="BE3613" i="19"/>
  <c r="BE3612" i="19"/>
  <c r="BE3611" i="19"/>
  <c r="BE3610" i="19"/>
  <c r="BE3609" i="19"/>
  <c r="BE3608" i="19"/>
  <c r="BE3607" i="19"/>
  <c r="BE3606" i="19"/>
  <c r="BE3605" i="19"/>
  <c r="BE3604" i="19"/>
  <c r="BE3603" i="19"/>
  <c r="BE3602" i="19"/>
  <c r="BE3601" i="19"/>
  <c r="BE3600" i="19"/>
  <c r="BE3599" i="19"/>
  <c r="BE3598" i="19"/>
  <c r="BE3597" i="19"/>
  <c r="BE3596" i="19"/>
  <c r="BE3595" i="19"/>
  <c r="BE3594" i="19"/>
  <c r="BE3593" i="19"/>
  <c r="BE3592" i="19"/>
  <c r="BE3591" i="19"/>
  <c r="BE3590" i="19"/>
  <c r="BE3589" i="19"/>
  <c r="BE3588" i="19"/>
  <c r="BE3587" i="19"/>
  <c r="BE3586" i="19"/>
  <c r="BE3585" i="19"/>
  <c r="BE3584" i="19"/>
  <c r="BE3583" i="19"/>
  <c r="BE3582" i="19"/>
  <c r="BE3581" i="19"/>
  <c r="BE3580" i="19"/>
  <c r="BE3579" i="19"/>
  <c r="BE3578" i="19"/>
  <c r="BE3577" i="19"/>
  <c r="BE3576" i="19"/>
  <c r="BE3575" i="19"/>
  <c r="BE3574" i="19"/>
  <c r="BE3573" i="19"/>
  <c r="BE3572" i="19"/>
  <c r="BE3571" i="19"/>
  <c r="BE3570" i="19"/>
  <c r="BE3569" i="19"/>
  <c r="BE3568" i="19"/>
  <c r="BE3567" i="19"/>
  <c r="BE3566" i="19"/>
  <c r="BE3565" i="19"/>
  <c r="BE3564" i="19"/>
  <c r="BE3563" i="19"/>
  <c r="BE3562" i="19"/>
  <c r="BE3561" i="19"/>
  <c r="BE3560" i="19"/>
  <c r="BE3559" i="19"/>
  <c r="BE3558" i="19"/>
  <c r="BE3557" i="19"/>
  <c r="BE3556" i="19"/>
  <c r="BE3555" i="19"/>
  <c r="BE3554" i="19"/>
  <c r="BE3553" i="19"/>
  <c r="BE3552" i="19"/>
  <c r="BE3551" i="19"/>
  <c r="BE3550" i="19"/>
  <c r="BE3549" i="19"/>
  <c r="BE3548" i="19"/>
  <c r="BE3547" i="19"/>
  <c r="BE3546" i="19"/>
  <c r="BE3545" i="19"/>
  <c r="BE3544" i="19"/>
  <c r="BE3543" i="19"/>
  <c r="BE3542" i="19"/>
  <c r="BE3541" i="19"/>
  <c r="BE3540" i="19"/>
  <c r="BE3539" i="19"/>
  <c r="BE3538" i="19"/>
  <c r="BE3537" i="19"/>
  <c r="BE3536" i="19"/>
  <c r="BE3535" i="19"/>
  <c r="BE3534" i="19"/>
  <c r="BE3533" i="19"/>
  <c r="BE3532" i="19"/>
  <c r="BE3531" i="19"/>
  <c r="BE3530" i="19"/>
  <c r="BE3529" i="19"/>
  <c r="BE3528" i="19"/>
  <c r="BE3527" i="19"/>
  <c r="BE3526" i="19"/>
  <c r="BE3525" i="19"/>
  <c r="BE3524" i="19"/>
  <c r="BE3523" i="19"/>
  <c r="BE3522" i="19"/>
  <c r="BE3521" i="19"/>
  <c r="BE3520" i="19"/>
  <c r="BE3519" i="19"/>
  <c r="BE3518" i="19"/>
  <c r="BE3517" i="19"/>
  <c r="BE3516" i="19"/>
  <c r="BE3515" i="19"/>
  <c r="BE3514" i="19"/>
  <c r="BE3513" i="19"/>
  <c r="BE3512" i="19"/>
  <c r="BE3511" i="19"/>
  <c r="BE3510" i="19"/>
  <c r="BE3509" i="19"/>
  <c r="BE3508" i="19"/>
  <c r="BE3507" i="19"/>
  <c r="BE3506" i="19"/>
  <c r="BE3505" i="19"/>
  <c r="BE3504" i="19"/>
  <c r="BE3503" i="19"/>
  <c r="BE3502" i="19"/>
  <c r="BE3501" i="19"/>
  <c r="BE3500" i="19"/>
  <c r="BE3499" i="19"/>
  <c r="BE3498" i="19"/>
  <c r="BE3497" i="19"/>
  <c r="BE3496" i="19"/>
  <c r="BE3495" i="19"/>
  <c r="BE3494" i="19"/>
  <c r="BE3493" i="19"/>
  <c r="BE3492" i="19"/>
  <c r="BE3491" i="19"/>
  <c r="BE3490" i="19"/>
  <c r="BE3489" i="19"/>
  <c r="BE3488" i="19"/>
  <c r="BE3487" i="19"/>
  <c r="BE3486" i="19"/>
  <c r="BE3485" i="19"/>
  <c r="BE3484" i="19"/>
  <c r="BE3483" i="19"/>
  <c r="BE3482" i="19"/>
  <c r="BE3481" i="19"/>
  <c r="BE3480" i="19"/>
  <c r="BE3479" i="19"/>
  <c r="BE3478" i="19"/>
  <c r="BE3477" i="19"/>
  <c r="BE3476" i="19"/>
  <c r="BE3475" i="19"/>
  <c r="BE3474" i="19"/>
  <c r="BE3473" i="19"/>
  <c r="BE3472" i="19"/>
  <c r="BE3471" i="19"/>
  <c r="BE3470" i="19"/>
  <c r="BE3469" i="19"/>
  <c r="BE3468" i="19"/>
  <c r="BE3467" i="19"/>
  <c r="BE3466" i="19"/>
  <c r="BE3465" i="19"/>
  <c r="BE3464" i="19"/>
  <c r="BE3463" i="19"/>
  <c r="BE3462" i="19"/>
  <c r="BE3461" i="19"/>
  <c r="BE3460" i="19"/>
  <c r="BE3459" i="19"/>
  <c r="BE3458" i="19"/>
  <c r="BE3457" i="19"/>
  <c r="BE3456" i="19"/>
  <c r="BE3455" i="19"/>
  <c r="BE3454" i="19"/>
  <c r="BE3453" i="19"/>
  <c r="BE3452" i="19"/>
  <c r="BE3451" i="19"/>
  <c r="BE3450" i="19"/>
  <c r="BE3449" i="19"/>
  <c r="BE3448" i="19"/>
  <c r="BE3447" i="19"/>
  <c r="BE3446" i="19"/>
  <c r="BE3445" i="19"/>
  <c r="BE3444" i="19"/>
  <c r="BE3443" i="19"/>
  <c r="BE3442" i="19"/>
  <c r="BE3441" i="19"/>
  <c r="BE3440" i="19"/>
  <c r="BE3439" i="19"/>
  <c r="BE3438" i="19"/>
  <c r="BE3437" i="19"/>
  <c r="BE3436" i="19"/>
  <c r="BE3435" i="19"/>
  <c r="BE3434" i="19"/>
  <c r="BE3433" i="19"/>
  <c r="BE3432" i="19"/>
  <c r="BE3431" i="19"/>
  <c r="BE3430" i="19"/>
  <c r="BE3429" i="19"/>
  <c r="BE3428" i="19"/>
  <c r="BE3427" i="19"/>
  <c r="BE3426" i="19"/>
  <c r="BE3425" i="19"/>
  <c r="BE3424" i="19"/>
  <c r="BE3423" i="19"/>
  <c r="BE3422" i="19"/>
  <c r="BE3421" i="19"/>
  <c r="BE3420" i="19"/>
  <c r="BE3419" i="19"/>
  <c r="BE3418" i="19"/>
  <c r="BE3417" i="19"/>
  <c r="BE3416" i="19"/>
  <c r="BE3415" i="19"/>
  <c r="BE3414" i="19"/>
  <c r="BE3413" i="19"/>
  <c r="BE3412" i="19"/>
  <c r="BE3411" i="19"/>
  <c r="BE3410" i="19"/>
  <c r="BE3409" i="19"/>
  <c r="BE3408" i="19"/>
  <c r="BE3407" i="19"/>
  <c r="BE3406" i="19"/>
  <c r="BE3405" i="19"/>
  <c r="BE3404" i="19"/>
  <c r="BE3403" i="19"/>
  <c r="BE3402" i="19"/>
  <c r="BE3401" i="19"/>
  <c r="BE3400" i="19"/>
  <c r="BE3399" i="19"/>
  <c r="BE3398" i="19"/>
  <c r="BE3397" i="19"/>
  <c r="BE3396" i="19"/>
  <c r="BE3395" i="19"/>
  <c r="BE3394" i="19"/>
  <c r="BE3393" i="19"/>
  <c r="BE3392" i="19"/>
  <c r="BE3391" i="19"/>
  <c r="BE3390" i="19"/>
  <c r="BE3389" i="19"/>
  <c r="BE3388" i="19"/>
  <c r="BE3387" i="19"/>
  <c r="BE3386" i="19"/>
  <c r="BE3385" i="19"/>
  <c r="BE3384" i="19"/>
  <c r="BE3383" i="19"/>
  <c r="BE3382" i="19"/>
  <c r="BE3381" i="19"/>
  <c r="BE3380" i="19"/>
  <c r="BE3379" i="19"/>
  <c r="BE3378" i="19"/>
  <c r="BE3377" i="19"/>
  <c r="BE3376" i="19"/>
  <c r="BE3375" i="19"/>
  <c r="BE3374" i="19"/>
  <c r="BE3373" i="19"/>
  <c r="BE3372" i="19"/>
  <c r="BE3371" i="19"/>
  <c r="BE3370" i="19"/>
  <c r="BE3369" i="19"/>
  <c r="BE3368" i="19"/>
  <c r="BE3367" i="19"/>
  <c r="BE3366" i="19"/>
  <c r="BE3365" i="19"/>
  <c r="BE3364" i="19"/>
  <c r="BE3363" i="19"/>
  <c r="BE3362" i="19"/>
  <c r="BE3361" i="19"/>
  <c r="BE3360" i="19"/>
  <c r="BE3359" i="19"/>
  <c r="BE3358" i="19"/>
  <c r="BE3357" i="19"/>
  <c r="BE3356" i="19"/>
  <c r="BE3355" i="19"/>
  <c r="BE3354" i="19"/>
  <c r="BE3353" i="19"/>
  <c r="BE3352" i="19"/>
  <c r="BE3351" i="19"/>
  <c r="BE3350" i="19"/>
  <c r="BE3349" i="19"/>
  <c r="BE3348" i="19"/>
  <c r="BE3347" i="19"/>
  <c r="BE3346" i="19"/>
  <c r="BE3345" i="19"/>
  <c r="BE3344" i="19"/>
  <c r="BE3343" i="19"/>
  <c r="BE3342" i="19"/>
  <c r="BE3341" i="19"/>
  <c r="BE3340" i="19"/>
  <c r="BE3339" i="19"/>
  <c r="BE3338" i="19"/>
  <c r="BE3337" i="19"/>
  <c r="BE3336" i="19"/>
  <c r="BE3335" i="19"/>
  <c r="BE3334" i="19"/>
  <c r="BE3333" i="19"/>
  <c r="BE3332" i="19"/>
  <c r="BE3331" i="19"/>
  <c r="BE3330" i="19"/>
  <c r="BE3329" i="19"/>
  <c r="BE3328" i="19"/>
  <c r="BE3327" i="19"/>
  <c r="BE3326" i="19"/>
  <c r="BE3325" i="19"/>
  <c r="BE3324" i="19"/>
  <c r="BE3323" i="19"/>
  <c r="BE3322" i="19"/>
  <c r="BE3321" i="19"/>
  <c r="BE3320" i="19"/>
  <c r="BE3319" i="19"/>
  <c r="BE3318" i="19"/>
  <c r="BE3317" i="19"/>
  <c r="BE3316" i="19"/>
  <c r="BE3315" i="19"/>
  <c r="BE3314" i="19"/>
  <c r="BE3313" i="19"/>
  <c r="BE3312" i="19"/>
  <c r="BE3311" i="19"/>
  <c r="BE3310" i="19"/>
  <c r="BE3309" i="19"/>
  <c r="BE3308" i="19"/>
  <c r="BE3307" i="19"/>
  <c r="BE3306" i="19"/>
  <c r="BE3305" i="19"/>
  <c r="BE3304" i="19"/>
  <c r="BE3303" i="19"/>
  <c r="BE3302" i="19"/>
  <c r="BE3301" i="19"/>
  <c r="BE3300" i="19"/>
  <c r="BE3299" i="19"/>
  <c r="BE3298" i="19"/>
  <c r="BE3297" i="19"/>
  <c r="BE3296" i="19"/>
  <c r="BE3295" i="19"/>
  <c r="BE3294" i="19"/>
  <c r="BE3293" i="19"/>
  <c r="BE3292" i="19"/>
  <c r="BE3291" i="19"/>
  <c r="BE3290" i="19"/>
  <c r="BE3289" i="19"/>
  <c r="BE3288" i="19"/>
  <c r="BE3287" i="19"/>
  <c r="BE3286" i="19"/>
  <c r="BE3285" i="19"/>
  <c r="BE3284" i="19"/>
  <c r="BE3283" i="19"/>
  <c r="BE3282" i="19"/>
  <c r="BE3281" i="19"/>
  <c r="BE3280" i="19"/>
  <c r="BE3279" i="19"/>
  <c r="BE3278" i="19"/>
  <c r="BE3277" i="19"/>
  <c r="BE3276" i="19"/>
  <c r="BE3275" i="19"/>
  <c r="BE3274" i="19"/>
  <c r="BE3273" i="19"/>
  <c r="BE3272" i="19"/>
  <c r="BE3271" i="19"/>
  <c r="BE3270" i="19"/>
  <c r="BE3269" i="19"/>
  <c r="BE3268" i="19"/>
  <c r="BE3267" i="19"/>
  <c r="BE3266" i="19"/>
  <c r="BE3265" i="19"/>
  <c r="BE3264" i="19"/>
  <c r="BE3263" i="19"/>
  <c r="BE3262" i="19"/>
  <c r="BE3261" i="19"/>
  <c r="BE3260" i="19"/>
  <c r="BE3259" i="19"/>
  <c r="BE3258" i="19"/>
  <c r="BE3257" i="19"/>
  <c r="BE3256" i="19"/>
  <c r="BE3255" i="19"/>
  <c r="BE3254" i="19"/>
  <c r="BE3253" i="19"/>
  <c r="BE3252" i="19"/>
  <c r="BE3251" i="19"/>
  <c r="BE3250" i="19"/>
  <c r="BE3249" i="19"/>
  <c r="BE3248" i="19"/>
  <c r="BE3247" i="19"/>
  <c r="BE3246" i="19"/>
  <c r="BE3245" i="19"/>
  <c r="BE3244" i="19"/>
  <c r="BE3243" i="19"/>
  <c r="BE3242" i="19"/>
  <c r="BE3241" i="19"/>
  <c r="BE3240" i="19"/>
  <c r="BE3239" i="19"/>
  <c r="BE3238" i="19"/>
  <c r="BE3237" i="19"/>
  <c r="BE3236" i="19"/>
  <c r="BE3235" i="19"/>
  <c r="BE3234" i="19"/>
  <c r="BE3233" i="19"/>
  <c r="BE3232" i="19"/>
  <c r="BE3231" i="19"/>
  <c r="BE3230" i="19"/>
  <c r="BE3229" i="19"/>
  <c r="BE3228" i="19"/>
  <c r="BE3227" i="19"/>
  <c r="BE3226" i="19"/>
  <c r="BE3225" i="19"/>
  <c r="BE3224" i="19"/>
  <c r="BE3223" i="19"/>
  <c r="BE3222" i="19"/>
  <c r="BE3221" i="19"/>
  <c r="BE3220" i="19"/>
  <c r="BE3219" i="19"/>
  <c r="BE3218" i="19"/>
  <c r="BE3217" i="19"/>
  <c r="BE3216" i="19"/>
  <c r="BE3215" i="19"/>
  <c r="BE3214" i="19"/>
  <c r="BE3213" i="19"/>
  <c r="BE3212" i="19"/>
  <c r="BE3211" i="19"/>
  <c r="BE3210" i="19"/>
  <c r="BE3209" i="19"/>
  <c r="BE3208" i="19"/>
  <c r="BE3207" i="19"/>
  <c r="BE3206" i="19"/>
  <c r="BE3205" i="19"/>
  <c r="BE3204" i="19"/>
  <c r="BE3203" i="19"/>
  <c r="BE3202" i="19"/>
  <c r="BE3201" i="19"/>
  <c r="BE3200" i="19"/>
  <c r="BE3199" i="19"/>
  <c r="BE3198" i="19"/>
  <c r="BE3197" i="19"/>
  <c r="BE3196" i="19"/>
  <c r="BE3195" i="19"/>
  <c r="BE3194" i="19"/>
  <c r="BE3193" i="19"/>
  <c r="BE3192" i="19"/>
  <c r="BE3191" i="19"/>
  <c r="BE3190" i="19"/>
  <c r="BE3189" i="19"/>
  <c r="BE3188" i="19"/>
  <c r="BE3187" i="19"/>
  <c r="BE3186" i="19"/>
  <c r="BE3185" i="19"/>
  <c r="BE3184" i="19"/>
  <c r="BE3183" i="19"/>
  <c r="BE3182" i="19"/>
  <c r="BE3181" i="19"/>
  <c r="BE3180" i="19"/>
  <c r="BE3179" i="19"/>
  <c r="BE3178" i="19"/>
  <c r="BE3177" i="19"/>
  <c r="BE3176" i="19"/>
  <c r="BE3175" i="19"/>
  <c r="BE3174" i="19"/>
  <c r="BE3173" i="19"/>
  <c r="BE3172" i="19"/>
  <c r="BE3171" i="19"/>
  <c r="BE3170" i="19"/>
  <c r="BE3169" i="19"/>
  <c r="BE3168" i="19"/>
  <c r="BE3167" i="19"/>
  <c r="BE3166" i="19"/>
  <c r="BE3165" i="19"/>
  <c r="BE3164" i="19"/>
  <c r="BE3163" i="19"/>
  <c r="BE3162" i="19"/>
  <c r="BE3161" i="19"/>
  <c r="BE3160" i="19"/>
  <c r="BE3159" i="19"/>
  <c r="BE3158" i="19"/>
  <c r="BE3157" i="19"/>
  <c r="BE3156" i="19"/>
  <c r="BE3155" i="19"/>
  <c r="BE3154" i="19"/>
  <c r="BE3153" i="19"/>
  <c r="BE3152" i="19"/>
  <c r="BE3151" i="19"/>
  <c r="BE3150" i="19"/>
  <c r="BE3149" i="19"/>
  <c r="BE3148" i="19"/>
  <c r="BE3147" i="19"/>
  <c r="BE3146" i="19"/>
  <c r="BE3145" i="19"/>
  <c r="BE3144" i="19"/>
  <c r="BE3143" i="19"/>
  <c r="BE3142" i="19"/>
  <c r="BE3141" i="19"/>
  <c r="BE3140" i="19"/>
  <c r="BE3139" i="19"/>
  <c r="BE3138" i="19"/>
  <c r="BE3137" i="19"/>
  <c r="BE3136" i="19"/>
  <c r="BE3135" i="19"/>
  <c r="BE3134" i="19"/>
  <c r="BE3133" i="19"/>
  <c r="BE3132" i="19"/>
  <c r="BE3131" i="19"/>
  <c r="BE3130" i="19"/>
  <c r="BE3129" i="19"/>
  <c r="BE3128" i="19"/>
  <c r="BE3127" i="19"/>
  <c r="BE3126" i="19"/>
  <c r="BE3125" i="19"/>
  <c r="BE3124" i="19"/>
  <c r="BE3123" i="19"/>
  <c r="BE3122" i="19"/>
  <c r="BE3121" i="19"/>
  <c r="BE3120" i="19"/>
  <c r="BE3119" i="19"/>
  <c r="BE3118" i="19"/>
  <c r="BE3117" i="19"/>
  <c r="BE3116" i="19"/>
  <c r="BE3115" i="19"/>
  <c r="BE3114" i="19"/>
  <c r="BE3113" i="19"/>
  <c r="BE3112" i="19"/>
  <c r="BE3111" i="19"/>
  <c r="BE3110" i="19"/>
  <c r="BE3109" i="19"/>
  <c r="BE3108" i="19"/>
  <c r="BE3107" i="19"/>
  <c r="BE3106" i="19"/>
  <c r="BE3105" i="19"/>
  <c r="BE3104" i="19"/>
  <c r="BE3103" i="19"/>
  <c r="BE3102" i="19"/>
  <c r="BE3101" i="19"/>
  <c r="BE3100" i="19"/>
  <c r="BE3099" i="19"/>
  <c r="BE3098" i="19"/>
  <c r="BE3097" i="19"/>
  <c r="BE3096" i="19"/>
  <c r="BE3095" i="19"/>
  <c r="BE3094" i="19"/>
  <c r="BE3093" i="19"/>
  <c r="BE3092" i="19"/>
  <c r="BE3091" i="19"/>
  <c r="BE3090" i="19"/>
  <c r="BE3089" i="19"/>
  <c r="BE3088" i="19"/>
  <c r="BE3087" i="19"/>
  <c r="BE3086" i="19"/>
  <c r="BE3085" i="19"/>
  <c r="BE3084" i="19"/>
  <c r="BE3083" i="19"/>
  <c r="BE3082" i="19"/>
  <c r="BE3081" i="19"/>
  <c r="BE3080" i="19"/>
  <c r="BE3079" i="19"/>
  <c r="BE3078" i="19"/>
  <c r="BE3077" i="19"/>
  <c r="BE3076" i="19"/>
  <c r="BE3075" i="19"/>
  <c r="BE3074" i="19"/>
  <c r="BE3073" i="19"/>
  <c r="BE3072" i="19"/>
  <c r="BE3071" i="19"/>
  <c r="BE3070" i="19"/>
  <c r="BE3069" i="19"/>
  <c r="BE3068" i="19"/>
  <c r="BE3067" i="19"/>
  <c r="BE3066" i="19"/>
  <c r="BE3065" i="19"/>
  <c r="BE3064" i="19"/>
  <c r="BE3063" i="19"/>
  <c r="BE3062" i="19"/>
  <c r="BE3061" i="19"/>
  <c r="BE3060" i="19"/>
  <c r="BE3059" i="19"/>
  <c r="BE3058" i="19"/>
  <c r="BE3057" i="19"/>
  <c r="BE3056" i="19"/>
  <c r="BE3055" i="19"/>
  <c r="BE3054" i="19"/>
  <c r="BE3053" i="19"/>
  <c r="BE3052" i="19"/>
  <c r="BE3051" i="19"/>
  <c r="BE3050" i="19"/>
  <c r="BE3049" i="19"/>
  <c r="BE3048" i="19"/>
  <c r="BE3047" i="19"/>
  <c r="BE3046" i="19"/>
  <c r="BE3045" i="19"/>
  <c r="BE3044" i="19"/>
  <c r="BE3043" i="19"/>
  <c r="BE3042" i="19"/>
  <c r="BE3041" i="19"/>
  <c r="BE3040" i="19"/>
  <c r="BE3039" i="19"/>
  <c r="BE3038" i="19"/>
  <c r="BE3037" i="19"/>
  <c r="BE3036" i="19"/>
  <c r="BE3035" i="19"/>
  <c r="BE3034" i="19"/>
  <c r="BE3033" i="19"/>
  <c r="BE3032" i="19"/>
  <c r="BE3031" i="19"/>
  <c r="BE3030" i="19"/>
  <c r="BE3029" i="19"/>
  <c r="BE3028" i="19"/>
  <c r="BE3027" i="19"/>
  <c r="BE3026" i="19"/>
  <c r="BE3025" i="19"/>
  <c r="BE3024" i="19"/>
  <c r="BE3023" i="19"/>
  <c r="BE3022" i="19"/>
  <c r="BE3021" i="19"/>
  <c r="BE3020" i="19"/>
  <c r="BE3019" i="19"/>
  <c r="BE3018" i="19"/>
  <c r="BE3017" i="19"/>
  <c r="BE3016" i="19"/>
  <c r="BE3015" i="19"/>
  <c r="BE3014" i="19"/>
  <c r="BE3013" i="19"/>
  <c r="BE3012" i="19"/>
  <c r="BE3011" i="19"/>
  <c r="BE3010" i="19"/>
  <c r="BE3009" i="19"/>
  <c r="BE3008" i="19"/>
  <c r="BE3007" i="19"/>
  <c r="BE3006" i="19"/>
  <c r="BE3005" i="19"/>
  <c r="BE3004" i="19"/>
  <c r="BE3003" i="19"/>
  <c r="BE3002" i="19"/>
  <c r="BE3001" i="19"/>
  <c r="BE3000" i="19"/>
  <c r="BE2999" i="19"/>
  <c r="BE2998" i="19"/>
  <c r="BE2997" i="19"/>
  <c r="BE2996" i="19"/>
  <c r="BE2995" i="19"/>
  <c r="BE2994" i="19"/>
  <c r="BE2993" i="19"/>
  <c r="BE2992" i="19"/>
  <c r="BE2991" i="19"/>
  <c r="BE2990" i="19"/>
  <c r="BE2989" i="19"/>
  <c r="BE2988" i="19"/>
  <c r="BE2987" i="19"/>
  <c r="BE2986" i="19"/>
  <c r="BE2985" i="19"/>
  <c r="BE2984" i="19"/>
  <c r="BE2983" i="19"/>
  <c r="BE2982" i="19"/>
  <c r="BE2981" i="19"/>
  <c r="BE2980" i="19"/>
  <c r="BE2979" i="19"/>
  <c r="BE2978" i="19"/>
  <c r="BE2977" i="19"/>
  <c r="BE2976" i="19"/>
  <c r="BE2975" i="19"/>
  <c r="BE2974" i="19"/>
  <c r="BE2973" i="19"/>
  <c r="BE2972" i="19"/>
  <c r="BE2971" i="19"/>
  <c r="BE2970" i="19"/>
  <c r="BE2969" i="19"/>
  <c r="BE2968" i="19"/>
  <c r="BE2967" i="19"/>
  <c r="BE2966" i="19"/>
  <c r="BE2965" i="19"/>
  <c r="BE2964" i="19"/>
  <c r="BE2963" i="19"/>
  <c r="BE2962" i="19"/>
  <c r="BE2961" i="19"/>
  <c r="BE2960" i="19"/>
  <c r="BE2959" i="19"/>
  <c r="BE2958" i="19"/>
  <c r="BE2957" i="19"/>
  <c r="BE2956" i="19"/>
  <c r="BE2955" i="19"/>
  <c r="BE2954" i="19"/>
  <c r="BE2953" i="19"/>
  <c r="BE2952" i="19"/>
  <c r="BE2951" i="19"/>
  <c r="BE2950" i="19"/>
  <c r="BE2949" i="19"/>
  <c r="BE2948" i="19"/>
  <c r="BE2947" i="19"/>
  <c r="BE2946" i="19"/>
  <c r="BE2945" i="19"/>
  <c r="BE2944" i="19"/>
  <c r="BE2943" i="19"/>
  <c r="BE2942" i="19"/>
  <c r="BE2941" i="19"/>
  <c r="BE2940" i="19"/>
  <c r="BE2939" i="19"/>
  <c r="BE2938" i="19"/>
  <c r="BE2937" i="19"/>
  <c r="BE2936" i="19"/>
  <c r="BE2935" i="19"/>
  <c r="BE2934" i="19"/>
  <c r="BE2933" i="19"/>
  <c r="BE2932" i="19"/>
  <c r="BE2931" i="19"/>
  <c r="BE2930" i="19"/>
  <c r="BE2929" i="19"/>
  <c r="BE2928" i="19"/>
  <c r="BE2927" i="19"/>
  <c r="BE2926" i="19"/>
  <c r="BE2925" i="19"/>
  <c r="BE2924" i="19"/>
  <c r="BE2923" i="19"/>
  <c r="BE2922" i="19"/>
  <c r="BE2921" i="19"/>
  <c r="BE2920" i="19"/>
  <c r="BE2919" i="19"/>
  <c r="BE2918" i="19"/>
  <c r="BE2917" i="19"/>
  <c r="BE2916" i="19"/>
  <c r="BE2915" i="19"/>
  <c r="BE2914" i="19"/>
  <c r="BE2913" i="19"/>
  <c r="BE2912" i="19"/>
  <c r="BE2911" i="19"/>
  <c r="BE2910" i="19"/>
  <c r="BE2909" i="19"/>
  <c r="BE2908" i="19"/>
  <c r="BE2907" i="19"/>
  <c r="BE2906" i="19"/>
  <c r="BE2905" i="19"/>
  <c r="BE2904" i="19"/>
  <c r="BE2903" i="19"/>
  <c r="BE2902" i="19"/>
  <c r="BE2901" i="19"/>
  <c r="BE2900" i="19"/>
  <c r="BE2899" i="19"/>
  <c r="BE2898" i="19"/>
  <c r="BE2897" i="19"/>
  <c r="BE2896" i="19"/>
  <c r="BE2895" i="19"/>
  <c r="BE2894" i="19"/>
  <c r="BE2893" i="19"/>
  <c r="BE2892" i="19"/>
  <c r="BE2891" i="19"/>
  <c r="BE2890" i="19"/>
  <c r="BE2889" i="19"/>
  <c r="BE2888" i="19"/>
  <c r="BE2887" i="19"/>
  <c r="BE2886" i="19"/>
  <c r="BE2885" i="19"/>
  <c r="BE2884" i="19"/>
  <c r="BE2883" i="19"/>
  <c r="BE2882" i="19"/>
  <c r="BE2881" i="19"/>
  <c r="BE2880" i="19"/>
  <c r="BE2879" i="19"/>
  <c r="BE2878" i="19"/>
  <c r="BE2877" i="19"/>
  <c r="BE2876" i="19"/>
  <c r="BE2875" i="19"/>
  <c r="BE2874" i="19"/>
  <c r="BE2873" i="19"/>
  <c r="BE2872" i="19"/>
  <c r="BE2871" i="19"/>
  <c r="BE2870" i="19"/>
  <c r="BE2869" i="19"/>
  <c r="BE2868" i="19"/>
  <c r="BE2867" i="19"/>
  <c r="BE2866" i="19"/>
  <c r="BE2865" i="19"/>
  <c r="BE2864" i="19"/>
  <c r="BE2863" i="19"/>
  <c r="BE2862" i="19"/>
  <c r="BE2861" i="19"/>
  <c r="BE2860" i="19"/>
  <c r="BE2859" i="19"/>
  <c r="BE2858" i="19"/>
  <c r="BE2857" i="19"/>
  <c r="BE2856" i="19"/>
  <c r="BE2855" i="19"/>
  <c r="BE2854" i="19"/>
  <c r="BE2853" i="19"/>
  <c r="BE2852" i="19"/>
  <c r="BE2851" i="19"/>
  <c r="BE2850" i="19"/>
  <c r="BE2849" i="19"/>
  <c r="BE2848" i="19"/>
  <c r="BE2847" i="19"/>
  <c r="BE2846" i="19"/>
  <c r="BE2845" i="19"/>
  <c r="BE2844" i="19"/>
  <c r="BE2843" i="19"/>
  <c r="BE2842" i="19"/>
  <c r="BE2841" i="19"/>
  <c r="BE2840" i="19"/>
  <c r="BE2839" i="19"/>
  <c r="BE2838" i="19"/>
  <c r="BE2837" i="19"/>
  <c r="BE2836" i="19"/>
  <c r="BE2835" i="19"/>
  <c r="BE2834" i="19"/>
  <c r="BE2833" i="19"/>
  <c r="BE2832" i="19"/>
  <c r="BE2831" i="19"/>
  <c r="BE2830" i="19"/>
  <c r="BE2829" i="19"/>
  <c r="BE2828" i="19"/>
  <c r="BE2827" i="19"/>
  <c r="BE2826" i="19"/>
  <c r="BE2825" i="19"/>
  <c r="BE2824" i="19"/>
  <c r="BE2823" i="19"/>
  <c r="BE2822" i="19"/>
  <c r="BE2821" i="19"/>
  <c r="BE2820" i="19"/>
  <c r="BE2819" i="19"/>
  <c r="BE2818" i="19"/>
  <c r="BE2817" i="19"/>
  <c r="BE2816" i="19"/>
  <c r="BE2815" i="19"/>
  <c r="BE2814" i="19"/>
  <c r="BE2813" i="19"/>
  <c r="BE2812" i="19"/>
  <c r="BE2811" i="19"/>
  <c r="BE2810" i="19"/>
  <c r="BE2809" i="19"/>
  <c r="BE2808" i="19"/>
  <c r="BE2807" i="19"/>
  <c r="BE2806" i="19"/>
  <c r="BE2805" i="19"/>
  <c r="BE2804" i="19"/>
  <c r="BE2803" i="19"/>
  <c r="BE2802" i="19"/>
  <c r="BE2801" i="19"/>
  <c r="BE2800" i="19"/>
  <c r="BE2799" i="19"/>
  <c r="BE2798" i="19"/>
  <c r="BE2797" i="19"/>
  <c r="BE2796" i="19"/>
  <c r="BE2795" i="19"/>
  <c r="BE2794" i="19"/>
  <c r="BE2793" i="19"/>
  <c r="BE2792" i="19"/>
  <c r="BE2791" i="19"/>
  <c r="BE2790" i="19"/>
  <c r="BE2789" i="19"/>
  <c r="BE2788" i="19"/>
  <c r="BE2787" i="19"/>
  <c r="BE2786" i="19"/>
  <c r="BE2785" i="19"/>
  <c r="BE2784" i="19"/>
  <c r="BE2783" i="19"/>
  <c r="BE2782" i="19"/>
  <c r="BE2781" i="19"/>
  <c r="BE2780" i="19"/>
  <c r="BE2779" i="19"/>
  <c r="BE2778" i="19"/>
  <c r="BE2777" i="19"/>
  <c r="BE2776" i="19"/>
  <c r="BE2775" i="19"/>
  <c r="BE2774" i="19"/>
  <c r="BE2773" i="19"/>
  <c r="BE2772" i="19"/>
  <c r="BE2771" i="19"/>
  <c r="BE2770" i="19"/>
  <c r="BE2769" i="19"/>
  <c r="BE2768" i="19"/>
  <c r="BE2767" i="19"/>
  <c r="BE2766" i="19"/>
  <c r="BE2765" i="19"/>
  <c r="BE2764" i="19"/>
  <c r="BE2763" i="19"/>
  <c r="BE2762" i="19"/>
  <c r="BE2761" i="19"/>
  <c r="BE2760" i="19"/>
  <c r="BE2759" i="19"/>
  <c r="BE2758" i="19"/>
  <c r="BE2757" i="19"/>
  <c r="BE2756" i="19"/>
  <c r="BE2755" i="19"/>
  <c r="BE2754" i="19"/>
  <c r="BE2753" i="19"/>
  <c r="BE2752" i="19"/>
  <c r="BE2751" i="19"/>
  <c r="BE2750" i="19"/>
  <c r="BE2749" i="19"/>
  <c r="BE2748" i="19"/>
  <c r="BE2747" i="19"/>
  <c r="BE2746" i="19"/>
  <c r="BE2745" i="19"/>
  <c r="BE2744" i="19"/>
  <c r="BE2743" i="19"/>
  <c r="BE2742" i="19"/>
  <c r="BE2741" i="19"/>
  <c r="BE2740" i="19"/>
  <c r="BE2739" i="19"/>
  <c r="BE2738" i="19"/>
  <c r="BE2737" i="19"/>
  <c r="BE2736" i="19"/>
  <c r="BE2735" i="19"/>
  <c r="BE2734" i="19"/>
  <c r="BE2733" i="19"/>
  <c r="BE2732" i="19"/>
  <c r="BE2731" i="19"/>
  <c r="BE2730" i="19"/>
  <c r="BE2729" i="19"/>
  <c r="BE2728" i="19"/>
  <c r="BE2727" i="19"/>
  <c r="BE2726" i="19"/>
  <c r="BE2725" i="19"/>
  <c r="BE2724" i="19"/>
  <c r="BE2723" i="19"/>
  <c r="BE2722" i="19"/>
  <c r="BE2721" i="19"/>
  <c r="BE2720" i="19"/>
  <c r="BE2719" i="19"/>
  <c r="BE2718" i="19"/>
  <c r="BE2717" i="19"/>
  <c r="BE2716" i="19"/>
  <c r="BE2715" i="19"/>
  <c r="BE2714" i="19"/>
  <c r="BE2713" i="19"/>
  <c r="BE2712" i="19"/>
  <c r="BE2711" i="19"/>
  <c r="BE2710" i="19"/>
  <c r="BE2709" i="19"/>
  <c r="BE2708" i="19"/>
  <c r="BE2707" i="19"/>
  <c r="BE2706" i="19"/>
  <c r="BE2705" i="19"/>
  <c r="BE2704" i="19"/>
  <c r="BE2703" i="19"/>
  <c r="BE2702" i="19"/>
  <c r="BE2701" i="19"/>
  <c r="BE2700" i="19"/>
  <c r="BE2699" i="19"/>
  <c r="BE2698" i="19"/>
  <c r="BE2697" i="19"/>
  <c r="BE2696" i="19"/>
  <c r="BE2695" i="19"/>
  <c r="BE2694" i="19"/>
  <c r="BE2693" i="19"/>
  <c r="BE2692" i="19"/>
  <c r="BE2691" i="19"/>
  <c r="BE2690" i="19"/>
  <c r="BE2689" i="19"/>
  <c r="BE2688" i="19"/>
  <c r="BE2687" i="19"/>
  <c r="BE2686" i="19"/>
  <c r="BE2685" i="19"/>
  <c r="BE2684" i="19"/>
  <c r="BE2683" i="19"/>
  <c r="BE2682" i="19"/>
  <c r="BE2681" i="19"/>
  <c r="BE2680" i="19"/>
  <c r="BE2679" i="19"/>
  <c r="BE2678" i="19"/>
  <c r="BE2677" i="19"/>
  <c r="BE2676" i="19"/>
  <c r="BE2675" i="19"/>
  <c r="BE2674" i="19"/>
  <c r="BE2673" i="19"/>
  <c r="BE2672" i="19"/>
  <c r="BE2671" i="19"/>
  <c r="BE2670" i="19"/>
  <c r="BE2669" i="19"/>
  <c r="BE2668" i="19"/>
  <c r="BE2667" i="19"/>
  <c r="BE2666" i="19"/>
  <c r="BE2665" i="19"/>
  <c r="BE2664" i="19"/>
  <c r="BE2663" i="19"/>
  <c r="BE2662" i="19"/>
  <c r="BE2661" i="19"/>
  <c r="BE2660" i="19"/>
  <c r="BE2659" i="19"/>
  <c r="BE2658" i="19"/>
  <c r="BE2657" i="19"/>
  <c r="BE2656" i="19"/>
  <c r="BE2655" i="19"/>
  <c r="BE2654" i="19"/>
  <c r="BE2653" i="19"/>
  <c r="BE2652" i="19"/>
  <c r="BE2651" i="19"/>
  <c r="BE2650" i="19"/>
  <c r="BE2649" i="19"/>
  <c r="BE2648" i="19"/>
  <c r="BE2647" i="19"/>
  <c r="BE2646" i="19"/>
  <c r="BE2645" i="19"/>
  <c r="BE2644" i="19"/>
  <c r="BE2643" i="19"/>
  <c r="BE2642" i="19"/>
  <c r="BE2641" i="19"/>
  <c r="BE2640" i="19"/>
  <c r="BE2639" i="19"/>
  <c r="BE2638" i="19"/>
  <c r="BE2637" i="19"/>
  <c r="BE2636" i="19"/>
  <c r="BE2635" i="19"/>
  <c r="BE2634" i="19"/>
  <c r="BE2633" i="19"/>
  <c r="BE2632" i="19"/>
  <c r="BE2631" i="19"/>
  <c r="BE2630" i="19"/>
  <c r="BE2629" i="19"/>
  <c r="BE2628" i="19"/>
  <c r="BE2627" i="19"/>
  <c r="BE2626" i="19"/>
  <c r="BE2625" i="19"/>
  <c r="BE2624" i="19"/>
  <c r="BE2623" i="19"/>
  <c r="BE2622" i="19"/>
  <c r="BE2621" i="19"/>
  <c r="BE2620" i="19"/>
  <c r="BE2619" i="19"/>
  <c r="BE2618" i="19"/>
  <c r="BE2617" i="19"/>
  <c r="BE2616" i="19"/>
  <c r="BE2615" i="19"/>
  <c r="BE2614" i="19"/>
  <c r="BE2613" i="19"/>
  <c r="BE2612" i="19"/>
  <c r="BE2611" i="19"/>
  <c r="BE2610" i="19"/>
  <c r="BE2609" i="19"/>
  <c r="BE2608" i="19"/>
  <c r="BE2607" i="19"/>
  <c r="BE2606" i="19"/>
  <c r="BE2605" i="19"/>
  <c r="BE2604" i="19"/>
  <c r="BE2603" i="19"/>
  <c r="BE2602" i="19"/>
  <c r="BE2601" i="19"/>
  <c r="BE2600" i="19"/>
  <c r="BE2599" i="19"/>
  <c r="BE2598" i="19"/>
  <c r="BE2597" i="19"/>
  <c r="BE2596" i="19"/>
  <c r="BE2595" i="19"/>
  <c r="BE2594" i="19"/>
  <c r="BE2593" i="19"/>
  <c r="BE2592" i="19"/>
  <c r="BE2591" i="19"/>
  <c r="BE2590" i="19"/>
  <c r="BE2589" i="19"/>
  <c r="BE2588" i="19"/>
  <c r="BE2587" i="19"/>
  <c r="BE2586" i="19"/>
  <c r="BE2585" i="19"/>
  <c r="BE2584" i="19"/>
  <c r="BE2583" i="19"/>
  <c r="BE2582" i="19"/>
  <c r="BE2581" i="19"/>
  <c r="BE2580" i="19"/>
  <c r="BE2579" i="19"/>
  <c r="BE2578" i="19"/>
  <c r="BE2577" i="19"/>
  <c r="BE2576" i="19"/>
  <c r="BE2575" i="19"/>
  <c r="BE2574" i="19"/>
  <c r="BE2573" i="19"/>
  <c r="BE2572" i="19"/>
  <c r="BE2571" i="19"/>
  <c r="BE2570" i="19"/>
  <c r="BE2569" i="19"/>
  <c r="BE2568" i="19"/>
  <c r="BE2567" i="19"/>
  <c r="BE2566" i="19"/>
  <c r="BE2565" i="19"/>
  <c r="BE2564" i="19"/>
  <c r="BE2563" i="19"/>
  <c r="BE2562" i="19"/>
  <c r="BE2561" i="19"/>
  <c r="BE2560" i="19"/>
  <c r="BE2559" i="19"/>
  <c r="BE2558" i="19"/>
  <c r="BE2557" i="19"/>
  <c r="BE2556" i="19"/>
  <c r="BE2555" i="19"/>
  <c r="BE2554" i="19"/>
  <c r="BE2553" i="19"/>
  <c r="BE2552" i="19"/>
  <c r="BE2551" i="19"/>
  <c r="BE2550" i="19"/>
  <c r="BE2549" i="19"/>
  <c r="BE2548" i="19"/>
  <c r="BE2547" i="19"/>
  <c r="BE2546" i="19"/>
  <c r="BE2545" i="19"/>
  <c r="BE2544" i="19"/>
  <c r="BE2543" i="19"/>
  <c r="BE2542" i="19"/>
  <c r="BE2541" i="19"/>
  <c r="BE2540" i="19"/>
  <c r="BE2539" i="19"/>
  <c r="BE2538" i="19"/>
  <c r="BE2537" i="19"/>
  <c r="BE2536" i="19"/>
  <c r="BE2535" i="19"/>
  <c r="BE2534" i="19"/>
  <c r="BE2533" i="19"/>
  <c r="BE2532" i="19"/>
  <c r="BE2531" i="19"/>
  <c r="BE2530" i="19"/>
  <c r="BE2529" i="19"/>
  <c r="BE2528" i="19"/>
  <c r="BE2527" i="19"/>
  <c r="BE2526" i="19"/>
  <c r="BE2525" i="19"/>
  <c r="BE2524" i="19"/>
  <c r="BE2523" i="19"/>
  <c r="BE2522" i="19"/>
  <c r="BE2521" i="19"/>
  <c r="BE2520" i="19"/>
  <c r="BE2519" i="19"/>
  <c r="BE2518" i="19"/>
  <c r="BE2517" i="19"/>
  <c r="BE2516" i="19"/>
  <c r="BE2515" i="19"/>
  <c r="BE2514" i="19"/>
  <c r="BE2513" i="19"/>
  <c r="BE2512" i="19"/>
  <c r="BE2511" i="19"/>
  <c r="BE2510" i="19"/>
  <c r="BE2509" i="19"/>
  <c r="BE2508" i="19"/>
  <c r="BE2507" i="19"/>
  <c r="BE2506" i="19"/>
  <c r="BE2505" i="19"/>
  <c r="BE2504" i="19"/>
  <c r="BE2503" i="19"/>
  <c r="BE2502" i="19"/>
  <c r="BE2501" i="19"/>
  <c r="BE2500" i="19"/>
  <c r="BE2499" i="19"/>
  <c r="BE2498" i="19"/>
  <c r="BE2497" i="19"/>
  <c r="BE2496" i="19"/>
  <c r="BE2495" i="19"/>
  <c r="BE2494" i="19"/>
  <c r="BE2493" i="19"/>
  <c r="BE2492" i="19"/>
  <c r="BE2491" i="19"/>
  <c r="BE2490" i="19"/>
  <c r="BE2489" i="19"/>
  <c r="BE2488" i="19"/>
  <c r="BE2487" i="19"/>
  <c r="BE2486" i="19"/>
  <c r="BE2485" i="19"/>
  <c r="BE2484" i="19"/>
  <c r="BE2483" i="19"/>
  <c r="BE2482" i="19"/>
  <c r="BE2481" i="19"/>
  <c r="BE2480" i="19"/>
  <c r="BE2479" i="19"/>
  <c r="BE2478" i="19"/>
  <c r="BE2477" i="19"/>
  <c r="BE2476" i="19"/>
  <c r="BE2475" i="19"/>
  <c r="BE2474" i="19"/>
  <c r="BE2473" i="19"/>
  <c r="BE2472" i="19"/>
  <c r="BE2471" i="19"/>
  <c r="BE2470" i="19"/>
  <c r="BE2469" i="19"/>
  <c r="BE2468" i="19"/>
  <c r="BE2467" i="19"/>
  <c r="BE2466" i="19"/>
  <c r="BE2465" i="19"/>
  <c r="BE2464" i="19"/>
  <c r="BE2463" i="19"/>
  <c r="BE2462" i="19"/>
  <c r="BE2461" i="19"/>
  <c r="BE2460" i="19"/>
  <c r="BE2459" i="19"/>
  <c r="BE2458" i="19"/>
  <c r="BE2457" i="19"/>
  <c r="BE2456" i="19"/>
  <c r="BE2455" i="19"/>
  <c r="BE2454" i="19"/>
  <c r="BE2453" i="19"/>
  <c r="BE2452" i="19"/>
  <c r="BE2451" i="19"/>
  <c r="BE2450" i="19"/>
  <c r="BE2449" i="19"/>
  <c r="BE2448" i="19"/>
  <c r="BE2447" i="19"/>
  <c r="BE2446" i="19"/>
  <c r="BE2445" i="19"/>
  <c r="BE2444" i="19"/>
  <c r="BE2443" i="19"/>
  <c r="BE2442" i="19"/>
  <c r="BE2441" i="19"/>
  <c r="BE2440" i="19"/>
  <c r="BE2439" i="19"/>
  <c r="BE2438" i="19"/>
  <c r="BE2437" i="19"/>
  <c r="BE2436" i="19"/>
  <c r="BE2435" i="19"/>
  <c r="BE2434" i="19"/>
  <c r="BE2433" i="19"/>
  <c r="BE2432" i="19"/>
  <c r="BE2431" i="19"/>
  <c r="BE2430" i="19"/>
  <c r="BE2429" i="19"/>
  <c r="BE2428" i="19"/>
  <c r="BE2427" i="19"/>
  <c r="BE2426" i="19"/>
  <c r="BE2425" i="19"/>
  <c r="BE2424" i="19"/>
  <c r="BE2423" i="19"/>
  <c r="BE2422" i="19"/>
  <c r="BE2421" i="19"/>
  <c r="BE2420" i="19"/>
  <c r="BE2419" i="19"/>
  <c r="BE2418" i="19"/>
  <c r="BE2417" i="19"/>
  <c r="BE2416" i="19"/>
  <c r="BE2415" i="19"/>
  <c r="BE2414" i="19"/>
  <c r="BE2413" i="19"/>
  <c r="BE2412" i="19"/>
  <c r="BE2411" i="19"/>
  <c r="BE2410" i="19"/>
  <c r="BE2409" i="19"/>
  <c r="BE2408" i="19"/>
  <c r="BE2407" i="19"/>
  <c r="BE2406" i="19"/>
  <c r="BE2405" i="19"/>
  <c r="BE2404" i="19"/>
  <c r="BE2403" i="19"/>
  <c r="BE2402" i="19"/>
  <c r="BE2401" i="19"/>
  <c r="BE2400" i="19"/>
  <c r="BE2399" i="19"/>
  <c r="BE2398" i="19"/>
  <c r="BE2397" i="19"/>
  <c r="BE2396" i="19"/>
  <c r="BE2395" i="19"/>
  <c r="BE2394" i="19"/>
  <c r="BE2393" i="19"/>
  <c r="BE2392" i="19"/>
  <c r="BE2391" i="19"/>
  <c r="BE2390" i="19"/>
  <c r="BE2389" i="19"/>
  <c r="BE2388" i="19"/>
  <c r="BE2387" i="19"/>
  <c r="BE2386" i="19"/>
  <c r="BE2385" i="19"/>
  <c r="BE2384" i="19"/>
  <c r="BE2383" i="19"/>
  <c r="BE2382" i="19"/>
  <c r="BE2381" i="19"/>
  <c r="BE2380" i="19"/>
  <c r="BE2379" i="19"/>
  <c r="BE2378" i="19"/>
  <c r="BE2377" i="19"/>
  <c r="BE2376" i="19"/>
  <c r="BE2375" i="19"/>
  <c r="BE2374" i="19"/>
  <c r="BE2373" i="19"/>
  <c r="BE2372" i="19"/>
  <c r="BE2371" i="19"/>
  <c r="BE2370" i="19"/>
  <c r="BE2369" i="19"/>
  <c r="BE2368" i="19"/>
  <c r="BE2367" i="19"/>
  <c r="BE2366" i="19"/>
  <c r="BE2365" i="19"/>
  <c r="BE2364" i="19"/>
  <c r="BE2363" i="19"/>
  <c r="BE2362" i="19"/>
  <c r="BE2361" i="19"/>
  <c r="BE2360" i="19"/>
  <c r="BE2359" i="19"/>
  <c r="BE2358" i="19"/>
  <c r="BE2357" i="19"/>
  <c r="BE2356" i="19"/>
  <c r="BE2355" i="19"/>
  <c r="BE2354" i="19"/>
  <c r="BE2353" i="19"/>
  <c r="BE2352" i="19"/>
  <c r="BE2351" i="19"/>
  <c r="BE2350" i="19"/>
  <c r="BE2349" i="19"/>
  <c r="BE2348" i="19"/>
  <c r="BE2347" i="19"/>
  <c r="BE2346" i="19"/>
  <c r="BE2345" i="19"/>
  <c r="BE2344" i="19"/>
  <c r="BE2343" i="19"/>
  <c r="BE2342" i="19"/>
  <c r="BE2341" i="19"/>
  <c r="BE2340" i="19"/>
  <c r="BE2339" i="19"/>
  <c r="BE2338" i="19"/>
  <c r="BE2337" i="19"/>
  <c r="BE2336" i="19"/>
  <c r="BE2335" i="19"/>
  <c r="BE2334" i="19"/>
  <c r="BE2333" i="19"/>
  <c r="BE2332" i="19"/>
  <c r="BE2331" i="19"/>
  <c r="BE2330" i="19"/>
  <c r="BE2329" i="19"/>
  <c r="BE2328" i="19"/>
  <c r="BE2327" i="19"/>
  <c r="BE2326" i="19"/>
  <c r="BE2325" i="19"/>
  <c r="BE2324" i="19"/>
  <c r="BE2323" i="19"/>
  <c r="BE2322" i="19"/>
  <c r="BE2321" i="19"/>
  <c r="BE2320" i="19"/>
  <c r="BE2319" i="19"/>
  <c r="BE2318" i="19"/>
  <c r="BE2317" i="19"/>
  <c r="BE2316" i="19"/>
  <c r="BE2315" i="19"/>
  <c r="BE2314" i="19"/>
  <c r="BE2313" i="19"/>
  <c r="BE2312" i="19"/>
  <c r="BE2311" i="19"/>
  <c r="BE2310" i="19"/>
  <c r="BE2309" i="19"/>
  <c r="BE2308" i="19"/>
  <c r="BE2307" i="19"/>
  <c r="BE2306" i="19"/>
  <c r="BE2305" i="19"/>
  <c r="BE2304" i="19"/>
  <c r="BE2303" i="19"/>
  <c r="BE2302" i="19"/>
  <c r="BE2301" i="19"/>
  <c r="BE2300" i="19"/>
  <c r="BE2299" i="19"/>
  <c r="BE2298" i="19"/>
  <c r="BE2297" i="19"/>
  <c r="BE2296" i="19"/>
  <c r="BE2295" i="19"/>
  <c r="BE2294" i="19"/>
  <c r="BE2293" i="19"/>
  <c r="BE2292" i="19"/>
  <c r="BE2291" i="19"/>
  <c r="BE2290" i="19"/>
  <c r="BE2289" i="19"/>
  <c r="BE2288" i="19"/>
  <c r="BE2287" i="19"/>
  <c r="BE2286" i="19"/>
  <c r="BE2285" i="19"/>
  <c r="BE2284" i="19"/>
  <c r="BE2283" i="19"/>
  <c r="BE2282" i="19"/>
  <c r="BE2281" i="19"/>
  <c r="BE2280" i="19"/>
  <c r="BE2279" i="19"/>
  <c r="BE2278" i="19"/>
  <c r="BE2277" i="19"/>
  <c r="BE2276" i="19"/>
  <c r="BE2275" i="19"/>
  <c r="BE2274" i="19"/>
  <c r="BE2273" i="19"/>
  <c r="BE2272" i="19"/>
  <c r="BE2271" i="19"/>
  <c r="BE2270" i="19"/>
  <c r="BE2269" i="19"/>
  <c r="BE2268" i="19"/>
  <c r="BE2267" i="19"/>
  <c r="BE2266" i="19"/>
  <c r="BE2265" i="19"/>
  <c r="BE2264" i="19"/>
  <c r="BE2263" i="19"/>
  <c r="BE2262" i="19"/>
  <c r="BE2261" i="19"/>
  <c r="BE2260" i="19"/>
  <c r="BE2259" i="19"/>
  <c r="BE2258" i="19"/>
  <c r="BE2257" i="19"/>
  <c r="BE2256" i="19"/>
  <c r="BE2255" i="19"/>
  <c r="BE2254" i="19"/>
  <c r="BE2253" i="19"/>
  <c r="BE2252" i="19"/>
  <c r="BE2251" i="19"/>
  <c r="BE2250" i="19"/>
  <c r="BE2249" i="19"/>
  <c r="BE2248" i="19"/>
  <c r="BE2247" i="19"/>
  <c r="BE2246" i="19"/>
  <c r="BE2245" i="19"/>
  <c r="BE2244" i="19"/>
  <c r="BE2243" i="19"/>
  <c r="BE2242" i="19"/>
  <c r="BE2241" i="19"/>
  <c r="BE2240" i="19"/>
  <c r="BE2239" i="19"/>
  <c r="BE2238" i="19"/>
  <c r="BE2237" i="19"/>
  <c r="BE2236" i="19"/>
  <c r="BE2235" i="19"/>
  <c r="BE2234" i="19"/>
  <c r="BE2233" i="19"/>
  <c r="BE2232" i="19"/>
  <c r="BE2231" i="19"/>
  <c r="BE2230" i="19"/>
  <c r="BE2229" i="19"/>
  <c r="BE2228" i="19"/>
  <c r="BE2227" i="19"/>
  <c r="BE2226" i="19"/>
  <c r="BE2225" i="19"/>
  <c r="BE2224" i="19"/>
  <c r="BE2223" i="19"/>
  <c r="BE2222" i="19"/>
  <c r="BE2221" i="19"/>
  <c r="BE2220" i="19"/>
  <c r="BE2219" i="19"/>
  <c r="BE2218" i="19"/>
  <c r="BE2217" i="19"/>
  <c r="BE2216" i="19"/>
  <c r="BE2215" i="19"/>
  <c r="BE2214" i="19"/>
  <c r="BE2213" i="19"/>
  <c r="BE2212" i="19"/>
  <c r="BE2211" i="19"/>
  <c r="BE2210" i="19"/>
  <c r="BE2209" i="19"/>
  <c r="BE2208" i="19"/>
  <c r="BE2207" i="19"/>
  <c r="BE2206" i="19"/>
  <c r="BE2205" i="19"/>
  <c r="BE2204" i="19"/>
  <c r="BE2203" i="19"/>
  <c r="BE2202" i="19"/>
  <c r="BE2201" i="19"/>
  <c r="BE2200" i="19"/>
  <c r="BE2199" i="19"/>
  <c r="BE2198" i="19"/>
  <c r="BE2197" i="19"/>
  <c r="BE2196" i="19"/>
  <c r="BE2195" i="19"/>
  <c r="BE2194" i="19"/>
  <c r="BE2193" i="19"/>
  <c r="BE2192" i="19"/>
  <c r="BE2191" i="19"/>
  <c r="BE2190" i="19"/>
  <c r="BE2189" i="19"/>
  <c r="BE2188" i="19"/>
  <c r="BE2187" i="19"/>
  <c r="BE2186" i="19"/>
  <c r="BE2185" i="19"/>
  <c r="BE2184" i="19"/>
  <c r="BE2183" i="19"/>
  <c r="BE2182" i="19"/>
  <c r="BE2181" i="19"/>
  <c r="BE2180" i="19"/>
  <c r="BE2179" i="19"/>
  <c r="BE2178" i="19"/>
  <c r="BE2177" i="19"/>
  <c r="BE2176" i="19"/>
  <c r="BE2175" i="19"/>
  <c r="BE2174" i="19"/>
  <c r="BE2173" i="19"/>
  <c r="BE2172" i="19"/>
  <c r="BE2171" i="19"/>
  <c r="BE2170" i="19"/>
  <c r="BE2169" i="19"/>
  <c r="BE2168" i="19"/>
  <c r="BE2167" i="19"/>
  <c r="BE2166" i="19"/>
  <c r="BE2165" i="19"/>
  <c r="BE2164" i="19"/>
  <c r="BE2163" i="19"/>
  <c r="BE2162" i="19"/>
  <c r="BE2161" i="19"/>
  <c r="BE2160" i="19"/>
  <c r="BE2159" i="19"/>
  <c r="BE2158" i="19"/>
  <c r="BE2157" i="19"/>
  <c r="BE2156" i="19"/>
  <c r="BE2155" i="19"/>
  <c r="BE2154" i="19"/>
  <c r="BE2153" i="19"/>
  <c r="BE2152" i="19"/>
  <c r="BE2151" i="19"/>
  <c r="BE2150" i="19"/>
  <c r="BE2149" i="19"/>
  <c r="BE2148" i="19"/>
  <c r="BE2147" i="19"/>
  <c r="BE2146" i="19"/>
  <c r="BE2145" i="19"/>
  <c r="BE2144" i="19"/>
  <c r="BE2143" i="19"/>
  <c r="BE2142" i="19"/>
  <c r="BE2141" i="19"/>
  <c r="BE2140" i="19"/>
  <c r="BE2139" i="19"/>
  <c r="BE2138" i="19"/>
  <c r="BE2137" i="19"/>
  <c r="BE2136" i="19"/>
  <c r="BE2135" i="19"/>
  <c r="BE2134" i="19"/>
  <c r="BE2133" i="19"/>
  <c r="BE2132" i="19"/>
  <c r="BE2131" i="19"/>
  <c r="BE2130" i="19"/>
  <c r="BE2129" i="19"/>
  <c r="BE2128" i="19"/>
  <c r="BE2127" i="19"/>
  <c r="BE2126" i="19"/>
  <c r="BE2125" i="19"/>
  <c r="BE2124" i="19"/>
  <c r="BE2123" i="19"/>
  <c r="BE2122" i="19"/>
  <c r="BE2121" i="19"/>
  <c r="BE2120" i="19"/>
  <c r="BE2119" i="19"/>
  <c r="BE2118" i="19"/>
  <c r="BE2117" i="19"/>
  <c r="BE2116" i="19"/>
  <c r="BE2115" i="19"/>
  <c r="BE2114" i="19"/>
  <c r="BE2113" i="19"/>
  <c r="BE2112" i="19"/>
  <c r="BE2111" i="19"/>
  <c r="BE2110" i="19"/>
  <c r="BE2109" i="19"/>
  <c r="BE2108" i="19"/>
  <c r="BE2107" i="19"/>
  <c r="BE2106" i="19"/>
  <c r="BE2105" i="19"/>
  <c r="BE2104" i="19"/>
  <c r="BE2103" i="19"/>
  <c r="BE2102" i="19"/>
  <c r="BE2101" i="19"/>
  <c r="BE2100" i="19"/>
  <c r="BE2099" i="19"/>
  <c r="BE2098" i="19"/>
  <c r="BE2097" i="19"/>
  <c r="BE2096" i="19"/>
  <c r="BE2095" i="19"/>
  <c r="BE2094" i="19"/>
  <c r="BE2093" i="19"/>
  <c r="BE2092" i="19"/>
  <c r="BE2091" i="19"/>
  <c r="BE2090" i="19"/>
  <c r="BE2089" i="19"/>
  <c r="BE2088" i="19"/>
  <c r="BE2087" i="19"/>
  <c r="BE2086" i="19"/>
  <c r="BE2085" i="19"/>
  <c r="BE2084" i="19"/>
  <c r="BE2083" i="19"/>
  <c r="BE2082" i="19"/>
  <c r="BE2081" i="19"/>
  <c r="BE2080" i="19"/>
  <c r="BE2079" i="19"/>
  <c r="BE2078" i="19"/>
  <c r="BE2077" i="19"/>
  <c r="BE2076" i="19"/>
  <c r="BE2075" i="19"/>
  <c r="BE2074" i="19"/>
  <c r="BE2073" i="19"/>
  <c r="BE2072" i="19"/>
  <c r="BE2071" i="19"/>
  <c r="BE2070" i="19"/>
  <c r="BE2069" i="19"/>
  <c r="BE2068" i="19"/>
  <c r="BE2067" i="19"/>
  <c r="BE2066" i="19"/>
  <c r="BE2065" i="19"/>
  <c r="BE2064" i="19"/>
  <c r="BE2063" i="19"/>
  <c r="BE2062" i="19"/>
  <c r="BE2061" i="19"/>
  <c r="BE2060" i="19"/>
  <c r="BE2059" i="19"/>
  <c r="BE2058" i="19"/>
  <c r="BE2057" i="19"/>
  <c r="BE2056" i="19"/>
  <c r="BE2055" i="19"/>
  <c r="BE2054" i="19"/>
  <c r="BE2053" i="19"/>
  <c r="BE2052" i="19"/>
  <c r="BE2051" i="19"/>
  <c r="BE2050" i="19"/>
  <c r="BE2049" i="19"/>
  <c r="BE2048" i="19"/>
  <c r="BE2047" i="19"/>
  <c r="BE2046" i="19"/>
  <c r="BE2045" i="19"/>
  <c r="BE2044" i="19"/>
  <c r="BE2043" i="19"/>
  <c r="BE2042" i="19"/>
  <c r="BE2041" i="19"/>
  <c r="BE2040" i="19"/>
  <c r="BE2039" i="19"/>
  <c r="BE2038" i="19"/>
  <c r="BE2037" i="19"/>
  <c r="BE2036" i="19"/>
  <c r="BE2035" i="19"/>
  <c r="BE2034" i="19"/>
  <c r="BE2033" i="19"/>
  <c r="BE2032" i="19"/>
  <c r="BE2031" i="19"/>
  <c r="BE2030" i="19"/>
  <c r="BE2029" i="19"/>
  <c r="BE2028" i="19"/>
  <c r="BE2027" i="19"/>
  <c r="BE2026" i="19"/>
  <c r="BE2025" i="19"/>
  <c r="BE2024" i="19"/>
  <c r="BE2023" i="19"/>
  <c r="BE2022" i="19"/>
  <c r="BE2021" i="19"/>
  <c r="BE2020" i="19"/>
  <c r="BE2019" i="19"/>
  <c r="BE2018" i="19"/>
  <c r="BE2017" i="19"/>
  <c r="BE2016" i="19"/>
  <c r="BE2015" i="19"/>
  <c r="BE2014" i="19"/>
  <c r="BE2013" i="19"/>
  <c r="BE2012" i="19"/>
  <c r="BE2011" i="19"/>
  <c r="BE2010" i="19"/>
  <c r="BE2009" i="19"/>
  <c r="BE2008" i="19"/>
  <c r="BE2007" i="19"/>
  <c r="BE2006" i="19"/>
  <c r="BE2005" i="19"/>
  <c r="BE2004" i="19"/>
  <c r="BE2003" i="19"/>
  <c r="BE2002" i="19"/>
  <c r="BE2001" i="19"/>
  <c r="BE2000" i="19"/>
  <c r="BE1999" i="19"/>
  <c r="BE1998" i="19"/>
  <c r="BE1997" i="19"/>
  <c r="BE1996" i="19"/>
  <c r="BE1995" i="19"/>
  <c r="BE1994" i="19"/>
  <c r="BE1993" i="19"/>
  <c r="BE1992" i="19"/>
  <c r="BE1991" i="19"/>
  <c r="BE1990" i="19"/>
  <c r="BE1989" i="19"/>
  <c r="BE1988" i="19"/>
  <c r="BE1987" i="19"/>
  <c r="BE1986" i="19"/>
  <c r="BE1985" i="19"/>
  <c r="BE1984" i="19"/>
  <c r="BE1983" i="19"/>
  <c r="BE1982" i="19"/>
  <c r="BE1981" i="19"/>
  <c r="BE1980" i="19"/>
  <c r="BE1979" i="19"/>
  <c r="BE1978" i="19"/>
  <c r="BE1977" i="19"/>
  <c r="BE1976" i="19"/>
  <c r="BE1975" i="19"/>
  <c r="BE1974" i="19"/>
  <c r="BE1973" i="19"/>
  <c r="BE1972" i="19"/>
  <c r="BE1971" i="19"/>
  <c r="BE1970" i="19"/>
  <c r="BE1969" i="19"/>
  <c r="BE1968" i="19"/>
  <c r="BE1967" i="19"/>
  <c r="BE1966" i="19"/>
  <c r="BE1965" i="19"/>
  <c r="BE1964" i="19"/>
  <c r="BE1963" i="19"/>
  <c r="BE1962" i="19"/>
  <c r="BE1961" i="19"/>
  <c r="BE1960" i="19"/>
  <c r="BE1959" i="19"/>
  <c r="BE1958" i="19"/>
  <c r="BE1957" i="19"/>
  <c r="BE1956" i="19"/>
  <c r="BE1955" i="19"/>
  <c r="BE1954" i="19"/>
  <c r="BE1953" i="19"/>
  <c r="BE1952" i="19"/>
  <c r="BE1951" i="19"/>
  <c r="BE1950" i="19"/>
  <c r="BE1949" i="19"/>
  <c r="BE1948" i="19"/>
  <c r="BE1947" i="19"/>
  <c r="BE1946" i="19"/>
  <c r="BE1945" i="19"/>
  <c r="BE1944" i="19"/>
  <c r="BE1943" i="19"/>
  <c r="BE1942" i="19"/>
  <c r="BE1941" i="19"/>
  <c r="BE1940" i="19"/>
  <c r="BE1939" i="19"/>
  <c r="BE1938" i="19"/>
  <c r="BE1937" i="19"/>
  <c r="BE1936" i="19"/>
  <c r="BE1935" i="19"/>
  <c r="BE1934" i="19"/>
  <c r="BE1933" i="19"/>
  <c r="BE1932" i="19"/>
  <c r="BE1931" i="19"/>
  <c r="BE1930" i="19"/>
  <c r="BE1929" i="19"/>
  <c r="BE1928" i="19"/>
  <c r="BE1927" i="19"/>
  <c r="BE1926" i="19"/>
  <c r="BE1925" i="19"/>
  <c r="BE1924" i="19"/>
  <c r="BE1923" i="19"/>
  <c r="BE1922" i="19"/>
  <c r="BE1921" i="19"/>
  <c r="BE1920" i="19"/>
  <c r="BE1919" i="19"/>
  <c r="BE1918" i="19"/>
  <c r="BE1917" i="19"/>
  <c r="BE1916" i="19"/>
  <c r="BE1915" i="19"/>
  <c r="BE1914" i="19"/>
  <c r="BE1913" i="19"/>
  <c r="BE1912" i="19"/>
  <c r="BE1911" i="19"/>
  <c r="BE1910" i="19"/>
  <c r="BE1909" i="19"/>
  <c r="BE1908" i="19"/>
  <c r="BE1907" i="19"/>
  <c r="BE1906" i="19"/>
  <c r="BE1905" i="19"/>
  <c r="BE1904" i="19"/>
  <c r="BE1903" i="19"/>
  <c r="BE1902" i="19"/>
  <c r="BE1901" i="19"/>
  <c r="BE1900" i="19"/>
  <c r="BE1899" i="19"/>
  <c r="BE1898" i="19"/>
  <c r="BE1897" i="19"/>
  <c r="BE1896" i="19"/>
  <c r="BE1895" i="19"/>
  <c r="BE1894" i="19"/>
  <c r="BE1893" i="19"/>
  <c r="BE1892" i="19"/>
  <c r="BE1891" i="19"/>
  <c r="BE1890" i="19"/>
  <c r="BE1889" i="19"/>
  <c r="BE1888" i="19"/>
  <c r="BE1887" i="19"/>
  <c r="BE1886" i="19"/>
  <c r="BE1885" i="19"/>
  <c r="BE1884" i="19"/>
  <c r="BE1883" i="19"/>
  <c r="BE1882" i="19"/>
  <c r="BE1881" i="19"/>
  <c r="BE1880" i="19"/>
  <c r="BE1879" i="19"/>
  <c r="BE1878" i="19"/>
  <c r="BE1877" i="19"/>
  <c r="BE1876" i="19"/>
  <c r="BE1875" i="19"/>
  <c r="BE1874" i="19"/>
  <c r="BE1873" i="19"/>
  <c r="BE1872" i="19"/>
  <c r="BE1871" i="19"/>
  <c r="BE1870" i="19"/>
  <c r="BE1869" i="19"/>
  <c r="BE1868" i="19"/>
  <c r="BE1867" i="19"/>
  <c r="BE1866" i="19"/>
  <c r="BE1865" i="19"/>
  <c r="BE1864" i="19"/>
  <c r="BE1863" i="19"/>
  <c r="BE1862" i="19"/>
  <c r="BE1861" i="19"/>
  <c r="BE1860" i="19"/>
  <c r="BE1859" i="19"/>
  <c r="BE1858" i="19"/>
  <c r="BE1857" i="19"/>
  <c r="BE1856" i="19"/>
  <c r="BE1855" i="19"/>
  <c r="BE1854" i="19"/>
  <c r="BE1853" i="19"/>
  <c r="BE1852" i="19"/>
  <c r="BE1851" i="19"/>
  <c r="BE1850" i="19"/>
  <c r="BE1849" i="19"/>
  <c r="BE1848" i="19"/>
  <c r="BE1847" i="19"/>
  <c r="BE1846" i="19"/>
  <c r="BE1845" i="19"/>
  <c r="BE1844" i="19"/>
  <c r="BE1843" i="19"/>
  <c r="BE1842" i="19"/>
  <c r="BE1841" i="19"/>
  <c r="BE1840" i="19"/>
  <c r="BE1839" i="19"/>
  <c r="BE1838" i="19"/>
  <c r="BE1837" i="19"/>
  <c r="BE1836" i="19"/>
  <c r="BE1835" i="19"/>
  <c r="BE1834" i="19"/>
  <c r="BE1833" i="19"/>
  <c r="BE1832" i="19"/>
  <c r="BE1831" i="19"/>
  <c r="BE1830" i="19"/>
  <c r="BE1829" i="19"/>
  <c r="BE1828" i="19"/>
  <c r="BE1827" i="19"/>
  <c r="BE1826" i="19"/>
  <c r="BE1825" i="19"/>
  <c r="BE1824" i="19"/>
  <c r="BE1823" i="19"/>
  <c r="BE1822" i="19"/>
  <c r="BE1821" i="19"/>
  <c r="BE1820" i="19"/>
  <c r="BE1819" i="19"/>
  <c r="BE1818" i="19"/>
  <c r="BE1817" i="19"/>
  <c r="BE1816" i="19"/>
  <c r="BE1815" i="19"/>
  <c r="BE1814" i="19"/>
  <c r="BE1813" i="19"/>
  <c r="BE1812" i="19"/>
  <c r="BE1811" i="19"/>
  <c r="BE1810" i="19"/>
  <c r="BE1809" i="19"/>
  <c r="BE1808" i="19"/>
  <c r="BE1807" i="19"/>
  <c r="BE1806" i="19"/>
  <c r="BE1805" i="19"/>
  <c r="BE1804" i="19"/>
  <c r="BE1803" i="19"/>
  <c r="BE1802" i="19"/>
  <c r="BE1801" i="19"/>
  <c r="BE1800" i="19"/>
  <c r="BE1799" i="19"/>
  <c r="BE1798" i="19"/>
  <c r="BE1797" i="19"/>
  <c r="BE1796" i="19"/>
  <c r="BE1795" i="19"/>
  <c r="BE1794" i="19"/>
  <c r="BE1793" i="19"/>
  <c r="BE1792" i="19"/>
  <c r="BE1791" i="19"/>
  <c r="BE1790" i="19"/>
  <c r="BE1789" i="19"/>
  <c r="BE1788" i="19"/>
  <c r="BE1787" i="19"/>
  <c r="BE1786" i="19"/>
  <c r="BE1785" i="19"/>
  <c r="BE1784" i="19"/>
  <c r="BE1783" i="19"/>
  <c r="BE1782" i="19"/>
  <c r="BE1781" i="19"/>
  <c r="BE1780" i="19"/>
  <c r="BE1779" i="19"/>
  <c r="BE1778" i="19"/>
  <c r="BE1777" i="19"/>
  <c r="BE1776" i="19"/>
  <c r="BE1775" i="19"/>
  <c r="BE1774" i="19"/>
  <c r="BE1773" i="19"/>
  <c r="BE1772" i="19"/>
  <c r="BE1771" i="19"/>
  <c r="BE1770" i="19"/>
  <c r="BE1769" i="19"/>
  <c r="BE1768" i="19"/>
  <c r="BE1767" i="19"/>
  <c r="BE1766" i="19"/>
  <c r="BE1765" i="19"/>
  <c r="BE1764" i="19"/>
  <c r="BE1763" i="19"/>
  <c r="BE1762" i="19"/>
  <c r="BE1761" i="19"/>
  <c r="BE1760" i="19"/>
  <c r="BE1759" i="19"/>
  <c r="BE1758" i="19"/>
  <c r="BE1757" i="19"/>
  <c r="BE1756" i="19"/>
  <c r="BE1755" i="19"/>
  <c r="BE1754" i="19"/>
  <c r="BE1753" i="19"/>
  <c r="BE1752" i="19"/>
  <c r="BE1751" i="19"/>
  <c r="BE1750" i="19"/>
  <c r="BE1749" i="19"/>
  <c r="BE1748" i="19"/>
  <c r="BE1747" i="19"/>
  <c r="BE1746" i="19"/>
  <c r="BE1745" i="19"/>
  <c r="BE1744" i="19"/>
  <c r="BE1743" i="19"/>
  <c r="BE1742" i="19"/>
  <c r="BE1741" i="19"/>
  <c r="BE1740" i="19"/>
  <c r="BE1739" i="19"/>
  <c r="BE1738" i="19"/>
  <c r="BE1737" i="19"/>
  <c r="BE1736" i="19"/>
  <c r="BE1735" i="19"/>
  <c r="BE1734" i="19"/>
  <c r="BE1733" i="19"/>
  <c r="BE1732" i="19"/>
  <c r="BE1731" i="19"/>
  <c r="BE1730" i="19"/>
  <c r="BE1729" i="19"/>
  <c r="BE1728" i="19"/>
  <c r="BE1727" i="19"/>
  <c r="BE1726" i="19"/>
  <c r="BE1725" i="19"/>
  <c r="BE1724" i="19"/>
  <c r="BE1723" i="19"/>
  <c r="BE1722" i="19"/>
  <c r="BE1721" i="19"/>
  <c r="BE1720" i="19"/>
  <c r="BE1719" i="19"/>
  <c r="BE1718" i="19"/>
  <c r="BE1717" i="19"/>
  <c r="BE1716" i="19"/>
  <c r="BE1715" i="19"/>
  <c r="BE1714" i="19"/>
  <c r="BE1713" i="19"/>
  <c r="BE1712" i="19"/>
  <c r="BE1711" i="19"/>
  <c r="BE1710" i="19"/>
  <c r="BE1709" i="19"/>
  <c r="BE1708" i="19"/>
  <c r="BE1707" i="19"/>
  <c r="BE1706" i="19"/>
  <c r="BE1705" i="19"/>
  <c r="BE1704" i="19"/>
  <c r="BE1703" i="19"/>
  <c r="BE1702" i="19"/>
  <c r="BE1701" i="19"/>
  <c r="BE1700" i="19"/>
  <c r="BE1699" i="19"/>
  <c r="BE1698" i="19"/>
  <c r="BE1697" i="19"/>
  <c r="BE1696" i="19"/>
  <c r="BE1695" i="19"/>
  <c r="BE1694" i="19"/>
  <c r="BE1693" i="19"/>
  <c r="BE1692" i="19"/>
  <c r="BE1691" i="19"/>
  <c r="BE1690" i="19"/>
  <c r="BE1689" i="19"/>
  <c r="BE1688" i="19"/>
  <c r="BE1687" i="19"/>
  <c r="BE1686" i="19"/>
  <c r="BE1685" i="19"/>
  <c r="BE1684" i="19"/>
  <c r="BE1683" i="19"/>
  <c r="BE1682" i="19"/>
  <c r="BE1681" i="19"/>
  <c r="BE1680" i="19"/>
  <c r="BE1679" i="19"/>
  <c r="BE1678" i="19"/>
  <c r="BE1677" i="19"/>
  <c r="BE1676" i="19"/>
  <c r="BE1675" i="19"/>
  <c r="BE1674" i="19"/>
  <c r="BE1673" i="19"/>
  <c r="BE1672" i="19"/>
  <c r="BE1671" i="19"/>
  <c r="BE1670" i="19"/>
  <c r="BE1669" i="19"/>
  <c r="BE1668" i="19"/>
  <c r="BE1667" i="19"/>
  <c r="BE1666" i="19"/>
  <c r="BE1665" i="19"/>
  <c r="BE1664" i="19"/>
  <c r="BE1663" i="19"/>
  <c r="BE1662" i="19"/>
  <c r="BE1661" i="19"/>
  <c r="BE1660" i="19"/>
  <c r="BE1659" i="19"/>
  <c r="BE1658" i="19"/>
  <c r="BE1657" i="19"/>
  <c r="BE1656" i="19"/>
  <c r="BE1655" i="19"/>
  <c r="BE1654" i="19"/>
  <c r="BE1653" i="19"/>
  <c r="BE1652" i="19"/>
  <c r="BE1651" i="19"/>
  <c r="BE1650" i="19"/>
  <c r="BE1649" i="19"/>
  <c r="BE1648" i="19"/>
  <c r="BE1647" i="19"/>
  <c r="BE1646" i="19"/>
  <c r="BE1645" i="19"/>
  <c r="BE1644" i="19"/>
  <c r="BE1643" i="19"/>
  <c r="BE1642" i="19"/>
  <c r="BE1641" i="19"/>
  <c r="BE1640" i="19"/>
  <c r="BE1639" i="19"/>
  <c r="BE1638" i="19"/>
  <c r="BE1637" i="19"/>
  <c r="BE1636" i="19"/>
  <c r="BE1635" i="19"/>
  <c r="BE1634" i="19"/>
  <c r="BE1633" i="19"/>
  <c r="BE1632" i="19"/>
  <c r="BE1631" i="19"/>
  <c r="BE1630" i="19"/>
  <c r="BE1629" i="19"/>
  <c r="BE1628" i="19"/>
  <c r="BE1627" i="19"/>
  <c r="BE1626" i="19"/>
  <c r="BE1625" i="19"/>
  <c r="BE1624" i="19"/>
  <c r="BE1623" i="19"/>
  <c r="BE1622" i="19"/>
  <c r="BE1621" i="19"/>
  <c r="BE1620" i="19"/>
  <c r="BE1619" i="19"/>
  <c r="BE1618" i="19"/>
  <c r="BE1617" i="19"/>
  <c r="BE1616" i="19"/>
  <c r="BE1615" i="19"/>
  <c r="BE1614" i="19"/>
  <c r="BE1613" i="19"/>
  <c r="BE1612" i="19"/>
  <c r="BE1611" i="19"/>
  <c r="BE1610" i="19"/>
  <c r="BE1609" i="19"/>
  <c r="BE1608" i="19"/>
  <c r="BE1607" i="19"/>
  <c r="BE1606" i="19"/>
  <c r="BE1605" i="19"/>
  <c r="BE1604" i="19"/>
  <c r="BE1603" i="19"/>
  <c r="BE1602" i="19"/>
  <c r="BE1601" i="19"/>
  <c r="BE1600" i="19"/>
  <c r="BE1599" i="19"/>
  <c r="BE1598" i="19"/>
  <c r="BE1597" i="19"/>
  <c r="BE1596" i="19"/>
  <c r="BE1595" i="19"/>
  <c r="BE1594" i="19"/>
  <c r="BE1593" i="19"/>
  <c r="BE1592" i="19"/>
  <c r="BE1591" i="19"/>
  <c r="BE1590" i="19"/>
  <c r="BE1589" i="19"/>
  <c r="BE1588" i="19"/>
  <c r="BE1587" i="19"/>
  <c r="BE1586" i="19"/>
  <c r="BE1585" i="19"/>
  <c r="BE1584" i="19"/>
  <c r="BE1583" i="19"/>
  <c r="BE1582" i="19"/>
  <c r="BE1581" i="19"/>
  <c r="BE1580" i="19"/>
  <c r="BE1579" i="19"/>
  <c r="BE1578" i="19"/>
  <c r="BE1577" i="19"/>
  <c r="BE1576" i="19"/>
  <c r="BE1575" i="19"/>
  <c r="BE1574" i="19"/>
  <c r="BE1573" i="19"/>
  <c r="BE1572" i="19"/>
  <c r="BE1571" i="19"/>
  <c r="BE1570" i="19"/>
  <c r="BE1569" i="19"/>
  <c r="BE1568" i="19"/>
  <c r="BE1567" i="19"/>
  <c r="BE1566" i="19"/>
  <c r="BE1565" i="19"/>
  <c r="BE1564" i="19"/>
  <c r="BE1563" i="19"/>
  <c r="BE1562" i="19"/>
  <c r="BE1561" i="19"/>
  <c r="BE1560" i="19"/>
  <c r="BE1559" i="19"/>
  <c r="BE1558" i="19"/>
  <c r="BE1557" i="19"/>
  <c r="BE1556" i="19"/>
  <c r="BE1555" i="19"/>
  <c r="BE1554" i="19"/>
  <c r="BE1553" i="19"/>
  <c r="BE1552" i="19"/>
  <c r="BE1551" i="19"/>
  <c r="BE1550" i="19"/>
  <c r="BE1549" i="19"/>
  <c r="BE1548" i="19"/>
  <c r="BE1547" i="19"/>
  <c r="BE1546" i="19"/>
  <c r="BE1545" i="19"/>
  <c r="BE1544" i="19"/>
  <c r="BE1543" i="19"/>
  <c r="BE1542" i="19"/>
  <c r="BE1541" i="19"/>
  <c r="BE1540" i="19"/>
  <c r="BE1539" i="19"/>
  <c r="BE1538" i="19"/>
  <c r="BE1537" i="19"/>
  <c r="BE1536" i="19"/>
  <c r="BE1535" i="19"/>
  <c r="BE1534" i="19"/>
  <c r="BE1533" i="19"/>
  <c r="BE1532" i="19"/>
  <c r="BE1531" i="19"/>
  <c r="BE1530" i="19"/>
  <c r="BE1529" i="19"/>
  <c r="BE1528" i="19"/>
  <c r="BE1527" i="19"/>
  <c r="BE1526" i="19"/>
  <c r="BE1525" i="19"/>
  <c r="BE1524" i="19"/>
  <c r="BE1523" i="19"/>
  <c r="BE1522" i="19"/>
  <c r="BE1521" i="19"/>
  <c r="BE1520" i="19"/>
  <c r="BE1519" i="19"/>
  <c r="BE1518" i="19"/>
  <c r="BE1517" i="19"/>
  <c r="BE1516" i="19"/>
  <c r="BE1515" i="19"/>
  <c r="BE1514" i="19"/>
  <c r="BE1513" i="19"/>
  <c r="BE1512" i="19"/>
  <c r="BE1511" i="19"/>
  <c r="BE1510" i="19"/>
  <c r="BE1509" i="19"/>
  <c r="BE1508" i="19"/>
  <c r="BE1507" i="19"/>
  <c r="BE1506" i="19"/>
  <c r="BE1505" i="19"/>
  <c r="BE1504" i="19"/>
  <c r="BE1503" i="19"/>
  <c r="BE1502" i="19"/>
  <c r="BE1501" i="19"/>
  <c r="BE1500" i="19"/>
  <c r="BE1499" i="19"/>
  <c r="BE1498" i="19"/>
  <c r="BE1497" i="19"/>
  <c r="BE1496" i="19"/>
  <c r="BE1495" i="19"/>
  <c r="BE1494" i="19"/>
  <c r="BE1493" i="19"/>
  <c r="BE1492" i="19"/>
  <c r="BE1491" i="19"/>
  <c r="BE1490" i="19"/>
  <c r="BE1489" i="19"/>
  <c r="BE1488" i="19"/>
  <c r="BE1487" i="19"/>
  <c r="BE1486" i="19"/>
  <c r="BE1485" i="19"/>
  <c r="BE1484" i="19"/>
  <c r="BE1483" i="19"/>
  <c r="BE1482" i="19"/>
  <c r="BE1481" i="19"/>
  <c r="BE1480" i="19"/>
  <c r="BE1479" i="19"/>
  <c r="BE1478" i="19"/>
  <c r="BE1477" i="19"/>
  <c r="BE1476" i="19"/>
  <c r="BE1475" i="19"/>
  <c r="BE1474" i="19"/>
  <c r="BE1473" i="19"/>
  <c r="BE1472" i="19"/>
  <c r="BE1471" i="19"/>
  <c r="BE1470" i="19"/>
  <c r="BE1469" i="19"/>
  <c r="BE1468" i="19"/>
  <c r="BE1467" i="19"/>
  <c r="BE1466" i="19"/>
  <c r="BE1465" i="19"/>
  <c r="BE1464" i="19"/>
  <c r="BE1463" i="19"/>
  <c r="BE1462" i="19"/>
  <c r="BE1461" i="19"/>
  <c r="BE1460" i="19"/>
  <c r="BE1459" i="19"/>
  <c r="BE1458" i="19"/>
  <c r="BE1457" i="19"/>
  <c r="BE1456" i="19"/>
  <c r="BE1455" i="19"/>
  <c r="BE1454" i="19"/>
  <c r="BE1453" i="19"/>
  <c r="BE1452" i="19"/>
  <c r="BE1451" i="19"/>
  <c r="BE1450" i="19"/>
  <c r="BE1449" i="19"/>
  <c r="BE1448" i="19"/>
  <c r="BE1447" i="19"/>
  <c r="BE1446" i="19"/>
  <c r="BE1445" i="19"/>
  <c r="BE1444" i="19"/>
  <c r="BE1443" i="19"/>
  <c r="BE1442" i="19"/>
  <c r="BE1441" i="19"/>
  <c r="BE1440" i="19"/>
  <c r="BE1439" i="19"/>
  <c r="BE1438" i="19"/>
  <c r="BE1437" i="19"/>
  <c r="BE1436" i="19"/>
  <c r="BE1435" i="19"/>
  <c r="BE1434" i="19"/>
  <c r="BE1433" i="19"/>
  <c r="BE1432" i="19"/>
  <c r="BE1431" i="19"/>
  <c r="BE1430" i="19"/>
  <c r="BE1429" i="19"/>
  <c r="BE1428" i="19"/>
  <c r="BE1427" i="19"/>
  <c r="BE1426" i="19"/>
  <c r="BE1425" i="19"/>
  <c r="BE1424" i="19"/>
  <c r="BE1423" i="19"/>
  <c r="BE1422" i="19"/>
  <c r="BE1421" i="19"/>
  <c r="BE1420" i="19"/>
  <c r="BE1419" i="19"/>
  <c r="BE1418" i="19"/>
  <c r="BE1417" i="19"/>
  <c r="BE1416" i="19"/>
  <c r="BE1415" i="19"/>
  <c r="BE1414" i="19"/>
  <c r="BE1413" i="19"/>
  <c r="BE1412" i="19"/>
  <c r="BE1411" i="19"/>
  <c r="BE1410" i="19"/>
  <c r="BE1409" i="19"/>
  <c r="BE1408" i="19"/>
  <c r="BE1407" i="19"/>
  <c r="BE1406" i="19"/>
  <c r="BE1405" i="19"/>
  <c r="BE1404" i="19"/>
  <c r="BE1403" i="19"/>
  <c r="BE1402" i="19"/>
  <c r="BE1401" i="19"/>
  <c r="BE1400" i="19"/>
  <c r="BE1399" i="19"/>
  <c r="BE1398" i="19"/>
  <c r="BE1397" i="19"/>
  <c r="BE1396" i="19"/>
  <c r="BE1395" i="19"/>
  <c r="BE1394" i="19"/>
  <c r="BE1393" i="19"/>
  <c r="BE1392" i="19"/>
  <c r="BE1391" i="19"/>
  <c r="BE1390" i="19"/>
  <c r="BE1389" i="19"/>
  <c r="BE1388" i="19"/>
  <c r="BE1387" i="19"/>
  <c r="BE1386" i="19"/>
  <c r="BE1385" i="19"/>
  <c r="BE1384" i="19"/>
  <c r="BE1383" i="19"/>
  <c r="BE1382" i="19"/>
  <c r="BE1381" i="19"/>
  <c r="BE1380" i="19"/>
  <c r="BE1379" i="19"/>
  <c r="BE1378" i="19"/>
  <c r="BE1377" i="19"/>
  <c r="BE1376" i="19"/>
  <c r="BE1375" i="19"/>
  <c r="BE1374" i="19"/>
  <c r="BE1373" i="19"/>
  <c r="BE1372" i="19"/>
  <c r="BE1371" i="19"/>
  <c r="BE1370" i="19"/>
  <c r="BE1369" i="19"/>
  <c r="BE1368" i="19"/>
  <c r="BE1367" i="19"/>
  <c r="BE1366" i="19"/>
  <c r="BE1365" i="19"/>
  <c r="BE1364" i="19"/>
  <c r="BE1363" i="19"/>
  <c r="BE1362" i="19"/>
  <c r="BE1361" i="19"/>
  <c r="BE1360" i="19"/>
  <c r="BE1359" i="19"/>
  <c r="BE1358" i="19"/>
  <c r="BE1357" i="19"/>
  <c r="BE1356" i="19"/>
  <c r="BE1355" i="19"/>
  <c r="BE1354" i="19"/>
  <c r="BE1353" i="19"/>
  <c r="BE1352" i="19"/>
  <c r="BE1351" i="19"/>
  <c r="BE1350" i="19"/>
  <c r="BE1349" i="19"/>
  <c r="BE1348" i="19"/>
  <c r="BE1347" i="19"/>
  <c r="BE1346" i="19"/>
  <c r="BE1345" i="19"/>
  <c r="BE1344" i="19"/>
  <c r="BE1343" i="19"/>
  <c r="BE1342" i="19"/>
  <c r="BE1341" i="19"/>
  <c r="BE1340" i="19"/>
  <c r="BE1339" i="19"/>
  <c r="BE1338" i="19"/>
  <c r="BE1337" i="19"/>
  <c r="BE1336" i="19"/>
  <c r="BE1335" i="19"/>
  <c r="BE1334" i="19"/>
  <c r="BE1333" i="19"/>
  <c r="BE1332" i="19"/>
  <c r="BE1331" i="19"/>
  <c r="BE1330" i="19"/>
  <c r="BE1329" i="19"/>
  <c r="BE1328" i="19"/>
  <c r="BE1327" i="19"/>
  <c r="BE1326" i="19"/>
  <c r="BE1325" i="19"/>
  <c r="BE1324" i="19"/>
  <c r="BE1323" i="19"/>
  <c r="BE1322" i="19"/>
  <c r="BE1321" i="19"/>
  <c r="BE1320" i="19"/>
  <c r="BE1319" i="19"/>
  <c r="BE1318" i="19"/>
  <c r="BE1317" i="19"/>
  <c r="BE1316" i="19"/>
  <c r="BE1315" i="19"/>
  <c r="BE1314" i="19"/>
  <c r="BE1313" i="19"/>
  <c r="BE1312" i="19"/>
  <c r="BE1311" i="19"/>
  <c r="BE1310" i="19"/>
  <c r="BE1309" i="19"/>
  <c r="BE1308" i="19"/>
  <c r="BE1307" i="19"/>
  <c r="BE1306" i="19"/>
  <c r="BE1305" i="19"/>
  <c r="BE1304" i="19"/>
  <c r="BE1303" i="19"/>
  <c r="BE1302" i="19"/>
  <c r="BE1301" i="19"/>
  <c r="BE1300" i="19"/>
  <c r="BE1299" i="19"/>
  <c r="BE1298" i="19"/>
  <c r="BE1297" i="19"/>
  <c r="BE1296" i="19"/>
  <c r="BE1295" i="19"/>
  <c r="BE1294" i="19"/>
  <c r="BE1293" i="19"/>
  <c r="BE1292" i="19"/>
  <c r="BE1291" i="19"/>
  <c r="BE1290" i="19"/>
  <c r="BE1289" i="19"/>
  <c r="BE1288" i="19"/>
  <c r="BE1287" i="19"/>
  <c r="BE1286" i="19"/>
  <c r="BE1285" i="19"/>
  <c r="BE1284" i="19"/>
  <c r="BE1283" i="19"/>
  <c r="BE1282" i="19"/>
  <c r="BE1281" i="19"/>
  <c r="BE1280" i="19"/>
  <c r="BE1279" i="19"/>
  <c r="BE1278" i="19"/>
  <c r="BE1277" i="19"/>
  <c r="BE1276" i="19"/>
  <c r="BE1275" i="19"/>
  <c r="BE1274" i="19"/>
  <c r="BE1273" i="19"/>
  <c r="BE1272" i="19"/>
  <c r="BE1271" i="19"/>
  <c r="BE1270" i="19"/>
  <c r="BE1269" i="19"/>
  <c r="BE1268" i="19"/>
  <c r="BE1267" i="19"/>
  <c r="BE1266" i="19"/>
  <c r="BE1265" i="19"/>
  <c r="BE1264" i="19"/>
  <c r="BE1263" i="19"/>
  <c r="BE1262" i="19"/>
  <c r="BE1261" i="19"/>
  <c r="BE1260" i="19"/>
  <c r="BE1259" i="19"/>
  <c r="BE1258" i="19"/>
  <c r="BE1257" i="19"/>
  <c r="BE1256" i="19"/>
  <c r="BE1255" i="19"/>
  <c r="BE1254" i="19"/>
  <c r="BE1253" i="19"/>
  <c r="BE1252" i="19"/>
  <c r="BE1251" i="19"/>
  <c r="BE1250" i="19"/>
  <c r="BE1249" i="19"/>
  <c r="BE1248" i="19"/>
  <c r="BE1247" i="19"/>
  <c r="BE1246" i="19"/>
  <c r="BE1245" i="19"/>
  <c r="BE1244" i="19"/>
  <c r="BE1243" i="19"/>
  <c r="BE1242" i="19"/>
  <c r="BE1241" i="19"/>
  <c r="BE1240" i="19"/>
  <c r="BE1239" i="19"/>
  <c r="BE1238" i="19"/>
  <c r="BE1237" i="19"/>
  <c r="BE1236" i="19"/>
  <c r="BE1235" i="19"/>
  <c r="BE1234" i="19"/>
  <c r="BE1233" i="19"/>
  <c r="BE1232" i="19"/>
  <c r="BE1231" i="19"/>
  <c r="BE1230" i="19"/>
  <c r="BE1229" i="19"/>
  <c r="BE1228" i="19"/>
  <c r="BE1227" i="19"/>
  <c r="BE1226" i="19"/>
  <c r="BE1225" i="19"/>
  <c r="BE1224" i="19"/>
  <c r="BE1223" i="19"/>
  <c r="BE1222" i="19"/>
  <c r="BE1221" i="19"/>
  <c r="BE1220" i="19"/>
  <c r="BE1219" i="19"/>
  <c r="BE1218" i="19"/>
  <c r="BE1217" i="19"/>
  <c r="BE1216" i="19"/>
  <c r="BE1215" i="19"/>
  <c r="BE1214" i="19"/>
  <c r="BE1213" i="19"/>
  <c r="BE1212" i="19"/>
  <c r="BE1211" i="19"/>
  <c r="BE1210" i="19"/>
  <c r="BE1209" i="19"/>
  <c r="BE1208" i="19"/>
  <c r="BE1207" i="19"/>
  <c r="BE1206" i="19"/>
  <c r="BE1205" i="19"/>
  <c r="BE1204" i="19"/>
  <c r="BE1203" i="19"/>
  <c r="BE1202" i="19"/>
  <c r="BE1201" i="19"/>
  <c r="BE1200" i="19"/>
  <c r="BE1199" i="19"/>
  <c r="BE1198" i="19"/>
  <c r="BE1197" i="19"/>
  <c r="BE1196" i="19"/>
  <c r="BE1195" i="19"/>
  <c r="BE1194" i="19"/>
  <c r="BE1193" i="19"/>
  <c r="BE1192" i="19"/>
  <c r="BE1191" i="19"/>
  <c r="BE1190" i="19"/>
  <c r="BE1189" i="19"/>
  <c r="BE1188" i="19"/>
  <c r="BE1187" i="19"/>
  <c r="BE1186" i="19"/>
  <c r="BE1185" i="19"/>
  <c r="BE1184" i="19"/>
  <c r="BE1183" i="19"/>
  <c r="BE1182" i="19"/>
  <c r="BE1181" i="19"/>
  <c r="BE1180" i="19"/>
  <c r="BE1179" i="19"/>
  <c r="BE1178" i="19"/>
  <c r="BE1177" i="19"/>
  <c r="BE1176" i="19"/>
  <c r="BE1175" i="19"/>
  <c r="BE1174" i="19"/>
  <c r="BE1173" i="19"/>
  <c r="BE1172" i="19"/>
  <c r="BE1171" i="19"/>
  <c r="BE1170" i="19"/>
  <c r="BE1169" i="19"/>
  <c r="BE1168" i="19"/>
  <c r="BE1167" i="19"/>
  <c r="BE1166" i="19"/>
  <c r="BE1165" i="19"/>
  <c r="BE1164" i="19"/>
  <c r="BE1163" i="19"/>
  <c r="BE1162" i="19"/>
  <c r="BE1161" i="19"/>
  <c r="BE1160" i="19"/>
  <c r="BE1159" i="19"/>
  <c r="BE1158" i="19"/>
  <c r="BE1157" i="19"/>
  <c r="BE1156" i="19"/>
  <c r="BE1155" i="19"/>
  <c r="BE1154" i="19"/>
  <c r="BE1153" i="19"/>
  <c r="BE1152" i="19"/>
  <c r="BE1151" i="19"/>
  <c r="BE1150" i="19"/>
  <c r="BE1149" i="19"/>
  <c r="BE1148" i="19"/>
  <c r="BE1147" i="19"/>
  <c r="BE1146" i="19"/>
  <c r="BE1145" i="19"/>
  <c r="BE1144" i="19"/>
  <c r="BE1143" i="19"/>
  <c r="BE1142" i="19"/>
  <c r="BE1141" i="19"/>
  <c r="BE1140" i="19"/>
  <c r="BE1139" i="19"/>
  <c r="BE1138" i="19"/>
  <c r="BE1137" i="19"/>
  <c r="BE1136" i="19"/>
  <c r="BE1135" i="19"/>
  <c r="BE1134" i="19"/>
  <c r="BE1133" i="19"/>
  <c r="BE1132" i="19"/>
  <c r="BE1131" i="19"/>
  <c r="BE1130" i="19"/>
  <c r="BE1129" i="19"/>
  <c r="BE1128" i="19"/>
  <c r="BE1127" i="19"/>
  <c r="BE1126" i="19"/>
  <c r="BE1125" i="19"/>
  <c r="BE1124" i="19"/>
  <c r="BE1123" i="19"/>
  <c r="BE1122" i="19"/>
  <c r="BE1121" i="19"/>
  <c r="BE1120" i="19"/>
  <c r="BE1119" i="19"/>
  <c r="BE1118" i="19"/>
  <c r="BE1117" i="19"/>
  <c r="BE1116" i="19"/>
  <c r="BE1115" i="19"/>
  <c r="BE1114" i="19"/>
  <c r="BE1113" i="19"/>
  <c r="BE1112" i="19"/>
  <c r="BE1111" i="19"/>
  <c r="BE1110" i="19"/>
  <c r="BE1109" i="19"/>
  <c r="BE1108" i="19"/>
  <c r="BE1107" i="19"/>
  <c r="BE1106" i="19"/>
  <c r="BE1105" i="19"/>
  <c r="BE1104" i="19"/>
  <c r="BE1103" i="19"/>
  <c r="BE1102" i="19"/>
  <c r="BE1101" i="19"/>
  <c r="BE1100" i="19"/>
  <c r="BE1099" i="19"/>
  <c r="BE1098" i="19"/>
  <c r="BE1097" i="19"/>
  <c r="BE1096" i="19"/>
  <c r="BE1095" i="19"/>
  <c r="BE1094" i="19"/>
  <c r="BE1093" i="19"/>
  <c r="BE1092" i="19"/>
  <c r="BE1091" i="19"/>
  <c r="BE1090" i="19"/>
  <c r="BE1089" i="19"/>
  <c r="BE1088" i="19"/>
  <c r="BE1087" i="19"/>
  <c r="BE1086" i="19"/>
  <c r="BE1085" i="19"/>
  <c r="BE1084" i="19"/>
  <c r="BE1083" i="19"/>
  <c r="BE1082" i="19"/>
  <c r="BE1081" i="19"/>
  <c r="BE1080" i="19"/>
  <c r="BE1079" i="19"/>
  <c r="BE1078" i="19"/>
  <c r="BE1077" i="19"/>
  <c r="BE1076" i="19"/>
  <c r="BE1075" i="19"/>
  <c r="BE1074" i="19"/>
  <c r="BE1073" i="19"/>
  <c r="BE1072" i="19"/>
  <c r="BE1071" i="19"/>
  <c r="BE1070" i="19"/>
  <c r="BE1069" i="19"/>
  <c r="BE1068" i="19"/>
  <c r="BE1067" i="19"/>
  <c r="BE1066" i="19"/>
  <c r="BE1065" i="19"/>
  <c r="BE1064" i="19"/>
  <c r="BE1063" i="19"/>
  <c r="BE1062" i="19"/>
  <c r="BE1061" i="19"/>
  <c r="BE1060" i="19"/>
  <c r="BE1059" i="19"/>
  <c r="BE1058" i="19"/>
  <c r="BE1057" i="19"/>
  <c r="BE1056" i="19"/>
  <c r="BE1055" i="19"/>
  <c r="BE1054" i="19"/>
  <c r="BE1053" i="19"/>
  <c r="BE1052" i="19"/>
  <c r="BE1051" i="19"/>
  <c r="BE1050" i="19"/>
  <c r="BE1049" i="19"/>
  <c r="BE1048" i="19"/>
  <c r="BE1047" i="19"/>
  <c r="BE1046" i="19"/>
  <c r="BE1045" i="19"/>
  <c r="BE1044" i="19"/>
  <c r="BE1043" i="19"/>
  <c r="BE1042" i="19"/>
  <c r="BE1041" i="19"/>
  <c r="BE1040" i="19"/>
  <c r="BE1039" i="19"/>
  <c r="BE1038" i="19"/>
  <c r="BE1037" i="19"/>
  <c r="BE1036" i="19"/>
  <c r="BE1035" i="19"/>
  <c r="BE1034" i="19"/>
  <c r="BE1033" i="19"/>
  <c r="BE1032" i="19"/>
  <c r="BE1031" i="19"/>
  <c r="BE1030" i="19"/>
  <c r="BE1029" i="19"/>
  <c r="BE1028" i="19"/>
  <c r="BE1027" i="19"/>
  <c r="BE1026" i="19"/>
  <c r="BE1025" i="19"/>
  <c r="BE1024" i="19"/>
  <c r="BE1023" i="19"/>
  <c r="BE1022" i="19"/>
  <c r="BE1021" i="19"/>
  <c r="BE1020" i="19"/>
  <c r="BE1019" i="19"/>
  <c r="BE1018" i="19"/>
  <c r="BE1017" i="19"/>
  <c r="BE1016" i="19"/>
  <c r="BE1015" i="19"/>
  <c r="BE1014" i="19"/>
  <c r="BE1013" i="19"/>
  <c r="BE1012" i="19"/>
  <c r="BE1011" i="19"/>
  <c r="BE1010" i="19"/>
  <c r="BE1009" i="19"/>
  <c r="BE1008" i="19"/>
  <c r="BE1007" i="19"/>
  <c r="BE1006" i="19"/>
  <c r="BE1005" i="19"/>
  <c r="BE1004" i="19"/>
  <c r="BE1003" i="19"/>
  <c r="BE1002" i="19"/>
  <c r="BE1001" i="19"/>
  <c r="BE1000" i="19"/>
  <c r="BE999" i="19"/>
  <c r="BE998" i="19"/>
  <c r="BE997" i="19"/>
  <c r="BE996" i="19"/>
  <c r="BE995" i="19"/>
  <c r="BE994" i="19"/>
  <c r="BE993" i="19"/>
  <c r="BE992" i="19"/>
  <c r="BE991" i="19"/>
  <c r="BE990" i="19"/>
  <c r="BE989" i="19"/>
  <c r="BE988" i="19"/>
  <c r="BE987" i="19"/>
  <c r="BE986" i="19"/>
  <c r="BE985" i="19"/>
  <c r="BE984" i="19"/>
  <c r="BE983" i="19"/>
  <c r="BE982" i="19"/>
  <c r="BE981" i="19"/>
  <c r="BE980" i="19"/>
  <c r="BE979" i="19"/>
  <c r="BE978" i="19"/>
  <c r="BE977" i="19"/>
  <c r="BE976" i="19"/>
  <c r="BE975" i="19"/>
  <c r="BE974" i="19"/>
  <c r="BE973" i="19"/>
  <c r="BE972" i="19"/>
  <c r="BE971" i="19"/>
  <c r="BE970" i="19"/>
  <c r="BE969" i="19"/>
  <c r="BE968" i="19"/>
  <c r="BE967" i="19"/>
  <c r="BE966" i="19"/>
  <c r="BE965" i="19"/>
  <c r="BE964" i="19"/>
  <c r="BE963" i="19"/>
  <c r="BE962" i="19"/>
  <c r="BE961" i="19"/>
  <c r="BE960" i="19"/>
  <c r="BE959" i="19"/>
  <c r="BE958" i="19"/>
  <c r="BE957" i="19"/>
  <c r="BE956" i="19"/>
  <c r="BE955" i="19"/>
  <c r="BE954" i="19"/>
  <c r="BE953" i="19"/>
  <c r="BE952" i="19"/>
  <c r="BE951" i="19"/>
  <c r="BE950" i="19"/>
  <c r="BE949" i="19"/>
  <c r="BE948" i="19"/>
  <c r="BE947" i="19"/>
  <c r="BE946" i="19"/>
  <c r="BE945" i="19"/>
  <c r="BE944" i="19"/>
  <c r="BE943" i="19"/>
  <c r="BE942" i="19"/>
  <c r="BE941" i="19"/>
  <c r="BE940" i="19"/>
  <c r="BE939" i="19"/>
  <c r="BE938" i="19"/>
  <c r="BE937" i="19"/>
  <c r="BE936" i="19"/>
  <c r="BE935" i="19"/>
  <c r="BE934" i="19"/>
  <c r="BE933" i="19"/>
  <c r="BE932" i="19"/>
  <c r="BE931" i="19"/>
  <c r="BE930" i="19"/>
  <c r="BE929" i="19"/>
  <c r="BE928" i="19"/>
  <c r="BE927" i="19"/>
  <c r="BE926" i="19"/>
  <c r="BE925" i="19"/>
  <c r="BE924" i="19"/>
  <c r="BE923" i="19"/>
  <c r="BE922" i="19"/>
  <c r="BE921" i="19"/>
  <c r="BE920" i="19"/>
  <c r="BE919" i="19"/>
  <c r="BE918" i="19"/>
  <c r="BE917" i="19"/>
  <c r="BE916" i="19"/>
  <c r="BE915" i="19"/>
  <c r="BE914" i="19"/>
  <c r="BE913" i="19"/>
  <c r="BE912" i="19"/>
  <c r="BE911" i="19"/>
  <c r="BE910" i="19"/>
  <c r="BE909" i="19"/>
  <c r="BE908" i="19"/>
  <c r="BE907" i="19"/>
  <c r="BE906" i="19"/>
  <c r="BE905" i="19"/>
  <c r="BE904" i="19"/>
  <c r="BE903" i="19"/>
  <c r="BE902" i="19"/>
  <c r="BE901" i="19"/>
  <c r="BE900" i="19"/>
  <c r="BE899" i="19"/>
  <c r="BE898" i="19"/>
  <c r="BE897" i="19"/>
  <c r="BE896" i="19"/>
  <c r="BE895" i="19"/>
  <c r="BE894" i="19"/>
  <c r="BE893" i="19"/>
  <c r="BE892" i="19"/>
  <c r="BE891" i="19"/>
  <c r="BE890" i="19"/>
  <c r="BE889" i="19"/>
  <c r="BE888" i="19"/>
  <c r="BE887" i="19"/>
  <c r="BE886" i="19"/>
  <c r="BE885" i="19"/>
  <c r="BE884" i="19"/>
  <c r="BE883" i="19"/>
  <c r="BE882" i="19"/>
  <c r="BE881" i="19"/>
  <c r="BE880" i="19"/>
  <c r="BE879" i="19"/>
  <c r="BE878" i="19"/>
  <c r="BE877" i="19"/>
  <c r="BE876" i="19"/>
  <c r="BE875" i="19"/>
  <c r="BE874" i="19"/>
  <c r="BE873" i="19"/>
  <c r="BE872" i="19"/>
  <c r="BE871" i="19"/>
  <c r="BE870" i="19"/>
  <c r="BE869" i="19"/>
  <c r="BE868" i="19"/>
  <c r="BE867" i="19"/>
  <c r="BE866" i="19"/>
  <c r="BE865" i="19"/>
  <c r="BE864" i="19"/>
  <c r="BE863" i="19"/>
  <c r="BE862" i="19"/>
  <c r="BE861" i="19"/>
  <c r="BE860" i="19"/>
  <c r="BE859" i="19"/>
  <c r="BE858" i="19"/>
  <c r="BE857" i="19"/>
  <c r="BE856" i="19"/>
  <c r="BE855" i="19"/>
  <c r="BE854" i="19"/>
  <c r="BE853" i="19"/>
  <c r="BE852" i="19"/>
  <c r="BE851" i="19"/>
  <c r="BE850" i="19"/>
  <c r="BE849" i="19"/>
  <c r="BE848" i="19"/>
  <c r="BE847" i="19"/>
  <c r="BE846" i="19"/>
  <c r="BE845" i="19"/>
  <c r="BE844" i="19"/>
  <c r="BE843" i="19"/>
  <c r="BE842" i="19"/>
  <c r="BE841" i="19"/>
  <c r="BE840" i="19"/>
  <c r="BE839" i="19"/>
  <c r="BE838" i="19"/>
  <c r="BE837" i="19"/>
  <c r="BE836" i="19"/>
  <c r="BE835" i="19"/>
  <c r="BE834" i="19"/>
  <c r="BE833" i="19"/>
  <c r="BE832" i="19"/>
  <c r="BE831" i="19"/>
  <c r="BE830" i="19"/>
  <c r="BE829" i="19"/>
  <c r="BE828" i="19"/>
  <c r="BE827" i="19"/>
  <c r="BE826" i="19"/>
  <c r="BE825" i="19"/>
  <c r="BE824" i="19"/>
  <c r="BE823" i="19"/>
  <c r="BE822" i="19"/>
  <c r="BE821" i="19"/>
  <c r="BE820" i="19"/>
  <c r="BE819" i="19"/>
  <c r="BE818" i="19"/>
  <c r="BE817" i="19"/>
  <c r="BE816" i="19"/>
  <c r="BE815" i="19"/>
  <c r="BE814" i="19"/>
  <c r="BE813" i="19"/>
  <c r="BE812" i="19"/>
  <c r="BE811" i="19"/>
  <c r="BE810" i="19"/>
  <c r="BE809" i="19"/>
  <c r="BE808" i="19"/>
  <c r="BE807" i="19"/>
  <c r="BE806" i="19"/>
  <c r="BE805" i="19"/>
  <c r="BE804" i="19"/>
  <c r="BE803" i="19"/>
  <c r="BE802" i="19"/>
  <c r="BE801" i="19"/>
  <c r="BE800" i="19"/>
  <c r="BE799" i="19"/>
  <c r="BE798" i="19"/>
  <c r="BE797" i="19"/>
  <c r="BE796" i="19"/>
  <c r="BE795" i="19"/>
  <c r="BE794" i="19"/>
  <c r="BE793" i="19"/>
  <c r="BE792" i="19"/>
  <c r="BE791" i="19"/>
  <c r="BE790" i="19"/>
  <c r="BE789" i="19"/>
  <c r="BE788" i="19"/>
  <c r="BE787" i="19"/>
  <c r="BE786" i="19"/>
  <c r="BE785" i="19"/>
  <c r="BE784" i="19"/>
  <c r="BE783" i="19"/>
  <c r="BE782" i="19"/>
  <c r="BE781" i="19"/>
  <c r="BE780" i="19"/>
  <c r="BE779" i="19"/>
  <c r="BE778" i="19"/>
  <c r="BE777" i="19"/>
  <c r="BE776" i="19"/>
  <c r="BE775" i="19"/>
  <c r="BE774" i="19"/>
  <c r="BE773" i="19"/>
  <c r="BE772" i="19"/>
  <c r="BE771" i="19"/>
  <c r="BE770" i="19"/>
  <c r="BE769" i="19"/>
  <c r="BE768" i="19"/>
  <c r="BE767" i="19"/>
  <c r="BE766" i="19"/>
  <c r="BE765" i="19"/>
  <c r="BE764" i="19"/>
  <c r="BE763" i="19"/>
  <c r="BE762" i="19"/>
  <c r="BE761" i="19"/>
  <c r="BE760" i="19"/>
  <c r="BE759" i="19"/>
  <c r="BE758" i="19"/>
  <c r="BE757" i="19"/>
  <c r="BE756" i="19"/>
  <c r="BE755" i="19"/>
  <c r="BE754" i="19"/>
  <c r="BE753" i="19"/>
  <c r="BE752" i="19"/>
  <c r="BE751" i="19"/>
  <c r="BE750" i="19"/>
  <c r="BE749" i="19"/>
  <c r="BE748" i="19"/>
  <c r="BE747" i="19"/>
  <c r="BE746" i="19"/>
  <c r="BE745" i="19"/>
  <c r="BE744" i="19"/>
  <c r="BE743" i="19"/>
  <c r="BE742" i="19"/>
  <c r="BE741" i="19"/>
  <c r="BE740" i="19"/>
  <c r="BE739" i="19"/>
  <c r="BE738" i="19"/>
  <c r="BE737" i="19"/>
  <c r="BE736" i="19"/>
  <c r="BE735" i="19"/>
  <c r="BE734" i="19"/>
  <c r="BE733" i="19"/>
  <c r="BE732" i="19"/>
  <c r="BE731" i="19"/>
  <c r="BE730" i="19"/>
  <c r="BE729" i="19"/>
  <c r="BE728" i="19"/>
  <c r="BE727" i="19"/>
  <c r="BE726" i="19"/>
  <c r="BE725" i="19"/>
  <c r="BE724" i="19"/>
  <c r="BE723" i="19"/>
  <c r="BE722" i="19"/>
  <c r="BE721" i="19"/>
  <c r="BE720" i="19"/>
  <c r="BE719" i="19"/>
  <c r="BE718" i="19"/>
  <c r="BE717" i="19"/>
  <c r="BE716" i="19"/>
  <c r="BE715" i="19"/>
  <c r="BE714" i="19"/>
  <c r="BE713" i="19"/>
  <c r="BE712" i="19"/>
  <c r="BE711" i="19"/>
  <c r="BE710" i="19"/>
  <c r="BE709" i="19"/>
  <c r="BE708" i="19"/>
  <c r="BE707" i="19"/>
  <c r="BE706" i="19"/>
  <c r="BE705" i="19"/>
  <c r="BE704" i="19"/>
  <c r="BE703" i="19"/>
  <c r="BE702" i="19"/>
  <c r="BE701" i="19"/>
  <c r="BE700" i="19"/>
  <c r="BE699" i="19"/>
  <c r="BE698" i="19"/>
  <c r="BE697" i="19"/>
  <c r="BE696" i="19"/>
  <c r="BE695" i="19"/>
  <c r="BE694" i="19"/>
  <c r="BE693" i="19"/>
  <c r="BE692" i="19"/>
  <c r="BE691" i="19"/>
  <c r="BE690" i="19"/>
  <c r="BE689" i="19"/>
  <c r="BE688" i="19"/>
  <c r="BE687" i="19"/>
  <c r="BE686" i="19"/>
  <c r="BE685" i="19"/>
  <c r="BE684" i="19"/>
  <c r="BE683" i="19"/>
  <c r="BE682" i="19"/>
  <c r="BE681" i="19"/>
  <c r="BE680" i="19"/>
  <c r="BE679" i="19"/>
  <c r="BE678" i="19"/>
  <c r="BE677" i="19"/>
  <c r="BE676" i="19"/>
  <c r="BE675" i="19"/>
  <c r="BE674" i="19"/>
  <c r="BE673" i="19"/>
  <c r="BE672" i="19"/>
  <c r="BE671" i="19"/>
  <c r="BE670" i="19"/>
  <c r="BE669" i="19"/>
  <c r="BE668" i="19"/>
  <c r="BE667" i="19"/>
  <c r="BE666" i="19"/>
  <c r="BE665" i="19"/>
  <c r="BE664" i="19"/>
  <c r="BE663" i="19"/>
  <c r="BE662" i="19"/>
  <c r="BE661" i="19"/>
  <c r="BE660" i="19"/>
  <c r="BE659" i="19"/>
  <c r="BE658" i="19"/>
  <c r="BE657" i="19"/>
  <c r="BE656" i="19"/>
  <c r="BE655" i="19"/>
  <c r="BE654" i="19"/>
  <c r="BE653" i="19"/>
  <c r="BE652" i="19"/>
  <c r="BE651" i="19"/>
  <c r="BE650" i="19"/>
  <c r="BE649" i="19"/>
  <c r="BE648" i="19"/>
  <c r="BE647" i="19"/>
  <c r="BE646" i="19"/>
  <c r="BE645" i="19"/>
  <c r="BE644" i="19"/>
  <c r="BE643" i="19"/>
  <c r="BE642" i="19"/>
  <c r="BE641" i="19"/>
  <c r="BE640" i="19"/>
  <c r="BE639" i="19"/>
  <c r="BE638" i="19"/>
  <c r="BE637" i="19"/>
  <c r="BE636" i="19"/>
  <c r="BE635" i="19"/>
  <c r="BE634" i="19"/>
  <c r="BE633" i="19"/>
  <c r="BE632" i="19"/>
  <c r="BE631" i="19"/>
  <c r="BE630" i="19"/>
  <c r="BE629" i="19"/>
  <c r="BE628" i="19"/>
  <c r="BE627" i="19"/>
  <c r="BE626" i="19"/>
  <c r="BE625" i="19"/>
  <c r="BE624" i="19"/>
  <c r="BE623" i="19"/>
  <c r="BE622" i="19"/>
  <c r="BE621" i="19"/>
  <c r="BE620" i="19"/>
  <c r="BE619" i="19"/>
  <c r="BE618" i="19"/>
  <c r="BE617" i="19"/>
  <c r="BE616" i="19"/>
  <c r="BE615" i="19"/>
  <c r="BE614" i="19"/>
  <c r="BE613" i="19"/>
  <c r="BE612" i="19"/>
  <c r="BE611" i="19"/>
  <c r="BE610" i="19"/>
  <c r="BE609" i="19"/>
  <c r="BE608" i="19"/>
  <c r="BE607" i="19"/>
  <c r="BE606" i="19"/>
  <c r="BE605" i="19"/>
  <c r="BE604" i="19"/>
  <c r="BE603" i="19"/>
  <c r="BE602" i="19"/>
  <c r="BE601" i="19"/>
  <c r="BE600" i="19"/>
  <c r="BE599" i="19"/>
  <c r="BE598" i="19"/>
  <c r="BE597" i="19"/>
  <c r="BE596" i="19"/>
  <c r="BE595" i="19"/>
  <c r="BE594" i="19"/>
  <c r="BE593" i="19"/>
  <c r="BE592" i="19"/>
  <c r="BE591" i="19"/>
  <c r="BE590" i="19"/>
  <c r="BE589" i="19"/>
  <c r="BE588" i="19"/>
  <c r="BE587" i="19"/>
  <c r="BE586" i="19"/>
  <c r="BE585" i="19"/>
  <c r="BE584" i="19"/>
  <c r="BE583" i="19"/>
  <c r="BE582" i="19"/>
  <c r="BE581" i="19"/>
  <c r="BE580" i="19"/>
  <c r="BE579" i="19"/>
  <c r="BE578" i="19"/>
  <c r="BE577" i="19"/>
  <c r="BE576" i="19"/>
  <c r="BE575" i="19"/>
  <c r="BE574" i="19"/>
  <c r="BE573" i="19"/>
  <c r="BE572" i="19"/>
  <c r="BE571" i="19"/>
  <c r="BE570" i="19"/>
  <c r="BE569" i="19"/>
  <c r="BE568" i="19"/>
  <c r="BE567" i="19"/>
  <c r="BE566" i="19"/>
  <c r="BE565" i="19"/>
  <c r="BE564" i="19"/>
  <c r="BE563" i="19"/>
  <c r="BE562" i="19"/>
  <c r="BE561" i="19"/>
  <c r="BE560" i="19"/>
  <c r="BE559" i="19"/>
  <c r="BE558" i="19"/>
  <c r="BE557" i="19"/>
  <c r="BE556" i="19"/>
  <c r="BE555" i="19"/>
  <c r="BE554" i="19"/>
  <c r="BE553" i="19"/>
  <c r="BE552" i="19"/>
  <c r="BE551" i="19"/>
  <c r="BE550" i="19"/>
  <c r="BE549" i="19"/>
  <c r="BE548" i="19"/>
  <c r="BE547" i="19"/>
  <c r="BE546" i="19"/>
  <c r="BE545" i="19"/>
  <c r="BE544" i="19"/>
  <c r="BE543" i="19"/>
  <c r="BE542" i="19"/>
  <c r="BE541" i="19"/>
  <c r="BE540" i="19"/>
  <c r="BE539" i="19"/>
  <c r="BE538" i="19"/>
  <c r="BE537" i="19"/>
  <c r="BE536" i="19"/>
  <c r="BE535" i="19"/>
  <c r="BE534" i="19"/>
  <c r="BE533" i="19"/>
  <c r="BE532" i="19"/>
  <c r="BE531" i="19"/>
  <c r="BE530" i="19"/>
  <c r="BE529" i="19"/>
  <c r="BE528" i="19"/>
  <c r="BE527" i="19"/>
  <c r="BE526" i="19"/>
  <c r="BE525" i="19"/>
  <c r="BE524" i="19"/>
  <c r="BE523" i="19"/>
  <c r="BE522" i="19"/>
  <c r="BE521" i="19"/>
  <c r="BE520" i="19"/>
  <c r="BE519" i="19"/>
  <c r="BE518" i="19"/>
  <c r="BE517" i="19"/>
  <c r="BE516" i="19"/>
  <c r="BE515" i="19"/>
  <c r="BE514" i="19"/>
  <c r="BE513" i="19"/>
  <c r="BE512" i="19"/>
  <c r="BE511" i="19"/>
  <c r="BE510" i="19"/>
  <c r="BE509" i="19"/>
  <c r="BE508" i="19"/>
  <c r="BE507" i="19"/>
  <c r="BE506" i="19"/>
  <c r="BE505" i="19"/>
  <c r="BE504" i="19"/>
  <c r="BE503" i="19"/>
  <c r="BE502" i="19"/>
  <c r="BE501" i="19"/>
  <c r="BE500" i="19"/>
  <c r="BE499" i="19"/>
  <c r="BE498" i="19"/>
  <c r="BE497" i="19"/>
  <c r="BE496" i="19"/>
  <c r="BE495" i="19"/>
  <c r="BE494" i="19"/>
  <c r="BE493" i="19"/>
  <c r="BE492" i="19"/>
  <c r="BE491" i="19"/>
  <c r="BE490" i="19"/>
  <c r="BE489" i="19"/>
  <c r="BE488" i="19"/>
  <c r="BE487" i="19"/>
  <c r="BE486" i="19"/>
  <c r="BE485" i="19"/>
  <c r="BE484" i="19"/>
  <c r="BE483" i="19"/>
  <c r="BE482" i="19"/>
  <c r="BE481" i="19"/>
  <c r="BE480" i="19"/>
  <c r="BE479" i="19"/>
  <c r="BE478" i="19"/>
  <c r="BE477" i="19"/>
  <c r="BE476" i="19"/>
  <c r="BE475" i="19"/>
  <c r="BE474" i="19"/>
  <c r="BE473" i="19"/>
  <c r="BE472" i="19"/>
  <c r="BE471" i="19"/>
  <c r="BE470" i="19"/>
  <c r="BE469" i="19"/>
  <c r="BE468" i="19"/>
  <c r="BE467" i="19"/>
  <c r="BE466" i="19"/>
  <c r="BE465" i="19"/>
  <c r="BE464" i="19"/>
  <c r="BE463" i="19"/>
  <c r="BE462" i="19"/>
  <c r="BE461" i="19"/>
  <c r="BE460" i="19"/>
  <c r="BE459" i="19"/>
  <c r="BE458" i="19"/>
  <c r="BE457" i="19"/>
  <c r="BE456" i="19"/>
  <c r="BE455" i="19"/>
  <c r="BE454" i="19"/>
  <c r="BE453" i="19"/>
  <c r="BE452" i="19"/>
  <c r="BE451" i="19"/>
  <c r="BE450" i="19"/>
  <c r="BE449" i="19"/>
  <c r="BE448" i="19"/>
  <c r="BE447" i="19"/>
  <c r="BE446" i="19"/>
  <c r="BE445" i="19"/>
  <c r="BE444" i="19"/>
  <c r="BE443" i="19"/>
  <c r="BE442" i="19"/>
  <c r="BE441" i="19"/>
  <c r="BE440" i="19"/>
  <c r="BE439" i="19"/>
  <c r="BE438" i="19"/>
  <c r="BE437" i="19"/>
  <c r="BE436" i="19"/>
  <c r="BE435" i="19"/>
  <c r="BE434" i="19"/>
  <c r="BE433" i="19"/>
  <c r="BE432" i="19"/>
  <c r="BE431" i="19"/>
  <c r="BE430" i="19"/>
  <c r="BE429" i="19"/>
  <c r="BE428" i="19"/>
  <c r="BE427" i="19"/>
  <c r="BE426" i="19"/>
  <c r="BE425" i="19"/>
  <c r="BE424" i="19"/>
  <c r="BE423" i="19"/>
  <c r="BE422" i="19"/>
  <c r="BE421" i="19"/>
  <c r="BE420" i="19"/>
  <c r="BE419" i="19"/>
  <c r="BE418" i="19"/>
  <c r="BE417" i="19"/>
  <c r="BE416" i="19"/>
  <c r="BE415" i="19"/>
  <c r="BE414" i="19"/>
  <c r="BE413" i="19"/>
  <c r="BE412" i="19"/>
  <c r="BE411" i="19"/>
  <c r="BE410" i="19"/>
  <c r="BE409" i="19"/>
  <c r="BE408" i="19"/>
  <c r="BE407" i="19"/>
  <c r="BE406" i="19"/>
  <c r="BE405" i="19"/>
  <c r="BE404" i="19"/>
  <c r="BE403" i="19"/>
  <c r="BE402" i="19"/>
  <c r="BE401" i="19"/>
  <c r="BE400" i="19"/>
  <c r="BE399" i="19"/>
  <c r="BE398" i="19"/>
  <c r="BE397" i="19"/>
  <c r="BE396" i="19"/>
  <c r="BE395" i="19"/>
  <c r="BE394" i="19"/>
  <c r="BE393" i="19"/>
  <c r="BE392" i="19"/>
  <c r="BE391" i="19"/>
  <c r="BE390" i="19"/>
  <c r="BE389" i="19"/>
  <c r="BE388" i="19"/>
  <c r="BE387" i="19"/>
  <c r="BE386" i="19"/>
  <c r="BE385" i="19"/>
  <c r="BE384" i="19"/>
  <c r="BE383" i="19"/>
  <c r="BE382" i="19"/>
  <c r="BE381" i="19"/>
  <c r="BE380" i="19"/>
  <c r="BE379" i="19"/>
  <c r="BE378" i="19"/>
  <c r="BE377" i="19"/>
  <c r="BE376" i="19"/>
  <c r="BE375" i="19"/>
  <c r="BE374" i="19"/>
  <c r="BE373" i="19"/>
  <c r="BE372" i="19"/>
  <c r="BE371" i="19"/>
  <c r="BE370" i="19"/>
  <c r="BE369" i="19"/>
  <c r="BE368" i="19"/>
  <c r="BE367" i="19"/>
  <c r="BE366" i="19"/>
  <c r="BE365" i="19"/>
  <c r="BE364" i="19"/>
  <c r="BE363" i="19"/>
  <c r="BE362" i="19"/>
  <c r="BE361" i="19"/>
  <c r="BE360" i="19"/>
  <c r="BE359" i="19"/>
  <c r="BE358" i="19"/>
  <c r="BE357" i="19"/>
  <c r="BE356" i="19"/>
  <c r="BE355" i="19"/>
  <c r="BE354" i="19"/>
  <c r="BE353" i="19"/>
  <c r="BE352" i="19"/>
  <c r="BE351" i="19"/>
  <c r="BE350" i="19"/>
  <c r="BE349" i="19"/>
  <c r="BE348" i="19"/>
  <c r="BE347" i="19"/>
  <c r="BE346" i="19"/>
  <c r="BE345" i="19"/>
  <c r="BE344" i="19"/>
  <c r="BE343" i="19"/>
  <c r="BE342" i="19"/>
  <c r="BE341" i="19"/>
  <c r="BE340" i="19"/>
  <c r="BE339" i="19"/>
  <c r="BE338" i="19"/>
  <c r="BE337" i="19"/>
  <c r="BE336" i="19"/>
  <c r="BE335" i="19"/>
  <c r="BE334" i="19"/>
  <c r="BE333" i="19"/>
  <c r="BE332" i="19"/>
  <c r="BE331" i="19"/>
  <c r="BE330" i="19"/>
  <c r="BE329" i="19"/>
  <c r="BE328" i="19"/>
  <c r="BE327" i="19"/>
  <c r="BE326" i="19"/>
  <c r="BE325" i="19"/>
  <c r="BE324" i="19"/>
  <c r="BE323" i="19"/>
  <c r="BE322" i="19"/>
  <c r="BE321" i="19"/>
  <c r="BE320" i="19"/>
  <c r="BE319" i="19"/>
  <c r="BE318" i="19"/>
  <c r="BE317" i="19"/>
  <c r="BE316" i="19"/>
  <c r="BE315" i="19"/>
  <c r="BE314" i="19"/>
  <c r="BE313" i="19"/>
  <c r="BE312" i="19"/>
  <c r="BE311" i="19"/>
  <c r="BE310" i="19"/>
  <c r="BE309" i="19"/>
  <c r="BE308" i="19"/>
  <c r="BE307" i="19"/>
  <c r="BE306" i="19"/>
  <c r="BE305" i="19"/>
  <c r="BE304" i="19"/>
  <c r="BE303" i="19"/>
  <c r="BE302" i="19"/>
  <c r="BE301" i="19"/>
  <c r="BE300" i="19"/>
  <c r="BE299" i="19"/>
  <c r="BE298" i="19"/>
  <c r="BE297" i="19"/>
  <c r="BE296" i="19"/>
  <c r="BE295" i="19"/>
  <c r="BE294" i="19"/>
  <c r="BE293" i="19"/>
  <c r="BE292" i="19"/>
  <c r="BE291" i="19"/>
  <c r="BE290" i="19"/>
  <c r="BE289" i="19"/>
  <c r="BE288" i="19"/>
  <c r="BE287" i="19"/>
  <c r="BE286" i="19"/>
  <c r="BE285" i="19"/>
  <c r="BE284" i="19"/>
  <c r="BE283" i="19"/>
  <c r="BE282" i="19"/>
  <c r="BE281" i="19"/>
  <c r="BE280" i="19"/>
  <c r="BE279" i="19"/>
  <c r="BE278" i="19"/>
  <c r="BE277" i="19"/>
  <c r="BE276" i="19"/>
  <c r="BE275" i="19"/>
  <c r="BE274" i="19"/>
  <c r="BE273" i="19"/>
  <c r="BE272" i="19"/>
  <c r="BE271" i="19"/>
  <c r="BE270" i="19"/>
  <c r="BE269" i="19"/>
  <c r="BE268" i="19"/>
  <c r="BE267" i="19"/>
  <c r="BE266" i="19"/>
  <c r="BE265" i="19"/>
  <c r="BE264" i="19"/>
  <c r="BE263" i="19"/>
  <c r="BE262" i="19"/>
  <c r="BE261" i="19"/>
  <c r="BE260" i="19"/>
  <c r="BE259" i="19"/>
  <c r="BE258" i="19"/>
  <c r="BE257" i="19"/>
  <c r="BE256" i="19"/>
  <c r="BE255" i="19"/>
  <c r="BE254" i="19"/>
  <c r="BE253" i="19"/>
  <c r="BE252" i="19"/>
  <c r="BE251" i="19"/>
  <c r="BE250" i="19"/>
  <c r="BE249" i="19"/>
  <c r="BE248" i="19"/>
  <c r="BE247" i="19"/>
  <c r="BE246" i="19"/>
  <c r="BE245" i="19"/>
  <c r="BE244" i="19"/>
  <c r="BE243" i="19"/>
  <c r="BE242" i="19"/>
  <c r="BE241" i="19"/>
  <c r="BE240" i="19"/>
  <c r="BE239" i="19"/>
  <c r="BE238" i="19"/>
  <c r="BE237" i="19"/>
  <c r="BE236" i="19"/>
  <c r="BE235" i="19"/>
  <c r="BE234" i="19"/>
  <c r="BE233" i="19"/>
  <c r="BE232" i="19"/>
  <c r="BE231" i="19"/>
  <c r="BE230" i="19"/>
  <c r="BE229" i="19"/>
  <c r="BE228" i="19"/>
  <c r="BE227" i="19"/>
  <c r="BE226" i="19"/>
  <c r="BE225" i="19"/>
  <c r="BE224" i="19"/>
  <c r="BE223" i="19"/>
  <c r="BE222" i="19"/>
  <c r="BE221" i="19"/>
  <c r="BE220" i="19"/>
  <c r="BE219" i="19"/>
  <c r="BE218" i="19"/>
  <c r="BE217" i="19"/>
  <c r="BE216" i="19"/>
  <c r="BE215" i="19"/>
  <c r="BE214" i="19"/>
  <c r="BE213" i="19"/>
  <c r="BE212" i="19"/>
  <c r="BE211" i="19"/>
  <c r="BE210" i="19"/>
  <c r="BE209" i="19"/>
  <c r="BE208" i="19"/>
  <c r="BE207" i="19"/>
  <c r="BE206" i="19"/>
  <c r="BE205" i="19"/>
  <c r="BE204" i="19"/>
  <c r="BE203" i="19"/>
  <c r="BE202" i="19"/>
  <c r="BE201" i="19"/>
  <c r="BE200" i="19"/>
  <c r="BE199" i="19"/>
  <c r="BE198" i="19"/>
  <c r="BE197" i="19"/>
  <c r="BE196" i="19"/>
  <c r="BE195" i="19"/>
  <c r="BE194" i="19"/>
  <c r="BE193" i="19"/>
  <c r="BE192" i="19"/>
  <c r="BE191" i="19"/>
  <c r="BE190" i="19"/>
  <c r="BE189" i="19"/>
  <c r="BE188" i="19"/>
  <c r="BE187" i="19"/>
  <c r="BE186" i="19"/>
  <c r="BE185" i="19"/>
  <c r="BE184" i="19"/>
  <c r="BE183" i="19"/>
  <c r="BE182" i="19"/>
  <c r="BE181" i="19"/>
  <c r="BE180" i="19"/>
  <c r="BE179" i="19"/>
  <c r="BE178" i="19"/>
  <c r="BE177" i="19"/>
  <c r="BE176" i="19"/>
  <c r="BE175" i="19"/>
  <c r="BE174" i="19"/>
  <c r="BE173" i="19"/>
  <c r="BE172" i="19"/>
  <c r="BE171" i="19"/>
  <c r="BE170" i="19"/>
  <c r="BE169" i="19"/>
  <c r="BE168" i="19"/>
  <c r="BE167" i="19"/>
  <c r="BE166" i="19"/>
  <c r="BE165" i="19"/>
  <c r="BE164" i="19"/>
  <c r="BE163" i="19"/>
  <c r="BE162" i="19"/>
  <c r="BE161" i="19"/>
  <c r="BE160" i="19"/>
  <c r="BE159" i="19"/>
  <c r="BE158" i="19"/>
  <c r="BE157" i="19"/>
  <c r="BE156" i="19"/>
  <c r="BE155" i="19"/>
  <c r="BE154" i="19"/>
  <c r="BE153" i="19"/>
  <c r="BE152" i="19"/>
  <c r="BE151" i="19"/>
  <c r="BE150" i="19"/>
  <c r="BE149" i="19"/>
  <c r="BE148" i="19"/>
  <c r="BE147" i="19"/>
  <c r="BE146" i="19"/>
  <c r="BE145" i="19"/>
  <c r="BE144" i="19"/>
  <c r="BE143" i="19"/>
  <c r="BE142" i="19"/>
  <c r="BE141" i="19"/>
  <c r="BE140" i="19"/>
  <c r="BE139" i="19"/>
  <c r="BE138" i="19"/>
  <c r="BE137" i="19"/>
  <c r="BE136" i="19"/>
  <c r="BE135" i="19"/>
  <c r="BE134" i="19"/>
  <c r="BE133" i="19"/>
  <c r="BE132" i="19"/>
  <c r="BE131" i="19"/>
  <c r="BE130" i="19"/>
  <c r="BE129" i="19"/>
  <c r="BE128" i="19"/>
  <c r="BE127" i="19"/>
  <c r="BE126" i="19"/>
  <c r="BE125" i="19"/>
  <c r="BE124" i="19"/>
  <c r="BE123" i="19"/>
  <c r="BE122" i="19"/>
  <c r="BE121" i="19"/>
  <c r="BE120" i="19"/>
  <c r="BE119" i="19"/>
  <c r="BE118" i="19"/>
  <c r="BE117" i="19"/>
  <c r="BE116" i="19"/>
  <c r="BE115" i="19"/>
  <c r="BE114" i="19"/>
  <c r="BE113" i="19"/>
  <c r="BE112" i="19"/>
  <c r="BE111" i="19"/>
  <c r="BE110" i="19"/>
  <c r="BE109" i="19"/>
  <c r="BE108" i="19"/>
  <c r="BE107" i="19"/>
  <c r="BE106" i="19"/>
  <c r="BE105" i="19"/>
  <c r="BE104" i="19"/>
  <c r="BE103" i="19"/>
  <c r="BE102" i="19"/>
  <c r="BE101" i="19"/>
  <c r="BE100" i="19"/>
  <c r="BE99" i="19"/>
  <c r="BE98" i="19"/>
  <c r="BE97" i="19"/>
  <c r="BE96" i="19"/>
  <c r="BE95" i="19"/>
  <c r="BE94" i="19"/>
  <c r="BE93" i="19"/>
  <c r="BE92" i="19"/>
  <c r="BE91" i="19"/>
  <c r="BE90" i="19"/>
  <c r="BE89" i="19"/>
  <c r="BE88" i="19"/>
  <c r="BE87" i="19"/>
  <c r="BE86" i="19"/>
  <c r="BE85" i="19"/>
  <c r="BE84" i="19"/>
  <c r="BE83" i="19"/>
  <c r="BE82" i="19"/>
  <c r="BE81" i="19"/>
  <c r="BE80" i="19"/>
  <c r="BE79" i="19"/>
  <c r="BE78" i="19"/>
  <c r="BE77" i="19"/>
  <c r="BE76" i="19"/>
  <c r="BE75" i="19"/>
  <c r="BE74" i="19"/>
  <c r="BE73" i="19"/>
  <c r="BE72" i="19"/>
  <c r="BE71" i="19"/>
  <c r="BE70" i="19"/>
  <c r="BE69" i="19"/>
  <c r="BE68" i="19"/>
  <c r="BE67" i="19"/>
  <c r="BE66" i="19"/>
  <c r="BE65" i="19"/>
  <c r="BE64" i="19"/>
  <c r="BE63" i="19"/>
  <c r="BE62" i="19"/>
  <c r="BE61" i="19"/>
  <c r="BE60" i="19"/>
  <c r="BE59" i="19"/>
  <c r="BE58" i="19"/>
  <c r="BE57" i="19"/>
  <c r="BE56" i="19"/>
  <c r="BE55" i="19"/>
  <c r="BE54" i="19"/>
  <c r="BE53" i="19"/>
  <c r="BE52" i="19"/>
  <c r="BE51" i="19"/>
  <c r="BE50" i="19"/>
  <c r="BE49" i="19"/>
  <c r="BE48" i="19"/>
  <c r="BE47" i="19"/>
  <c r="BE46" i="19"/>
  <c r="BE45" i="19"/>
  <c r="BE44" i="19"/>
  <c r="BE43" i="19"/>
  <c r="BE42" i="19"/>
  <c r="BE41" i="19"/>
  <c r="BE40" i="19"/>
  <c r="BE39" i="19"/>
  <c r="BE38" i="19"/>
  <c r="BE37" i="19"/>
  <c r="BE36" i="19"/>
  <c r="BE35" i="19"/>
  <c r="BE34" i="19"/>
  <c r="BE33" i="19"/>
  <c r="BE32" i="19"/>
  <c r="BE31" i="19"/>
  <c r="BE30" i="19"/>
  <c r="BE29" i="19"/>
  <c r="BE28" i="19"/>
  <c r="BE27" i="19"/>
  <c r="BE26" i="19"/>
  <c r="BE25" i="19"/>
  <c r="BE24" i="19"/>
  <c r="BE23" i="19"/>
  <c r="BE22" i="19"/>
  <c r="BE21" i="19"/>
  <c r="BE20" i="19"/>
  <c r="BE19" i="19"/>
  <c r="BE18" i="19"/>
  <c r="BE17" i="19"/>
  <c r="BE16" i="19"/>
  <c r="BE15" i="19"/>
  <c r="BE14" i="19"/>
  <c r="BE13" i="19"/>
  <c r="BE12" i="19"/>
  <c r="BE11" i="19"/>
  <c r="BE10" i="19"/>
  <c r="BE9" i="19"/>
  <c r="BE8" i="19"/>
  <c r="BE7" i="19"/>
  <c r="BE6" i="19"/>
  <c r="BE5" i="19"/>
  <c r="BE4" i="19"/>
  <c r="AY677" i="19" l="1"/>
  <c r="AX677" i="19"/>
  <c r="AW677" i="19"/>
  <c r="AV677" i="19"/>
  <c r="AY676" i="19"/>
  <c r="AX676" i="19"/>
  <c r="AW676" i="19"/>
  <c r="AV676" i="19"/>
  <c r="AY675" i="19"/>
  <c r="AX675" i="19"/>
  <c r="AW675" i="19"/>
  <c r="AV675" i="19"/>
  <c r="AY674" i="19"/>
  <c r="AX674" i="19"/>
  <c r="AW674" i="19"/>
  <c r="AV674" i="19"/>
  <c r="AY673" i="19"/>
  <c r="AX673" i="19"/>
  <c r="AW673" i="19"/>
  <c r="AV673" i="19"/>
  <c r="AY672" i="19"/>
  <c r="AX672" i="19"/>
  <c r="AW672" i="19"/>
  <c r="AV672" i="19"/>
  <c r="AY671" i="19"/>
  <c r="AX671" i="19"/>
  <c r="AW671" i="19"/>
  <c r="AV671" i="19"/>
  <c r="AY670" i="19"/>
  <c r="AX670" i="19"/>
  <c r="AW670" i="19"/>
  <c r="AV670" i="19"/>
  <c r="AY669" i="19"/>
  <c r="AX669" i="19"/>
  <c r="AW669" i="19"/>
  <c r="AV669" i="19"/>
  <c r="AY668" i="19"/>
  <c r="AX668" i="19"/>
  <c r="AW668" i="19"/>
  <c r="AV668" i="19"/>
  <c r="AY667" i="19"/>
  <c r="AX667" i="19"/>
  <c r="AW667" i="19"/>
  <c r="AV667" i="19"/>
  <c r="AY666" i="19"/>
  <c r="AX666" i="19"/>
  <c r="AW666" i="19"/>
  <c r="AV666" i="19"/>
  <c r="AY665" i="19"/>
  <c r="AX665" i="19"/>
  <c r="AW665" i="19"/>
  <c r="AV665" i="19"/>
  <c r="AY664" i="19"/>
  <c r="AX664" i="19"/>
  <c r="AW664" i="19"/>
  <c r="AV664" i="19"/>
  <c r="AY663" i="19"/>
  <c r="AX663" i="19"/>
  <c r="AW663" i="19"/>
  <c r="AV663" i="19"/>
  <c r="AY662" i="19"/>
  <c r="AX662" i="19"/>
  <c r="AW662" i="19"/>
  <c r="AV662" i="19"/>
  <c r="AY661" i="19"/>
  <c r="AX661" i="19"/>
  <c r="AW661" i="19"/>
  <c r="AV661" i="19"/>
  <c r="AY660" i="19"/>
  <c r="AX660" i="19"/>
  <c r="AW660" i="19"/>
  <c r="AV660" i="19"/>
  <c r="AY659" i="19"/>
  <c r="AX659" i="19"/>
  <c r="AW659" i="19"/>
  <c r="AV659" i="19"/>
  <c r="AY658" i="19"/>
  <c r="AX658" i="19"/>
  <c r="AW658" i="19"/>
  <c r="AV658" i="19"/>
  <c r="AY657" i="19"/>
  <c r="AX657" i="19"/>
  <c r="AW657" i="19"/>
  <c r="AV657" i="19"/>
  <c r="AY656" i="19"/>
  <c r="AX656" i="19"/>
  <c r="AW656" i="19"/>
  <c r="AV656" i="19"/>
  <c r="AY655" i="19"/>
  <c r="AX655" i="19"/>
  <c r="AW655" i="19"/>
  <c r="AV655" i="19"/>
  <c r="AY654" i="19"/>
  <c r="AX654" i="19"/>
  <c r="AW654" i="19"/>
  <c r="AV654" i="19"/>
  <c r="AY653" i="19"/>
  <c r="AX653" i="19"/>
  <c r="AW653" i="19"/>
  <c r="AV653" i="19"/>
  <c r="AY652" i="19"/>
  <c r="AX652" i="19"/>
  <c r="AW652" i="19"/>
  <c r="AV652" i="19"/>
  <c r="AY651" i="19"/>
  <c r="AX651" i="19"/>
  <c r="AW651" i="19"/>
  <c r="AV651" i="19"/>
  <c r="AY650" i="19"/>
  <c r="AX650" i="19"/>
  <c r="AW650" i="19"/>
  <c r="AV650" i="19"/>
  <c r="AY649" i="19"/>
  <c r="AX649" i="19"/>
  <c r="AW649" i="19"/>
  <c r="AV649" i="19"/>
  <c r="AY648" i="19"/>
  <c r="AX648" i="19"/>
  <c r="AW648" i="19"/>
  <c r="AV648" i="19"/>
  <c r="AY647" i="19"/>
  <c r="AX647" i="19"/>
  <c r="AW647" i="19"/>
  <c r="AV647" i="19"/>
  <c r="AY646" i="19"/>
  <c r="AX646" i="19"/>
  <c r="AW646" i="19"/>
  <c r="AV646" i="19"/>
  <c r="AY645" i="19"/>
  <c r="AX645" i="19"/>
  <c r="AW645" i="19"/>
  <c r="AV645" i="19"/>
  <c r="AY644" i="19"/>
  <c r="AX644" i="19"/>
  <c r="AW644" i="19"/>
  <c r="AV644" i="19"/>
  <c r="AY643" i="19"/>
  <c r="AX643" i="19"/>
  <c r="AW643" i="19"/>
  <c r="AV643" i="19"/>
  <c r="AY642" i="19"/>
  <c r="AX642" i="19"/>
  <c r="AW642" i="19"/>
  <c r="AV642" i="19"/>
  <c r="AY641" i="19"/>
  <c r="AX641" i="19"/>
  <c r="AW641" i="19"/>
  <c r="AV641" i="19"/>
  <c r="AY640" i="19"/>
  <c r="AX640" i="19"/>
  <c r="AW640" i="19"/>
  <c r="AV640" i="19"/>
  <c r="AY639" i="19"/>
  <c r="AX639" i="19"/>
  <c r="AW639" i="19"/>
  <c r="AV639" i="19"/>
  <c r="AY638" i="19"/>
  <c r="AX638" i="19"/>
  <c r="AW638" i="19"/>
  <c r="AV638" i="19"/>
  <c r="AY637" i="19"/>
  <c r="AX637" i="19"/>
  <c r="AW637" i="19"/>
  <c r="AV637" i="19"/>
  <c r="AY636" i="19"/>
  <c r="AX636" i="19"/>
  <c r="AW636" i="19"/>
  <c r="AV636" i="19"/>
  <c r="AY635" i="19"/>
  <c r="AX635" i="19"/>
  <c r="AW635" i="19"/>
  <c r="AV635" i="19"/>
  <c r="AY634" i="19"/>
  <c r="AX634" i="19"/>
  <c r="AW634" i="19"/>
  <c r="AV634" i="19"/>
  <c r="AY633" i="19"/>
  <c r="AX633" i="19"/>
  <c r="AW633" i="19"/>
  <c r="AV633" i="19"/>
  <c r="AY632" i="19"/>
  <c r="AX632" i="19"/>
  <c r="AW632" i="19"/>
  <c r="AV632" i="19"/>
  <c r="AY631" i="19"/>
  <c r="AX631" i="19"/>
  <c r="AW631" i="19"/>
  <c r="AV631" i="19"/>
  <c r="AY630" i="19"/>
  <c r="AX630" i="19"/>
  <c r="AW630" i="19"/>
  <c r="AV630" i="19"/>
  <c r="AY629" i="19"/>
  <c r="AX629" i="19"/>
  <c r="AW629" i="19"/>
  <c r="AV629" i="19"/>
  <c r="AY628" i="19"/>
  <c r="AX628" i="19"/>
  <c r="AW628" i="19"/>
  <c r="AV628" i="19"/>
  <c r="AY627" i="19"/>
  <c r="AX627" i="19"/>
  <c r="AW627" i="19"/>
  <c r="AV627" i="19"/>
  <c r="AY626" i="19"/>
  <c r="AX626" i="19"/>
  <c r="AW626" i="19"/>
  <c r="AV626" i="19"/>
  <c r="AY625" i="19"/>
  <c r="AX625" i="19"/>
  <c r="AW625" i="19"/>
  <c r="AV625" i="19"/>
  <c r="AY624" i="19"/>
  <c r="AX624" i="19"/>
  <c r="AW624" i="19"/>
  <c r="AV624" i="19"/>
  <c r="AY623" i="19"/>
  <c r="AX623" i="19"/>
  <c r="AW623" i="19"/>
  <c r="AV623" i="19"/>
  <c r="AY622" i="19"/>
  <c r="AX622" i="19"/>
  <c r="AW622" i="19"/>
  <c r="AV622" i="19"/>
  <c r="AY621" i="19"/>
  <c r="AX621" i="19"/>
  <c r="AW621" i="19"/>
  <c r="AV621" i="19"/>
  <c r="AY620" i="19"/>
  <c r="AX620" i="19"/>
  <c r="AW620" i="19"/>
  <c r="AV620" i="19"/>
  <c r="AY619" i="19"/>
  <c r="AX619" i="19"/>
  <c r="AW619" i="19"/>
  <c r="AV619" i="19"/>
  <c r="AY618" i="19"/>
  <c r="AX618" i="19"/>
  <c r="AW618" i="19"/>
  <c r="AV618" i="19"/>
  <c r="AY617" i="19"/>
  <c r="AX617" i="19"/>
  <c r="AW617" i="19"/>
  <c r="AV617" i="19"/>
  <c r="AY616" i="19"/>
  <c r="AX616" i="19"/>
  <c r="AW616" i="19"/>
  <c r="AV616" i="19"/>
  <c r="AY615" i="19"/>
  <c r="AX615" i="19"/>
  <c r="AW615" i="19"/>
  <c r="AV615" i="19"/>
  <c r="AY614" i="19"/>
  <c r="AX614" i="19"/>
  <c r="AW614" i="19"/>
  <c r="AV614" i="19"/>
  <c r="AY613" i="19"/>
  <c r="AX613" i="19"/>
  <c r="AW613" i="19"/>
  <c r="AV613" i="19"/>
  <c r="AY612" i="19"/>
  <c r="AX612" i="19"/>
  <c r="AW612" i="19"/>
  <c r="AV612" i="19"/>
  <c r="AY611" i="19"/>
  <c r="AX611" i="19"/>
  <c r="AW611" i="19"/>
  <c r="AV611" i="19"/>
  <c r="AY610" i="19"/>
  <c r="AX610" i="19"/>
  <c r="AW610" i="19"/>
  <c r="AV610" i="19"/>
  <c r="AY609" i="19"/>
  <c r="AX609" i="19"/>
  <c r="AW609" i="19"/>
  <c r="AV609" i="19"/>
  <c r="AY608" i="19"/>
  <c r="AX608" i="19"/>
  <c r="AW608" i="19"/>
  <c r="AV608" i="19"/>
  <c r="AY607" i="19"/>
  <c r="AX607" i="19"/>
  <c r="AW607" i="19"/>
  <c r="AV607" i="19"/>
  <c r="AY606" i="19"/>
  <c r="AX606" i="19"/>
  <c r="AW606" i="19"/>
  <c r="AV606" i="19"/>
  <c r="AY605" i="19"/>
  <c r="AX605" i="19"/>
  <c r="AW605" i="19"/>
  <c r="AV605" i="19"/>
  <c r="AY604" i="19"/>
  <c r="AX604" i="19"/>
  <c r="AW604" i="19"/>
  <c r="AV604" i="19"/>
  <c r="AY603" i="19"/>
  <c r="AX603" i="19"/>
  <c r="AW603" i="19"/>
  <c r="AV603" i="19"/>
  <c r="AY602" i="19"/>
  <c r="AX602" i="19"/>
  <c r="AW602" i="19"/>
  <c r="AV602" i="19"/>
  <c r="AY601" i="19"/>
  <c r="AX601" i="19"/>
  <c r="AW601" i="19"/>
  <c r="AV601" i="19"/>
  <c r="AY600" i="19"/>
  <c r="AX600" i="19"/>
  <c r="AW600" i="19"/>
  <c r="AV600" i="19"/>
  <c r="AY599" i="19"/>
  <c r="AX599" i="19"/>
  <c r="AW599" i="19"/>
  <c r="AV599" i="19"/>
  <c r="AY598" i="19"/>
  <c r="AX598" i="19"/>
  <c r="AW598" i="19"/>
  <c r="AV598" i="19"/>
  <c r="AY597" i="19"/>
  <c r="AX597" i="19"/>
  <c r="AW597" i="19"/>
  <c r="AV597" i="19"/>
  <c r="AY596" i="19"/>
  <c r="AX596" i="19"/>
  <c r="AW596" i="19"/>
  <c r="AV596" i="19"/>
  <c r="AY595" i="19"/>
  <c r="AX595" i="19"/>
  <c r="AW595" i="19"/>
  <c r="AV595" i="19"/>
  <c r="AY594" i="19"/>
  <c r="AX594" i="19"/>
  <c r="AW594" i="19"/>
  <c r="AV594" i="19"/>
  <c r="AY593" i="19"/>
  <c r="AX593" i="19"/>
  <c r="AW593" i="19"/>
  <c r="AV593" i="19"/>
  <c r="AY592" i="19"/>
  <c r="AX592" i="19"/>
  <c r="AW592" i="19"/>
  <c r="AV592" i="19"/>
  <c r="AY591" i="19"/>
  <c r="AX591" i="19"/>
  <c r="AW591" i="19"/>
  <c r="AV591" i="19"/>
  <c r="AY590" i="19"/>
  <c r="AX590" i="19"/>
  <c r="AW590" i="19"/>
  <c r="AV590" i="19"/>
  <c r="AY589" i="19"/>
  <c r="AX589" i="19"/>
  <c r="AW589" i="19"/>
  <c r="AV589" i="19"/>
  <c r="AY588" i="19"/>
  <c r="AX588" i="19"/>
  <c r="AW588" i="19"/>
  <c r="AV588" i="19"/>
  <c r="AY587" i="19"/>
  <c r="AX587" i="19"/>
  <c r="AW587" i="19"/>
  <c r="AV587" i="19"/>
  <c r="AY586" i="19"/>
  <c r="AX586" i="19"/>
  <c r="AW586" i="19"/>
  <c r="AV586" i="19"/>
  <c r="AY585" i="19"/>
  <c r="AX585" i="19"/>
  <c r="AW585" i="19"/>
  <c r="AV585" i="19"/>
  <c r="AY584" i="19"/>
  <c r="AX584" i="19"/>
  <c r="AW584" i="19"/>
  <c r="AV584" i="19"/>
  <c r="AY583" i="19"/>
  <c r="AX583" i="19"/>
  <c r="AW583" i="19"/>
  <c r="AV583" i="19"/>
  <c r="AY582" i="19"/>
  <c r="AX582" i="19"/>
  <c r="AW582" i="19"/>
  <c r="AV582" i="19"/>
  <c r="AY581" i="19"/>
  <c r="AX581" i="19"/>
  <c r="AW581" i="19"/>
  <c r="AV581" i="19"/>
  <c r="AY580" i="19"/>
  <c r="AX580" i="19"/>
  <c r="AW580" i="19"/>
  <c r="AV580" i="19"/>
  <c r="AY579" i="19"/>
  <c r="AX579" i="19"/>
  <c r="AW579" i="19"/>
  <c r="AV579" i="19"/>
  <c r="AY578" i="19"/>
  <c r="AX578" i="19"/>
  <c r="AW578" i="19"/>
  <c r="AV578" i="19"/>
  <c r="AY577" i="19"/>
  <c r="AX577" i="19"/>
  <c r="AW577" i="19"/>
  <c r="AV577" i="19"/>
  <c r="AY576" i="19"/>
  <c r="AX576" i="19"/>
  <c r="AW576" i="19"/>
  <c r="AV576" i="19"/>
  <c r="AY575" i="19"/>
  <c r="AX575" i="19"/>
  <c r="AW575" i="19"/>
  <c r="AV575" i="19"/>
  <c r="AY574" i="19"/>
  <c r="AX574" i="19"/>
  <c r="AW574" i="19"/>
  <c r="AV574" i="19"/>
  <c r="AY573" i="19"/>
  <c r="AX573" i="19"/>
  <c r="AW573" i="19"/>
  <c r="AV573" i="19"/>
  <c r="AY572" i="19"/>
  <c r="AX572" i="19"/>
  <c r="AW572" i="19"/>
  <c r="AV572" i="19"/>
  <c r="AY571" i="19"/>
  <c r="AX571" i="19"/>
  <c r="AW571" i="19"/>
  <c r="AV571" i="19"/>
  <c r="AY570" i="19"/>
  <c r="AX570" i="19"/>
  <c r="AW570" i="19"/>
  <c r="AV570" i="19"/>
  <c r="AY569" i="19"/>
  <c r="AX569" i="19"/>
  <c r="AW569" i="19"/>
  <c r="AV569" i="19"/>
  <c r="AY568" i="19"/>
  <c r="AX568" i="19"/>
  <c r="AW568" i="19"/>
  <c r="AV568" i="19"/>
  <c r="AY567" i="19"/>
  <c r="AX567" i="19"/>
  <c r="AW567" i="19"/>
  <c r="AV567" i="19"/>
  <c r="AY566" i="19"/>
  <c r="AX566" i="19"/>
  <c r="AW566" i="19"/>
  <c r="AV566" i="19"/>
  <c r="AY565" i="19"/>
  <c r="AX565" i="19"/>
  <c r="AW565" i="19"/>
  <c r="AV565" i="19"/>
  <c r="AY564" i="19"/>
  <c r="AX564" i="19"/>
  <c r="AW564" i="19"/>
  <c r="AV564" i="19"/>
  <c r="AY563" i="19"/>
  <c r="AX563" i="19"/>
  <c r="AW563" i="19"/>
  <c r="AV563" i="19"/>
  <c r="AY562" i="19"/>
  <c r="AX562" i="19"/>
  <c r="AW562" i="19"/>
  <c r="AV562" i="19"/>
  <c r="AY561" i="19"/>
  <c r="AX561" i="19"/>
  <c r="AW561" i="19"/>
  <c r="AV561" i="19"/>
  <c r="AY560" i="19"/>
  <c r="AX560" i="19"/>
  <c r="AW560" i="19"/>
  <c r="AV560" i="19"/>
  <c r="AY559" i="19"/>
  <c r="AX559" i="19"/>
  <c r="AW559" i="19"/>
  <c r="AV559" i="19"/>
  <c r="AY558" i="19"/>
  <c r="AX558" i="19"/>
  <c r="AW558" i="19"/>
  <c r="AV558" i="19"/>
  <c r="AY557" i="19"/>
  <c r="AX557" i="19"/>
  <c r="AW557" i="19"/>
  <c r="AV557" i="19"/>
  <c r="AY556" i="19"/>
  <c r="AX556" i="19"/>
  <c r="AW556" i="19"/>
  <c r="AV556" i="19"/>
  <c r="AY555" i="19"/>
  <c r="AX555" i="19"/>
  <c r="AW555" i="19"/>
  <c r="AV555" i="19"/>
  <c r="AY554" i="19"/>
  <c r="AX554" i="19"/>
  <c r="AW554" i="19"/>
  <c r="AV554" i="19"/>
  <c r="AY553" i="19"/>
  <c r="AX553" i="19"/>
  <c r="AW553" i="19"/>
  <c r="AV553" i="19"/>
  <c r="AY552" i="19"/>
  <c r="AX552" i="19"/>
  <c r="AW552" i="19"/>
  <c r="AV552" i="19"/>
  <c r="AY551" i="19"/>
  <c r="AX551" i="19"/>
  <c r="AW551" i="19"/>
  <c r="AV551" i="19"/>
  <c r="AY550" i="19"/>
  <c r="AX550" i="19"/>
  <c r="AW550" i="19"/>
  <c r="AV550" i="19"/>
  <c r="AY549" i="19"/>
  <c r="AX549" i="19"/>
  <c r="AW549" i="19"/>
  <c r="AV549" i="19"/>
  <c r="AY548" i="19"/>
  <c r="AX548" i="19"/>
  <c r="AW548" i="19"/>
  <c r="AV548" i="19"/>
  <c r="AY547" i="19"/>
  <c r="AX547" i="19"/>
  <c r="AW547" i="19"/>
  <c r="AV547" i="19"/>
  <c r="AY546" i="19"/>
  <c r="AX546" i="19"/>
  <c r="AW546" i="19"/>
  <c r="AV546" i="19"/>
  <c r="AY545" i="19"/>
  <c r="AX545" i="19"/>
  <c r="AW545" i="19"/>
  <c r="AV545" i="19"/>
  <c r="AY544" i="19"/>
  <c r="AX544" i="19"/>
  <c r="AW544" i="19"/>
  <c r="AV544" i="19"/>
  <c r="AY543" i="19"/>
  <c r="AX543" i="19"/>
  <c r="AW543" i="19"/>
  <c r="AV543" i="19"/>
  <c r="AY542" i="19"/>
  <c r="AX542" i="19"/>
  <c r="AW542" i="19"/>
  <c r="AV542" i="19"/>
  <c r="AY541" i="19"/>
  <c r="AX541" i="19"/>
  <c r="AW541" i="19"/>
  <c r="AV541" i="19"/>
  <c r="AY540" i="19"/>
  <c r="AX540" i="19"/>
  <c r="AW540" i="19"/>
  <c r="AV540" i="19"/>
  <c r="AY539" i="19"/>
  <c r="AX539" i="19"/>
  <c r="AW539" i="19"/>
  <c r="AV539" i="19"/>
  <c r="AY538" i="19"/>
  <c r="AX538" i="19"/>
  <c r="AW538" i="19"/>
  <c r="AV538" i="19"/>
  <c r="AY537" i="19"/>
  <c r="AX537" i="19"/>
  <c r="AW537" i="19"/>
  <c r="AV537" i="19"/>
  <c r="AY536" i="19"/>
  <c r="AX536" i="19"/>
  <c r="AW536" i="19"/>
  <c r="AV536" i="19"/>
  <c r="AY535" i="19"/>
  <c r="AX535" i="19"/>
  <c r="AW535" i="19"/>
  <c r="AV535" i="19"/>
  <c r="AY534" i="19"/>
  <c r="AX534" i="19"/>
  <c r="AW534" i="19"/>
  <c r="AV534" i="19"/>
  <c r="AY533" i="19"/>
  <c r="AX533" i="19"/>
  <c r="AW533" i="19"/>
  <c r="AV533" i="19"/>
  <c r="AY532" i="19"/>
  <c r="AX532" i="19"/>
  <c r="AW532" i="19"/>
  <c r="AV532" i="19"/>
  <c r="AY531" i="19"/>
  <c r="AX531" i="19"/>
  <c r="AW531" i="19"/>
  <c r="AV531" i="19"/>
  <c r="AY530" i="19"/>
  <c r="AX530" i="19"/>
  <c r="AW530" i="19"/>
  <c r="AV530" i="19"/>
  <c r="AY529" i="19"/>
  <c r="AX529" i="19"/>
  <c r="AW529" i="19"/>
  <c r="AV529" i="19"/>
  <c r="AY528" i="19"/>
  <c r="AX528" i="19"/>
  <c r="AW528" i="19"/>
  <c r="AV528" i="19"/>
  <c r="AY527" i="19"/>
  <c r="AX527" i="19"/>
  <c r="AW527" i="19"/>
  <c r="AV527" i="19"/>
  <c r="AY526" i="19"/>
  <c r="AX526" i="19"/>
  <c r="AW526" i="19"/>
  <c r="AV526" i="19"/>
  <c r="AY525" i="19"/>
  <c r="AX525" i="19"/>
  <c r="AW525" i="19"/>
  <c r="AV525" i="19"/>
  <c r="AY524" i="19"/>
  <c r="AX524" i="19"/>
  <c r="AW524" i="19"/>
  <c r="AV524" i="19"/>
  <c r="AY523" i="19"/>
  <c r="AX523" i="19"/>
  <c r="AW523" i="19"/>
  <c r="AV523" i="19"/>
  <c r="AY522" i="19"/>
  <c r="AX522" i="19"/>
  <c r="AW522" i="19"/>
  <c r="AV522" i="19"/>
  <c r="AY521" i="19"/>
  <c r="AX521" i="19"/>
  <c r="AW521" i="19"/>
  <c r="AV521" i="19"/>
  <c r="AY520" i="19"/>
  <c r="AX520" i="19"/>
  <c r="AW520" i="19"/>
  <c r="AV520" i="19"/>
  <c r="AY519" i="19"/>
  <c r="AX519" i="19"/>
  <c r="AW519" i="19"/>
  <c r="AV519" i="19"/>
  <c r="AY518" i="19"/>
  <c r="AX518" i="19"/>
  <c r="AW518" i="19"/>
  <c r="AV518" i="19"/>
  <c r="AY517" i="19"/>
  <c r="AX517" i="19"/>
  <c r="AW517" i="19"/>
  <c r="AV517" i="19"/>
  <c r="AY516" i="19"/>
  <c r="AX516" i="19"/>
  <c r="AW516" i="19"/>
  <c r="AV516" i="19"/>
  <c r="AY515" i="19"/>
  <c r="AX515" i="19"/>
  <c r="AW515" i="19"/>
  <c r="AV515" i="19"/>
  <c r="AY514" i="19"/>
  <c r="AX514" i="19"/>
  <c r="AW514" i="19"/>
  <c r="AV514" i="19"/>
  <c r="AY513" i="19"/>
  <c r="AX513" i="19"/>
  <c r="AW513" i="19"/>
  <c r="AV513" i="19"/>
  <c r="AY512" i="19"/>
  <c r="AX512" i="19"/>
  <c r="AW512" i="19"/>
  <c r="AV512" i="19"/>
  <c r="AY511" i="19"/>
  <c r="AX511" i="19"/>
  <c r="AW511" i="19"/>
  <c r="AV511" i="19"/>
  <c r="AY510" i="19"/>
  <c r="AX510" i="19"/>
  <c r="AW510" i="19"/>
  <c r="AV510" i="19"/>
  <c r="AY509" i="19"/>
  <c r="AX509" i="19"/>
  <c r="AW509" i="19"/>
  <c r="AV509" i="19"/>
  <c r="AY508" i="19"/>
  <c r="AX508" i="19"/>
  <c r="AW508" i="19"/>
  <c r="AV508" i="19"/>
  <c r="AY507" i="19"/>
  <c r="AX507" i="19"/>
  <c r="AW507" i="19"/>
  <c r="AV507" i="19"/>
  <c r="AY506" i="19"/>
  <c r="AX506" i="19"/>
  <c r="AW506" i="19"/>
  <c r="AV506" i="19"/>
  <c r="AY505" i="19"/>
  <c r="AX505" i="19"/>
  <c r="AW505" i="19"/>
  <c r="AV505" i="19"/>
  <c r="AY504" i="19"/>
  <c r="AX504" i="19"/>
  <c r="AW504" i="19"/>
  <c r="AV504" i="19"/>
  <c r="AY503" i="19"/>
  <c r="AX503" i="19"/>
  <c r="AW503" i="19"/>
  <c r="AV503" i="19"/>
  <c r="AY502" i="19"/>
  <c r="AX502" i="19"/>
  <c r="AW502" i="19"/>
  <c r="AV502" i="19"/>
  <c r="AY501" i="19"/>
  <c r="AX501" i="19"/>
  <c r="AW501" i="19"/>
  <c r="AV501" i="19"/>
  <c r="AY500" i="19"/>
  <c r="AX500" i="19"/>
  <c r="AW500" i="19"/>
  <c r="AV500" i="19"/>
  <c r="AY499" i="19"/>
  <c r="AX499" i="19"/>
  <c r="AW499" i="19"/>
  <c r="AV499" i="19"/>
  <c r="AY498" i="19"/>
  <c r="AX498" i="19"/>
  <c r="AW498" i="19"/>
  <c r="AV498" i="19"/>
  <c r="AY497" i="19"/>
  <c r="AX497" i="19"/>
  <c r="AW497" i="19"/>
  <c r="AV497" i="19"/>
  <c r="AY496" i="19"/>
  <c r="AX496" i="19"/>
  <c r="AW496" i="19"/>
  <c r="AV496" i="19"/>
  <c r="AY495" i="19"/>
  <c r="AX495" i="19"/>
  <c r="AW495" i="19"/>
  <c r="AV495" i="19"/>
  <c r="AY494" i="19"/>
  <c r="AX494" i="19"/>
  <c r="AW494" i="19"/>
  <c r="AV494" i="19"/>
  <c r="AY493" i="19"/>
  <c r="AX493" i="19"/>
  <c r="AW493" i="19"/>
  <c r="AV493" i="19"/>
  <c r="AY492" i="19"/>
  <c r="AX492" i="19"/>
  <c r="AW492" i="19"/>
  <c r="AV492" i="19"/>
  <c r="AY491" i="19"/>
  <c r="AX491" i="19"/>
  <c r="AW491" i="19"/>
  <c r="AV491" i="19"/>
  <c r="AY490" i="19"/>
  <c r="AX490" i="19"/>
  <c r="AW490" i="19"/>
  <c r="AV490" i="19"/>
  <c r="AY489" i="19"/>
  <c r="AX489" i="19"/>
  <c r="AW489" i="19"/>
  <c r="AV489" i="19"/>
  <c r="AY488" i="19"/>
  <c r="AX488" i="19"/>
  <c r="AW488" i="19"/>
  <c r="AV488" i="19"/>
  <c r="AY487" i="19"/>
  <c r="AX487" i="19"/>
  <c r="AW487" i="19"/>
  <c r="AV487" i="19"/>
  <c r="AY486" i="19"/>
  <c r="AX486" i="19"/>
  <c r="AW486" i="19"/>
  <c r="AV486" i="19"/>
  <c r="AY485" i="19"/>
  <c r="AX485" i="19"/>
  <c r="AW485" i="19"/>
  <c r="AV485" i="19"/>
  <c r="AY484" i="19"/>
  <c r="AX484" i="19"/>
  <c r="AW484" i="19"/>
  <c r="AV484" i="19"/>
  <c r="AY483" i="19"/>
  <c r="AX483" i="19"/>
  <c r="AW483" i="19"/>
  <c r="AV483" i="19"/>
  <c r="AY482" i="19"/>
  <c r="AX482" i="19"/>
  <c r="AW482" i="19"/>
  <c r="AV482" i="19"/>
  <c r="AY481" i="19"/>
  <c r="AX481" i="19"/>
  <c r="AW481" i="19"/>
  <c r="AV481" i="19"/>
  <c r="AY480" i="19"/>
  <c r="AX480" i="19"/>
  <c r="AW480" i="19"/>
  <c r="AV480" i="19"/>
  <c r="AY479" i="19"/>
  <c r="AX479" i="19"/>
  <c r="AW479" i="19"/>
  <c r="AV479" i="19"/>
  <c r="AY478" i="19"/>
  <c r="AX478" i="19"/>
  <c r="AW478" i="19"/>
  <c r="AV478" i="19"/>
  <c r="AY477" i="19"/>
  <c r="AX477" i="19"/>
  <c r="AW477" i="19"/>
  <c r="AV477" i="19"/>
  <c r="AY476" i="19"/>
  <c r="AX476" i="19"/>
  <c r="AW476" i="19"/>
  <c r="AV476" i="19"/>
  <c r="AY475" i="19"/>
  <c r="AX475" i="19"/>
  <c r="AW475" i="19"/>
  <c r="AV475" i="19"/>
  <c r="AY474" i="19"/>
  <c r="AX474" i="19"/>
  <c r="AW474" i="19"/>
  <c r="AV474" i="19"/>
  <c r="AY473" i="19"/>
  <c r="AX473" i="19"/>
  <c r="AW473" i="19"/>
  <c r="AV473" i="19"/>
  <c r="AY472" i="19"/>
  <c r="AX472" i="19"/>
  <c r="AW472" i="19"/>
  <c r="AV472" i="19"/>
  <c r="AY471" i="19"/>
  <c r="AX471" i="19"/>
  <c r="AW471" i="19"/>
  <c r="AV471" i="19"/>
  <c r="AY470" i="19"/>
  <c r="AX470" i="19"/>
  <c r="AW470" i="19"/>
  <c r="AV470" i="19"/>
  <c r="AY469" i="19"/>
  <c r="AX469" i="19"/>
  <c r="AW469" i="19"/>
  <c r="AV469" i="19"/>
  <c r="AY468" i="19"/>
  <c r="AX468" i="19"/>
  <c r="AW468" i="19"/>
  <c r="AV468" i="19"/>
  <c r="AY467" i="19"/>
  <c r="AX467" i="19"/>
  <c r="AW467" i="19"/>
  <c r="AV467" i="19"/>
  <c r="AY466" i="19"/>
  <c r="AX466" i="19"/>
  <c r="AW466" i="19"/>
  <c r="AV466" i="19"/>
  <c r="AY465" i="19"/>
  <c r="AX465" i="19"/>
  <c r="AW465" i="19"/>
  <c r="AV465" i="19"/>
  <c r="AY464" i="19"/>
  <c r="AX464" i="19"/>
  <c r="AW464" i="19"/>
  <c r="AV464" i="19"/>
  <c r="AY463" i="19"/>
  <c r="AX463" i="19"/>
  <c r="AW463" i="19"/>
  <c r="AV463" i="19"/>
  <c r="AY462" i="19"/>
  <c r="AX462" i="19"/>
  <c r="AW462" i="19"/>
  <c r="AV462" i="19"/>
  <c r="AY461" i="19"/>
  <c r="AX461" i="19"/>
  <c r="AW461" i="19"/>
  <c r="AV461" i="19"/>
  <c r="AY460" i="19"/>
  <c r="AX460" i="19"/>
  <c r="AW460" i="19"/>
  <c r="AV460" i="19"/>
  <c r="AY459" i="19"/>
  <c r="AX459" i="19"/>
  <c r="AW459" i="19"/>
  <c r="AV459" i="19"/>
  <c r="AY458" i="19"/>
  <c r="AX458" i="19"/>
  <c r="AW458" i="19"/>
  <c r="AV458" i="19"/>
  <c r="AY457" i="19"/>
  <c r="AX457" i="19"/>
  <c r="AW457" i="19"/>
  <c r="AV457" i="19"/>
  <c r="AY456" i="19"/>
  <c r="AX456" i="19"/>
  <c r="AW456" i="19"/>
  <c r="AV456" i="19"/>
  <c r="AY455" i="19"/>
  <c r="AX455" i="19"/>
  <c r="AW455" i="19"/>
  <c r="AV455" i="19"/>
  <c r="AY454" i="19"/>
  <c r="AX454" i="19"/>
  <c r="AW454" i="19"/>
  <c r="AV454" i="19"/>
  <c r="AY453" i="19"/>
  <c r="AX453" i="19"/>
  <c r="AW453" i="19"/>
  <c r="AV453" i="19"/>
  <c r="AY452" i="19"/>
  <c r="AX452" i="19"/>
  <c r="AW452" i="19"/>
  <c r="AV452" i="19"/>
  <c r="AY451" i="19"/>
  <c r="AX451" i="19"/>
  <c r="AW451" i="19"/>
  <c r="AV451" i="19"/>
  <c r="AY450" i="19"/>
  <c r="AX450" i="19"/>
  <c r="AW450" i="19"/>
  <c r="AV450" i="19"/>
  <c r="AY449" i="19"/>
  <c r="AX449" i="19"/>
  <c r="AW449" i="19"/>
  <c r="AV449" i="19"/>
  <c r="AY448" i="19"/>
  <c r="AX448" i="19"/>
  <c r="AW448" i="19"/>
  <c r="AV448" i="19"/>
  <c r="AY447" i="19"/>
  <c r="AX447" i="19"/>
  <c r="AW447" i="19"/>
  <c r="AV447" i="19"/>
  <c r="AY446" i="19"/>
  <c r="AX446" i="19"/>
  <c r="AW446" i="19"/>
  <c r="AV446" i="19"/>
  <c r="AY445" i="19"/>
  <c r="AX445" i="19"/>
  <c r="AW445" i="19"/>
  <c r="AV445" i="19"/>
  <c r="AY444" i="19"/>
  <c r="AX444" i="19"/>
  <c r="AW444" i="19"/>
  <c r="AV444" i="19"/>
  <c r="AY443" i="19"/>
  <c r="AX443" i="19"/>
  <c r="AW443" i="19"/>
  <c r="AV443" i="19"/>
  <c r="AY442" i="19"/>
  <c r="AX442" i="19"/>
  <c r="AW442" i="19"/>
  <c r="AV442" i="19"/>
  <c r="AY441" i="19"/>
  <c r="AX441" i="19"/>
  <c r="AW441" i="19"/>
  <c r="AV441" i="19"/>
  <c r="AY440" i="19"/>
  <c r="AX440" i="19"/>
  <c r="AW440" i="19"/>
  <c r="AV440" i="19"/>
  <c r="AY439" i="19"/>
  <c r="AX439" i="19"/>
  <c r="AW439" i="19"/>
  <c r="AV439" i="19"/>
  <c r="AY438" i="19"/>
  <c r="AX438" i="19"/>
  <c r="AW438" i="19"/>
  <c r="AV438" i="19"/>
  <c r="AY437" i="19"/>
  <c r="AX437" i="19"/>
  <c r="AW437" i="19"/>
  <c r="AV437" i="19"/>
  <c r="AY436" i="19"/>
  <c r="AX436" i="19"/>
  <c r="AW436" i="19"/>
  <c r="AV436" i="19"/>
  <c r="AY435" i="19"/>
  <c r="AX435" i="19"/>
  <c r="AW435" i="19"/>
  <c r="AV435" i="19"/>
  <c r="AY434" i="19"/>
  <c r="AX434" i="19"/>
  <c r="AW434" i="19"/>
  <c r="AV434" i="19"/>
  <c r="AY433" i="19"/>
  <c r="AX433" i="19"/>
  <c r="AW433" i="19"/>
  <c r="AV433" i="19"/>
  <c r="AY432" i="19"/>
  <c r="AX432" i="19"/>
  <c r="AW432" i="19"/>
  <c r="AV432" i="19"/>
  <c r="AY431" i="19"/>
  <c r="AX431" i="19"/>
  <c r="AW431" i="19"/>
  <c r="AV431" i="19"/>
  <c r="AY430" i="19"/>
  <c r="AX430" i="19"/>
  <c r="AW430" i="19"/>
  <c r="AV430" i="19"/>
  <c r="AY429" i="19"/>
  <c r="AX429" i="19"/>
  <c r="AW429" i="19"/>
  <c r="AV429" i="19"/>
  <c r="AY428" i="19"/>
  <c r="AX428" i="19"/>
  <c r="AW428" i="19"/>
  <c r="AV428" i="19"/>
  <c r="AY427" i="19"/>
  <c r="AX427" i="19"/>
  <c r="AW427" i="19"/>
  <c r="AV427" i="19"/>
  <c r="AY426" i="19"/>
  <c r="AX426" i="19"/>
  <c r="AW426" i="19"/>
  <c r="AV426" i="19"/>
  <c r="AY425" i="19"/>
  <c r="AX425" i="19"/>
  <c r="AW425" i="19"/>
  <c r="AV425" i="19"/>
  <c r="AY424" i="19"/>
  <c r="AX424" i="19"/>
  <c r="AW424" i="19"/>
  <c r="AV424" i="19"/>
  <c r="AY423" i="19"/>
  <c r="AX423" i="19"/>
  <c r="AW423" i="19"/>
  <c r="AV423" i="19"/>
  <c r="AY422" i="19"/>
  <c r="AX422" i="19"/>
  <c r="AW422" i="19"/>
  <c r="AV422" i="19"/>
  <c r="AY421" i="19"/>
  <c r="AX421" i="19"/>
  <c r="AW421" i="19"/>
  <c r="AV421" i="19"/>
  <c r="AY420" i="19"/>
  <c r="AX420" i="19"/>
  <c r="AW420" i="19"/>
  <c r="AV420" i="19"/>
  <c r="AY419" i="19"/>
  <c r="AX419" i="19"/>
  <c r="AW419" i="19"/>
  <c r="AV419" i="19"/>
  <c r="AY418" i="19"/>
  <c r="AX418" i="19"/>
  <c r="AW418" i="19"/>
  <c r="AV418" i="19"/>
  <c r="AY417" i="19"/>
  <c r="AX417" i="19"/>
  <c r="AW417" i="19"/>
  <c r="AV417" i="19"/>
  <c r="AY416" i="19"/>
  <c r="AX416" i="19"/>
  <c r="AW416" i="19"/>
  <c r="AV416" i="19"/>
  <c r="AY415" i="19"/>
  <c r="AX415" i="19"/>
  <c r="AW415" i="19"/>
  <c r="AV415" i="19"/>
  <c r="AY414" i="19"/>
  <c r="AX414" i="19"/>
  <c r="AW414" i="19"/>
  <c r="AV414" i="19"/>
  <c r="AY413" i="19"/>
  <c r="AX413" i="19"/>
  <c r="AW413" i="19"/>
  <c r="AV413" i="19"/>
  <c r="AY412" i="19"/>
  <c r="AX412" i="19"/>
  <c r="AW412" i="19"/>
  <c r="AV412" i="19"/>
  <c r="AY411" i="19"/>
  <c r="AX411" i="19"/>
  <c r="AW411" i="19"/>
  <c r="AV411" i="19"/>
  <c r="AY410" i="19"/>
  <c r="AX410" i="19"/>
  <c r="AW410" i="19"/>
  <c r="AV410" i="19"/>
  <c r="AY409" i="19"/>
  <c r="AX409" i="19"/>
  <c r="AW409" i="19"/>
  <c r="AV409" i="19"/>
  <c r="AY408" i="19"/>
  <c r="AX408" i="19"/>
  <c r="AW408" i="19"/>
  <c r="AV408" i="19"/>
  <c r="AY407" i="19"/>
  <c r="AX407" i="19"/>
  <c r="AW407" i="19"/>
  <c r="AV407" i="19"/>
  <c r="AY406" i="19"/>
  <c r="AX406" i="19"/>
  <c r="AW406" i="19"/>
  <c r="AV406" i="19"/>
  <c r="AY405" i="19"/>
  <c r="AX405" i="19"/>
  <c r="AW405" i="19"/>
  <c r="AV405" i="19"/>
  <c r="AY404" i="19"/>
  <c r="AX404" i="19"/>
  <c r="AW404" i="19"/>
  <c r="AV404" i="19"/>
  <c r="AY403" i="19"/>
  <c r="AX403" i="19"/>
  <c r="AW403" i="19"/>
  <c r="AV403" i="19"/>
  <c r="AY402" i="19"/>
  <c r="AX402" i="19"/>
  <c r="AW402" i="19"/>
  <c r="AV402" i="19"/>
  <c r="AY401" i="19"/>
  <c r="AX401" i="19"/>
  <c r="AW401" i="19"/>
  <c r="AV401" i="19"/>
  <c r="AY400" i="19"/>
  <c r="AX400" i="19"/>
  <c r="AW400" i="19"/>
  <c r="AV400" i="19"/>
  <c r="AY399" i="19"/>
  <c r="AX399" i="19"/>
  <c r="AW399" i="19"/>
  <c r="AV399" i="19"/>
  <c r="AY398" i="19"/>
  <c r="AX398" i="19"/>
  <c r="AW398" i="19"/>
  <c r="AV398" i="19"/>
  <c r="AY397" i="19"/>
  <c r="AX397" i="19"/>
  <c r="AW397" i="19"/>
  <c r="AV397" i="19"/>
  <c r="AY396" i="19"/>
  <c r="AX396" i="19"/>
  <c r="AW396" i="19"/>
  <c r="AV396" i="19"/>
  <c r="AY395" i="19"/>
  <c r="AX395" i="19"/>
  <c r="AW395" i="19"/>
  <c r="AV395" i="19"/>
  <c r="AY394" i="19"/>
  <c r="AX394" i="19"/>
  <c r="AW394" i="19"/>
  <c r="AV394" i="19"/>
  <c r="AY393" i="19"/>
  <c r="AX393" i="19"/>
  <c r="AW393" i="19"/>
  <c r="AV393" i="19"/>
  <c r="AY392" i="19"/>
  <c r="AX392" i="19"/>
  <c r="AW392" i="19"/>
  <c r="AV392" i="19"/>
  <c r="AY391" i="19"/>
  <c r="AX391" i="19"/>
  <c r="AW391" i="19"/>
  <c r="AV391" i="19"/>
  <c r="AY390" i="19"/>
  <c r="AX390" i="19"/>
  <c r="AW390" i="19"/>
  <c r="AV390" i="19"/>
  <c r="AY389" i="19"/>
  <c r="AX389" i="19"/>
  <c r="AW389" i="19"/>
  <c r="AV389" i="19"/>
  <c r="AY388" i="19"/>
  <c r="AX388" i="19"/>
  <c r="AW388" i="19"/>
  <c r="AV388" i="19"/>
  <c r="AY387" i="19"/>
  <c r="AX387" i="19"/>
  <c r="AW387" i="19"/>
  <c r="AV387" i="19"/>
  <c r="AY386" i="19"/>
  <c r="AX386" i="19"/>
  <c r="AW386" i="19"/>
  <c r="AV386" i="19"/>
  <c r="AY385" i="19"/>
  <c r="AX385" i="19"/>
  <c r="AW385" i="19"/>
  <c r="AV385" i="19"/>
  <c r="AY384" i="19"/>
  <c r="AX384" i="19"/>
  <c r="AW384" i="19"/>
  <c r="AV384" i="19"/>
  <c r="AY383" i="19"/>
  <c r="AX383" i="19"/>
  <c r="AW383" i="19"/>
  <c r="AV383" i="19"/>
  <c r="AY382" i="19"/>
  <c r="AX382" i="19"/>
  <c r="AW382" i="19"/>
  <c r="AV382" i="19"/>
  <c r="AY381" i="19"/>
  <c r="AX381" i="19"/>
  <c r="AW381" i="19"/>
  <c r="AV381" i="19"/>
  <c r="AY380" i="19"/>
  <c r="AX380" i="19"/>
  <c r="AW380" i="19"/>
  <c r="AV380" i="19"/>
  <c r="AY379" i="19"/>
  <c r="AX379" i="19"/>
  <c r="AW379" i="19"/>
  <c r="AV379" i="19"/>
  <c r="AY378" i="19"/>
  <c r="AX378" i="19"/>
  <c r="AW378" i="19"/>
  <c r="AV378" i="19"/>
  <c r="AY377" i="19"/>
  <c r="AX377" i="19"/>
  <c r="AW377" i="19"/>
  <c r="AV377" i="19"/>
  <c r="AY376" i="19"/>
  <c r="AX376" i="19"/>
  <c r="AW376" i="19"/>
  <c r="AV376" i="19"/>
  <c r="AY375" i="19"/>
  <c r="AX375" i="19"/>
  <c r="AW375" i="19"/>
  <c r="AV375" i="19"/>
  <c r="AY374" i="19"/>
  <c r="AX374" i="19"/>
  <c r="AW374" i="19"/>
  <c r="AV374" i="19"/>
  <c r="AY373" i="19"/>
  <c r="AX373" i="19"/>
  <c r="AW373" i="19"/>
  <c r="AV373" i="19"/>
  <c r="AY372" i="19"/>
  <c r="AX372" i="19"/>
  <c r="AW372" i="19"/>
  <c r="AV372" i="19"/>
  <c r="AY371" i="19"/>
  <c r="AX371" i="19"/>
  <c r="AW371" i="19"/>
  <c r="AV371" i="19"/>
  <c r="AY370" i="19"/>
  <c r="AX370" i="19"/>
  <c r="AW370" i="19"/>
  <c r="AV370" i="19"/>
  <c r="AY369" i="19"/>
  <c r="AX369" i="19"/>
  <c r="AW369" i="19"/>
  <c r="AV369" i="19"/>
  <c r="AY368" i="19"/>
  <c r="AX368" i="19"/>
  <c r="AW368" i="19"/>
  <c r="AV368" i="19"/>
  <c r="AY367" i="19"/>
  <c r="AX367" i="19"/>
  <c r="AW367" i="19"/>
  <c r="AV367" i="19"/>
  <c r="AY366" i="19"/>
  <c r="AX366" i="19"/>
  <c r="AW366" i="19"/>
  <c r="AV366" i="19"/>
  <c r="AY365" i="19"/>
  <c r="AX365" i="19"/>
  <c r="AW365" i="19"/>
  <c r="AV365" i="19"/>
  <c r="AY364" i="19"/>
  <c r="AX364" i="19"/>
  <c r="AW364" i="19"/>
  <c r="AV364" i="19"/>
  <c r="AY363" i="19"/>
  <c r="AX363" i="19"/>
  <c r="AW363" i="19"/>
  <c r="AV363" i="19"/>
  <c r="AY362" i="19"/>
  <c r="AX362" i="19"/>
  <c r="AW362" i="19"/>
  <c r="AV362" i="19"/>
  <c r="AY361" i="19"/>
  <c r="AX361" i="19"/>
  <c r="AW361" i="19"/>
  <c r="AV361" i="19"/>
  <c r="AY360" i="19"/>
  <c r="AX360" i="19"/>
  <c r="AW360" i="19"/>
  <c r="AV360" i="19"/>
  <c r="AY359" i="19"/>
  <c r="AX359" i="19"/>
  <c r="AW359" i="19"/>
  <c r="AV359" i="19"/>
  <c r="AY358" i="19"/>
  <c r="AX358" i="19"/>
  <c r="AW358" i="19"/>
  <c r="AV358" i="19"/>
  <c r="AY357" i="19"/>
  <c r="AX357" i="19"/>
  <c r="AW357" i="19"/>
  <c r="AV357" i="19"/>
  <c r="AY356" i="19"/>
  <c r="AX356" i="19"/>
  <c r="AW356" i="19"/>
  <c r="AV356" i="19"/>
  <c r="AY355" i="19"/>
  <c r="AX355" i="19"/>
  <c r="AW355" i="19"/>
  <c r="AV355" i="19"/>
  <c r="AY354" i="19"/>
  <c r="AX354" i="19"/>
  <c r="AW354" i="19"/>
  <c r="AV354" i="19"/>
  <c r="AY353" i="19"/>
  <c r="AX353" i="19"/>
  <c r="AW353" i="19"/>
  <c r="AV353" i="19"/>
  <c r="AY352" i="19"/>
  <c r="AX352" i="19"/>
  <c r="AW352" i="19"/>
  <c r="AV352" i="19"/>
  <c r="AY351" i="19"/>
  <c r="AX351" i="19"/>
  <c r="AW351" i="19"/>
  <c r="AV351" i="19"/>
  <c r="AY350" i="19"/>
  <c r="AX350" i="19"/>
  <c r="AW350" i="19"/>
  <c r="AV350" i="19"/>
  <c r="AY349" i="19"/>
  <c r="AX349" i="19"/>
  <c r="AW349" i="19"/>
  <c r="AV349" i="19"/>
  <c r="AY348" i="19"/>
  <c r="AX348" i="19"/>
  <c r="AW348" i="19"/>
  <c r="AV348" i="19"/>
  <c r="AY347" i="19"/>
  <c r="AX347" i="19"/>
  <c r="AW347" i="19"/>
  <c r="AV347" i="19"/>
  <c r="AY346" i="19"/>
  <c r="AX346" i="19"/>
  <c r="AW346" i="19"/>
  <c r="AV346" i="19"/>
  <c r="AY345" i="19"/>
  <c r="AX345" i="19"/>
  <c r="AW345" i="19"/>
  <c r="AV345" i="19"/>
  <c r="AY344" i="19"/>
  <c r="AX344" i="19"/>
  <c r="AW344" i="19"/>
  <c r="AV344" i="19"/>
  <c r="AY343" i="19"/>
  <c r="AX343" i="19"/>
  <c r="AW343" i="19"/>
  <c r="AV343" i="19"/>
  <c r="AY342" i="19"/>
  <c r="AX342" i="19"/>
  <c r="AW342" i="19"/>
  <c r="AV342" i="19"/>
  <c r="AY341" i="19"/>
  <c r="AX341" i="19"/>
  <c r="AW341" i="19"/>
  <c r="AV341" i="19"/>
  <c r="AY340" i="19"/>
  <c r="AX340" i="19"/>
  <c r="AW340" i="19"/>
  <c r="AV340" i="19"/>
  <c r="AY339" i="19"/>
  <c r="AX339" i="19"/>
  <c r="AW339" i="19"/>
  <c r="AV339" i="19"/>
  <c r="AY338" i="19"/>
  <c r="AX338" i="19"/>
  <c r="AW338" i="19"/>
  <c r="AV338" i="19"/>
  <c r="AY337" i="19"/>
  <c r="AX337" i="19"/>
  <c r="AW337" i="19"/>
  <c r="AV337" i="19"/>
  <c r="AY336" i="19"/>
  <c r="AX336" i="19"/>
  <c r="AW336" i="19"/>
  <c r="AV336" i="19"/>
  <c r="AY335" i="19"/>
  <c r="AX335" i="19"/>
  <c r="AW335" i="19"/>
  <c r="AV335" i="19"/>
  <c r="AY334" i="19"/>
  <c r="AX334" i="19"/>
  <c r="AW334" i="19"/>
  <c r="AV334" i="19"/>
  <c r="AY333" i="19"/>
  <c r="AX333" i="19"/>
  <c r="AW333" i="19"/>
  <c r="AV333" i="19"/>
  <c r="AY332" i="19"/>
  <c r="AX332" i="19"/>
  <c r="AW332" i="19"/>
  <c r="AV332" i="19"/>
  <c r="AY331" i="19"/>
  <c r="AX331" i="19"/>
  <c r="AW331" i="19"/>
  <c r="AV331" i="19"/>
  <c r="AY330" i="19"/>
  <c r="AX330" i="19"/>
  <c r="AW330" i="19"/>
  <c r="AV330" i="19"/>
  <c r="AY329" i="19"/>
  <c r="AX329" i="19"/>
  <c r="AW329" i="19"/>
  <c r="AV329" i="19"/>
  <c r="AY328" i="19"/>
  <c r="AX328" i="19"/>
  <c r="AW328" i="19"/>
  <c r="AV328" i="19"/>
  <c r="AY327" i="19"/>
  <c r="AX327" i="19"/>
  <c r="AW327" i="19"/>
  <c r="AV327" i="19"/>
  <c r="AY326" i="19"/>
  <c r="AX326" i="19"/>
  <c r="AW326" i="19"/>
  <c r="AV326" i="19"/>
  <c r="AY325" i="19"/>
  <c r="AX325" i="19"/>
  <c r="AW325" i="19"/>
  <c r="AV325" i="19"/>
  <c r="AY324" i="19"/>
  <c r="AX324" i="19"/>
  <c r="AW324" i="19"/>
  <c r="AV324" i="19"/>
  <c r="AY323" i="19"/>
  <c r="AX323" i="19"/>
  <c r="AW323" i="19"/>
  <c r="AV323" i="19"/>
  <c r="AY322" i="19"/>
  <c r="AX322" i="19"/>
  <c r="AW322" i="19"/>
  <c r="AV322" i="19"/>
  <c r="AY321" i="19"/>
  <c r="AX321" i="19"/>
  <c r="AW321" i="19"/>
  <c r="AV321" i="19"/>
  <c r="AY320" i="19"/>
  <c r="AX320" i="19"/>
  <c r="AW320" i="19"/>
  <c r="AV320" i="19"/>
  <c r="AY319" i="19"/>
  <c r="AX319" i="19"/>
  <c r="AW319" i="19"/>
  <c r="AV319" i="19"/>
  <c r="AY318" i="19"/>
  <c r="AX318" i="19"/>
  <c r="AW318" i="19"/>
  <c r="AV318" i="19"/>
  <c r="AY317" i="19"/>
  <c r="AX317" i="19"/>
  <c r="AW317" i="19"/>
  <c r="AV317" i="19"/>
  <c r="AY316" i="19"/>
  <c r="AX316" i="19"/>
  <c r="AW316" i="19"/>
  <c r="AV316" i="19"/>
  <c r="AY315" i="19"/>
  <c r="AX315" i="19"/>
  <c r="AW315" i="19"/>
  <c r="AV315" i="19"/>
  <c r="AY314" i="19"/>
  <c r="AX314" i="19"/>
  <c r="AW314" i="19"/>
  <c r="AV314" i="19"/>
  <c r="AY313" i="19"/>
  <c r="AX313" i="19"/>
  <c r="AW313" i="19"/>
  <c r="AV313" i="19"/>
  <c r="AY312" i="19"/>
  <c r="AX312" i="19"/>
  <c r="AW312" i="19"/>
  <c r="AV312" i="19"/>
  <c r="AY311" i="19"/>
  <c r="AX311" i="19"/>
  <c r="AW311" i="19"/>
  <c r="AV311" i="19"/>
  <c r="AY310" i="19"/>
  <c r="AX310" i="19"/>
  <c r="AW310" i="19"/>
  <c r="AV310" i="19"/>
  <c r="AY309" i="19"/>
  <c r="AX309" i="19"/>
  <c r="AW309" i="19"/>
  <c r="AV309" i="19"/>
  <c r="AY308" i="19"/>
  <c r="AX308" i="19"/>
  <c r="AW308" i="19"/>
  <c r="AV308" i="19"/>
  <c r="AY307" i="19"/>
  <c r="AX307" i="19"/>
  <c r="AW307" i="19"/>
  <c r="AV307" i="19"/>
  <c r="AY306" i="19"/>
  <c r="AX306" i="19"/>
  <c r="AW306" i="19"/>
  <c r="AV306" i="19"/>
  <c r="AY305" i="19"/>
  <c r="AX305" i="19"/>
  <c r="AW305" i="19"/>
  <c r="AV305" i="19"/>
  <c r="AY304" i="19"/>
  <c r="AX304" i="19"/>
  <c r="AW304" i="19"/>
  <c r="AV304" i="19"/>
  <c r="AY303" i="19"/>
  <c r="AX303" i="19"/>
  <c r="AW303" i="19"/>
  <c r="AV303" i="19"/>
  <c r="AY302" i="19"/>
  <c r="AX302" i="19"/>
  <c r="AW302" i="19"/>
  <c r="AV302" i="19"/>
  <c r="AY301" i="19"/>
  <c r="AX301" i="19"/>
  <c r="AW301" i="19"/>
  <c r="AV301" i="19"/>
  <c r="AY300" i="19"/>
  <c r="AX300" i="19"/>
  <c r="AW300" i="19"/>
  <c r="AV300" i="19"/>
  <c r="AY299" i="19"/>
  <c r="AX299" i="19"/>
  <c r="AW299" i="19"/>
  <c r="AV299" i="19"/>
  <c r="AY298" i="19"/>
  <c r="AX298" i="19"/>
  <c r="AW298" i="19"/>
  <c r="AV298" i="19"/>
  <c r="AY297" i="19"/>
  <c r="AX297" i="19"/>
  <c r="AW297" i="19"/>
  <c r="AV297" i="19"/>
  <c r="AY296" i="19"/>
  <c r="AX296" i="19"/>
  <c r="AW296" i="19"/>
  <c r="AV296" i="19"/>
  <c r="AY295" i="19"/>
  <c r="AX295" i="19"/>
  <c r="AW295" i="19"/>
  <c r="AV295" i="19"/>
  <c r="AY294" i="19"/>
  <c r="AX294" i="19"/>
  <c r="AW294" i="19"/>
  <c r="AV294" i="19"/>
  <c r="AY293" i="19"/>
  <c r="AX293" i="19"/>
  <c r="AW293" i="19"/>
  <c r="AV293" i="19"/>
  <c r="AY292" i="19"/>
  <c r="AX292" i="19"/>
  <c r="AW292" i="19"/>
  <c r="AV292" i="19"/>
  <c r="AY291" i="19"/>
  <c r="AX291" i="19"/>
  <c r="AW291" i="19"/>
  <c r="AV291" i="19"/>
  <c r="AY290" i="19"/>
  <c r="AX290" i="19"/>
  <c r="AW290" i="19"/>
  <c r="AV290" i="19"/>
  <c r="AY289" i="19"/>
  <c r="AX289" i="19"/>
  <c r="AW289" i="19"/>
  <c r="AV289" i="19"/>
  <c r="AY288" i="19"/>
  <c r="AX288" i="19"/>
  <c r="AW288" i="19"/>
  <c r="AV288" i="19"/>
  <c r="AY287" i="19"/>
  <c r="AX287" i="19"/>
  <c r="AW287" i="19"/>
  <c r="AV287" i="19"/>
  <c r="AY286" i="19"/>
  <c r="AX286" i="19"/>
  <c r="AW286" i="19"/>
  <c r="AV286" i="19"/>
  <c r="AY285" i="19"/>
  <c r="AX285" i="19"/>
  <c r="AW285" i="19"/>
  <c r="AV285" i="19"/>
  <c r="AY284" i="19"/>
  <c r="AX284" i="19"/>
  <c r="AW284" i="19"/>
  <c r="AV284" i="19"/>
  <c r="AY283" i="19"/>
  <c r="AX283" i="19"/>
  <c r="AW283" i="19"/>
  <c r="AV283" i="19"/>
  <c r="AY282" i="19"/>
  <c r="AX282" i="19"/>
  <c r="AW282" i="19"/>
  <c r="AV282" i="19"/>
  <c r="AY281" i="19"/>
  <c r="AX281" i="19"/>
  <c r="AW281" i="19"/>
  <c r="AV281" i="19"/>
  <c r="AY280" i="19"/>
  <c r="AX280" i="19"/>
  <c r="AW280" i="19"/>
  <c r="AV280" i="19"/>
  <c r="AY279" i="19"/>
  <c r="AX279" i="19"/>
  <c r="AW279" i="19"/>
  <c r="AV279" i="19"/>
  <c r="AY278" i="19"/>
  <c r="AX278" i="19"/>
  <c r="AW278" i="19"/>
  <c r="AV278" i="19"/>
  <c r="AY277" i="19"/>
  <c r="AX277" i="19"/>
  <c r="AW277" i="19"/>
  <c r="AV277" i="19"/>
  <c r="AY276" i="19"/>
  <c r="AX276" i="19"/>
  <c r="AW276" i="19"/>
  <c r="AV276" i="19"/>
  <c r="AY275" i="19"/>
  <c r="AX275" i="19"/>
  <c r="AW275" i="19"/>
  <c r="AV275" i="19"/>
  <c r="AY274" i="19"/>
  <c r="AX274" i="19"/>
  <c r="AW274" i="19"/>
  <c r="AV274" i="19"/>
  <c r="AY273" i="19"/>
  <c r="AX273" i="19"/>
  <c r="AW273" i="19"/>
  <c r="AV273" i="19"/>
  <c r="AY272" i="19"/>
  <c r="AX272" i="19"/>
  <c r="AW272" i="19"/>
  <c r="AV272" i="19"/>
  <c r="AY271" i="19"/>
  <c r="AX271" i="19"/>
  <c r="AW271" i="19"/>
  <c r="AV271" i="19"/>
  <c r="AY270" i="19"/>
  <c r="AX270" i="19"/>
  <c r="AW270" i="19"/>
  <c r="AV270" i="19"/>
  <c r="AY269" i="19"/>
  <c r="AX269" i="19"/>
  <c r="AW269" i="19"/>
  <c r="AV269" i="19"/>
  <c r="AY268" i="19"/>
  <c r="AX268" i="19"/>
  <c r="AW268" i="19"/>
  <c r="AV268" i="19"/>
  <c r="AY267" i="19"/>
  <c r="AX267" i="19"/>
  <c r="AW267" i="19"/>
  <c r="AV267" i="19"/>
  <c r="AY266" i="19"/>
  <c r="AX266" i="19"/>
  <c r="AW266" i="19"/>
  <c r="AV266" i="19"/>
  <c r="AY265" i="19"/>
  <c r="AX265" i="19"/>
  <c r="AW265" i="19"/>
  <c r="AV265" i="19"/>
  <c r="AY264" i="19"/>
  <c r="AX264" i="19"/>
  <c r="AW264" i="19"/>
  <c r="AV264" i="19"/>
  <c r="AY263" i="19"/>
  <c r="AX263" i="19"/>
  <c r="AW263" i="19"/>
  <c r="AV263" i="19"/>
  <c r="AY262" i="19"/>
  <c r="AX262" i="19"/>
  <c r="AW262" i="19"/>
  <c r="AV262" i="19"/>
  <c r="AY261" i="19"/>
  <c r="AX261" i="19"/>
  <c r="AW261" i="19"/>
  <c r="AV261" i="19"/>
  <c r="AY260" i="19"/>
  <c r="AX260" i="19"/>
  <c r="AW260" i="19"/>
  <c r="AV260" i="19"/>
  <c r="AY259" i="19"/>
  <c r="AX259" i="19"/>
  <c r="AW259" i="19"/>
  <c r="AV259" i="19"/>
  <c r="AY258" i="19"/>
  <c r="AX258" i="19"/>
  <c r="AW258" i="19"/>
  <c r="AV258" i="19"/>
  <c r="AY257" i="19"/>
  <c r="AX257" i="19"/>
  <c r="AW257" i="19"/>
  <c r="AV257" i="19"/>
  <c r="AY256" i="19"/>
  <c r="AX256" i="19"/>
  <c r="AW256" i="19"/>
  <c r="AV256" i="19"/>
  <c r="AY255" i="19"/>
  <c r="AX255" i="19"/>
  <c r="AW255" i="19"/>
  <c r="AV255" i="19"/>
  <c r="AY254" i="19"/>
  <c r="AX254" i="19"/>
  <c r="AW254" i="19"/>
  <c r="AV254" i="19"/>
  <c r="AY253" i="19"/>
  <c r="AX253" i="19"/>
  <c r="AW253" i="19"/>
  <c r="AV253" i="19"/>
  <c r="AY252" i="19"/>
  <c r="AX252" i="19"/>
  <c r="AW252" i="19"/>
  <c r="AV252" i="19"/>
  <c r="AY251" i="19"/>
  <c r="AX251" i="19"/>
  <c r="AW251" i="19"/>
  <c r="AV251" i="19"/>
  <c r="AY250" i="19"/>
  <c r="AX250" i="19"/>
  <c r="AW250" i="19"/>
  <c r="AV250" i="19"/>
  <c r="AY249" i="19"/>
  <c r="AX249" i="19"/>
  <c r="AW249" i="19"/>
  <c r="AV249" i="19"/>
  <c r="AY248" i="19"/>
  <c r="AX248" i="19"/>
  <c r="AW248" i="19"/>
  <c r="AV248" i="19"/>
  <c r="AY247" i="19"/>
  <c r="AX247" i="19"/>
  <c r="AW247" i="19"/>
  <c r="AV247" i="19"/>
  <c r="AY246" i="19"/>
  <c r="AX246" i="19"/>
  <c r="AW246" i="19"/>
  <c r="AV246" i="19"/>
  <c r="AY245" i="19"/>
  <c r="AX245" i="19"/>
  <c r="AW245" i="19"/>
  <c r="AV245" i="19"/>
  <c r="AY244" i="19"/>
  <c r="AX244" i="19"/>
  <c r="AW244" i="19"/>
  <c r="AV244" i="19"/>
  <c r="AY243" i="19"/>
  <c r="AX243" i="19"/>
  <c r="AW243" i="19"/>
  <c r="AV243" i="19"/>
  <c r="AY242" i="19"/>
  <c r="AX242" i="19"/>
  <c r="AW242" i="19"/>
  <c r="AV242" i="19"/>
  <c r="AY241" i="19"/>
  <c r="AX241" i="19"/>
  <c r="AW241" i="19"/>
  <c r="AV241" i="19"/>
  <c r="AY240" i="19"/>
  <c r="AX240" i="19"/>
  <c r="AW240" i="19"/>
  <c r="AV240" i="19"/>
  <c r="AY239" i="19"/>
  <c r="AX239" i="19"/>
  <c r="AW239" i="19"/>
  <c r="AV239" i="19"/>
  <c r="AY238" i="19"/>
  <c r="AX238" i="19"/>
  <c r="AW238" i="19"/>
  <c r="AV238" i="19"/>
  <c r="AY237" i="19"/>
  <c r="AX237" i="19"/>
  <c r="AW237" i="19"/>
  <c r="AV237" i="19"/>
  <c r="AY236" i="19"/>
  <c r="AX236" i="19"/>
  <c r="AW236" i="19"/>
  <c r="AV236" i="19"/>
  <c r="AY235" i="19"/>
  <c r="AX235" i="19"/>
  <c r="AW235" i="19"/>
  <c r="AV235" i="19"/>
  <c r="AY234" i="19"/>
  <c r="AX234" i="19"/>
  <c r="AW234" i="19"/>
  <c r="AV234" i="19"/>
  <c r="AY233" i="19"/>
  <c r="AX233" i="19"/>
  <c r="AW233" i="19"/>
  <c r="AV233" i="19"/>
  <c r="AY232" i="19"/>
  <c r="AX232" i="19"/>
  <c r="AW232" i="19"/>
  <c r="AV232" i="19"/>
  <c r="AY231" i="19"/>
  <c r="AX231" i="19"/>
  <c r="AW231" i="19"/>
  <c r="AV231" i="19"/>
  <c r="AY230" i="19"/>
  <c r="AX230" i="19"/>
  <c r="AW230" i="19"/>
  <c r="AV230" i="19"/>
  <c r="AY229" i="19"/>
  <c r="AX229" i="19"/>
  <c r="AW229" i="19"/>
  <c r="AV229" i="19"/>
  <c r="AY228" i="19"/>
  <c r="AX228" i="19"/>
  <c r="AW228" i="19"/>
  <c r="AV228" i="19"/>
  <c r="AY227" i="19"/>
  <c r="AX227" i="19"/>
  <c r="AW227" i="19"/>
  <c r="AV227" i="19"/>
  <c r="AY226" i="19"/>
  <c r="AX226" i="19"/>
  <c r="AW226" i="19"/>
  <c r="AV226" i="19"/>
  <c r="AY225" i="19"/>
  <c r="AX225" i="19"/>
  <c r="AW225" i="19"/>
  <c r="AV225" i="19"/>
  <c r="AY224" i="19"/>
  <c r="AX224" i="19"/>
  <c r="AW224" i="19"/>
  <c r="AV224" i="19"/>
  <c r="AY223" i="19"/>
  <c r="AX223" i="19"/>
  <c r="AW223" i="19"/>
  <c r="AV223" i="19"/>
  <c r="AY222" i="19"/>
  <c r="AX222" i="19"/>
  <c r="AW222" i="19"/>
  <c r="AV222" i="19"/>
  <c r="AY221" i="19"/>
  <c r="AX221" i="19"/>
  <c r="AW221" i="19"/>
  <c r="AV221" i="19"/>
  <c r="AY220" i="19"/>
  <c r="AX220" i="19"/>
  <c r="AW220" i="19"/>
  <c r="AV220" i="19"/>
  <c r="AY219" i="19"/>
  <c r="AX219" i="19"/>
  <c r="AW219" i="19"/>
  <c r="AV219" i="19"/>
  <c r="AY218" i="19"/>
  <c r="AX218" i="19"/>
  <c r="AW218" i="19"/>
  <c r="AV218" i="19"/>
  <c r="AY217" i="19"/>
  <c r="AX217" i="19"/>
  <c r="AW217" i="19"/>
  <c r="AV217" i="19"/>
  <c r="AY216" i="19"/>
  <c r="AX216" i="19"/>
  <c r="AW216" i="19"/>
  <c r="AV216" i="19"/>
  <c r="AY215" i="19"/>
  <c r="AX215" i="19"/>
  <c r="AW215" i="19"/>
  <c r="AV215" i="19"/>
  <c r="AY214" i="19"/>
  <c r="AX214" i="19"/>
  <c r="AW214" i="19"/>
  <c r="AV214" i="19"/>
  <c r="AY213" i="19"/>
  <c r="AX213" i="19"/>
  <c r="AW213" i="19"/>
  <c r="AV213" i="19"/>
  <c r="AY212" i="19"/>
  <c r="AX212" i="19"/>
  <c r="AW212" i="19"/>
  <c r="AV212" i="19"/>
  <c r="AY211" i="19"/>
  <c r="AX211" i="19"/>
  <c r="AW211" i="19"/>
  <c r="AV211" i="19"/>
  <c r="AY210" i="19"/>
  <c r="AX210" i="19"/>
  <c r="AW210" i="19"/>
  <c r="AV210" i="19"/>
  <c r="AY209" i="19"/>
  <c r="AX209" i="19"/>
  <c r="AW209" i="19"/>
  <c r="AV209" i="19"/>
  <c r="AY208" i="19"/>
  <c r="AX208" i="19"/>
  <c r="AW208" i="19"/>
  <c r="AV208" i="19"/>
  <c r="AY207" i="19"/>
  <c r="AX207" i="19"/>
  <c r="AW207" i="19"/>
  <c r="AV207" i="19"/>
  <c r="AY206" i="19"/>
  <c r="AX206" i="19"/>
  <c r="AW206" i="19"/>
  <c r="AV206" i="19"/>
  <c r="AY205" i="19"/>
  <c r="AX205" i="19"/>
  <c r="AW205" i="19"/>
  <c r="AV205" i="19"/>
  <c r="AY204" i="19"/>
  <c r="AX204" i="19"/>
  <c r="AW204" i="19"/>
  <c r="AV204" i="19"/>
  <c r="AY203" i="19"/>
  <c r="AX203" i="19"/>
  <c r="AW203" i="19"/>
  <c r="AV203" i="19"/>
  <c r="AY202" i="19"/>
  <c r="AX202" i="19"/>
  <c r="AW202" i="19"/>
  <c r="AV202" i="19"/>
  <c r="AY201" i="19"/>
  <c r="AX201" i="19"/>
  <c r="AW201" i="19"/>
  <c r="AV201" i="19"/>
  <c r="AY200" i="19"/>
  <c r="AX200" i="19"/>
  <c r="AW200" i="19"/>
  <c r="AV200" i="19"/>
  <c r="AY199" i="19"/>
  <c r="AX199" i="19"/>
  <c r="AW199" i="19"/>
  <c r="AV199" i="19"/>
  <c r="AY198" i="19"/>
  <c r="AX198" i="19"/>
  <c r="AW198" i="19"/>
  <c r="AV198" i="19"/>
  <c r="AY197" i="19"/>
  <c r="AX197" i="19"/>
  <c r="AW197" i="19"/>
  <c r="AV197" i="19"/>
  <c r="AY196" i="19"/>
  <c r="AX196" i="19"/>
  <c r="AW196" i="19"/>
  <c r="AV196" i="19"/>
  <c r="AY195" i="19"/>
  <c r="AX195" i="19"/>
  <c r="AW195" i="19"/>
  <c r="AV195" i="19"/>
  <c r="AY194" i="19"/>
  <c r="AX194" i="19"/>
  <c r="AW194" i="19"/>
  <c r="AV194" i="19"/>
  <c r="AY193" i="19"/>
  <c r="AX193" i="19"/>
  <c r="AW193" i="19"/>
  <c r="AV193" i="19"/>
  <c r="AY192" i="19"/>
  <c r="AX192" i="19"/>
  <c r="AW192" i="19"/>
  <c r="AV192" i="19"/>
  <c r="AY191" i="19"/>
  <c r="AX191" i="19"/>
  <c r="AW191" i="19"/>
  <c r="AV191" i="19"/>
  <c r="AY190" i="19"/>
  <c r="AX190" i="19"/>
  <c r="AW190" i="19"/>
  <c r="AV190" i="19"/>
  <c r="AY189" i="19"/>
  <c r="AX189" i="19"/>
  <c r="AW189" i="19"/>
  <c r="AV189" i="19"/>
  <c r="AY188" i="19"/>
  <c r="AX188" i="19"/>
  <c r="AW188" i="19"/>
  <c r="AV188" i="19"/>
  <c r="AY187" i="19"/>
  <c r="AX187" i="19"/>
  <c r="AW187" i="19"/>
  <c r="AV187" i="19"/>
  <c r="AY186" i="19"/>
  <c r="AX186" i="19"/>
  <c r="AW186" i="19"/>
  <c r="AV186" i="19"/>
  <c r="AY185" i="19"/>
  <c r="AX185" i="19"/>
  <c r="AW185" i="19"/>
  <c r="AV185" i="19"/>
  <c r="AY184" i="19"/>
  <c r="AX184" i="19"/>
  <c r="AW184" i="19"/>
  <c r="AV184" i="19"/>
  <c r="AY183" i="19"/>
  <c r="AX183" i="19"/>
  <c r="AW183" i="19"/>
  <c r="AV183" i="19"/>
  <c r="AY182" i="19"/>
  <c r="AX182" i="19"/>
  <c r="AW182" i="19"/>
  <c r="AV182" i="19"/>
  <c r="AY181" i="19"/>
  <c r="AX181" i="19"/>
  <c r="AW181" i="19"/>
  <c r="AV181" i="19"/>
  <c r="AY180" i="19"/>
  <c r="AX180" i="19"/>
  <c r="AW180" i="19"/>
  <c r="AV180" i="19"/>
  <c r="AY179" i="19"/>
  <c r="AX179" i="19"/>
  <c r="AW179" i="19"/>
  <c r="AV179" i="19"/>
  <c r="AY178" i="19"/>
  <c r="AX178" i="19"/>
  <c r="AW178" i="19"/>
  <c r="AV178" i="19"/>
  <c r="AY177" i="19"/>
  <c r="AX177" i="19"/>
  <c r="AW177" i="19"/>
  <c r="AV177" i="19"/>
  <c r="AY176" i="19"/>
  <c r="AX176" i="19"/>
  <c r="AW176" i="19"/>
  <c r="AV176" i="19"/>
  <c r="AY175" i="19"/>
  <c r="AX175" i="19"/>
  <c r="AW175" i="19"/>
  <c r="AV175" i="19"/>
  <c r="AY174" i="19"/>
  <c r="AX174" i="19"/>
  <c r="AW174" i="19"/>
  <c r="AV174" i="19"/>
  <c r="AY173" i="19"/>
  <c r="AX173" i="19"/>
  <c r="AW173" i="19"/>
  <c r="AV173" i="19"/>
  <c r="AY172" i="19"/>
  <c r="AX172" i="19"/>
  <c r="AW172" i="19"/>
  <c r="AV172" i="19"/>
  <c r="AY171" i="19"/>
  <c r="AX171" i="19"/>
  <c r="AW171" i="19"/>
  <c r="AV171" i="19"/>
  <c r="AY170" i="19"/>
  <c r="AX170" i="19"/>
  <c r="AW170" i="19"/>
  <c r="AV170" i="19"/>
  <c r="AY169" i="19"/>
  <c r="AX169" i="19"/>
  <c r="AW169" i="19"/>
  <c r="AV169" i="19"/>
  <c r="AY168" i="19"/>
  <c r="AX168" i="19"/>
  <c r="AW168" i="19"/>
  <c r="AV168" i="19"/>
  <c r="AY167" i="19"/>
  <c r="AX167" i="19"/>
  <c r="AW167" i="19"/>
  <c r="AV167" i="19"/>
  <c r="AY166" i="19"/>
  <c r="AX166" i="19"/>
  <c r="AW166" i="19"/>
  <c r="AV166" i="19"/>
  <c r="AY165" i="19"/>
  <c r="AX165" i="19"/>
  <c r="AW165" i="19"/>
  <c r="AV165" i="19"/>
  <c r="AY164" i="19"/>
  <c r="AX164" i="19"/>
  <c r="AW164" i="19"/>
  <c r="AV164" i="19"/>
  <c r="AY163" i="19"/>
  <c r="AX163" i="19"/>
  <c r="AW163" i="19"/>
  <c r="AV163" i="19"/>
  <c r="AY162" i="19"/>
  <c r="AX162" i="19"/>
  <c r="AW162" i="19"/>
  <c r="AV162" i="19"/>
  <c r="AY161" i="19"/>
  <c r="AX161" i="19"/>
  <c r="AW161" i="19"/>
  <c r="AV161" i="19"/>
  <c r="AY160" i="19"/>
  <c r="AX160" i="19"/>
  <c r="AW160" i="19"/>
  <c r="AV160" i="19"/>
  <c r="AY159" i="19"/>
  <c r="AX159" i="19"/>
  <c r="AW159" i="19"/>
  <c r="AV159" i="19"/>
  <c r="AY158" i="19"/>
  <c r="AX158" i="19"/>
  <c r="AW158" i="19"/>
  <c r="AV158" i="19"/>
  <c r="AY157" i="19"/>
  <c r="AX157" i="19"/>
  <c r="AW157" i="19"/>
  <c r="AV157" i="19"/>
  <c r="AY156" i="19"/>
  <c r="AX156" i="19"/>
  <c r="AW156" i="19"/>
  <c r="AV156" i="19"/>
  <c r="AY155" i="19"/>
  <c r="AX155" i="19"/>
  <c r="AW155" i="19"/>
  <c r="AV155" i="19"/>
  <c r="AY154" i="19"/>
  <c r="AX154" i="19"/>
  <c r="AW154" i="19"/>
  <c r="AV154" i="19"/>
  <c r="AY153" i="19"/>
  <c r="AX153" i="19"/>
  <c r="AW153" i="19"/>
  <c r="AV153" i="19"/>
  <c r="AY152" i="19"/>
  <c r="AX152" i="19"/>
  <c r="AW152" i="19"/>
  <c r="AV152" i="19"/>
  <c r="AY151" i="19"/>
  <c r="AX151" i="19"/>
  <c r="AW151" i="19"/>
  <c r="AV151" i="19"/>
  <c r="AY150" i="19"/>
  <c r="AX150" i="19"/>
  <c r="AW150" i="19"/>
  <c r="AV150" i="19"/>
  <c r="AY149" i="19"/>
  <c r="AX149" i="19"/>
  <c r="AW149" i="19"/>
  <c r="AV149" i="19"/>
  <c r="AY148" i="19"/>
  <c r="AX148" i="19"/>
  <c r="AW148" i="19"/>
  <c r="AV148" i="19"/>
  <c r="AY147" i="19"/>
  <c r="AX147" i="19"/>
  <c r="AW147" i="19"/>
  <c r="AV147" i="19"/>
  <c r="AY146" i="19"/>
  <c r="AX146" i="19"/>
  <c r="AW146" i="19"/>
  <c r="AV146" i="19"/>
  <c r="AY145" i="19"/>
  <c r="AX145" i="19"/>
  <c r="AW145" i="19"/>
  <c r="AV145" i="19"/>
  <c r="AY144" i="19"/>
  <c r="AX144" i="19"/>
  <c r="AW144" i="19"/>
  <c r="AV144" i="19"/>
  <c r="AY143" i="19"/>
  <c r="AX143" i="19"/>
  <c r="AW143" i="19"/>
  <c r="AV143" i="19"/>
  <c r="AY142" i="19"/>
  <c r="AX142" i="19"/>
  <c r="AW142" i="19"/>
  <c r="AV142" i="19"/>
  <c r="AY141" i="19"/>
  <c r="AX141" i="19"/>
  <c r="AW141" i="19"/>
  <c r="AV141" i="19"/>
  <c r="AY140" i="19"/>
  <c r="AX140" i="19"/>
  <c r="AW140" i="19"/>
  <c r="AV140" i="19"/>
  <c r="AY139" i="19"/>
  <c r="AX139" i="19"/>
  <c r="AW139" i="19"/>
  <c r="AV139" i="19"/>
  <c r="AY138" i="19"/>
  <c r="AX138" i="19"/>
  <c r="AW138" i="19"/>
  <c r="AV138" i="19"/>
  <c r="AY137" i="19"/>
  <c r="AX137" i="19"/>
  <c r="AW137" i="19"/>
  <c r="AV137" i="19"/>
  <c r="AY136" i="19"/>
  <c r="AX136" i="19"/>
  <c r="AW136" i="19"/>
  <c r="AV136" i="19"/>
  <c r="AY135" i="19"/>
  <c r="AX135" i="19"/>
  <c r="AW135" i="19"/>
  <c r="AV135" i="19"/>
  <c r="AY134" i="19"/>
  <c r="AX134" i="19"/>
  <c r="AW134" i="19"/>
  <c r="AV134" i="19"/>
  <c r="AY133" i="19"/>
  <c r="AX133" i="19"/>
  <c r="AW133" i="19"/>
  <c r="AV133" i="19"/>
  <c r="AY132" i="19"/>
  <c r="AX132" i="19"/>
  <c r="AW132" i="19"/>
  <c r="AV132" i="19"/>
  <c r="AY131" i="19"/>
  <c r="AX131" i="19"/>
  <c r="AW131" i="19"/>
  <c r="AV131" i="19"/>
  <c r="AY130" i="19"/>
  <c r="AX130" i="19"/>
  <c r="AW130" i="19"/>
  <c r="AV130" i="19"/>
  <c r="AY129" i="19"/>
  <c r="AX129" i="19"/>
  <c r="AW129" i="19"/>
  <c r="AV129" i="19"/>
  <c r="AY128" i="19"/>
  <c r="AX128" i="19"/>
  <c r="AW128" i="19"/>
  <c r="AV128" i="19"/>
  <c r="AY127" i="19"/>
  <c r="AX127" i="19"/>
  <c r="AW127" i="19"/>
  <c r="AV127" i="19"/>
  <c r="AY126" i="19"/>
  <c r="AX126" i="19"/>
  <c r="AW126" i="19"/>
  <c r="AV126" i="19"/>
  <c r="AY125" i="19"/>
  <c r="AX125" i="19"/>
  <c r="AW125" i="19"/>
  <c r="AV125" i="19"/>
  <c r="AY124" i="19"/>
  <c r="AX124" i="19"/>
  <c r="AW124" i="19"/>
  <c r="AV124" i="19"/>
  <c r="AY123" i="19"/>
  <c r="AX123" i="19"/>
  <c r="AW123" i="19"/>
  <c r="AV123" i="19"/>
  <c r="AY122" i="19"/>
  <c r="AX122" i="19"/>
  <c r="AW122" i="19"/>
  <c r="AV122" i="19"/>
  <c r="AY121" i="19"/>
  <c r="AX121" i="19"/>
  <c r="AW121" i="19"/>
  <c r="AV121" i="19"/>
  <c r="AY120" i="19"/>
  <c r="AX120" i="19"/>
  <c r="AW120" i="19"/>
  <c r="AV120" i="19"/>
  <c r="AY119" i="19"/>
  <c r="AX119" i="19"/>
  <c r="AW119" i="19"/>
  <c r="AV119" i="19"/>
  <c r="AY118" i="19"/>
  <c r="AX118" i="19"/>
  <c r="AW118" i="19"/>
  <c r="AV118" i="19"/>
  <c r="AY117" i="19"/>
  <c r="AX117" i="19"/>
  <c r="AW117" i="19"/>
  <c r="AV117" i="19"/>
  <c r="AY116" i="19"/>
  <c r="AX116" i="19"/>
  <c r="AW116" i="19"/>
  <c r="AV116" i="19"/>
  <c r="AY115" i="19"/>
  <c r="AX115" i="19"/>
  <c r="AW115" i="19"/>
  <c r="AV115" i="19"/>
  <c r="AY114" i="19"/>
  <c r="AX114" i="19"/>
  <c r="AW114" i="19"/>
  <c r="AV114" i="19"/>
  <c r="AY113" i="19"/>
  <c r="AX113" i="19"/>
  <c r="AW113" i="19"/>
  <c r="AV113" i="19"/>
  <c r="AY112" i="19"/>
  <c r="AX112" i="19"/>
  <c r="AW112" i="19"/>
  <c r="AV112" i="19"/>
  <c r="AY111" i="19"/>
  <c r="AX111" i="19"/>
  <c r="AW111" i="19"/>
  <c r="AV111" i="19"/>
  <c r="AY110" i="19"/>
  <c r="AX110" i="19"/>
  <c r="AW110" i="19"/>
  <c r="AV110" i="19"/>
  <c r="AY109" i="19"/>
  <c r="AX109" i="19"/>
  <c r="AW109" i="19"/>
  <c r="AV109" i="19"/>
  <c r="AY108" i="19"/>
  <c r="AX108" i="19"/>
  <c r="AW108" i="19"/>
  <c r="AV108" i="19"/>
  <c r="AY107" i="19"/>
  <c r="AX107" i="19"/>
  <c r="AW107" i="19"/>
  <c r="AV107" i="19"/>
  <c r="AY106" i="19"/>
  <c r="AX106" i="19"/>
  <c r="AW106" i="19"/>
  <c r="AV106" i="19"/>
  <c r="AY105" i="19"/>
  <c r="AX105" i="19"/>
  <c r="AW105" i="19"/>
  <c r="AV105" i="19"/>
  <c r="AY104" i="19"/>
  <c r="AX104" i="19"/>
  <c r="AW104" i="19"/>
  <c r="AV104" i="19"/>
  <c r="AY103" i="19"/>
  <c r="AX103" i="19"/>
  <c r="AW103" i="19"/>
  <c r="AV103" i="19"/>
  <c r="AY102" i="19"/>
  <c r="AX102" i="19"/>
  <c r="AW102" i="19"/>
  <c r="AV102" i="19"/>
  <c r="AY101" i="19"/>
  <c r="AX101" i="19"/>
  <c r="AW101" i="19"/>
  <c r="AV101" i="19"/>
  <c r="AY100" i="19"/>
  <c r="AX100" i="19"/>
  <c r="AW100" i="19"/>
  <c r="AV100" i="19"/>
  <c r="AY99" i="19"/>
  <c r="AX99" i="19"/>
  <c r="AW99" i="19"/>
  <c r="AV99" i="19"/>
  <c r="AY98" i="19"/>
  <c r="AX98" i="19"/>
  <c r="AW98" i="19"/>
  <c r="AV98" i="19"/>
  <c r="AY97" i="19"/>
  <c r="AX97" i="19"/>
  <c r="AW97" i="19"/>
  <c r="AV97" i="19"/>
  <c r="AY96" i="19"/>
  <c r="AX96" i="19"/>
  <c r="AW96" i="19"/>
  <c r="AV96" i="19"/>
  <c r="AY95" i="19"/>
  <c r="AX95" i="19"/>
  <c r="AW95" i="19"/>
  <c r="AV95" i="19"/>
  <c r="AY94" i="19"/>
  <c r="AX94" i="19"/>
  <c r="AW94" i="19"/>
  <c r="AV94" i="19"/>
  <c r="AY93" i="19"/>
  <c r="AX93" i="19"/>
  <c r="AW93" i="19"/>
  <c r="AV93" i="19"/>
  <c r="AY92" i="19"/>
  <c r="AX92" i="19"/>
  <c r="AW92" i="19"/>
  <c r="AV92" i="19"/>
  <c r="AY91" i="19"/>
  <c r="AX91" i="19"/>
  <c r="AW91" i="19"/>
  <c r="AV91" i="19"/>
  <c r="AY90" i="19"/>
  <c r="AX90" i="19"/>
  <c r="AW90" i="19"/>
  <c r="AV90" i="19"/>
  <c r="AY89" i="19"/>
  <c r="AX89" i="19"/>
  <c r="AW89" i="19"/>
  <c r="AV89" i="19"/>
  <c r="AY88" i="19"/>
  <c r="AX88" i="19"/>
  <c r="AW88" i="19"/>
  <c r="AV88" i="19"/>
  <c r="AY87" i="19"/>
  <c r="AX87" i="19"/>
  <c r="AW87" i="19"/>
  <c r="AV87" i="19"/>
  <c r="AY86" i="19"/>
  <c r="AX86" i="19"/>
  <c r="AW86" i="19"/>
  <c r="AV86" i="19"/>
  <c r="AY85" i="19"/>
  <c r="AX85" i="19"/>
  <c r="AW85" i="19"/>
  <c r="AV85" i="19"/>
  <c r="AY84" i="19"/>
  <c r="AX84" i="19"/>
  <c r="AW84" i="19"/>
  <c r="AV84" i="19"/>
  <c r="AY83" i="19"/>
  <c r="AX83" i="19"/>
  <c r="AW83" i="19"/>
  <c r="AV83" i="19"/>
  <c r="AY82" i="19"/>
  <c r="AX82" i="19"/>
  <c r="AW82" i="19"/>
  <c r="AV82" i="19"/>
  <c r="AY81" i="19"/>
  <c r="AX81" i="19"/>
  <c r="AW81" i="19"/>
  <c r="AV81" i="19"/>
  <c r="AY80" i="19"/>
  <c r="AX80" i="19"/>
  <c r="AW80" i="19"/>
  <c r="AV80" i="19"/>
  <c r="AY79" i="19"/>
  <c r="AX79" i="19"/>
  <c r="AW79" i="19"/>
  <c r="AV79" i="19"/>
  <c r="AY78" i="19"/>
  <c r="AX78" i="19"/>
  <c r="AW78" i="19"/>
  <c r="AV78" i="19"/>
  <c r="AY77" i="19"/>
  <c r="AX77" i="19"/>
  <c r="AW77" i="19"/>
  <c r="AV77" i="19"/>
  <c r="AY76" i="19"/>
  <c r="AX76" i="19"/>
  <c r="AW76" i="19"/>
  <c r="AV76" i="19"/>
  <c r="AY75" i="19"/>
  <c r="AX75" i="19"/>
  <c r="AW75" i="19"/>
  <c r="AV75" i="19"/>
  <c r="AY74" i="19"/>
  <c r="AX74" i="19"/>
  <c r="AW74" i="19"/>
  <c r="AV74" i="19"/>
  <c r="AY73" i="19"/>
  <c r="AX73" i="19"/>
  <c r="AW73" i="19"/>
  <c r="AV73" i="19"/>
  <c r="AY72" i="19"/>
  <c r="AX72" i="19"/>
  <c r="AW72" i="19"/>
  <c r="AV72" i="19"/>
  <c r="AY71" i="19"/>
  <c r="AX71" i="19"/>
  <c r="AW71" i="19"/>
  <c r="AV71" i="19"/>
  <c r="AY70" i="19"/>
  <c r="AX70" i="19"/>
  <c r="AW70" i="19"/>
  <c r="AV70" i="19"/>
  <c r="AY69" i="19"/>
  <c r="AX69" i="19"/>
  <c r="AW69" i="19"/>
  <c r="AV69" i="19"/>
  <c r="AY68" i="19"/>
  <c r="AX68" i="19"/>
  <c r="AW68" i="19"/>
  <c r="AV68" i="19"/>
  <c r="AY67" i="19"/>
  <c r="AX67" i="19"/>
  <c r="AW67" i="19"/>
  <c r="AV67" i="19"/>
  <c r="AY66" i="19"/>
  <c r="AX66" i="19"/>
  <c r="AW66" i="19"/>
  <c r="AV66" i="19"/>
  <c r="AY65" i="19"/>
  <c r="AX65" i="19"/>
  <c r="AW65" i="19"/>
  <c r="AV65" i="19"/>
  <c r="AY64" i="19"/>
  <c r="AX64" i="19"/>
  <c r="AW64" i="19"/>
  <c r="AV64" i="19"/>
  <c r="AY63" i="19"/>
  <c r="AX63" i="19"/>
  <c r="AW63" i="19"/>
  <c r="AV63" i="19"/>
  <c r="AY62" i="19"/>
  <c r="AX62" i="19"/>
  <c r="AW62" i="19"/>
  <c r="AV62" i="19"/>
  <c r="AY61" i="19"/>
  <c r="AX61" i="19"/>
  <c r="AW61" i="19"/>
  <c r="AV61" i="19"/>
  <c r="AY60" i="19"/>
  <c r="AX60" i="19"/>
  <c r="AW60" i="19"/>
  <c r="AV60" i="19"/>
  <c r="AY59" i="19"/>
  <c r="AX59" i="19"/>
  <c r="AW59" i="19"/>
  <c r="AV59" i="19"/>
  <c r="AY58" i="19"/>
  <c r="AX58" i="19"/>
  <c r="AW58" i="19"/>
  <c r="AV58" i="19"/>
  <c r="AY57" i="19"/>
  <c r="AX57" i="19"/>
  <c r="AW57" i="19"/>
  <c r="AV57" i="19"/>
  <c r="AY56" i="19"/>
  <c r="AX56" i="19"/>
  <c r="AW56" i="19"/>
  <c r="AV56" i="19"/>
  <c r="AY55" i="19"/>
  <c r="AX55" i="19"/>
  <c r="AW55" i="19"/>
  <c r="AV55" i="19"/>
  <c r="AY54" i="19"/>
  <c r="AX54" i="19"/>
  <c r="AW54" i="19"/>
  <c r="AV54" i="19"/>
  <c r="AY53" i="19"/>
  <c r="AX53" i="19"/>
  <c r="AW53" i="19"/>
  <c r="AV53" i="19"/>
  <c r="AY52" i="19"/>
  <c r="AX52" i="19"/>
  <c r="AW52" i="19"/>
  <c r="AV52" i="19"/>
  <c r="AY51" i="19"/>
  <c r="AX51" i="19"/>
  <c r="AW51" i="19"/>
  <c r="AV51" i="19"/>
  <c r="AY50" i="19"/>
  <c r="AX50" i="19"/>
  <c r="AW50" i="19"/>
  <c r="AV50" i="19"/>
  <c r="AY49" i="19"/>
  <c r="AX49" i="19"/>
  <c r="AW49" i="19"/>
  <c r="AV49" i="19"/>
  <c r="AY48" i="19"/>
  <c r="AX48" i="19"/>
  <c r="AW48" i="19"/>
  <c r="AV48" i="19"/>
  <c r="AY47" i="19"/>
  <c r="AX47" i="19"/>
  <c r="AW47" i="19"/>
  <c r="AV47" i="19"/>
  <c r="AY46" i="19"/>
  <c r="AX46" i="19"/>
  <c r="AW46" i="19"/>
  <c r="AV46" i="19"/>
  <c r="AY45" i="19"/>
  <c r="AX45" i="19"/>
  <c r="AW45" i="19"/>
  <c r="AV45" i="19"/>
  <c r="AY44" i="19"/>
  <c r="AX44" i="19"/>
  <c r="AW44" i="19"/>
  <c r="AV44" i="19"/>
  <c r="AY43" i="19"/>
  <c r="AX43" i="19"/>
  <c r="AW43" i="19"/>
  <c r="AV43" i="19"/>
  <c r="AY42" i="19"/>
  <c r="AX42" i="19"/>
  <c r="AW42" i="19"/>
  <c r="AV42" i="19"/>
  <c r="AY41" i="19"/>
  <c r="AX41" i="19"/>
  <c r="AW41" i="19"/>
  <c r="AV41" i="19"/>
  <c r="AY40" i="19"/>
  <c r="AX40" i="19"/>
  <c r="AW40" i="19"/>
  <c r="AV40" i="19"/>
  <c r="AY39" i="19"/>
  <c r="AX39" i="19"/>
  <c r="AW39" i="19"/>
  <c r="AV39" i="19"/>
  <c r="AY38" i="19"/>
  <c r="AX38" i="19"/>
  <c r="AW38" i="19"/>
  <c r="AV38" i="19"/>
  <c r="AY37" i="19"/>
  <c r="AX37" i="19"/>
  <c r="AW37" i="19"/>
  <c r="AV37" i="19"/>
  <c r="AY36" i="19"/>
  <c r="AX36" i="19"/>
  <c r="AW36" i="19"/>
  <c r="AV36" i="19"/>
  <c r="AY35" i="19"/>
  <c r="AX35" i="19"/>
  <c r="AW35" i="19"/>
  <c r="AV35" i="19"/>
  <c r="AY34" i="19"/>
  <c r="AX34" i="19"/>
  <c r="AW34" i="19"/>
  <c r="AV34" i="19"/>
  <c r="AY33" i="19"/>
  <c r="AX33" i="19"/>
  <c r="AW33" i="19"/>
  <c r="AV33" i="19"/>
  <c r="AY32" i="19"/>
  <c r="AX32" i="19"/>
  <c r="AW32" i="19"/>
  <c r="AV32" i="19"/>
  <c r="AY31" i="19"/>
  <c r="AX31" i="19"/>
  <c r="AW31" i="19"/>
  <c r="AV31" i="19"/>
  <c r="AY30" i="19"/>
  <c r="AX30" i="19"/>
  <c r="AW30" i="19"/>
  <c r="AV30" i="19"/>
  <c r="AY29" i="19"/>
  <c r="AX29" i="19"/>
  <c r="AW29" i="19"/>
  <c r="AV29" i="19"/>
  <c r="AY28" i="19"/>
  <c r="AX28" i="19"/>
  <c r="AW28" i="19"/>
  <c r="AV28" i="19"/>
  <c r="AY27" i="19"/>
  <c r="AX27" i="19"/>
  <c r="AW27" i="19"/>
  <c r="AV27" i="19"/>
  <c r="AY26" i="19"/>
  <c r="AX26" i="19"/>
  <c r="AW26" i="19"/>
  <c r="AV26" i="19"/>
  <c r="AY25" i="19"/>
  <c r="AX25" i="19"/>
  <c r="AW25" i="19"/>
  <c r="AV25" i="19"/>
  <c r="AY24" i="19"/>
  <c r="AX24" i="19"/>
  <c r="AW24" i="19"/>
  <c r="AV24" i="19"/>
  <c r="AY23" i="19"/>
  <c r="AX23" i="19"/>
  <c r="AW23" i="19"/>
  <c r="AV23" i="19"/>
  <c r="AY22" i="19"/>
  <c r="AX22" i="19"/>
  <c r="AW22" i="19"/>
  <c r="AV22" i="19"/>
  <c r="AY21" i="19"/>
  <c r="AX21" i="19"/>
  <c r="AW21" i="19"/>
  <c r="AV21" i="19"/>
  <c r="AY20" i="19"/>
  <c r="AX20" i="19"/>
  <c r="AW20" i="19"/>
  <c r="AV20" i="19"/>
  <c r="AY19" i="19"/>
  <c r="AX19" i="19"/>
  <c r="AW19" i="19"/>
  <c r="AV19" i="19"/>
  <c r="AY18" i="19"/>
  <c r="AX18" i="19"/>
  <c r="AW18" i="19"/>
  <c r="AV18" i="19"/>
  <c r="AY17" i="19"/>
  <c r="AX17" i="19"/>
  <c r="AW17" i="19"/>
  <c r="AV17" i="19"/>
  <c r="AY16" i="19"/>
  <c r="AX16" i="19"/>
  <c r="AW16" i="19"/>
  <c r="AV16" i="19"/>
  <c r="AY15" i="19"/>
  <c r="AX15" i="19"/>
  <c r="AW15" i="19"/>
  <c r="AV15" i="19"/>
  <c r="AY14" i="19"/>
  <c r="AX14" i="19"/>
  <c r="AW14" i="19"/>
  <c r="AV14" i="19"/>
  <c r="AY13" i="19"/>
  <c r="AX13" i="19"/>
  <c r="AW13" i="19"/>
  <c r="AV13" i="19"/>
  <c r="AY12" i="19"/>
  <c r="AX12" i="19"/>
  <c r="AW12" i="19"/>
  <c r="AV12" i="19"/>
  <c r="AY11" i="19"/>
  <c r="AX11" i="19"/>
  <c r="AW11" i="19"/>
  <c r="AV11" i="19"/>
  <c r="AY10" i="19"/>
  <c r="AX10" i="19"/>
  <c r="AW10" i="19"/>
  <c r="AV10" i="19"/>
  <c r="AY9" i="19"/>
  <c r="AX9" i="19"/>
  <c r="AW9" i="19"/>
  <c r="AV9" i="19"/>
  <c r="AY8" i="19"/>
  <c r="AX8" i="19"/>
  <c r="AW8" i="19"/>
  <c r="AV8" i="19"/>
  <c r="AY7" i="19"/>
  <c r="AX7" i="19"/>
  <c r="AW7" i="19"/>
  <c r="AV7" i="19"/>
  <c r="AY6" i="19"/>
  <c r="AX6" i="19"/>
  <c r="AW6" i="19"/>
  <c r="AV6" i="19"/>
  <c r="AY5" i="19"/>
  <c r="AX5" i="19"/>
  <c r="AW5" i="19"/>
  <c r="AV5" i="19"/>
  <c r="AV4" i="19"/>
  <c r="AY4" i="19"/>
  <c r="AX4" i="19"/>
  <c r="AW4" i="19"/>
  <c r="AT5" i="19"/>
  <c r="AZ5" i="19" s="1"/>
  <c r="AU5" i="19"/>
  <c r="BA5" i="19" s="1"/>
  <c r="BB5" i="19" s="1"/>
  <c r="AT6" i="19"/>
  <c r="AZ6" i="19" s="1"/>
  <c r="AU6" i="19"/>
  <c r="BA6" i="19" s="1"/>
  <c r="AT7" i="19"/>
  <c r="AZ7" i="19" s="1"/>
  <c r="AU7" i="19"/>
  <c r="BA7" i="19" s="1"/>
  <c r="AT8" i="19"/>
  <c r="AZ8" i="19" s="1"/>
  <c r="AU8" i="19"/>
  <c r="BA8" i="19" s="1"/>
  <c r="AT9" i="19"/>
  <c r="AZ9" i="19" s="1"/>
  <c r="AU9" i="19"/>
  <c r="BA9" i="19" s="1"/>
  <c r="AT10" i="19"/>
  <c r="AZ10" i="19" s="1"/>
  <c r="AU10" i="19"/>
  <c r="BA10" i="19" s="1"/>
  <c r="AT11" i="19"/>
  <c r="AZ11" i="19" s="1"/>
  <c r="AU11" i="19"/>
  <c r="BA11" i="19" s="1"/>
  <c r="AT12" i="19"/>
  <c r="AZ12" i="19" s="1"/>
  <c r="AU12" i="19"/>
  <c r="BA12" i="19" s="1"/>
  <c r="AT13" i="19"/>
  <c r="AZ13" i="19" s="1"/>
  <c r="AU13" i="19"/>
  <c r="BA13" i="19" s="1"/>
  <c r="BB13" i="19" s="1"/>
  <c r="AT14" i="19"/>
  <c r="AZ14" i="19" s="1"/>
  <c r="AU14" i="19"/>
  <c r="BA14" i="19" s="1"/>
  <c r="AT15" i="19"/>
  <c r="AZ15" i="19" s="1"/>
  <c r="AU15" i="19"/>
  <c r="BA15" i="19" s="1"/>
  <c r="AT16" i="19"/>
  <c r="AZ16" i="19" s="1"/>
  <c r="AU16" i="19"/>
  <c r="BA16" i="19" s="1"/>
  <c r="AT17" i="19"/>
  <c r="AZ17" i="19" s="1"/>
  <c r="AU17" i="19"/>
  <c r="BA17" i="19" s="1"/>
  <c r="BB17" i="19" s="1"/>
  <c r="AT18" i="19"/>
  <c r="AZ18" i="19" s="1"/>
  <c r="AU18" i="19"/>
  <c r="BA18" i="19" s="1"/>
  <c r="AT19" i="19"/>
  <c r="AZ19" i="19" s="1"/>
  <c r="AU19" i="19"/>
  <c r="BA19" i="19" s="1"/>
  <c r="AT20" i="19"/>
  <c r="AZ20" i="19" s="1"/>
  <c r="AU20" i="19"/>
  <c r="BA20" i="19" s="1"/>
  <c r="AT21" i="19"/>
  <c r="AZ21" i="19" s="1"/>
  <c r="AU21" i="19"/>
  <c r="BA21" i="19" s="1"/>
  <c r="AT22" i="19"/>
  <c r="AZ22" i="19" s="1"/>
  <c r="AU22" i="19"/>
  <c r="BA22" i="19" s="1"/>
  <c r="AT23" i="19"/>
  <c r="AZ23" i="19" s="1"/>
  <c r="AU23" i="19"/>
  <c r="BA23" i="19" s="1"/>
  <c r="AT24" i="19"/>
  <c r="AZ24" i="19" s="1"/>
  <c r="AU24" i="19"/>
  <c r="BA24" i="19" s="1"/>
  <c r="AT25" i="19"/>
  <c r="AZ25" i="19" s="1"/>
  <c r="AU25" i="19"/>
  <c r="BA25" i="19" s="1"/>
  <c r="AT26" i="19"/>
  <c r="AZ26" i="19" s="1"/>
  <c r="AU26" i="19"/>
  <c r="BA26" i="19" s="1"/>
  <c r="AT27" i="19"/>
  <c r="AZ27" i="19" s="1"/>
  <c r="AU27" i="19"/>
  <c r="BA27" i="19" s="1"/>
  <c r="AT28" i="19"/>
  <c r="AZ28" i="19" s="1"/>
  <c r="AU28" i="19"/>
  <c r="BA28" i="19" s="1"/>
  <c r="AT29" i="19"/>
  <c r="AZ29" i="19" s="1"/>
  <c r="AU29" i="19"/>
  <c r="BA29" i="19" s="1"/>
  <c r="AT30" i="19"/>
  <c r="AZ30" i="19" s="1"/>
  <c r="AU30" i="19"/>
  <c r="BA30" i="19" s="1"/>
  <c r="AT31" i="19"/>
  <c r="AZ31" i="19" s="1"/>
  <c r="AU31" i="19"/>
  <c r="BA31" i="19" s="1"/>
  <c r="AT32" i="19"/>
  <c r="AZ32" i="19" s="1"/>
  <c r="AU32" i="19"/>
  <c r="BA32" i="19" s="1"/>
  <c r="AT33" i="19"/>
  <c r="AZ33" i="19" s="1"/>
  <c r="AU33" i="19"/>
  <c r="BA33" i="19" s="1"/>
  <c r="AT34" i="19"/>
  <c r="AZ34" i="19" s="1"/>
  <c r="AU34" i="19"/>
  <c r="BA34" i="19" s="1"/>
  <c r="AT35" i="19"/>
  <c r="AZ35" i="19" s="1"/>
  <c r="AU35" i="19"/>
  <c r="BA35" i="19" s="1"/>
  <c r="AT36" i="19"/>
  <c r="AZ36" i="19" s="1"/>
  <c r="AU36" i="19"/>
  <c r="BA36" i="19" s="1"/>
  <c r="AT37" i="19"/>
  <c r="AZ37" i="19" s="1"/>
  <c r="AU37" i="19"/>
  <c r="BA37" i="19" s="1"/>
  <c r="BB37" i="19" s="1"/>
  <c r="AT38" i="19"/>
  <c r="AZ38" i="19" s="1"/>
  <c r="AU38" i="19"/>
  <c r="BA38" i="19" s="1"/>
  <c r="AT39" i="19"/>
  <c r="AZ39" i="19" s="1"/>
  <c r="AU39" i="19"/>
  <c r="BA39" i="19" s="1"/>
  <c r="AT40" i="19"/>
  <c r="AZ40" i="19" s="1"/>
  <c r="AU40" i="19"/>
  <c r="BA40" i="19" s="1"/>
  <c r="AT41" i="19"/>
  <c r="AZ41" i="19" s="1"/>
  <c r="AU41" i="19"/>
  <c r="BA41" i="19" s="1"/>
  <c r="AT42" i="19"/>
  <c r="AZ42" i="19" s="1"/>
  <c r="AU42" i="19"/>
  <c r="BA42" i="19" s="1"/>
  <c r="AT43" i="19"/>
  <c r="AZ43" i="19" s="1"/>
  <c r="AU43" i="19"/>
  <c r="BA43" i="19" s="1"/>
  <c r="AT44" i="19"/>
  <c r="AZ44" i="19" s="1"/>
  <c r="AU44" i="19"/>
  <c r="BA44" i="19" s="1"/>
  <c r="AT45" i="19"/>
  <c r="AZ45" i="19" s="1"/>
  <c r="AU45" i="19"/>
  <c r="BA45" i="19" s="1"/>
  <c r="BB45" i="19" s="1"/>
  <c r="AT46" i="19"/>
  <c r="AZ46" i="19" s="1"/>
  <c r="AU46" i="19"/>
  <c r="BA46" i="19" s="1"/>
  <c r="AT47" i="19"/>
  <c r="AZ47" i="19" s="1"/>
  <c r="AU47" i="19"/>
  <c r="BA47" i="19" s="1"/>
  <c r="AT48" i="19"/>
  <c r="AZ48" i="19" s="1"/>
  <c r="AU48" i="19"/>
  <c r="BA48" i="19" s="1"/>
  <c r="AT49" i="19"/>
  <c r="AZ49" i="19" s="1"/>
  <c r="AU49" i="19"/>
  <c r="BA49" i="19" s="1"/>
  <c r="AT50" i="19"/>
  <c r="AZ50" i="19" s="1"/>
  <c r="AU50" i="19"/>
  <c r="BA50" i="19" s="1"/>
  <c r="AT51" i="19"/>
  <c r="AZ51" i="19" s="1"/>
  <c r="AU51" i="19"/>
  <c r="BA51" i="19" s="1"/>
  <c r="AT52" i="19"/>
  <c r="AZ52" i="19" s="1"/>
  <c r="AU52" i="19"/>
  <c r="BA52" i="19" s="1"/>
  <c r="AT53" i="19"/>
  <c r="AZ53" i="19" s="1"/>
  <c r="AU53" i="19"/>
  <c r="BA53" i="19" s="1"/>
  <c r="AT54" i="19"/>
  <c r="AZ54" i="19" s="1"/>
  <c r="AU54" i="19"/>
  <c r="BA54" i="19" s="1"/>
  <c r="AT55" i="19"/>
  <c r="AZ55" i="19" s="1"/>
  <c r="AU55" i="19"/>
  <c r="BA55" i="19" s="1"/>
  <c r="AT56" i="19"/>
  <c r="AZ56" i="19" s="1"/>
  <c r="AU56" i="19"/>
  <c r="BA56" i="19" s="1"/>
  <c r="AT57" i="19"/>
  <c r="AZ57" i="19" s="1"/>
  <c r="AU57" i="19"/>
  <c r="BA57" i="19" s="1"/>
  <c r="BB57" i="19" s="1"/>
  <c r="AT58" i="19"/>
  <c r="AZ58" i="19" s="1"/>
  <c r="AU58" i="19"/>
  <c r="BA58" i="19" s="1"/>
  <c r="AT59" i="19"/>
  <c r="AZ59" i="19" s="1"/>
  <c r="AU59" i="19"/>
  <c r="BA59" i="19" s="1"/>
  <c r="AT60" i="19"/>
  <c r="AZ60" i="19" s="1"/>
  <c r="AU60" i="19"/>
  <c r="BA60" i="19" s="1"/>
  <c r="AT61" i="19"/>
  <c r="AZ61" i="19" s="1"/>
  <c r="AU61" i="19"/>
  <c r="BA61" i="19" s="1"/>
  <c r="AT62" i="19"/>
  <c r="AZ62" i="19" s="1"/>
  <c r="AU62" i="19"/>
  <c r="BA62" i="19" s="1"/>
  <c r="AT63" i="19"/>
  <c r="AZ63" i="19" s="1"/>
  <c r="AU63" i="19"/>
  <c r="BA63" i="19" s="1"/>
  <c r="AT64" i="19"/>
  <c r="AZ64" i="19" s="1"/>
  <c r="AU64" i="19"/>
  <c r="BA64" i="19" s="1"/>
  <c r="AT65" i="19"/>
  <c r="AZ65" i="19" s="1"/>
  <c r="AU65" i="19"/>
  <c r="BA65" i="19" s="1"/>
  <c r="AT66" i="19"/>
  <c r="AZ66" i="19" s="1"/>
  <c r="AU66" i="19"/>
  <c r="BA66" i="19" s="1"/>
  <c r="AT67" i="19"/>
  <c r="AZ67" i="19" s="1"/>
  <c r="AU67" i="19"/>
  <c r="BA67" i="19" s="1"/>
  <c r="AT68" i="19"/>
  <c r="AZ68" i="19" s="1"/>
  <c r="AU68" i="19"/>
  <c r="BA68" i="19" s="1"/>
  <c r="AT69" i="19"/>
  <c r="AZ69" i="19" s="1"/>
  <c r="AU69" i="19"/>
  <c r="BA69" i="19" s="1"/>
  <c r="BB69" i="19" s="1"/>
  <c r="AT70" i="19"/>
  <c r="AZ70" i="19" s="1"/>
  <c r="AU70" i="19"/>
  <c r="BA70" i="19" s="1"/>
  <c r="AT71" i="19"/>
  <c r="AZ71" i="19" s="1"/>
  <c r="AU71" i="19"/>
  <c r="BA71" i="19" s="1"/>
  <c r="AT72" i="19"/>
  <c r="AZ72" i="19" s="1"/>
  <c r="AU72" i="19"/>
  <c r="BA72" i="19" s="1"/>
  <c r="AT73" i="19"/>
  <c r="AZ73" i="19" s="1"/>
  <c r="AU73" i="19"/>
  <c r="BA73" i="19" s="1"/>
  <c r="AT74" i="19"/>
  <c r="AZ74" i="19" s="1"/>
  <c r="AU74" i="19"/>
  <c r="BA74" i="19" s="1"/>
  <c r="AT75" i="19"/>
  <c r="AZ75" i="19" s="1"/>
  <c r="AU75" i="19"/>
  <c r="BA75" i="19" s="1"/>
  <c r="AT76" i="19"/>
  <c r="AZ76" i="19" s="1"/>
  <c r="AU76" i="19"/>
  <c r="BA76" i="19" s="1"/>
  <c r="AT77" i="19"/>
  <c r="AZ77" i="19" s="1"/>
  <c r="AU77" i="19"/>
  <c r="BA77" i="19" s="1"/>
  <c r="BB77" i="19" s="1"/>
  <c r="AT78" i="19"/>
  <c r="AZ78" i="19" s="1"/>
  <c r="AU78" i="19"/>
  <c r="BA78" i="19" s="1"/>
  <c r="AT79" i="19"/>
  <c r="AZ79" i="19" s="1"/>
  <c r="AU79" i="19"/>
  <c r="BA79" i="19" s="1"/>
  <c r="AT80" i="19"/>
  <c r="AZ80" i="19" s="1"/>
  <c r="AU80" i="19"/>
  <c r="BA80" i="19" s="1"/>
  <c r="AT81" i="19"/>
  <c r="AZ81" i="19" s="1"/>
  <c r="AU81" i="19"/>
  <c r="BA81" i="19" s="1"/>
  <c r="BB81" i="19" s="1"/>
  <c r="AT82" i="19"/>
  <c r="AZ82" i="19" s="1"/>
  <c r="AU82" i="19"/>
  <c r="BA82" i="19" s="1"/>
  <c r="AT83" i="19"/>
  <c r="AZ83" i="19" s="1"/>
  <c r="AU83" i="19"/>
  <c r="BA83" i="19" s="1"/>
  <c r="AT84" i="19"/>
  <c r="AZ84" i="19" s="1"/>
  <c r="AU84" i="19"/>
  <c r="BA84" i="19" s="1"/>
  <c r="AT85" i="19"/>
  <c r="AZ85" i="19" s="1"/>
  <c r="AU85" i="19"/>
  <c r="BA85" i="19" s="1"/>
  <c r="AT86" i="19"/>
  <c r="AZ86" i="19" s="1"/>
  <c r="AU86" i="19"/>
  <c r="BA86" i="19" s="1"/>
  <c r="AT87" i="19"/>
  <c r="AZ87" i="19" s="1"/>
  <c r="AU87" i="19"/>
  <c r="BA87" i="19" s="1"/>
  <c r="AT88" i="19"/>
  <c r="AZ88" i="19" s="1"/>
  <c r="AU88" i="19"/>
  <c r="BA88" i="19" s="1"/>
  <c r="AT89" i="19"/>
  <c r="AZ89" i="19" s="1"/>
  <c r="AU89" i="19"/>
  <c r="BA89" i="19" s="1"/>
  <c r="AT90" i="19"/>
  <c r="AZ90" i="19" s="1"/>
  <c r="AU90" i="19"/>
  <c r="BA90" i="19" s="1"/>
  <c r="AT91" i="19"/>
  <c r="AZ91" i="19" s="1"/>
  <c r="AU91" i="19"/>
  <c r="BA91" i="19" s="1"/>
  <c r="AT92" i="19"/>
  <c r="AZ92" i="19" s="1"/>
  <c r="AU92" i="19"/>
  <c r="BA92" i="19" s="1"/>
  <c r="AT93" i="19"/>
  <c r="AZ93" i="19" s="1"/>
  <c r="AU93" i="19"/>
  <c r="BA93" i="19" s="1"/>
  <c r="AT94" i="19"/>
  <c r="AZ94" i="19" s="1"/>
  <c r="AU94" i="19"/>
  <c r="BA94" i="19" s="1"/>
  <c r="AT95" i="19"/>
  <c r="AZ95" i="19" s="1"/>
  <c r="AU95" i="19"/>
  <c r="BA95" i="19" s="1"/>
  <c r="AT96" i="19"/>
  <c r="AZ96" i="19" s="1"/>
  <c r="AU96" i="19"/>
  <c r="BA96" i="19" s="1"/>
  <c r="AT97" i="19"/>
  <c r="AZ97" i="19" s="1"/>
  <c r="AU97" i="19"/>
  <c r="BA97" i="19" s="1"/>
  <c r="AT98" i="19"/>
  <c r="AZ98" i="19" s="1"/>
  <c r="AU98" i="19"/>
  <c r="BA98" i="19" s="1"/>
  <c r="AT99" i="19"/>
  <c r="AZ99" i="19" s="1"/>
  <c r="AU99" i="19"/>
  <c r="BA99" i="19" s="1"/>
  <c r="AT100" i="19"/>
  <c r="AZ100" i="19" s="1"/>
  <c r="AU100" i="19"/>
  <c r="BA100" i="19" s="1"/>
  <c r="AT101" i="19"/>
  <c r="AZ101" i="19" s="1"/>
  <c r="AU101" i="19"/>
  <c r="BA101" i="19" s="1"/>
  <c r="BB101" i="19" s="1"/>
  <c r="AT102" i="19"/>
  <c r="AZ102" i="19" s="1"/>
  <c r="AU102" i="19"/>
  <c r="BA102" i="19" s="1"/>
  <c r="AT103" i="19"/>
  <c r="AZ103" i="19" s="1"/>
  <c r="AU103" i="19"/>
  <c r="BA103" i="19" s="1"/>
  <c r="AT104" i="19"/>
  <c r="AZ104" i="19" s="1"/>
  <c r="AU104" i="19"/>
  <c r="BA104" i="19" s="1"/>
  <c r="AT105" i="19"/>
  <c r="AZ105" i="19" s="1"/>
  <c r="AU105" i="19"/>
  <c r="BA105" i="19" s="1"/>
  <c r="AT106" i="19"/>
  <c r="AZ106" i="19" s="1"/>
  <c r="AU106" i="19"/>
  <c r="BA106" i="19" s="1"/>
  <c r="AT107" i="19"/>
  <c r="AZ107" i="19" s="1"/>
  <c r="AU107" i="19"/>
  <c r="BA107" i="19" s="1"/>
  <c r="AT108" i="19"/>
  <c r="AZ108" i="19" s="1"/>
  <c r="AU108" i="19"/>
  <c r="BA108" i="19" s="1"/>
  <c r="AT109" i="19"/>
  <c r="AZ109" i="19" s="1"/>
  <c r="AU109" i="19"/>
  <c r="BA109" i="19" s="1"/>
  <c r="AT110" i="19"/>
  <c r="AZ110" i="19" s="1"/>
  <c r="AU110" i="19"/>
  <c r="BA110" i="19" s="1"/>
  <c r="AT111" i="19"/>
  <c r="AZ111" i="19" s="1"/>
  <c r="AU111" i="19"/>
  <c r="BA111" i="19" s="1"/>
  <c r="AT112" i="19"/>
  <c r="AZ112" i="19" s="1"/>
  <c r="AU112" i="19"/>
  <c r="BA112" i="19" s="1"/>
  <c r="AT113" i="19"/>
  <c r="AZ113" i="19" s="1"/>
  <c r="AU113" i="19"/>
  <c r="BA113" i="19" s="1"/>
  <c r="BB113" i="19" s="1"/>
  <c r="AT114" i="19"/>
  <c r="AZ114" i="19" s="1"/>
  <c r="AU114" i="19"/>
  <c r="BA114" i="19" s="1"/>
  <c r="AT115" i="19"/>
  <c r="AZ115" i="19" s="1"/>
  <c r="AU115" i="19"/>
  <c r="BA115" i="19" s="1"/>
  <c r="AT116" i="19"/>
  <c r="AZ116" i="19" s="1"/>
  <c r="AU116" i="19"/>
  <c r="BA116" i="19" s="1"/>
  <c r="AT117" i="19"/>
  <c r="AZ117" i="19" s="1"/>
  <c r="AU117" i="19"/>
  <c r="BA117" i="19" s="1"/>
  <c r="AT118" i="19"/>
  <c r="AZ118" i="19" s="1"/>
  <c r="AU118" i="19"/>
  <c r="BA118" i="19" s="1"/>
  <c r="AT119" i="19"/>
  <c r="AZ119" i="19" s="1"/>
  <c r="AU119" i="19"/>
  <c r="BA119" i="19" s="1"/>
  <c r="AT120" i="19"/>
  <c r="AZ120" i="19" s="1"/>
  <c r="AU120" i="19"/>
  <c r="BA120" i="19" s="1"/>
  <c r="AT121" i="19"/>
  <c r="AZ121" i="19" s="1"/>
  <c r="AU121" i="19"/>
  <c r="BA121" i="19" s="1"/>
  <c r="BB121" i="19" s="1"/>
  <c r="AT122" i="19"/>
  <c r="AZ122" i="19" s="1"/>
  <c r="AU122" i="19"/>
  <c r="BA122" i="19" s="1"/>
  <c r="AT123" i="19"/>
  <c r="AZ123" i="19" s="1"/>
  <c r="AU123" i="19"/>
  <c r="BA123" i="19" s="1"/>
  <c r="AT124" i="19"/>
  <c r="AZ124" i="19" s="1"/>
  <c r="AU124" i="19"/>
  <c r="BA124" i="19" s="1"/>
  <c r="AT125" i="19"/>
  <c r="AZ125" i="19" s="1"/>
  <c r="AU125" i="19"/>
  <c r="BA125" i="19" s="1"/>
  <c r="AT126" i="19"/>
  <c r="AZ126" i="19" s="1"/>
  <c r="AU126" i="19"/>
  <c r="BA126" i="19" s="1"/>
  <c r="AT127" i="19"/>
  <c r="AZ127" i="19" s="1"/>
  <c r="AU127" i="19"/>
  <c r="BA127" i="19" s="1"/>
  <c r="AT128" i="19"/>
  <c r="AZ128" i="19" s="1"/>
  <c r="AU128" i="19"/>
  <c r="BA128" i="19" s="1"/>
  <c r="AT129" i="19"/>
  <c r="AZ129" i="19" s="1"/>
  <c r="AU129" i="19"/>
  <c r="BA129" i="19" s="1"/>
  <c r="AT130" i="19"/>
  <c r="AZ130" i="19" s="1"/>
  <c r="AU130" i="19"/>
  <c r="BA130" i="19" s="1"/>
  <c r="AT131" i="19"/>
  <c r="AZ131" i="19" s="1"/>
  <c r="AU131" i="19"/>
  <c r="BA131" i="19" s="1"/>
  <c r="AT132" i="19"/>
  <c r="AZ132" i="19" s="1"/>
  <c r="AU132" i="19"/>
  <c r="BA132" i="19" s="1"/>
  <c r="AT133" i="19"/>
  <c r="AZ133" i="19" s="1"/>
  <c r="AU133" i="19"/>
  <c r="BA133" i="19" s="1"/>
  <c r="BB133" i="19" s="1"/>
  <c r="AT134" i="19"/>
  <c r="AZ134" i="19" s="1"/>
  <c r="AU134" i="19"/>
  <c r="BA134" i="19" s="1"/>
  <c r="AT135" i="19"/>
  <c r="AZ135" i="19" s="1"/>
  <c r="AU135" i="19"/>
  <c r="BA135" i="19" s="1"/>
  <c r="AT136" i="19"/>
  <c r="AZ136" i="19" s="1"/>
  <c r="AU136" i="19"/>
  <c r="BA136" i="19" s="1"/>
  <c r="AT137" i="19"/>
  <c r="AZ137" i="19" s="1"/>
  <c r="AU137" i="19"/>
  <c r="BA137" i="19" s="1"/>
  <c r="AT138" i="19"/>
  <c r="AZ138" i="19" s="1"/>
  <c r="AU138" i="19"/>
  <c r="BA138" i="19" s="1"/>
  <c r="AT139" i="19"/>
  <c r="AZ139" i="19" s="1"/>
  <c r="AU139" i="19"/>
  <c r="BA139" i="19" s="1"/>
  <c r="AT140" i="19"/>
  <c r="AZ140" i="19" s="1"/>
  <c r="AU140" i="19"/>
  <c r="BA140" i="19" s="1"/>
  <c r="AT141" i="19"/>
  <c r="AZ141" i="19" s="1"/>
  <c r="AU141" i="19"/>
  <c r="BA141" i="19" s="1"/>
  <c r="AT142" i="19"/>
  <c r="AZ142" i="19" s="1"/>
  <c r="AU142" i="19"/>
  <c r="BA142" i="19" s="1"/>
  <c r="AT143" i="19"/>
  <c r="AZ143" i="19" s="1"/>
  <c r="AU143" i="19"/>
  <c r="BA143" i="19" s="1"/>
  <c r="AT144" i="19"/>
  <c r="AZ144" i="19" s="1"/>
  <c r="AU144" i="19"/>
  <c r="BA144" i="19" s="1"/>
  <c r="AT145" i="19"/>
  <c r="AZ145" i="19" s="1"/>
  <c r="AU145" i="19"/>
  <c r="BA145" i="19" s="1"/>
  <c r="AT146" i="19"/>
  <c r="AZ146" i="19" s="1"/>
  <c r="AU146" i="19"/>
  <c r="BA146" i="19" s="1"/>
  <c r="AT147" i="19"/>
  <c r="AZ147" i="19" s="1"/>
  <c r="AU147" i="19"/>
  <c r="BA147" i="19" s="1"/>
  <c r="AT148" i="19"/>
  <c r="AZ148" i="19" s="1"/>
  <c r="AU148" i="19"/>
  <c r="BA148" i="19" s="1"/>
  <c r="AT149" i="19"/>
  <c r="AZ149" i="19" s="1"/>
  <c r="AU149" i="19"/>
  <c r="BA149" i="19" s="1"/>
  <c r="AT150" i="19"/>
  <c r="AZ150" i="19" s="1"/>
  <c r="AU150" i="19"/>
  <c r="BA150" i="19" s="1"/>
  <c r="AT151" i="19"/>
  <c r="AZ151" i="19" s="1"/>
  <c r="AU151" i="19"/>
  <c r="BA151" i="19" s="1"/>
  <c r="AT152" i="19"/>
  <c r="AZ152" i="19" s="1"/>
  <c r="AU152" i="19"/>
  <c r="BA152" i="19" s="1"/>
  <c r="AT153" i="19"/>
  <c r="AZ153" i="19" s="1"/>
  <c r="AU153" i="19"/>
  <c r="BA153" i="19" s="1"/>
  <c r="BB153" i="19" s="1"/>
  <c r="AT154" i="19"/>
  <c r="AZ154" i="19" s="1"/>
  <c r="AU154" i="19"/>
  <c r="BA154" i="19" s="1"/>
  <c r="AT155" i="19"/>
  <c r="AZ155" i="19" s="1"/>
  <c r="AU155" i="19"/>
  <c r="BA155" i="19" s="1"/>
  <c r="AT156" i="19"/>
  <c r="AZ156" i="19" s="1"/>
  <c r="AU156" i="19"/>
  <c r="BA156" i="19" s="1"/>
  <c r="AT157" i="19"/>
  <c r="AZ157" i="19" s="1"/>
  <c r="AU157" i="19"/>
  <c r="BA157" i="19" s="1"/>
  <c r="AT158" i="19"/>
  <c r="AZ158" i="19" s="1"/>
  <c r="AU158" i="19"/>
  <c r="BA158" i="19" s="1"/>
  <c r="AT159" i="19"/>
  <c r="AZ159" i="19" s="1"/>
  <c r="AU159" i="19"/>
  <c r="BA159" i="19" s="1"/>
  <c r="AT160" i="19"/>
  <c r="AZ160" i="19" s="1"/>
  <c r="AU160" i="19"/>
  <c r="BA160" i="19" s="1"/>
  <c r="AT161" i="19"/>
  <c r="AZ161" i="19" s="1"/>
  <c r="AU161" i="19"/>
  <c r="BA161" i="19" s="1"/>
  <c r="AT162" i="19"/>
  <c r="AZ162" i="19" s="1"/>
  <c r="AU162" i="19"/>
  <c r="BA162" i="19" s="1"/>
  <c r="AT163" i="19"/>
  <c r="AZ163" i="19" s="1"/>
  <c r="AU163" i="19"/>
  <c r="BA163" i="19" s="1"/>
  <c r="AT164" i="19"/>
  <c r="AZ164" i="19" s="1"/>
  <c r="AU164" i="19"/>
  <c r="BA164" i="19" s="1"/>
  <c r="AT165" i="19"/>
  <c r="AZ165" i="19" s="1"/>
  <c r="AU165" i="19"/>
  <c r="BA165" i="19" s="1"/>
  <c r="BB165" i="19" s="1"/>
  <c r="AT166" i="19"/>
  <c r="AZ166" i="19" s="1"/>
  <c r="AU166" i="19"/>
  <c r="BA166" i="19" s="1"/>
  <c r="AT167" i="19"/>
  <c r="AZ167" i="19" s="1"/>
  <c r="AU167" i="19"/>
  <c r="BA167" i="19" s="1"/>
  <c r="AT168" i="19"/>
  <c r="AZ168" i="19" s="1"/>
  <c r="AU168" i="19"/>
  <c r="BA168" i="19" s="1"/>
  <c r="AT169" i="19"/>
  <c r="AZ169" i="19" s="1"/>
  <c r="AU169" i="19"/>
  <c r="BA169" i="19" s="1"/>
  <c r="AT170" i="19"/>
  <c r="AZ170" i="19" s="1"/>
  <c r="AU170" i="19"/>
  <c r="BA170" i="19" s="1"/>
  <c r="AT171" i="19"/>
  <c r="AZ171" i="19" s="1"/>
  <c r="AU171" i="19"/>
  <c r="BA171" i="19" s="1"/>
  <c r="AT172" i="19"/>
  <c r="AZ172" i="19" s="1"/>
  <c r="AU172" i="19"/>
  <c r="BA172" i="19" s="1"/>
  <c r="AT173" i="19"/>
  <c r="AZ173" i="19" s="1"/>
  <c r="AU173" i="19"/>
  <c r="BA173" i="19" s="1"/>
  <c r="AT174" i="19"/>
  <c r="AZ174" i="19" s="1"/>
  <c r="AU174" i="19"/>
  <c r="BA174" i="19" s="1"/>
  <c r="AT175" i="19"/>
  <c r="AZ175" i="19" s="1"/>
  <c r="AU175" i="19"/>
  <c r="BA175" i="19" s="1"/>
  <c r="AT176" i="19"/>
  <c r="AZ176" i="19" s="1"/>
  <c r="AU176" i="19"/>
  <c r="BA176" i="19" s="1"/>
  <c r="AT177" i="19"/>
  <c r="AZ177" i="19" s="1"/>
  <c r="AU177" i="19"/>
  <c r="BA177" i="19" s="1"/>
  <c r="BB177" i="19" s="1"/>
  <c r="AT178" i="19"/>
  <c r="AZ178" i="19" s="1"/>
  <c r="AU178" i="19"/>
  <c r="BA178" i="19" s="1"/>
  <c r="AT179" i="19"/>
  <c r="AZ179" i="19" s="1"/>
  <c r="AU179" i="19"/>
  <c r="BA179" i="19" s="1"/>
  <c r="AT180" i="19"/>
  <c r="AZ180" i="19" s="1"/>
  <c r="AU180" i="19"/>
  <c r="BA180" i="19" s="1"/>
  <c r="AT181" i="19"/>
  <c r="AZ181" i="19" s="1"/>
  <c r="AU181" i="19"/>
  <c r="BA181" i="19" s="1"/>
  <c r="AT182" i="19"/>
  <c r="AZ182" i="19" s="1"/>
  <c r="AU182" i="19"/>
  <c r="BA182" i="19" s="1"/>
  <c r="AT183" i="19"/>
  <c r="AZ183" i="19" s="1"/>
  <c r="AU183" i="19"/>
  <c r="BA183" i="19" s="1"/>
  <c r="AT184" i="19"/>
  <c r="AZ184" i="19" s="1"/>
  <c r="AU184" i="19"/>
  <c r="BA184" i="19" s="1"/>
  <c r="AT185" i="19"/>
  <c r="AZ185" i="19" s="1"/>
  <c r="AU185" i="19"/>
  <c r="BA185" i="19" s="1"/>
  <c r="BB185" i="19" s="1"/>
  <c r="AT186" i="19"/>
  <c r="AZ186" i="19" s="1"/>
  <c r="AU186" i="19"/>
  <c r="BA186" i="19" s="1"/>
  <c r="AT187" i="19"/>
  <c r="AZ187" i="19" s="1"/>
  <c r="AU187" i="19"/>
  <c r="BA187" i="19" s="1"/>
  <c r="AT188" i="19"/>
  <c r="AZ188" i="19" s="1"/>
  <c r="AU188" i="19"/>
  <c r="BA188" i="19" s="1"/>
  <c r="AT189" i="19"/>
  <c r="AZ189" i="19" s="1"/>
  <c r="AU189" i="19"/>
  <c r="BA189" i="19" s="1"/>
  <c r="AT190" i="19"/>
  <c r="AZ190" i="19" s="1"/>
  <c r="AU190" i="19"/>
  <c r="BA190" i="19" s="1"/>
  <c r="AT191" i="19"/>
  <c r="AZ191" i="19" s="1"/>
  <c r="AU191" i="19"/>
  <c r="BA191" i="19" s="1"/>
  <c r="AT192" i="19"/>
  <c r="AZ192" i="19" s="1"/>
  <c r="AU192" i="19"/>
  <c r="BA192" i="19" s="1"/>
  <c r="AT193" i="19"/>
  <c r="AZ193" i="19" s="1"/>
  <c r="AU193" i="19"/>
  <c r="BA193" i="19" s="1"/>
  <c r="AT194" i="19"/>
  <c r="AZ194" i="19" s="1"/>
  <c r="AU194" i="19"/>
  <c r="BA194" i="19" s="1"/>
  <c r="AT195" i="19"/>
  <c r="AZ195" i="19" s="1"/>
  <c r="AU195" i="19"/>
  <c r="BA195" i="19" s="1"/>
  <c r="AT196" i="19"/>
  <c r="AZ196" i="19" s="1"/>
  <c r="AU196" i="19"/>
  <c r="BA196" i="19" s="1"/>
  <c r="AT197" i="19"/>
  <c r="AZ197" i="19" s="1"/>
  <c r="AU197" i="19"/>
  <c r="BA197" i="19" s="1"/>
  <c r="BB197" i="19" s="1"/>
  <c r="AT198" i="19"/>
  <c r="AZ198" i="19" s="1"/>
  <c r="AU198" i="19"/>
  <c r="BA198" i="19" s="1"/>
  <c r="AT199" i="19"/>
  <c r="AZ199" i="19" s="1"/>
  <c r="AU199" i="19"/>
  <c r="BA199" i="19" s="1"/>
  <c r="AT200" i="19"/>
  <c r="AZ200" i="19" s="1"/>
  <c r="AU200" i="19"/>
  <c r="BA200" i="19" s="1"/>
  <c r="AT201" i="19"/>
  <c r="AZ201" i="19" s="1"/>
  <c r="AU201" i="19"/>
  <c r="BA201" i="19" s="1"/>
  <c r="AT202" i="19"/>
  <c r="AZ202" i="19" s="1"/>
  <c r="AU202" i="19"/>
  <c r="BA202" i="19" s="1"/>
  <c r="AT203" i="19"/>
  <c r="AZ203" i="19" s="1"/>
  <c r="AU203" i="19"/>
  <c r="BA203" i="19" s="1"/>
  <c r="AT204" i="19"/>
  <c r="AZ204" i="19" s="1"/>
  <c r="AU204" i="19"/>
  <c r="BA204" i="19" s="1"/>
  <c r="AT205" i="19"/>
  <c r="AZ205" i="19" s="1"/>
  <c r="AU205" i="19"/>
  <c r="BA205" i="19" s="1"/>
  <c r="BB205" i="19" s="1"/>
  <c r="AT206" i="19"/>
  <c r="AZ206" i="19" s="1"/>
  <c r="AU206" i="19"/>
  <c r="BA206" i="19" s="1"/>
  <c r="AT207" i="19"/>
  <c r="AZ207" i="19" s="1"/>
  <c r="AU207" i="19"/>
  <c r="BA207" i="19" s="1"/>
  <c r="AT208" i="19"/>
  <c r="AZ208" i="19" s="1"/>
  <c r="AU208" i="19"/>
  <c r="BA208" i="19" s="1"/>
  <c r="AT209" i="19"/>
  <c r="AZ209" i="19" s="1"/>
  <c r="AU209" i="19"/>
  <c r="BA209" i="19" s="1"/>
  <c r="AT210" i="19"/>
  <c r="AZ210" i="19" s="1"/>
  <c r="AU210" i="19"/>
  <c r="BA210" i="19" s="1"/>
  <c r="AT211" i="19"/>
  <c r="AZ211" i="19" s="1"/>
  <c r="AU211" i="19"/>
  <c r="BA211" i="19" s="1"/>
  <c r="AT212" i="19"/>
  <c r="AZ212" i="19" s="1"/>
  <c r="AU212" i="19"/>
  <c r="BA212" i="19" s="1"/>
  <c r="AT213" i="19"/>
  <c r="AZ213" i="19" s="1"/>
  <c r="AU213" i="19"/>
  <c r="BA213" i="19" s="1"/>
  <c r="AT214" i="19"/>
  <c r="AZ214" i="19" s="1"/>
  <c r="AU214" i="19"/>
  <c r="BA214" i="19" s="1"/>
  <c r="AT215" i="19"/>
  <c r="AZ215" i="19" s="1"/>
  <c r="AU215" i="19"/>
  <c r="BA215" i="19" s="1"/>
  <c r="AT216" i="19"/>
  <c r="AZ216" i="19" s="1"/>
  <c r="AU216" i="19"/>
  <c r="BA216" i="19" s="1"/>
  <c r="AT217" i="19"/>
  <c r="AZ217" i="19" s="1"/>
  <c r="AU217" i="19"/>
  <c r="BA217" i="19" s="1"/>
  <c r="AT218" i="19"/>
  <c r="AZ218" i="19" s="1"/>
  <c r="AU218" i="19"/>
  <c r="BA218" i="19" s="1"/>
  <c r="AT219" i="19"/>
  <c r="AZ219" i="19" s="1"/>
  <c r="AU219" i="19"/>
  <c r="BA219" i="19" s="1"/>
  <c r="AT220" i="19"/>
  <c r="AZ220" i="19" s="1"/>
  <c r="AU220" i="19"/>
  <c r="BA220" i="19" s="1"/>
  <c r="AT221" i="19"/>
  <c r="AZ221" i="19" s="1"/>
  <c r="AU221" i="19"/>
  <c r="BA221" i="19" s="1"/>
  <c r="AT222" i="19"/>
  <c r="AZ222" i="19" s="1"/>
  <c r="AU222" i="19"/>
  <c r="BA222" i="19" s="1"/>
  <c r="AT223" i="19"/>
  <c r="AZ223" i="19" s="1"/>
  <c r="AU223" i="19"/>
  <c r="BA223" i="19" s="1"/>
  <c r="AT224" i="19"/>
  <c r="AZ224" i="19" s="1"/>
  <c r="AU224" i="19"/>
  <c r="BA224" i="19" s="1"/>
  <c r="AT225" i="19"/>
  <c r="AZ225" i="19" s="1"/>
  <c r="AU225" i="19"/>
  <c r="BA225" i="19" s="1"/>
  <c r="AT226" i="19"/>
  <c r="AZ226" i="19" s="1"/>
  <c r="AU226" i="19"/>
  <c r="BA226" i="19" s="1"/>
  <c r="AT227" i="19"/>
  <c r="AZ227" i="19" s="1"/>
  <c r="AU227" i="19"/>
  <c r="BA227" i="19" s="1"/>
  <c r="AT228" i="19"/>
  <c r="AZ228" i="19" s="1"/>
  <c r="AU228" i="19"/>
  <c r="BA228" i="19" s="1"/>
  <c r="AT229" i="19"/>
  <c r="AZ229" i="19" s="1"/>
  <c r="AU229" i="19"/>
  <c r="BA229" i="19" s="1"/>
  <c r="AT230" i="19"/>
  <c r="AZ230" i="19" s="1"/>
  <c r="AU230" i="19"/>
  <c r="BA230" i="19" s="1"/>
  <c r="AT231" i="19"/>
  <c r="AZ231" i="19" s="1"/>
  <c r="AU231" i="19"/>
  <c r="BA231" i="19" s="1"/>
  <c r="AT232" i="19"/>
  <c r="AZ232" i="19" s="1"/>
  <c r="AU232" i="19"/>
  <c r="BA232" i="19" s="1"/>
  <c r="AT233" i="19"/>
  <c r="AZ233" i="19" s="1"/>
  <c r="AU233" i="19"/>
  <c r="BA233" i="19" s="1"/>
  <c r="AT234" i="19"/>
  <c r="AZ234" i="19" s="1"/>
  <c r="AU234" i="19"/>
  <c r="BA234" i="19" s="1"/>
  <c r="AT235" i="19"/>
  <c r="AZ235" i="19" s="1"/>
  <c r="AU235" i="19"/>
  <c r="BA235" i="19" s="1"/>
  <c r="AT236" i="19"/>
  <c r="AZ236" i="19" s="1"/>
  <c r="AU236" i="19"/>
  <c r="BA236" i="19" s="1"/>
  <c r="AT237" i="19"/>
  <c r="AZ237" i="19" s="1"/>
  <c r="AU237" i="19"/>
  <c r="BA237" i="19" s="1"/>
  <c r="BB237" i="19" s="1"/>
  <c r="AT238" i="19"/>
  <c r="AZ238" i="19" s="1"/>
  <c r="AU238" i="19"/>
  <c r="BA238" i="19" s="1"/>
  <c r="AT239" i="19"/>
  <c r="AZ239" i="19" s="1"/>
  <c r="AU239" i="19"/>
  <c r="BA239" i="19" s="1"/>
  <c r="AT240" i="19"/>
  <c r="AZ240" i="19" s="1"/>
  <c r="AU240" i="19"/>
  <c r="BA240" i="19" s="1"/>
  <c r="AT241" i="19"/>
  <c r="AZ241" i="19" s="1"/>
  <c r="AU241" i="19"/>
  <c r="BA241" i="19" s="1"/>
  <c r="AT242" i="19"/>
  <c r="AZ242" i="19" s="1"/>
  <c r="AU242" i="19"/>
  <c r="BA242" i="19" s="1"/>
  <c r="AT243" i="19"/>
  <c r="AZ243" i="19" s="1"/>
  <c r="AU243" i="19"/>
  <c r="BA243" i="19" s="1"/>
  <c r="AT244" i="19"/>
  <c r="AZ244" i="19" s="1"/>
  <c r="AU244" i="19"/>
  <c r="BA244" i="19" s="1"/>
  <c r="AT245" i="19"/>
  <c r="AZ245" i="19" s="1"/>
  <c r="AU245" i="19"/>
  <c r="BA245" i="19" s="1"/>
  <c r="AT246" i="19"/>
  <c r="AZ246" i="19" s="1"/>
  <c r="AU246" i="19"/>
  <c r="BA246" i="19" s="1"/>
  <c r="AT247" i="19"/>
  <c r="AZ247" i="19" s="1"/>
  <c r="AU247" i="19"/>
  <c r="BA247" i="19" s="1"/>
  <c r="AT248" i="19"/>
  <c r="AZ248" i="19" s="1"/>
  <c r="AU248" i="19"/>
  <c r="BA248" i="19" s="1"/>
  <c r="AT249" i="19"/>
  <c r="AZ249" i="19" s="1"/>
  <c r="AU249" i="19"/>
  <c r="BA249" i="19" s="1"/>
  <c r="AT250" i="19"/>
  <c r="AZ250" i="19" s="1"/>
  <c r="AU250" i="19"/>
  <c r="BA250" i="19" s="1"/>
  <c r="AT251" i="19"/>
  <c r="AZ251" i="19" s="1"/>
  <c r="AU251" i="19"/>
  <c r="BA251" i="19" s="1"/>
  <c r="AT252" i="19"/>
  <c r="AZ252" i="19" s="1"/>
  <c r="AU252" i="19"/>
  <c r="BA252" i="19" s="1"/>
  <c r="AT253" i="19"/>
  <c r="AZ253" i="19" s="1"/>
  <c r="AU253" i="19"/>
  <c r="BA253" i="19" s="1"/>
  <c r="AT254" i="19"/>
  <c r="AZ254" i="19" s="1"/>
  <c r="AU254" i="19"/>
  <c r="BA254" i="19" s="1"/>
  <c r="AT255" i="19"/>
  <c r="AZ255" i="19" s="1"/>
  <c r="AU255" i="19"/>
  <c r="BA255" i="19" s="1"/>
  <c r="AT256" i="19"/>
  <c r="AZ256" i="19" s="1"/>
  <c r="AU256" i="19"/>
  <c r="BA256" i="19" s="1"/>
  <c r="AT257" i="19"/>
  <c r="AZ257" i="19" s="1"/>
  <c r="AU257" i="19"/>
  <c r="BA257" i="19" s="1"/>
  <c r="AT258" i="19"/>
  <c r="AZ258" i="19" s="1"/>
  <c r="AU258" i="19"/>
  <c r="BA258" i="19" s="1"/>
  <c r="AT259" i="19"/>
  <c r="AZ259" i="19" s="1"/>
  <c r="AU259" i="19"/>
  <c r="BA259" i="19" s="1"/>
  <c r="AT260" i="19"/>
  <c r="AZ260" i="19" s="1"/>
  <c r="AU260" i="19"/>
  <c r="BA260" i="19" s="1"/>
  <c r="AT261" i="19"/>
  <c r="AZ261" i="19" s="1"/>
  <c r="AU261" i="19"/>
  <c r="BA261" i="19" s="1"/>
  <c r="AT262" i="19"/>
  <c r="AZ262" i="19" s="1"/>
  <c r="AU262" i="19"/>
  <c r="BA262" i="19" s="1"/>
  <c r="AT263" i="19"/>
  <c r="AZ263" i="19" s="1"/>
  <c r="AU263" i="19"/>
  <c r="BA263" i="19" s="1"/>
  <c r="AT264" i="19"/>
  <c r="AZ264" i="19" s="1"/>
  <c r="AU264" i="19"/>
  <c r="BA264" i="19" s="1"/>
  <c r="AT265" i="19"/>
  <c r="AZ265" i="19" s="1"/>
  <c r="AU265" i="19"/>
  <c r="BA265" i="19" s="1"/>
  <c r="AT266" i="19"/>
  <c r="AZ266" i="19" s="1"/>
  <c r="AU266" i="19"/>
  <c r="BA266" i="19" s="1"/>
  <c r="AT267" i="19"/>
  <c r="AZ267" i="19" s="1"/>
  <c r="AU267" i="19"/>
  <c r="BA267" i="19" s="1"/>
  <c r="AT268" i="19"/>
  <c r="AZ268" i="19" s="1"/>
  <c r="AU268" i="19"/>
  <c r="BA268" i="19" s="1"/>
  <c r="AT269" i="19"/>
  <c r="AZ269" i="19" s="1"/>
  <c r="AU269" i="19"/>
  <c r="BA269" i="19" s="1"/>
  <c r="BB269" i="19" s="1"/>
  <c r="AT270" i="19"/>
  <c r="AZ270" i="19" s="1"/>
  <c r="AU270" i="19"/>
  <c r="BA270" i="19" s="1"/>
  <c r="AT271" i="19"/>
  <c r="AZ271" i="19" s="1"/>
  <c r="AU271" i="19"/>
  <c r="BA271" i="19" s="1"/>
  <c r="AT272" i="19"/>
  <c r="AZ272" i="19" s="1"/>
  <c r="AU272" i="19"/>
  <c r="BA272" i="19" s="1"/>
  <c r="AT273" i="19"/>
  <c r="AZ273" i="19" s="1"/>
  <c r="AU273" i="19"/>
  <c r="BA273" i="19" s="1"/>
  <c r="BB273" i="19" s="1"/>
  <c r="AT274" i="19"/>
  <c r="AZ274" i="19" s="1"/>
  <c r="AU274" i="19"/>
  <c r="BA274" i="19" s="1"/>
  <c r="AT275" i="19"/>
  <c r="AZ275" i="19" s="1"/>
  <c r="AU275" i="19"/>
  <c r="BA275" i="19" s="1"/>
  <c r="AT276" i="19"/>
  <c r="AZ276" i="19" s="1"/>
  <c r="AU276" i="19"/>
  <c r="BA276" i="19" s="1"/>
  <c r="AT277" i="19"/>
  <c r="AZ277" i="19" s="1"/>
  <c r="AU277" i="19"/>
  <c r="BA277" i="19" s="1"/>
  <c r="AT278" i="19"/>
  <c r="AZ278" i="19" s="1"/>
  <c r="AU278" i="19"/>
  <c r="BA278" i="19" s="1"/>
  <c r="AT279" i="19"/>
  <c r="AZ279" i="19" s="1"/>
  <c r="AU279" i="19"/>
  <c r="BA279" i="19" s="1"/>
  <c r="AT280" i="19"/>
  <c r="AZ280" i="19" s="1"/>
  <c r="AU280" i="19"/>
  <c r="BA280" i="19" s="1"/>
  <c r="AT281" i="19"/>
  <c r="AZ281" i="19" s="1"/>
  <c r="AU281" i="19"/>
  <c r="BA281" i="19" s="1"/>
  <c r="AT282" i="19"/>
  <c r="AZ282" i="19" s="1"/>
  <c r="AU282" i="19"/>
  <c r="BA282" i="19" s="1"/>
  <c r="AT283" i="19"/>
  <c r="AZ283" i="19" s="1"/>
  <c r="AU283" i="19"/>
  <c r="BA283" i="19" s="1"/>
  <c r="AT284" i="19"/>
  <c r="AZ284" i="19" s="1"/>
  <c r="AU284" i="19"/>
  <c r="BA284" i="19" s="1"/>
  <c r="AT285" i="19"/>
  <c r="AZ285" i="19" s="1"/>
  <c r="AU285" i="19"/>
  <c r="BA285" i="19" s="1"/>
  <c r="AT286" i="19"/>
  <c r="AZ286" i="19" s="1"/>
  <c r="AU286" i="19"/>
  <c r="BA286" i="19" s="1"/>
  <c r="AT287" i="19"/>
  <c r="AZ287" i="19" s="1"/>
  <c r="AU287" i="19"/>
  <c r="BA287" i="19" s="1"/>
  <c r="AT288" i="19"/>
  <c r="AZ288" i="19" s="1"/>
  <c r="AU288" i="19"/>
  <c r="BA288" i="19" s="1"/>
  <c r="AT289" i="19"/>
  <c r="AZ289" i="19" s="1"/>
  <c r="AU289" i="19"/>
  <c r="BA289" i="19" s="1"/>
  <c r="AT290" i="19"/>
  <c r="AZ290" i="19" s="1"/>
  <c r="AU290" i="19"/>
  <c r="BA290" i="19" s="1"/>
  <c r="AT291" i="19"/>
  <c r="AZ291" i="19" s="1"/>
  <c r="AU291" i="19"/>
  <c r="BA291" i="19" s="1"/>
  <c r="AT292" i="19"/>
  <c r="AZ292" i="19" s="1"/>
  <c r="AU292" i="19"/>
  <c r="BA292" i="19" s="1"/>
  <c r="AT293" i="19"/>
  <c r="AZ293" i="19" s="1"/>
  <c r="AU293" i="19"/>
  <c r="BA293" i="19" s="1"/>
  <c r="BB293" i="19" s="1"/>
  <c r="AT294" i="19"/>
  <c r="AZ294" i="19" s="1"/>
  <c r="AU294" i="19"/>
  <c r="BA294" i="19" s="1"/>
  <c r="AT295" i="19"/>
  <c r="AZ295" i="19" s="1"/>
  <c r="AU295" i="19"/>
  <c r="BA295" i="19" s="1"/>
  <c r="AT296" i="19"/>
  <c r="AZ296" i="19" s="1"/>
  <c r="AU296" i="19"/>
  <c r="BA296" i="19" s="1"/>
  <c r="AT297" i="19"/>
  <c r="AZ297" i="19" s="1"/>
  <c r="AU297" i="19"/>
  <c r="BA297" i="19" s="1"/>
  <c r="AT298" i="19"/>
  <c r="AZ298" i="19" s="1"/>
  <c r="AU298" i="19"/>
  <c r="BA298" i="19" s="1"/>
  <c r="AT299" i="19"/>
  <c r="AZ299" i="19" s="1"/>
  <c r="AU299" i="19"/>
  <c r="BA299" i="19" s="1"/>
  <c r="AT300" i="19"/>
  <c r="AZ300" i="19" s="1"/>
  <c r="AU300" i="19"/>
  <c r="BA300" i="19" s="1"/>
  <c r="AT301" i="19"/>
  <c r="AZ301" i="19" s="1"/>
  <c r="AU301" i="19"/>
  <c r="BA301" i="19" s="1"/>
  <c r="BB301" i="19" s="1"/>
  <c r="AT302" i="19"/>
  <c r="AZ302" i="19" s="1"/>
  <c r="AU302" i="19"/>
  <c r="BA302" i="19" s="1"/>
  <c r="AT303" i="19"/>
  <c r="AZ303" i="19" s="1"/>
  <c r="AU303" i="19"/>
  <c r="BA303" i="19" s="1"/>
  <c r="AT304" i="19"/>
  <c r="AZ304" i="19" s="1"/>
  <c r="AU304" i="19"/>
  <c r="BA304" i="19" s="1"/>
  <c r="AT305" i="19"/>
  <c r="AZ305" i="19" s="1"/>
  <c r="AU305" i="19"/>
  <c r="BA305" i="19" s="1"/>
  <c r="BB305" i="19" s="1"/>
  <c r="AT306" i="19"/>
  <c r="AZ306" i="19" s="1"/>
  <c r="AU306" i="19"/>
  <c r="BA306" i="19" s="1"/>
  <c r="AT307" i="19"/>
  <c r="AZ307" i="19" s="1"/>
  <c r="AU307" i="19"/>
  <c r="BA307" i="19" s="1"/>
  <c r="AT308" i="19"/>
  <c r="AZ308" i="19" s="1"/>
  <c r="AU308" i="19"/>
  <c r="BA308" i="19" s="1"/>
  <c r="AT309" i="19"/>
  <c r="AZ309" i="19" s="1"/>
  <c r="AU309" i="19"/>
  <c r="BA309" i="19" s="1"/>
  <c r="AT310" i="19"/>
  <c r="AZ310" i="19" s="1"/>
  <c r="AU310" i="19"/>
  <c r="BA310" i="19" s="1"/>
  <c r="AT311" i="19"/>
  <c r="AZ311" i="19" s="1"/>
  <c r="AU311" i="19"/>
  <c r="BA311" i="19" s="1"/>
  <c r="AT312" i="19"/>
  <c r="AZ312" i="19" s="1"/>
  <c r="AU312" i="19"/>
  <c r="BA312" i="19" s="1"/>
  <c r="AT313" i="19"/>
  <c r="AZ313" i="19" s="1"/>
  <c r="AU313" i="19"/>
  <c r="BA313" i="19" s="1"/>
  <c r="AT314" i="19"/>
  <c r="AZ314" i="19" s="1"/>
  <c r="AU314" i="19"/>
  <c r="BA314" i="19" s="1"/>
  <c r="AT315" i="19"/>
  <c r="AZ315" i="19" s="1"/>
  <c r="AU315" i="19"/>
  <c r="BA315" i="19" s="1"/>
  <c r="AT316" i="19"/>
  <c r="AZ316" i="19" s="1"/>
  <c r="AU316" i="19"/>
  <c r="BA316" i="19" s="1"/>
  <c r="AT317" i="19"/>
  <c r="AZ317" i="19" s="1"/>
  <c r="AU317" i="19"/>
  <c r="BA317" i="19" s="1"/>
  <c r="AT318" i="19"/>
  <c r="AZ318" i="19" s="1"/>
  <c r="AU318" i="19"/>
  <c r="BA318" i="19" s="1"/>
  <c r="AT319" i="19"/>
  <c r="AZ319" i="19" s="1"/>
  <c r="AU319" i="19"/>
  <c r="BA319" i="19" s="1"/>
  <c r="AT320" i="19"/>
  <c r="AZ320" i="19" s="1"/>
  <c r="AU320" i="19"/>
  <c r="BA320" i="19" s="1"/>
  <c r="AT321" i="19"/>
  <c r="AZ321" i="19" s="1"/>
  <c r="AU321" i="19"/>
  <c r="BA321" i="19" s="1"/>
  <c r="AT322" i="19"/>
  <c r="AZ322" i="19" s="1"/>
  <c r="AU322" i="19"/>
  <c r="BA322" i="19" s="1"/>
  <c r="AT323" i="19"/>
  <c r="AZ323" i="19" s="1"/>
  <c r="AU323" i="19"/>
  <c r="BA323" i="19" s="1"/>
  <c r="AT324" i="19"/>
  <c r="AZ324" i="19" s="1"/>
  <c r="AU324" i="19"/>
  <c r="BA324" i="19" s="1"/>
  <c r="AT325" i="19"/>
  <c r="AZ325" i="19" s="1"/>
  <c r="AU325" i="19"/>
  <c r="BA325" i="19" s="1"/>
  <c r="AT326" i="19"/>
  <c r="AZ326" i="19" s="1"/>
  <c r="AU326" i="19"/>
  <c r="BA326" i="19" s="1"/>
  <c r="AT327" i="19"/>
  <c r="AZ327" i="19" s="1"/>
  <c r="AU327" i="19"/>
  <c r="BA327" i="19" s="1"/>
  <c r="AT328" i="19"/>
  <c r="AZ328" i="19" s="1"/>
  <c r="AU328" i="19"/>
  <c r="BA328" i="19" s="1"/>
  <c r="AT329" i="19"/>
  <c r="AZ329" i="19" s="1"/>
  <c r="AU329" i="19"/>
  <c r="BA329" i="19" s="1"/>
  <c r="AT330" i="19"/>
  <c r="AZ330" i="19" s="1"/>
  <c r="AU330" i="19"/>
  <c r="BA330" i="19" s="1"/>
  <c r="AT331" i="19"/>
  <c r="AZ331" i="19" s="1"/>
  <c r="AU331" i="19"/>
  <c r="BA331" i="19" s="1"/>
  <c r="AT332" i="19"/>
  <c r="AZ332" i="19" s="1"/>
  <c r="AU332" i="19"/>
  <c r="BA332" i="19" s="1"/>
  <c r="AT333" i="19"/>
  <c r="AZ333" i="19" s="1"/>
  <c r="AU333" i="19"/>
  <c r="BA333" i="19" s="1"/>
  <c r="AT334" i="19"/>
  <c r="AZ334" i="19" s="1"/>
  <c r="AU334" i="19"/>
  <c r="BA334" i="19" s="1"/>
  <c r="AT335" i="19"/>
  <c r="AZ335" i="19" s="1"/>
  <c r="AU335" i="19"/>
  <c r="BA335" i="19" s="1"/>
  <c r="AT336" i="19"/>
  <c r="AZ336" i="19" s="1"/>
  <c r="AU336" i="19"/>
  <c r="BA336" i="19" s="1"/>
  <c r="AT337" i="19"/>
  <c r="AZ337" i="19" s="1"/>
  <c r="AU337" i="19"/>
  <c r="BA337" i="19" s="1"/>
  <c r="AT338" i="19"/>
  <c r="AZ338" i="19" s="1"/>
  <c r="AU338" i="19"/>
  <c r="BA338" i="19" s="1"/>
  <c r="AT339" i="19"/>
  <c r="AZ339" i="19" s="1"/>
  <c r="AU339" i="19"/>
  <c r="BA339" i="19" s="1"/>
  <c r="AT340" i="19"/>
  <c r="AZ340" i="19" s="1"/>
  <c r="AU340" i="19"/>
  <c r="BA340" i="19" s="1"/>
  <c r="AT341" i="19"/>
  <c r="AZ341" i="19" s="1"/>
  <c r="AU341" i="19"/>
  <c r="BA341" i="19" s="1"/>
  <c r="AT342" i="19"/>
  <c r="AZ342" i="19" s="1"/>
  <c r="AU342" i="19"/>
  <c r="BA342" i="19" s="1"/>
  <c r="AT343" i="19"/>
  <c r="AZ343" i="19" s="1"/>
  <c r="AU343" i="19"/>
  <c r="BA343" i="19" s="1"/>
  <c r="AT344" i="19"/>
  <c r="AZ344" i="19" s="1"/>
  <c r="AU344" i="19"/>
  <c r="BA344" i="19" s="1"/>
  <c r="AT345" i="19"/>
  <c r="AZ345" i="19" s="1"/>
  <c r="AU345" i="19"/>
  <c r="BA345" i="19" s="1"/>
  <c r="AT346" i="19"/>
  <c r="AZ346" i="19" s="1"/>
  <c r="AU346" i="19"/>
  <c r="BA346" i="19" s="1"/>
  <c r="AT347" i="19"/>
  <c r="AZ347" i="19" s="1"/>
  <c r="AU347" i="19"/>
  <c r="BA347" i="19" s="1"/>
  <c r="AT348" i="19"/>
  <c r="AZ348" i="19" s="1"/>
  <c r="AU348" i="19"/>
  <c r="BA348" i="19" s="1"/>
  <c r="AT349" i="19"/>
  <c r="AZ349" i="19" s="1"/>
  <c r="AU349" i="19"/>
  <c r="BA349" i="19" s="1"/>
  <c r="AT350" i="19"/>
  <c r="AZ350" i="19" s="1"/>
  <c r="AU350" i="19"/>
  <c r="BA350" i="19" s="1"/>
  <c r="AT351" i="19"/>
  <c r="AZ351" i="19" s="1"/>
  <c r="AU351" i="19"/>
  <c r="BA351" i="19" s="1"/>
  <c r="AT352" i="19"/>
  <c r="AZ352" i="19" s="1"/>
  <c r="AU352" i="19"/>
  <c r="BA352" i="19" s="1"/>
  <c r="AT353" i="19"/>
  <c r="AZ353" i="19" s="1"/>
  <c r="AU353" i="19"/>
  <c r="BA353" i="19" s="1"/>
  <c r="AT354" i="19"/>
  <c r="AZ354" i="19" s="1"/>
  <c r="AU354" i="19"/>
  <c r="BA354" i="19" s="1"/>
  <c r="AT355" i="19"/>
  <c r="AZ355" i="19" s="1"/>
  <c r="AU355" i="19"/>
  <c r="BA355" i="19" s="1"/>
  <c r="AT356" i="19"/>
  <c r="AZ356" i="19" s="1"/>
  <c r="AU356" i="19"/>
  <c r="BA356" i="19" s="1"/>
  <c r="AT357" i="19"/>
  <c r="AZ357" i="19" s="1"/>
  <c r="AU357" i="19"/>
  <c r="BA357" i="19" s="1"/>
  <c r="BB357" i="19" s="1"/>
  <c r="AT358" i="19"/>
  <c r="AZ358" i="19" s="1"/>
  <c r="AU358" i="19"/>
  <c r="BA358" i="19" s="1"/>
  <c r="AT359" i="19"/>
  <c r="AZ359" i="19" s="1"/>
  <c r="AU359" i="19"/>
  <c r="BA359" i="19" s="1"/>
  <c r="AT360" i="19"/>
  <c r="AZ360" i="19" s="1"/>
  <c r="AU360" i="19"/>
  <c r="BA360" i="19" s="1"/>
  <c r="AT361" i="19"/>
  <c r="AZ361" i="19" s="1"/>
  <c r="AU361" i="19"/>
  <c r="BA361" i="19" s="1"/>
  <c r="AT362" i="19"/>
  <c r="AZ362" i="19" s="1"/>
  <c r="AU362" i="19"/>
  <c r="BA362" i="19" s="1"/>
  <c r="AT363" i="19"/>
  <c r="AZ363" i="19" s="1"/>
  <c r="AU363" i="19"/>
  <c r="BA363" i="19" s="1"/>
  <c r="AT364" i="19"/>
  <c r="AZ364" i="19" s="1"/>
  <c r="AU364" i="19"/>
  <c r="BA364" i="19" s="1"/>
  <c r="AT365" i="19"/>
  <c r="AZ365" i="19" s="1"/>
  <c r="AU365" i="19"/>
  <c r="BA365" i="19" s="1"/>
  <c r="AT366" i="19"/>
  <c r="AZ366" i="19" s="1"/>
  <c r="AU366" i="19"/>
  <c r="BA366" i="19" s="1"/>
  <c r="AT367" i="19"/>
  <c r="AZ367" i="19" s="1"/>
  <c r="AU367" i="19"/>
  <c r="BA367" i="19" s="1"/>
  <c r="AT368" i="19"/>
  <c r="AZ368" i="19" s="1"/>
  <c r="AU368" i="19"/>
  <c r="BA368" i="19" s="1"/>
  <c r="AT369" i="19"/>
  <c r="AZ369" i="19" s="1"/>
  <c r="AU369" i="19"/>
  <c r="BA369" i="19" s="1"/>
  <c r="BB369" i="19" s="1"/>
  <c r="AT370" i="19"/>
  <c r="AZ370" i="19" s="1"/>
  <c r="AU370" i="19"/>
  <c r="BA370" i="19" s="1"/>
  <c r="AT371" i="19"/>
  <c r="AZ371" i="19" s="1"/>
  <c r="AU371" i="19"/>
  <c r="BA371" i="19" s="1"/>
  <c r="AT372" i="19"/>
  <c r="AZ372" i="19" s="1"/>
  <c r="AU372" i="19"/>
  <c r="BA372" i="19" s="1"/>
  <c r="AT373" i="19"/>
  <c r="AZ373" i="19" s="1"/>
  <c r="AU373" i="19"/>
  <c r="BA373" i="19" s="1"/>
  <c r="AT374" i="19"/>
  <c r="AZ374" i="19" s="1"/>
  <c r="AU374" i="19"/>
  <c r="BA374" i="19" s="1"/>
  <c r="AT375" i="19"/>
  <c r="AZ375" i="19" s="1"/>
  <c r="AU375" i="19"/>
  <c r="BA375" i="19" s="1"/>
  <c r="AT376" i="19"/>
  <c r="AZ376" i="19" s="1"/>
  <c r="AU376" i="19"/>
  <c r="BA376" i="19" s="1"/>
  <c r="AT377" i="19"/>
  <c r="AZ377" i="19" s="1"/>
  <c r="AU377" i="19"/>
  <c r="BA377" i="19" s="1"/>
  <c r="BB377" i="19" s="1"/>
  <c r="AT378" i="19"/>
  <c r="AZ378" i="19" s="1"/>
  <c r="AU378" i="19"/>
  <c r="BA378" i="19" s="1"/>
  <c r="AT379" i="19"/>
  <c r="AZ379" i="19" s="1"/>
  <c r="AU379" i="19"/>
  <c r="BA379" i="19" s="1"/>
  <c r="AT380" i="19"/>
  <c r="AZ380" i="19" s="1"/>
  <c r="AU380" i="19"/>
  <c r="BA380" i="19" s="1"/>
  <c r="AT381" i="19"/>
  <c r="AZ381" i="19" s="1"/>
  <c r="AU381" i="19"/>
  <c r="BA381" i="19" s="1"/>
  <c r="AT382" i="19"/>
  <c r="AZ382" i="19" s="1"/>
  <c r="AU382" i="19"/>
  <c r="BA382" i="19" s="1"/>
  <c r="AT383" i="19"/>
  <c r="AZ383" i="19" s="1"/>
  <c r="AU383" i="19"/>
  <c r="BA383" i="19" s="1"/>
  <c r="AT384" i="19"/>
  <c r="AZ384" i="19" s="1"/>
  <c r="AU384" i="19"/>
  <c r="BA384" i="19" s="1"/>
  <c r="AT385" i="19"/>
  <c r="AZ385" i="19" s="1"/>
  <c r="AU385" i="19"/>
  <c r="BA385" i="19" s="1"/>
  <c r="AT386" i="19"/>
  <c r="AZ386" i="19" s="1"/>
  <c r="AU386" i="19"/>
  <c r="BA386" i="19" s="1"/>
  <c r="AT387" i="19"/>
  <c r="AZ387" i="19" s="1"/>
  <c r="AU387" i="19"/>
  <c r="BA387" i="19" s="1"/>
  <c r="AT388" i="19"/>
  <c r="AZ388" i="19" s="1"/>
  <c r="AU388" i="19"/>
  <c r="BA388" i="19" s="1"/>
  <c r="AT389" i="19"/>
  <c r="AZ389" i="19" s="1"/>
  <c r="AU389" i="19"/>
  <c r="BA389" i="19" s="1"/>
  <c r="BB389" i="19" s="1"/>
  <c r="AT390" i="19"/>
  <c r="AZ390" i="19" s="1"/>
  <c r="AU390" i="19"/>
  <c r="BA390" i="19" s="1"/>
  <c r="AT391" i="19"/>
  <c r="AZ391" i="19" s="1"/>
  <c r="AU391" i="19"/>
  <c r="BA391" i="19" s="1"/>
  <c r="AT392" i="19"/>
  <c r="AZ392" i="19" s="1"/>
  <c r="AU392" i="19"/>
  <c r="BA392" i="19" s="1"/>
  <c r="AT393" i="19"/>
  <c r="AZ393" i="19" s="1"/>
  <c r="AU393" i="19"/>
  <c r="BA393" i="19" s="1"/>
  <c r="AT394" i="19"/>
  <c r="AZ394" i="19" s="1"/>
  <c r="AU394" i="19"/>
  <c r="BA394" i="19" s="1"/>
  <c r="AT395" i="19"/>
  <c r="AZ395" i="19" s="1"/>
  <c r="AU395" i="19"/>
  <c r="BA395" i="19" s="1"/>
  <c r="AT396" i="19"/>
  <c r="AZ396" i="19" s="1"/>
  <c r="AU396" i="19"/>
  <c r="BA396" i="19" s="1"/>
  <c r="AT397" i="19"/>
  <c r="AZ397" i="19" s="1"/>
  <c r="AU397" i="19"/>
  <c r="BA397" i="19" s="1"/>
  <c r="AT398" i="19"/>
  <c r="AZ398" i="19" s="1"/>
  <c r="AU398" i="19"/>
  <c r="BA398" i="19" s="1"/>
  <c r="AT399" i="19"/>
  <c r="AZ399" i="19" s="1"/>
  <c r="AU399" i="19"/>
  <c r="BA399" i="19" s="1"/>
  <c r="AT400" i="19"/>
  <c r="AZ400" i="19" s="1"/>
  <c r="AU400" i="19"/>
  <c r="BA400" i="19" s="1"/>
  <c r="AT401" i="19"/>
  <c r="AZ401" i="19" s="1"/>
  <c r="AU401" i="19"/>
  <c r="BA401" i="19" s="1"/>
  <c r="AT402" i="19"/>
  <c r="AZ402" i="19" s="1"/>
  <c r="AU402" i="19"/>
  <c r="BA402" i="19" s="1"/>
  <c r="AT403" i="19"/>
  <c r="AZ403" i="19" s="1"/>
  <c r="AU403" i="19"/>
  <c r="BA403" i="19" s="1"/>
  <c r="AT404" i="19"/>
  <c r="AZ404" i="19" s="1"/>
  <c r="AU404" i="19"/>
  <c r="BA404" i="19" s="1"/>
  <c r="AT405" i="19"/>
  <c r="AZ405" i="19" s="1"/>
  <c r="AU405" i="19"/>
  <c r="BA405" i="19" s="1"/>
  <c r="AT406" i="19"/>
  <c r="AZ406" i="19" s="1"/>
  <c r="AU406" i="19"/>
  <c r="BA406" i="19" s="1"/>
  <c r="AT407" i="19"/>
  <c r="AZ407" i="19" s="1"/>
  <c r="AU407" i="19"/>
  <c r="BA407" i="19" s="1"/>
  <c r="AT408" i="19"/>
  <c r="AZ408" i="19" s="1"/>
  <c r="AU408" i="19"/>
  <c r="BA408" i="19" s="1"/>
  <c r="AT409" i="19"/>
  <c r="AZ409" i="19" s="1"/>
  <c r="AU409" i="19"/>
  <c r="BA409" i="19" s="1"/>
  <c r="BB409" i="19" s="1"/>
  <c r="AT410" i="19"/>
  <c r="AZ410" i="19" s="1"/>
  <c r="AU410" i="19"/>
  <c r="BA410" i="19" s="1"/>
  <c r="AT411" i="19"/>
  <c r="AZ411" i="19" s="1"/>
  <c r="AU411" i="19"/>
  <c r="BA411" i="19" s="1"/>
  <c r="AT412" i="19"/>
  <c r="AZ412" i="19" s="1"/>
  <c r="AU412" i="19"/>
  <c r="BA412" i="19" s="1"/>
  <c r="AT413" i="19"/>
  <c r="AZ413" i="19" s="1"/>
  <c r="AU413" i="19"/>
  <c r="BA413" i="19" s="1"/>
  <c r="AT414" i="19"/>
  <c r="AZ414" i="19" s="1"/>
  <c r="AU414" i="19"/>
  <c r="BA414" i="19" s="1"/>
  <c r="AT415" i="19"/>
  <c r="AZ415" i="19" s="1"/>
  <c r="AU415" i="19"/>
  <c r="BA415" i="19" s="1"/>
  <c r="AT416" i="19"/>
  <c r="AZ416" i="19" s="1"/>
  <c r="AU416" i="19"/>
  <c r="BA416" i="19" s="1"/>
  <c r="AT417" i="19"/>
  <c r="AZ417" i="19" s="1"/>
  <c r="AU417" i="19"/>
  <c r="BA417" i="19" s="1"/>
  <c r="AT418" i="19"/>
  <c r="AZ418" i="19" s="1"/>
  <c r="AU418" i="19"/>
  <c r="BA418" i="19" s="1"/>
  <c r="AT419" i="19"/>
  <c r="AZ419" i="19" s="1"/>
  <c r="AU419" i="19"/>
  <c r="BA419" i="19" s="1"/>
  <c r="AT420" i="19"/>
  <c r="AZ420" i="19" s="1"/>
  <c r="AU420" i="19"/>
  <c r="BA420" i="19" s="1"/>
  <c r="AT421" i="19"/>
  <c r="AZ421" i="19" s="1"/>
  <c r="AU421" i="19"/>
  <c r="BA421" i="19" s="1"/>
  <c r="BB421" i="19" s="1"/>
  <c r="AT422" i="19"/>
  <c r="AZ422" i="19" s="1"/>
  <c r="AU422" i="19"/>
  <c r="BA422" i="19" s="1"/>
  <c r="AT423" i="19"/>
  <c r="AZ423" i="19" s="1"/>
  <c r="AU423" i="19"/>
  <c r="BA423" i="19" s="1"/>
  <c r="AT424" i="19"/>
  <c r="AZ424" i="19" s="1"/>
  <c r="AU424" i="19"/>
  <c r="BA424" i="19" s="1"/>
  <c r="AT425" i="19"/>
  <c r="AZ425" i="19" s="1"/>
  <c r="AU425" i="19"/>
  <c r="BA425" i="19" s="1"/>
  <c r="AT426" i="19"/>
  <c r="AZ426" i="19" s="1"/>
  <c r="AU426" i="19"/>
  <c r="BA426" i="19" s="1"/>
  <c r="AT427" i="19"/>
  <c r="AZ427" i="19" s="1"/>
  <c r="AU427" i="19"/>
  <c r="BA427" i="19" s="1"/>
  <c r="AT428" i="19"/>
  <c r="AZ428" i="19" s="1"/>
  <c r="AU428" i="19"/>
  <c r="BA428" i="19" s="1"/>
  <c r="AT429" i="19"/>
  <c r="AZ429" i="19" s="1"/>
  <c r="AU429" i="19"/>
  <c r="BA429" i="19" s="1"/>
  <c r="AT430" i="19"/>
  <c r="AZ430" i="19" s="1"/>
  <c r="AU430" i="19"/>
  <c r="BA430" i="19" s="1"/>
  <c r="AT431" i="19"/>
  <c r="AZ431" i="19" s="1"/>
  <c r="AU431" i="19"/>
  <c r="BA431" i="19" s="1"/>
  <c r="AT432" i="19"/>
  <c r="AZ432" i="19" s="1"/>
  <c r="AU432" i="19"/>
  <c r="BA432" i="19" s="1"/>
  <c r="AT433" i="19"/>
  <c r="AZ433" i="19" s="1"/>
  <c r="AU433" i="19"/>
  <c r="BA433" i="19" s="1"/>
  <c r="AT434" i="19"/>
  <c r="AZ434" i="19" s="1"/>
  <c r="AU434" i="19"/>
  <c r="BA434" i="19" s="1"/>
  <c r="AT435" i="19"/>
  <c r="AZ435" i="19" s="1"/>
  <c r="AU435" i="19"/>
  <c r="BA435" i="19" s="1"/>
  <c r="AT436" i="19"/>
  <c r="AZ436" i="19" s="1"/>
  <c r="AU436" i="19"/>
  <c r="BA436" i="19" s="1"/>
  <c r="AT437" i="19"/>
  <c r="AZ437" i="19" s="1"/>
  <c r="AU437" i="19"/>
  <c r="BA437" i="19" s="1"/>
  <c r="AT438" i="19"/>
  <c r="AZ438" i="19" s="1"/>
  <c r="AU438" i="19"/>
  <c r="BA438" i="19" s="1"/>
  <c r="AT439" i="19"/>
  <c r="AZ439" i="19" s="1"/>
  <c r="AU439" i="19"/>
  <c r="BA439" i="19" s="1"/>
  <c r="AT440" i="19"/>
  <c r="AZ440" i="19" s="1"/>
  <c r="AU440" i="19"/>
  <c r="BA440" i="19" s="1"/>
  <c r="AT441" i="19"/>
  <c r="AZ441" i="19" s="1"/>
  <c r="AU441" i="19"/>
  <c r="BA441" i="19" s="1"/>
  <c r="AT442" i="19"/>
  <c r="AZ442" i="19" s="1"/>
  <c r="AU442" i="19"/>
  <c r="BA442" i="19" s="1"/>
  <c r="AT443" i="19"/>
  <c r="AZ443" i="19" s="1"/>
  <c r="AU443" i="19"/>
  <c r="BA443" i="19" s="1"/>
  <c r="AT444" i="19"/>
  <c r="AZ444" i="19" s="1"/>
  <c r="AU444" i="19"/>
  <c r="BA444" i="19" s="1"/>
  <c r="AT445" i="19"/>
  <c r="AZ445" i="19" s="1"/>
  <c r="AU445" i="19"/>
  <c r="BA445" i="19" s="1"/>
  <c r="AT446" i="19"/>
  <c r="AZ446" i="19" s="1"/>
  <c r="AU446" i="19"/>
  <c r="BA446" i="19" s="1"/>
  <c r="AT447" i="19"/>
  <c r="AZ447" i="19" s="1"/>
  <c r="AU447" i="19"/>
  <c r="BA447" i="19" s="1"/>
  <c r="AT448" i="19"/>
  <c r="AZ448" i="19" s="1"/>
  <c r="AU448" i="19"/>
  <c r="BA448" i="19" s="1"/>
  <c r="AT449" i="19"/>
  <c r="AZ449" i="19" s="1"/>
  <c r="AU449" i="19"/>
  <c r="BA449" i="19" s="1"/>
  <c r="AT450" i="19"/>
  <c r="AZ450" i="19" s="1"/>
  <c r="AU450" i="19"/>
  <c r="BA450" i="19" s="1"/>
  <c r="AT451" i="19"/>
  <c r="AZ451" i="19" s="1"/>
  <c r="AU451" i="19"/>
  <c r="BA451" i="19" s="1"/>
  <c r="AT452" i="19"/>
  <c r="AZ452" i="19" s="1"/>
  <c r="AU452" i="19"/>
  <c r="BA452" i="19" s="1"/>
  <c r="AT453" i="19"/>
  <c r="AZ453" i="19" s="1"/>
  <c r="AU453" i="19"/>
  <c r="BA453" i="19" s="1"/>
  <c r="BB453" i="19" s="1"/>
  <c r="AT454" i="19"/>
  <c r="AZ454" i="19" s="1"/>
  <c r="AU454" i="19"/>
  <c r="BA454" i="19" s="1"/>
  <c r="AT455" i="19"/>
  <c r="AZ455" i="19" s="1"/>
  <c r="AU455" i="19"/>
  <c r="BA455" i="19" s="1"/>
  <c r="AT456" i="19"/>
  <c r="AZ456" i="19" s="1"/>
  <c r="AU456" i="19"/>
  <c r="BA456" i="19" s="1"/>
  <c r="AT457" i="19"/>
  <c r="AZ457" i="19" s="1"/>
  <c r="AU457" i="19"/>
  <c r="BA457" i="19" s="1"/>
  <c r="AT458" i="19"/>
  <c r="AZ458" i="19" s="1"/>
  <c r="AU458" i="19"/>
  <c r="BA458" i="19" s="1"/>
  <c r="AT459" i="19"/>
  <c r="AZ459" i="19" s="1"/>
  <c r="AU459" i="19"/>
  <c r="BA459" i="19" s="1"/>
  <c r="AT460" i="19"/>
  <c r="AZ460" i="19" s="1"/>
  <c r="AU460" i="19"/>
  <c r="BA460" i="19" s="1"/>
  <c r="AT461" i="19"/>
  <c r="AZ461" i="19" s="1"/>
  <c r="AU461" i="19"/>
  <c r="BA461" i="19" s="1"/>
  <c r="BB461" i="19" s="1"/>
  <c r="AT462" i="19"/>
  <c r="AZ462" i="19" s="1"/>
  <c r="AU462" i="19"/>
  <c r="BA462" i="19" s="1"/>
  <c r="AT463" i="19"/>
  <c r="AZ463" i="19" s="1"/>
  <c r="AU463" i="19"/>
  <c r="BA463" i="19" s="1"/>
  <c r="AT464" i="19"/>
  <c r="AZ464" i="19" s="1"/>
  <c r="AU464" i="19"/>
  <c r="BA464" i="19" s="1"/>
  <c r="AT465" i="19"/>
  <c r="AZ465" i="19" s="1"/>
  <c r="AU465" i="19"/>
  <c r="BA465" i="19" s="1"/>
  <c r="AT466" i="19"/>
  <c r="AZ466" i="19" s="1"/>
  <c r="AU466" i="19"/>
  <c r="BA466" i="19" s="1"/>
  <c r="AT467" i="19"/>
  <c r="AZ467" i="19" s="1"/>
  <c r="AU467" i="19"/>
  <c r="BA467" i="19" s="1"/>
  <c r="AT468" i="19"/>
  <c r="AZ468" i="19" s="1"/>
  <c r="AU468" i="19"/>
  <c r="BA468" i="19" s="1"/>
  <c r="AT469" i="19"/>
  <c r="AZ469" i="19" s="1"/>
  <c r="AU469" i="19"/>
  <c r="BA469" i="19" s="1"/>
  <c r="AT470" i="19"/>
  <c r="AZ470" i="19" s="1"/>
  <c r="AU470" i="19"/>
  <c r="BA470" i="19" s="1"/>
  <c r="AT471" i="19"/>
  <c r="AZ471" i="19" s="1"/>
  <c r="AU471" i="19"/>
  <c r="BA471" i="19" s="1"/>
  <c r="AT472" i="19"/>
  <c r="AZ472" i="19" s="1"/>
  <c r="AU472" i="19"/>
  <c r="BA472" i="19" s="1"/>
  <c r="AT473" i="19"/>
  <c r="AZ473" i="19" s="1"/>
  <c r="AU473" i="19"/>
  <c r="BA473" i="19" s="1"/>
  <c r="BB473" i="19" s="1"/>
  <c r="AT474" i="19"/>
  <c r="AZ474" i="19" s="1"/>
  <c r="AU474" i="19"/>
  <c r="BA474" i="19" s="1"/>
  <c r="AT475" i="19"/>
  <c r="AZ475" i="19" s="1"/>
  <c r="AU475" i="19"/>
  <c r="BA475" i="19" s="1"/>
  <c r="AT476" i="19"/>
  <c r="AZ476" i="19" s="1"/>
  <c r="AU476" i="19"/>
  <c r="BA476" i="19" s="1"/>
  <c r="AT477" i="19"/>
  <c r="AZ477" i="19" s="1"/>
  <c r="AU477" i="19"/>
  <c r="BA477" i="19" s="1"/>
  <c r="AT478" i="19"/>
  <c r="AZ478" i="19" s="1"/>
  <c r="AU478" i="19"/>
  <c r="BA478" i="19" s="1"/>
  <c r="AT479" i="19"/>
  <c r="AZ479" i="19" s="1"/>
  <c r="AU479" i="19"/>
  <c r="BA479" i="19" s="1"/>
  <c r="AT480" i="19"/>
  <c r="AZ480" i="19" s="1"/>
  <c r="AU480" i="19"/>
  <c r="BA480" i="19" s="1"/>
  <c r="AT481" i="19"/>
  <c r="AZ481" i="19" s="1"/>
  <c r="AU481" i="19"/>
  <c r="BA481" i="19" s="1"/>
  <c r="AT482" i="19"/>
  <c r="AZ482" i="19" s="1"/>
  <c r="AU482" i="19"/>
  <c r="BA482" i="19" s="1"/>
  <c r="AT483" i="19"/>
  <c r="AZ483" i="19" s="1"/>
  <c r="AU483" i="19"/>
  <c r="BA483" i="19" s="1"/>
  <c r="AT484" i="19"/>
  <c r="AZ484" i="19" s="1"/>
  <c r="AU484" i="19"/>
  <c r="BA484" i="19" s="1"/>
  <c r="AT485" i="19"/>
  <c r="AZ485" i="19" s="1"/>
  <c r="AU485" i="19"/>
  <c r="BA485" i="19" s="1"/>
  <c r="AT486" i="19"/>
  <c r="AZ486" i="19" s="1"/>
  <c r="AU486" i="19"/>
  <c r="BA486" i="19" s="1"/>
  <c r="AT487" i="19"/>
  <c r="AZ487" i="19" s="1"/>
  <c r="AU487" i="19"/>
  <c r="BA487" i="19" s="1"/>
  <c r="AT488" i="19"/>
  <c r="AZ488" i="19" s="1"/>
  <c r="AU488" i="19"/>
  <c r="BA488" i="19" s="1"/>
  <c r="AT489" i="19"/>
  <c r="AZ489" i="19" s="1"/>
  <c r="AU489" i="19"/>
  <c r="BA489" i="19" s="1"/>
  <c r="AT490" i="19"/>
  <c r="AZ490" i="19" s="1"/>
  <c r="AU490" i="19"/>
  <c r="BA490" i="19" s="1"/>
  <c r="AT491" i="19"/>
  <c r="AZ491" i="19" s="1"/>
  <c r="AU491" i="19"/>
  <c r="BA491" i="19" s="1"/>
  <c r="AT492" i="19"/>
  <c r="AZ492" i="19" s="1"/>
  <c r="AU492" i="19"/>
  <c r="BA492" i="19" s="1"/>
  <c r="AT493" i="19"/>
  <c r="AZ493" i="19" s="1"/>
  <c r="AU493" i="19"/>
  <c r="BA493" i="19" s="1"/>
  <c r="BB493" i="19" s="1"/>
  <c r="AT494" i="19"/>
  <c r="AZ494" i="19" s="1"/>
  <c r="AU494" i="19"/>
  <c r="BA494" i="19" s="1"/>
  <c r="AT495" i="19"/>
  <c r="AZ495" i="19" s="1"/>
  <c r="AU495" i="19"/>
  <c r="BA495" i="19" s="1"/>
  <c r="AT496" i="19"/>
  <c r="AZ496" i="19" s="1"/>
  <c r="AU496" i="19"/>
  <c r="BA496" i="19" s="1"/>
  <c r="AT497" i="19"/>
  <c r="AZ497" i="19" s="1"/>
  <c r="AU497" i="19"/>
  <c r="BA497" i="19" s="1"/>
  <c r="AT498" i="19"/>
  <c r="AZ498" i="19" s="1"/>
  <c r="AU498" i="19"/>
  <c r="BA498" i="19" s="1"/>
  <c r="AT499" i="19"/>
  <c r="AZ499" i="19" s="1"/>
  <c r="AU499" i="19"/>
  <c r="BA499" i="19" s="1"/>
  <c r="AT500" i="19"/>
  <c r="AZ500" i="19" s="1"/>
  <c r="AU500" i="19"/>
  <c r="BA500" i="19" s="1"/>
  <c r="AT501" i="19"/>
  <c r="AZ501" i="19" s="1"/>
  <c r="AU501" i="19"/>
  <c r="BA501" i="19" s="1"/>
  <c r="AT502" i="19"/>
  <c r="AZ502" i="19" s="1"/>
  <c r="AU502" i="19"/>
  <c r="BA502" i="19" s="1"/>
  <c r="AT503" i="19"/>
  <c r="AZ503" i="19" s="1"/>
  <c r="AU503" i="19"/>
  <c r="BA503" i="19" s="1"/>
  <c r="AT504" i="19"/>
  <c r="AZ504" i="19" s="1"/>
  <c r="AU504" i="19"/>
  <c r="BA504" i="19" s="1"/>
  <c r="AT505" i="19"/>
  <c r="AZ505" i="19" s="1"/>
  <c r="AU505" i="19"/>
  <c r="BA505" i="19" s="1"/>
  <c r="AT506" i="19"/>
  <c r="AZ506" i="19" s="1"/>
  <c r="AU506" i="19"/>
  <c r="BA506" i="19" s="1"/>
  <c r="AT507" i="19"/>
  <c r="AZ507" i="19" s="1"/>
  <c r="AU507" i="19"/>
  <c r="BA507" i="19" s="1"/>
  <c r="AT508" i="19"/>
  <c r="AZ508" i="19" s="1"/>
  <c r="AU508" i="19"/>
  <c r="BA508" i="19" s="1"/>
  <c r="AT509" i="19"/>
  <c r="AZ509" i="19" s="1"/>
  <c r="AU509" i="19"/>
  <c r="BA509" i="19" s="1"/>
  <c r="AT510" i="19"/>
  <c r="AZ510" i="19" s="1"/>
  <c r="AU510" i="19"/>
  <c r="BA510" i="19" s="1"/>
  <c r="AT511" i="19"/>
  <c r="AZ511" i="19" s="1"/>
  <c r="AU511" i="19"/>
  <c r="BA511" i="19" s="1"/>
  <c r="AT512" i="19"/>
  <c r="AZ512" i="19" s="1"/>
  <c r="AU512" i="19"/>
  <c r="BA512" i="19" s="1"/>
  <c r="AT513" i="19"/>
  <c r="AZ513" i="19" s="1"/>
  <c r="AU513" i="19"/>
  <c r="BA513" i="19" s="1"/>
  <c r="AT514" i="19"/>
  <c r="AZ514" i="19" s="1"/>
  <c r="AU514" i="19"/>
  <c r="BA514" i="19" s="1"/>
  <c r="AT515" i="19"/>
  <c r="AZ515" i="19" s="1"/>
  <c r="AU515" i="19"/>
  <c r="BA515" i="19" s="1"/>
  <c r="AT516" i="19"/>
  <c r="AZ516" i="19" s="1"/>
  <c r="AU516" i="19"/>
  <c r="BA516" i="19" s="1"/>
  <c r="AT517" i="19"/>
  <c r="AZ517" i="19" s="1"/>
  <c r="AU517" i="19"/>
  <c r="BA517" i="19" s="1"/>
  <c r="AT518" i="19"/>
  <c r="AZ518" i="19" s="1"/>
  <c r="AU518" i="19"/>
  <c r="BA518" i="19" s="1"/>
  <c r="AT519" i="19"/>
  <c r="AZ519" i="19" s="1"/>
  <c r="AU519" i="19"/>
  <c r="BA519" i="19" s="1"/>
  <c r="AT520" i="19"/>
  <c r="AZ520" i="19" s="1"/>
  <c r="AU520" i="19"/>
  <c r="BA520" i="19" s="1"/>
  <c r="AT521" i="19"/>
  <c r="AZ521" i="19" s="1"/>
  <c r="AU521" i="19"/>
  <c r="BA521" i="19" s="1"/>
  <c r="AT522" i="19"/>
  <c r="AZ522" i="19" s="1"/>
  <c r="AU522" i="19"/>
  <c r="BA522" i="19" s="1"/>
  <c r="AT523" i="19"/>
  <c r="AZ523" i="19" s="1"/>
  <c r="AU523" i="19"/>
  <c r="BA523" i="19" s="1"/>
  <c r="AT524" i="19"/>
  <c r="AZ524" i="19" s="1"/>
  <c r="AU524" i="19"/>
  <c r="BA524" i="19" s="1"/>
  <c r="AT525" i="19"/>
  <c r="AZ525" i="19" s="1"/>
  <c r="AU525" i="19"/>
  <c r="BA525" i="19" s="1"/>
  <c r="BB525" i="19" s="1"/>
  <c r="AT526" i="19"/>
  <c r="AZ526" i="19" s="1"/>
  <c r="AU526" i="19"/>
  <c r="BA526" i="19" s="1"/>
  <c r="AT527" i="19"/>
  <c r="AZ527" i="19" s="1"/>
  <c r="AU527" i="19"/>
  <c r="BA527" i="19" s="1"/>
  <c r="AT528" i="19"/>
  <c r="AZ528" i="19" s="1"/>
  <c r="AU528" i="19"/>
  <c r="BA528" i="19" s="1"/>
  <c r="AT529" i="19"/>
  <c r="AZ529" i="19" s="1"/>
  <c r="AU529" i="19"/>
  <c r="BA529" i="19" s="1"/>
  <c r="BB529" i="19" s="1"/>
  <c r="AT530" i="19"/>
  <c r="AZ530" i="19" s="1"/>
  <c r="AU530" i="19"/>
  <c r="BA530" i="19" s="1"/>
  <c r="AT531" i="19"/>
  <c r="AZ531" i="19" s="1"/>
  <c r="AU531" i="19"/>
  <c r="BA531" i="19" s="1"/>
  <c r="AT532" i="19"/>
  <c r="AZ532" i="19" s="1"/>
  <c r="AU532" i="19"/>
  <c r="BA532" i="19" s="1"/>
  <c r="AT533" i="19"/>
  <c r="AZ533" i="19" s="1"/>
  <c r="AU533" i="19"/>
  <c r="BA533" i="19" s="1"/>
  <c r="AT534" i="19"/>
  <c r="AZ534" i="19" s="1"/>
  <c r="AU534" i="19"/>
  <c r="BA534" i="19" s="1"/>
  <c r="AT535" i="19"/>
  <c r="AZ535" i="19" s="1"/>
  <c r="AU535" i="19"/>
  <c r="BA535" i="19" s="1"/>
  <c r="AT536" i="19"/>
  <c r="AZ536" i="19" s="1"/>
  <c r="AU536" i="19"/>
  <c r="BA536" i="19" s="1"/>
  <c r="AT537" i="19"/>
  <c r="AZ537" i="19" s="1"/>
  <c r="AU537" i="19"/>
  <c r="BA537" i="19" s="1"/>
  <c r="AT538" i="19"/>
  <c r="AZ538" i="19" s="1"/>
  <c r="AU538" i="19"/>
  <c r="BA538" i="19" s="1"/>
  <c r="AT539" i="19"/>
  <c r="AZ539" i="19" s="1"/>
  <c r="AU539" i="19"/>
  <c r="BA539" i="19" s="1"/>
  <c r="AT540" i="19"/>
  <c r="AZ540" i="19" s="1"/>
  <c r="AU540" i="19"/>
  <c r="BA540" i="19" s="1"/>
  <c r="AT541" i="19"/>
  <c r="AZ541" i="19" s="1"/>
  <c r="AU541" i="19"/>
  <c r="BA541" i="19" s="1"/>
  <c r="AT542" i="19"/>
  <c r="AZ542" i="19" s="1"/>
  <c r="AU542" i="19"/>
  <c r="BA542" i="19" s="1"/>
  <c r="AT543" i="19"/>
  <c r="AZ543" i="19" s="1"/>
  <c r="AU543" i="19"/>
  <c r="BA543" i="19" s="1"/>
  <c r="AT544" i="19"/>
  <c r="AZ544" i="19" s="1"/>
  <c r="AU544" i="19"/>
  <c r="BA544" i="19" s="1"/>
  <c r="AT545" i="19"/>
  <c r="AZ545" i="19" s="1"/>
  <c r="AU545" i="19"/>
  <c r="BA545" i="19" s="1"/>
  <c r="AT546" i="19"/>
  <c r="AZ546" i="19" s="1"/>
  <c r="AU546" i="19"/>
  <c r="BA546" i="19" s="1"/>
  <c r="AT547" i="19"/>
  <c r="AZ547" i="19" s="1"/>
  <c r="AU547" i="19"/>
  <c r="BA547" i="19" s="1"/>
  <c r="AT548" i="19"/>
  <c r="AZ548" i="19" s="1"/>
  <c r="AU548" i="19"/>
  <c r="BA548" i="19" s="1"/>
  <c r="AT549" i="19"/>
  <c r="AZ549" i="19" s="1"/>
  <c r="AU549" i="19"/>
  <c r="BA549" i="19" s="1"/>
  <c r="AT550" i="19"/>
  <c r="AZ550" i="19" s="1"/>
  <c r="AU550" i="19"/>
  <c r="BA550" i="19" s="1"/>
  <c r="AT551" i="19"/>
  <c r="AZ551" i="19" s="1"/>
  <c r="AU551" i="19"/>
  <c r="BA551" i="19" s="1"/>
  <c r="AT552" i="19"/>
  <c r="AZ552" i="19" s="1"/>
  <c r="AU552" i="19"/>
  <c r="BA552" i="19" s="1"/>
  <c r="AT553" i="19"/>
  <c r="AZ553" i="19" s="1"/>
  <c r="AU553" i="19"/>
  <c r="BA553" i="19" s="1"/>
  <c r="AT554" i="19"/>
  <c r="AZ554" i="19" s="1"/>
  <c r="AU554" i="19"/>
  <c r="BA554" i="19" s="1"/>
  <c r="AT555" i="19"/>
  <c r="AZ555" i="19" s="1"/>
  <c r="AU555" i="19"/>
  <c r="BA555" i="19" s="1"/>
  <c r="AT556" i="19"/>
  <c r="AZ556" i="19" s="1"/>
  <c r="AU556" i="19"/>
  <c r="BA556" i="19" s="1"/>
  <c r="AT557" i="19"/>
  <c r="AZ557" i="19" s="1"/>
  <c r="AU557" i="19"/>
  <c r="BA557" i="19" s="1"/>
  <c r="BB557" i="19" s="1"/>
  <c r="AT558" i="19"/>
  <c r="AZ558" i="19" s="1"/>
  <c r="AU558" i="19"/>
  <c r="BA558" i="19" s="1"/>
  <c r="AT559" i="19"/>
  <c r="AZ559" i="19" s="1"/>
  <c r="AU559" i="19"/>
  <c r="BA559" i="19" s="1"/>
  <c r="AT560" i="19"/>
  <c r="AZ560" i="19" s="1"/>
  <c r="AU560" i="19"/>
  <c r="BA560" i="19" s="1"/>
  <c r="AT561" i="19"/>
  <c r="AZ561" i="19" s="1"/>
  <c r="AU561" i="19"/>
  <c r="BA561" i="19" s="1"/>
  <c r="BB561" i="19" s="1"/>
  <c r="AT562" i="19"/>
  <c r="AZ562" i="19" s="1"/>
  <c r="AU562" i="19"/>
  <c r="BA562" i="19" s="1"/>
  <c r="AT563" i="19"/>
  <c r="AZ563" i="19" s="1"/>
  <c r="AU563" i="19"/>
  <c r="BA563" i="19" s="1"/>
  <c r="AT564" i="19"/>
  <c r="AZ564" i="19" s="1"/>
  <c r="AU564" i="19"/>
  <c r="BA564" i="19" s="1"/>
  <c r="AT565" i="19"/>
  <c r="AZ565" i="19" s="1"/>
  <c r="AU565" i="19"/>
  <c r="BA565" i="19" s="1"/>
  <c r="AT566" i="19"/>
  <c r="AZ566" i="19" s="1"/>
  <c r="AU566" i="19"/>
  <c r="BA566" i="19" s="1"/>
  <c r="AT567" i="19"/>
  <c r="AZ567" i="19" s="1"/>
  <c r="AU567" i="19"/>
  <c r="BA567" i="19" s="1"/>
  <c r="AT568" i="19"/>
  <c r="AZ568" i="19" s="1"/>
  <c r="AU568" i="19"/>
  <c r="BA568" i="19" s="1"/>
  <c r="AT569" i="19"/>
  <c r="AZ569" i="19" s="1"/>
  <c r="AU569" i="19"/>
  <c r="BA569" i="19" s="1"/>
  <c r="AT570" i="19"/>
  <c r="AZ570" i="19" s="1"/>
  <c r="AU570" i="19"/>
  <c r="BA570" i="19" s="1"/>
  <c r="AT571" i="19"/>
  <c r="AZ571" i="19" s="1"/>
  <c r="AU571" i="19"/>
  <c r="BA571" i="19" s="1"/>
  <c r="AT572" i="19"/>
  <c r="AZ572" i="19" s="1"/>
  <c r="AU572" i="19"/>
  <c r="BA572" i="19" s="1"/>
  <c r="AT573" i="19"/>
  <c r="AZ573" i="19" s="1"/>
  <c r="AU573" i="19"/>
  <c r="BA573" i="19" s="1"/>
  <c r="AT574" i="19"/>
  <c r="AZ574" i="19" s="1"/>
  <c r="AU574" i="19"/>
  <c r="BA574" i="19" s="1"/>
  <c r="AT575" i="19"/>
  <c r="AZ575" i="19" s="1"/>
  <c r="AU575" i="19"/>
  <c r="BA575" i="19" s="1"/>
  <c r="AT576" i="19"/>
  <c r="AZ576" i="19" s="1"/>
  <c r="AU576" i="19"/>
  <c r="BA576" i="19" s="1"/>
  <c r="AT577" i="19"/>
  <c r="AZ577" i="19" s="1"/>
  <c r="AU577" i="19"/>
  <c r="BA577" i="19" s="1"/>
  <c r="AT578" i="19"/>
  <c r="AZ578" i="19" s="1"/>
  <c r="AU578" i="19"/>
  <c r="BA578" i="19" s="1"/>
  <c r="AT579" i="19"/>
  <c r="AZ579" i="19" s="1"/>
  <c r="AU579" i="19"/>
  <c r="BA579" i="19" s="1"/>
  <c r="AT580" i="19"/>
  <c r="AZ580" i="19" s="1"/>
  <c r="AU580" i="19"/>
  <c r="BA580" i="19" s="1"/>
  <c r="AT581" i="19"/>
  <c r="AZ581" i="19" s="1"/>
  <c r="AU581" i="19"/>
  <c r="BA581" i="19" s="1"/>
  <c r="AT582" i="19"/>
  <c r="AZ582" i="19" s="1"/>
  <c r="AU582" i="19"/>
  <c r="BA582" i="19" s="1"/>
  <c r="AT583" i="19"/>
  <c r="AZ583" i="19" s="1"/>
  <c r="AU583" i="19"/>
  <c r="BA583" i="19" s="1"/>
  <c r="AT584" i="19"/>
  <c r="AZ584" i="19" s="1"/>
  <c r="AU584" i="19"/>
  <c r="BA584" i="19" s="1"/>
  <c r="AT585" i="19"/>
  <c r="AZ585" i="19" s="1"/>
  <c r="AU585" i="19"/>
  <c r="BA585" i="19" s="1"/>
  <c r="AT586" i="19"/>
  <c r="AZ586" i="19" s="1"/>
  <c r="AU586" i="19"/>
  <c r="BA586" i="19" s="1"/>
  <c r="AT587" i="19"/>
  <c r="AZ587" i="19" s="1"/>
  <c r="AU587" i="19"/>
  <c r="BA587" i="19" s="1"/>
  <c r="AT588" i="19"/>
  <c r="AZ588" i="19" s="1"/>
  <c r="AU588" i="19"/>
  <c r="BA588" i="19" s="1"/>
  <c r="AT589" i="19"/>
  <c r="AZ589" i="19" s="1"/>
  <c r="AU589" i="19"/>
  <c r="BA589" i="19" s="1"/>
  <c r="BB589" i="19" s="1"/>
  <c r="AT590" i="19"/>
  <c r="AZ590" i="19" s="1"/>
  <c r="AU590" i="19"/>
  <c r="BA590" i="19" s="1"/>
  <c r="AT591" i="19"/>
  <c r="AZ591" i="19" s="1"/>
  <c r="AU591" i="19"/>
  <c r="BA591" i="19" s="1"/>
  <c r="AT592" i="19"/>
  <c r="AZ592" i="19" s="1"/>
  <c r="AU592" i="19"/>
  <c r="BA592" i="19" s="1"/>
  <c r="AT593" i="19"/>
  <c r="AZ593" i="19" s="1"/>
  <c r="AU593" i="19"/>
  <c r="BA593" i="19" s="1"/>
  <c r="BB593" i="19" s="1"/>
  <c r="AT594" i="19"/>
  <c r="AZ594" i="19" s="1"/>
  <c r="AU594" i="19"/>
  <c r="BA594" i="19" s="1"/>
  <c r="AT595" i="19"/>
  <c r="AZ595" i="19" s="1"/>
  <c r="AU595" i="19"/>
  <c r="BA595" i="19" s="1"/>
  <c r="AT596" i="19"/>
  <c r="AZ596" i="19" s="1"/>
  <c r="AU596" i="19"/>
  <c r="BA596" i="19" s="1"/>
  <c r="AT597" i="19"/>
  <c r="AZ597" i="19" s="1"/>
  <c r="AU597" i="19"/>
  <c r="BA597" i="19" s="1"/>
  <c r="AT598" i="19"/>
  <c r="AZ598" i="19" s="1"/>
  <c r="AU598" i="19"/>
  <c r="BA598" i="19" s="1"/>
  <c r="AT599" i="19"/>
  <c r="AZ599" i="19" s="1"/>
  <c r="AU599" i="19"/>
  <c r="BA599" i="19" s="1"/>
  <c r="AT600" i="19"/>
  <c r="AZ600" i="19" s="1"/>
  <c r="AU600" i="19"/>
  <c r="BA600" i="19" s="1"/>
  <c r="AT601" i="19"/>
  <c r="AZ601" i="19" s="1"/>
  <c r="AU601" i="19"/>
  <c r="BA601" i="19" s="1"/>
  <c r="AT602" i="19"/>
  <c r="AZ602" i="19" s="1"/>
  <c r="AU602" i="19"/>
  <c r="BA602" i="19" s="1"/>
  <c r="AT603" i="19"/>
  <c r="AZ603" i="19" s="1"/>
  <c r="AU603" i="19"/>
  <c r="BA603" i="19" s="1"/>
  <c r="AT604" i="19"/>
  <c r="AZ604" i="19" s="1"/>
  <c r="AU604" i="19"/>
  <c r="BA604" i="19" s="1"/>
  <c r="AT605" i="19"/>
  <c r="AZ605" i="19" s="1"/>
  <c r="AU605" i="19"/>
  <c r="BA605" i="19" s="1"/>
  <c r="AT606" i="19"/>
  <c r="AZ606" i="19" s="1"/>
  <c r="AU606" i="19"/>
  <c r="BA606" i="19" s="1"/>
  <c r="AT607" i="19"/>
  <c r="AZ607" i="19" s="1"/>
  <c r="AU607" i="19"/>
  <c r="BA607" i="19" s="1"/>
  <c r="AT608" i="19"/>
  <c r="AZ608" i="19" s="1"/>
  <c r="AU608" i="19"/>
  <c r="BA608" i="19" s="1"/>
  <c r="AT609" i="19"/>
  <c r="AZ609" i="19" s="1"/>
  <c r="AU609" i="19"/>
  <c r="BA609" i="19" s="1"/>
  <c r="AT610" i="19"/>
  <c r="AZ610" i="19" s="1"/>
  <c r="AU610" i="19"/>
  <c r="BA610" i="19" s="1"/>
  <c r="AT611" i="19"/>
  <c r="AZ611" i="19" s="1"/>
  <c r="AU611" i="19"/>
  <c r="BA611" i="19" s="1"/>
  <c r="AT612" i="19"/>
  <c r="AZ612" i="19" s="1"/>
  <c r="AU612" i="19"/>
  <c r="BA612" i="19" s="1"/>
  <c r="AT613" i="19"/>
  <c r="AZ613" i="19" s="1"/>
  <c r="AU613" i="19"/>
  <c r="BA613" i="19" s="1"/>
  <c r="BB613" i="19" s="1"/>
  <c r="AT614" i="19"/>
  <c r="AZ614" i="19" s="1"/>
  <c r="AU614" i="19"/>
  <c r="BA614" i="19" s="1"/>
  <c r="AT615" i="19"/>
  <c r="AZ615" i="19" s="1"/>
  <c r="AU615" i="19"/>
  <c r="BA615" i="19" s="1"/>
  <c r="AT616" i="19"/>
  <c r="AZ616" i="19" s="1"/>
  <c r="AU616" i="19"/>
  <c r="BA616" i="19" s="1"/>
  <c r="AT617" i="19"/>
  <c r="AZ617" i="19" s="1"/>
  <c r="AU617" i="19"/>
  <c r="BA617" i="19" s="1"/>
  <c r="AT618" i="19"/>
  <c r="AZ618" i="19" s="1"/>
  <c r="AU618" i="19"/>
  <c r="BA618" i="19" s="1"/>
  <c r="AT619" i="19"/>
  <c r="AZ619" i="19" s="1"/>
  <c r="AU619" i="19"/>
  <c r="BA619" i="19" s="1"/>
  <c r="AT620" i="19"/>
  <c r="AZ620" i="19" s="1"/>
  <c r="AU620" i="19"/>
  <c r="BA620" i="19" s="1"/>
  <c r="AT621" i="19"/>
  <c r="AZ621" i="19" s="1"/>
  <c r="AU621" i="19"/>
  <c r="BA621" i="19" s="1"/>
  <c r="AT622" i="19"/>
  <c r="AZ622" i="19" s="1"/>
  <c r="AU622" i="19"/>
  <c r="BA622" i="19" s="1"/>
  <c r="AT623" i="19"/>
  <c r="AZ623" i="19" s="1"/>
  <c r="AU623" i="19"/>
  <c r="BA623" i="19" s="1"/>
  <c r="AT624" i="19"/>
  <c r="AZ624" i="19" s="1"/>
  <c r="AU624" i="19"/>
  <c r="BA624" i="19" s="1"/>
  <c r="AT625" i="19"/>
  <c r="AZ625" i="19" s="1"/>
  <c r="AU625" i="19"/>
  <c r="BA625" i="19" s="1"/>
  <c r="AT626" i="19"/>
  <c r="AZ626" i="19" s="1"/>
  <c r="AU626" i="19"/>
  <c r="BA626" i="19" s="1"/>
  <c r="AT627" i="19"/>
  <c r="AZ627" i="19" s="1"/>
  <c r="AU627" i="19"/>
  <c r="BA627" i="19" s="1"/>
  <c r="AT628" i="19"/>
  <c r="AZ628" i="19" s="1"/>
  <c r="AU628" i="19"/>
  <c r="BA628" i="19" s="1"/>
  <c r="AT629" i="19"/>
  <c r="AZ629" i="19" s="1"/>
  <c r="AU629" i="19"/>
  <c r="BA629" i="19" s="1"/>
  <c r="BB629" i="19" s="1"/>
  <c r="AT630" i="19"/>
  <c r="AZ630" i="19" s="1"/>
  <c r="AU630" i="19"/>
  <c r="BA630" i="19" s="1"/>
  <c r="AT631" i="19"/>
  <c r="AZ631" i="19" s="1"/>
  <c r="AU631" i="19"/>
  <c r="BA631" i="19" s="1"/>
  <c r="AT632" i="19"/>
  <c r="AZ632" i="19" s="1"/>
  <c r="AU632" i="19"/>
  <c r="BA632" i="19" s="1"/>
  <c r="AT633" i="19"/>
  <c r="AZ633" i="19" s="1"/>
  <c r="AU633" i="19"/>
  <c r="BA633" i="19" s="1"/>
  <c r="AT634" i="19"/>
  <c r="AZ634" i="19" s="1"/>
  <c r="AU634" i="19"/>
  <c r="BA634" i="19" s="1"/>
  <c r="AT635" i="19"/>
  <c r="AZ635" i="19" s="1"/>
  <c r="AU635" i="19"/>
  <c r="BA635" i="19" s="1"/>
  <c r="AT636" i="19"/>
  <c r="AZ636" i="19" s="1"/>
  <c r="AU636" i="19"/>
  <c r="BA636" i="19" s="1"/>
  <c r="AT637" i="19"/>
  <c r="AZ637" i="19" s="1"/>
  <c r="AU637" i="19"/>
  <c r="BA637" i="19" s="1"/>
  <c r="BB637" i="19" s="1"/>
  <c r="AT638" i="19"/>
  <c r="AZ638" i="19" s="1"/>
  <c r="AU638" i="19"/>
  <c r="BA638" i="19" s="1"/>
  <c r="AT639" i="19"/>
  <c r="AZ639" i="19" s="1"/>
  <c r="AU639" i="19"/>
  <c r="BA639" i="19" s="1"/>
  <c r="AT640" i="19"/>
  <c r="AZ640" i="19" s="1"/>
  <c r="AU640" i="19"/>
  <c r="BA640" i="19" s="1"/>
  <c r="AT641" i="19"/>
  <c r="AZ641" i="19" s="1"/>
  <c r="AU641" i="19"/>
  <c r="BA641" i="19" s="1"/>
  <c r="AT642" i="19"/>
  <c r="AZ642" i="19" s="1"/>
  <c r="AU642" i="19"/>
  <c r="BA642" i="19" s="1"/>
  <c r="AT643" i="19"/>
  <c r="AZ643" i="19" s="1"/>
  <c r="AU643" i="19"/>
  <c r="BA643" i="19" s="1"/>
  <c r="AT644" i="19"/>
  <c r="AZ644" i="19" s="1"/>
  <c r="AU644" i="19"/>
  <c r="BA644" i="19" s="1"/>
  <c r="AT645" i="19"/>
  <c r="AZ645" i="19" s="1"/>
  <c r="AU645" i="19"/>
  <c r="BA645" i="19" s="1"/>
  <c r="AT646" i="19"/>
  <c r="AZ646" i="19" s="1"/>
  <c r="AU646" i="19"/>
  <c r="BA646" i="19" s="1"/>
  <c r="AT647" i="19"/>
  <c r="AZ647" i="19" s="1"/>
  <c r="AU647" i="19"/>
  <c r="BA647" i="19" s="1"/>
  <c r="AT648" i="19"/>
  <c r="AZ648" i="19" s="1"/>
  <c r="AU648" i="19"/>
  <c r="BA648" i="19" s="1"/>
  <c r="AT649" i="19"/>
  <c r="AZ649" i="19" s="1"/>
  <c r="AU649" i="19"/>
  <c r="BA649" i="19" s="1"/>
  <c r="AT650" i="19"/>
  <c r="AZ650" i="19" s="1"/>
  <c r="AU650" i="19"/>
  <c r="BA650" i="19" s="1"/>
  <c r="AT651" i="19"/>
  <c r="AZ651" i="19" s="1"/>
  <c r="AU651" i="19"/>
  <c r="BA651" i="19" s="1"/>
  <c r="AT652" i="19"/>
  <c r="AZ652" i="19" s="1"/>
  <c r="AU652" i="19"/>
  <c r="BA652" i="19" s="1"/>
  <c r="AT653" i="19"/>
  <c r="AZ653" i="19" s="1"/>
  <c r="AU653" i="19"/>
  <c r="BA653" i="19" s="1"/>
  <c r="BB653" i="19" s="1"/>
  <c r="AT654" i="19"/>
  <c r="AZ654" i="19" s="1"/>
  <c r="AU654" i="19"/>
  <c r="BA654" i="19" s="1"/>
  <c r="AT655" i="19"/>
  <c r="AZ655" i="19" s="1"/>
  <c r="AU655" i="19"/>
  <c r="BA655" i="19" s="1"/>
  <c r="AT656" i="19"/>
  <c r="AZ656" i="19" s="1"/>
  <c r="AU656" i="19"/>
  <c r="BA656" i="19" s="1"/>
  <c r="AT657" i="19"/>
  <c r="AZ657" i="19" s="1"/>
  <c r="AU657" i="19"/>
  <c r="BA657" i="19" s="1"/>
  <c r="AT658" i="19"/>
  <c r="AZ658" i="19" s="1"/>
  <c r="AU658" i="19"/>
  <c r="BA658" i="19" s="1"/>
  <c r="AT659" i="19"/>
  <c r="AZ659" i="19" s="1"/>
  <c r="AU659" i="19"/>
  <c r="BA659" i="19" s="1"/>
  <c r="AT660" i="19"/>
  <c r="AZ660" i="19" s="1"/>
  <c r="AU660" i="19"/>
  <c r="BA660" i="19" s="1"/>
  <c r="AT661" i="19"/>
  <c r="AZ661" i="19" s="1"/>
  <c r="AU661" i="19"/>
  <c r="BA661" i="19" s="1"/>
  <c r="BB661" i="19" s="1"/>
  <c r="AT662" i="19"/>
  <c r="AZ662" i="19" s="1"/>
  <c r="AU662" i="19"/>
  <c r="BA662" i="19" s="1"/>
  <c r="AT663" i="19"/>
  <c r="AZ663" i="19" s="1"/>
  <c r="AU663" i="19"/>
  <c r="BA663" i="19" s="1"/>
  <c r="AT664" i="19"/>
  <c r="AZ664" i="19" s="1"/>
  <c r="AU664" i="19"/>
  <c r="BA664" i="19" s="1"/>
  <c r="AT665" i="19"/>
  <c r="AZ665" i="19" s="1"/>
  <c r="AU665" i="19"/>
  <c r="BA665" i="19" s="1"/>
  <c r="AT666" i="19"/>
  <c r="AZ666" i="19" s="1"/>
  <c r="AU666" i="19"/>
  <c r="BA666" i="19" s="1"/>
  <c r="AT667" i="19"/>
  <c r="AZ667" i="19" s="1"/>
  <c r="AU667" i="19"/>
  <c r="BA667" i="19" s="1"/>
  <c r="AT668" i="19"/>
  <c r="AZ668" i="19" s="1"/>
  <c r="AU668" i="19"/>
  <c r="BA668" i="19" s="1"/>
  <c r="AT669" i="19"/>
  <c r="AZ669" i="19" s="1"/>
  <c r="AU669" i="19"/>
  <c r="BA669" i="19" s="1"/>
  <c r="AT670" i="19"/>
  <c r="AZ670" i="19" s="1"/>
  <c r="AU670" i="19"/>
  <c r="BA670" i="19" s="1"/>
  <c r="AT671" i="19"/>
  <c r="AZ671" i="19" s="1"/>
  <c r="AU671" i="19"/>
  <c r="BA671" i="19" s="1"/>
  <c r="AT672" i="19"/>
  <c r="AZ672" i="19" s="1"/>
  <c r="AU672" i="19"/>
  <c r="BA672" i="19" s="1"/>
  <c r="AT673" i="19"/>
  <c r="AZ673" i="19" s="1"/>
  <c r="AU673" i="19"/>
  <c r="BA673" i="19" s="1"/>
  <c r="AT674" i="19"/>
  <c r="AZ674" i="19" s="1"/>
  <c r="AU674" i="19"/>
  <c r="BA674" i="19" s="1"/>
  <c r="AT675" i="19"/>
  <c r="AZ675" i="19" s="1"/>
  <c r="AU675" i="19"/>
  <c r="BA675" i="19" s="1"/>
  <c r="AT676" i="19"/>
  <c r="AZ676" i="19" s="1"/>
  <c r="AU676" i="19"/>
  <c r="BA676" i="19" s="1"/>
  <c r="AT677" i="19"/>
  <c r="AZ677" i="19" s="1"/>
  <c r="AU677" i="19"/>
  <c r="BA677" i="19" s="1"/>
  <c r="BB677" i="19" s="1"/>
  <c r="AU4" i="19"/>
  <c r="BA4" i="19" s="1"/>
  <c r="AT4" i="19"/>
  <c r="AZ4" i="19" s="1"/>
  <c r="AM677" i="19"/>
  <c r="AL677" i="19" s="1"/>
  <c r="AM676" i="19"/>
  <c r="AL676" i="19" s="1"/>
  <c r="AM675" i="19"/>
  <c r="AL675" i="19" s="1"/>
  <c r="AM674" i="19"/>
  <c r="AL674" i="19" s="1"/>
  <c r="AM673" i="19"/>
  <c r="AL673" i="19" s="1"/>
  <c r="AM672" i="19"/>
  <c r="AL672" i="19" s="1"/>
  <c r="AM671" i="19"/>
  <c r="AL671" i="19" s="1"/>
  <c r="AM670" i="19"/>
  <c r="AL670" i="19" s="1"/>
  <c r="AM669" i="19"/>
  <c r="AL669" i="19" s="1"/>
  <c r="AM668" i="19"/>
  <c r="AL668" i="19" s="1"/>
  <c r="AM667" i="19"/>
  <c r="AL667" i="19" s="1"/>
  <c r="AM666" i="19"/>
  <c r="AL666" i="19" s="1"/>
  <c r="AM665" i="19"/>
  <c r="AL665" i="19" s="1"/>
  <c r="AM664" i="19"/>
  <c r="AL664" i="19" s="1"/>
  <c r="AM663" i="19"/>
  <c r="AL663" i="19" s="1"/>
  <c r="AM662" i="19"/>
  <c r="AL662" i="19" s="1"/>
  <c r="AM661" i="19"/>
  <c r="AL661" i="19" s="1"/>
  <c r="AM660" i="19"/>
  <c r="AL660" i="19" s="1"/>
  <c r="AM659" i="19"/>
  <c r="AL659" i="19" s="1"/>
  <c r="AM658" i="19"/>
  <c r="AL658" i="19" s="1"/>
  <c r="AM657" i="19"/>
  <c r="AL657" i="19" s="1"/>
  <c r="AM656" i="19"/>
  <c r="AL656" i="19" s="1"/>
  <c r="AM655" i="19"/>
  <c r="AL655" i="19" s="1"/>
  <c r="AM654" i="19"/>
  <c r="AL654" i="19" s="1"/>
  <c r="AM653" i="19"/>
  <c r="AL653" i="19" s="1"/>
  <c r="AM652" i="19"/>
  <c r="AL652" i="19" s="1"/>
  <c r="AM651" i="19"/>
  <c r="AL651" i="19" s="1"/>
  <c r="AM650" i="19"/>
  <c r="AL650" i="19" s="1"/>
  <c r="AM649" i="19"/>
  <c r="AL649" i="19" s="1"/>
  <c r="AM648" i="19"/>
  <c r="AL648" i="19" s="1"/>
  <c r="AM647" i="19"/>
  <c r="AL647" i="19" s="1"/>
  <c r="AM646" i="19"/>
  <c r="AL646" i="19" s="1"/>
  <c r="AM645" i="19"/>
  <c r="AL645" i="19" s="1"/>
  <c r="AM644" i="19"/>
  <c r="AL644" i="19" s="1"/>
  <c r="AM643" i="19"/>
  <c r="AL643" i="19" s="1"/>
  <c r="AM642" i="19"/>
  <c r="AL642" i="19" s="1"/>
  <c r="AM641" i="19"/>
  <c r="AL641" i="19" s="1"/>
  <c r="AM640" i="19"/>
  <c r="AL640" i="19" s="1"/>
  <c r="AM639" i="19"/>
  <c r="AL639" i="19" s="1"/>
  <c r="AM638" i="19"/>
  <c r="AL638" i="19" s="1"/>
  <c r="AM637" i="19"/>
  <c r="AL637" i="19" s="1"/>
  <c r="AM636" i="19"/>
  <c r="AL636" i="19" s="1"/>
  <c r="AM635" i="19"/>
  <c r="AL635" i="19" s="1"/>
  <c r="AM634" i="19"/>
  <c r="AL634" i="19" s="1"/>
  <c r="AM633" i="19"/>
  <c r="AL633" i="19" s="1"/>
  <c r="AM632" i="19"/>
  <c r="AL632" i="19" s="1"/>
  <c r="AM631" i="19"/>
  <c r="AL631" i="19" s="1"/>
  <c r="AM630" i="19"/>
  <c r="AL630" i="19" s="1"/>
  <c r="AM629" i="19"/>
  <c r="AL629" i="19" s="1"/>
  <c r="AM628" i="19"/>
  <c r="AL628" i="19" s="1"/>
  <c r="AM627" i="19"/>
  <c r="AL627" i="19" s="1"/>
  <c r="AM626" i="19"/>
  <c r="AL626" i="19" s="1"/>
  <c r="AM625" i="19"/>
  <c r="AL625" i="19" s="1"/>
  <c r="AM624" i="19"/>
  <c r="AL624" i="19" s="1"/>
  <c r="AM623" i="19"/>
  <c r="AL623" i="19" s="1"/>
  <c r="AM622" i="19"/>
  <c r="AL622" i="19" s="1"/>
  <c r="AM621" i="19"/>
  <c r="AL621" i="19" s="1"/>
  <c r="AM620" i="19"/>
  <c r="AL620" i="19" s="1"/>
  <c r="AM619" i="19"/>
  <c r="AL619" i="19" s="1"/>
  <c r="AM618" i="19"/>
  <c r="AL618" i="19" s="1"/>
  <c r="AM617" i="19"/>
  <c r="AL617" i="19" s="1"/>
  <c r="AM616" i="19"/>
  <c r="AL616" i="19" s="1"/>
  <c r="AM615" i="19"/>
  <c r="AL615" i="19" s="1"/>
  <c r="AM614" i="19"/>
  <c r="AL614" i="19" s="1"/>
  <c r="AM613" i="19"/>
  <c r="AL613" i="19" s="1"/>
  <c r="AM612" i="19"/>
  <c r="AL612" i="19" s="1"/>
  <c r="AM611" i="19"/>
  <c r="AL611" i="19" s="1"/>
  <c r="AM610" i="19"/>
  <c r="AL610" i="19" s="1"/>
  <c r="AM609" i="19"/>
  <c r="AL609" i="19" s="1"/>
  <c r="AM608" i="19"/>
  <c r="AL608" i="19" s="1"/>
  <c r="AM607" i="19"/>
  <c r="AL607" i="19" s="1"/>
  <c r="AM606" i="19"/>
  <c r="AL606" i="19" s="1"/>
  <c r="AM605" i="19"/>
  <c r="AL605" i="19" s="1"/>
  <c r="AM604" i="19"/>
  <c r="AL604" i="19" s="1"/>
  <c r="AM603" i="19"/>
  <c r="AL603" i="19" s="1"/>
  <c r="AM602" i="19"/>
  <c r="AL602" i="19" s="1"/>
  <c r="AM601" i="19"/>
  <c r="AL601" i="19" s="1"/>
  <c r="AM600" i="19"/>
  <c r="AL600" i="19" s="1"/>
  <c r="AM599" i="19"/>
  <c r="AL599" i="19" s="1"/>
  <c r="AM598" i="19"/>
  <c r="AL598" i="19" s="1"/>
  <c r="AM597" i="19"/>
  <c r="AL597" i="19" s="1"/>
  <c r="AM596" i="19"/>
  <c r="AL596" i="19" s="1"/>
  <c r="AM595" i="19"/>
  <c r="AL595" i="19" s="1"/>
  <c r="AM594" i="19"/>
  <c r="AL594" i="19" s="1"/>
  <c r="AM593" i="19"/>
  <c r="AL593" i="19" s="1"/>
  <c r="AM592" i="19"/>
  <c r="AL592" i="19" s="1"/>
  <c r="AM591" i="19"/>
  <c r="AL591" i="19" s="1"/>
  <c r="AM590" i="19"/>
  <c r="AL590" i="19" s="1"/>
  <c r="AM589" i="19"/>
  <c r="AL589" i="19" s="1"/>
  <c r="AM588" i="19"/>
  <c r="AL588" i="19" s="1"/>
  <c r="AM587" i="19"/>
  <c r="AL587" i="19" s="1"/>
  <c r="AM586" i="19"/>
  <c r="AL586" i="19" s="1"/>
  <c r="AM585" i="19"/>
  <c r="AL585" i="19" s="1"/>
  <c r="AM584" i="19"/>
  <c r="AL584" i="19" s="1"/>
  <c r="AM583" i="19"/>
  <c r="AL583" i="19" s="1"/>
  <c r="AM582" i="19"/>
  <c r="AL582" i="19" s="1"/>
  <c r="AM581" i="19"/>
  <c r="AL581" i="19" s="1"/>
  <c r="AM580" i="19"/>
  <c r="AL580" i="19" s="1"/>
  <c r="AM579" i="19"/>
  <c r="AL579" i="19" s="1"/>
  <c r="AM578" i="19"/>
  <c r="AL578" i="19" s="1"/>
  <c r="AM577" i="19"/>
  <c r="AL577" i="19" s="1"/>
  <c r="AM576" i="19"/>
  <c r="AL576" i="19" s="1"/>
  <c r="AM575" i="19"/>
  <c r="AL575" i="19" s="1"/>
  <c r="AM574" i="19"/>
  <c r="AL574" i="19" s="1"/>
  <c r="AM573" i="19"/>
  <c r="AL573" i="19" s="1"/>
  <c r="AM572" i="19"/>
  <c r="AL572" i="19" s="1"/>
  <c r="AM571" i="19"/>
  <c r="AL571" i="19" s="1"/>
  <c r="AM570" i="19"/>
  <c r="AL570" i="19" s="1"/>
  <c r="AM569" i="19"/>
  <c r="AL569" i="19" s="1"/>
  <c r="AM568" i="19"/>
  <c r="AL568" i="19" s="1"/>
  <c r="AM567" i="19"/>
  <c r="AL567" i="19" s="1"/>
  <c r="AM566" i="19"/>
  <c r="AL566" i="19" s="1"/>
  <c r="AM565" i="19"/>
  <c r="AL565" i="19" s="1"/>
  <c r="AM564" i="19"/>
  <c r="AL564" i="19" s="1"/>
  <c r="AM563" i="19"/>
  <c r="AL563" i="19" s="1"/>
  <c r="AM562" i="19"/>
  <c r="AL562" i="19" s="1"/>
  <c r="AM561" i="19"/>
  <c r="AL561" i="19" s="1"/>
  <c r="AM560" i="19"/>
  <c r="AL560" i="19" s="1"/>
  <c r="AM559" i="19"/>
  <c r="AL559" i="19" s="1"/>
  <c r="AM558" i="19"/>
  <c r="AL558" i="19" s="1"/>
  <c r="AM557" i="19"/>
  <c r="AL557" i="19" s="1"/>
  <c r="AM556" i="19"/>
  <c r="AL556" i="19" s="1"/>
  <c r="AM555" i="19"/>
  <c r="AL555" i="19" s="1"/>
  <c r="AM554" i="19"/>
  <c r="AL554" i="19" s="1"/>
  <c r="AM553" i="19"/>
  <c r="AL553" i="19" s="1"/>
  <c r="AM552" i="19"/>
  <c r="AL552" i="19" s="1"/>
  <c r="AM551" i="19"/>
  <c r="AL551" i="19" s="1"/>
  <c r="AM550" i="19"/>
  <c r="AL550" i="19" s="1"/>
  <c r="AM549" i="19"/>
  <c r="AL549" i="19" s="1"/>
  <c r="AM548" i="19"/>
  <c r="AL548" i="19" s="1"/>
  <c r="AM547" i="19"/>
  <c r="AL547" i="19" s="1"/>
  <c r="AM546" i="19"/>
  <c r="AL546" i="19" s="1"/>
  <c r="AM545" i="19"/>
  <c r="AL545" i="19" s="1"/>
  <c r="AM544" i="19"/>
  <c r="AL544" i="19" s="1"/>
  <c r="AM543" i="19"/>
  <c r="AL543" i="19" s="1"/>
  <c r="AM542" i="19"/>
  <c r="AL542" i="19" s="1"/>
  <c r="AM541" i="19"/>
  <c r="AL541" i="19" s="1"/>
  <c r="AM540" i="19"/>
  <c r="AL540" i="19" s="1"/>
  <c r="AM539" i="19"/>
  <c r="AL539" i="19" s="1"/>
  <c r="AM538" i="19"/>
  <c r="AL538" i="19" s="1"/>
  <c r="AM537" i="19"/>
  <c r="AL537" i="19" s="1"/>
  <c r="AM536" i="19"/>
  <c r="AL536" i="19" s="1"/>
  <c r="AM535" i="19"/>
  <c r="AL535" i="19" s="1"/>
  <c r="AM534" i="19"/>
  <c r="AL534" i="19" s="1"/>
  <c r="AM533" i="19"/>
  <c r="AL533" i="19" s="1"/>
  <c r="AM532" i="19"/>
  <c r="AL532" i="19" s="1"/>
  <c r="AM531" i="19"/>
  <c r="AL531" i="19" s="1"/>
  <c r="AM530" i="19"/>
  <c r="AL530" i="19" s="1"/>
  <c r="AM529" i="19"/>
  <c r="AL529" i="19" s="1"/>
  <c r="AM528" i="19"/>
  <c r="AL528" i="19" s="1"/>
  <c r="AM527" i="19"/>
  <c r="AL527" i="19" s="1"/>
  <c r="AM526" i="19"/>
  <c r="AL526" i="19" s="1"/>
  <c r="AM525" i="19"/>
  <c r="AL525" i="19" s="1"/>
  <c r="AM524" i="19"/>
  <c r="AL524" i="19" s="1"/>
  <c r="AM523" i="19"/>
  <c r="AL523" i="19" s="1"/>
  <c r="AM522" i="19"/>
  <c r="AL522" i="19" s="1"/>
  <c r="AM521" i="19"/>
  <c r="AL521" i="19" s="1"/>
  <c r="AM520" i="19"/>
  <c r="AL520" i="19" s="1"/>
  <c r="AM519" i="19"/>
  <c r="AL519" i="19" s="1"/>
  <c r="AM518" i="19"/>
  <c r="AL518" i="19" s="1"/>
  <c r="AM517" i="19"/>
  <c r="AL517" i="19" s="1"/>
  <c r="AM516" i="19"/>
  <c r="AL516" i="19" s="1"/>
  <c r="AM515" i="19"/>
  <c r="AL515" i="19" s="1"/>
  <c r="AM514" i="19"/>
  <c r="AL514" i="19" s="1"/>
  <c r="AM513" i="19"/>
  <c r="AL513" i="19" s="1"/>
  <c r="AM512" i="19"/>
  <c r="AL512" i="19" s="1"/>
  <c r="AM511" i="19"/>
  <c r="AL511" i="19" s="1"/>
  <c r="AM510" i="19"/>
  <c r="AL510" i="19" s="1"/>
  <c r="AM509" i="19"/>
  <c r="AL509" i="19" s="1"/>
  <c r="AM508" i="19"/>
  <c r="AL508" i="19" s="1"/>
  <c r="AM507" i="19"/>
  <c r="AL507" i="19" s="1"/>
  <c r="AM506" i="19"/>
  <c r="AL506" i="19" s="1"/>
  <c r="AM505" i="19"/>
  <c r="AL505" i="19" s="1"/>
  <c r="AM504" i="19"/>
  <c r="AL504" i="19" s="1"/>
  <c r="AM503" i="19"/>
  <c r="AL503" i="19" s="1"/>
  <c r="AM502" i="19"/>
  <c r="AL502" i="19" s="1"/>
  <c r="AM501" i="19"/>
  <c r="AL501" i="19" s="1"/>
  <c r="AM500" i="19"/>
  <c r="AL500" i="19" s="1"/>
  <c r="AM499" i="19"/>
  <c r="AL499" i="19" s="1"/>
  <c r="AM498" i="19"/>
  <c r="AL498" i="19" s="1"/>
  <c r="AM497" i="19"/>
  <c r="AL497" i="19" s="1"/>
  <c r="AM496" i="19"/>
  <c r="AL496" i="19" s="1"/>
  <c r="AM495" i="19"/>
  <c r="AL495" i="19" s="1"/>
  <c r="AM494" i="19"/>
  <c r="AL494" i="19" s="1"/>
  <c r="AM493" i="19"/>
  <c r="AL493" i="19" s="1"/>
  <c r="AM492" i="19"/>
  <c r="AL492" i="19" s="1"/>
  <c r="AM491" i="19"/>
  <c r="AL491" i="19" s="1"/>
  <c r="AM490" i="19"/>
  <c r="AL490" i="19" s="1"/>
  <c r="AM489" i="19"/>
  <c r="AL489" i="19" s="1"/>
  <c r="AM488" i="19"/>
  <c r="AL488" i="19" s="1"/>
  <c r="AM487" i="19"/>
  <c r="AL487" i="19" s="1"/>
  <c r="AM486" i="19"/>
  <c r="AL486" i="19" s="1"/>
  <c r="AM485" i="19"/>
  <c r="AL485" i="19" s="1"/>
  <c r="AM484" i="19"/>
  <c r="AL484" i="19" s="1"/>
  <c r="AM483" i="19"/>
  <c r="AL483" i="19" s="1"/>
  <c r="AM482" i="19"/>
  <c r="AL482" i="19" s="1"/>
  <c r="AM481" i="19"/>
  <c r="AL481" i="19" s="1"/>
  <c r="AM480" i="19"/>
  <c r="AL480" i="19" s="1"/>
  <c r="AM479" i="19"/>
  <c r="AL479" i="19" s="1"/>
  <c r="AM478" i="19"/>
  <c r="AL478" i="19" s="1"/>
  <c r="AM477" i="19"/>
  <c r="AL477" i="19" s="1"/>
  <c r="AM476" i="19"/>
  <c r="AL476" i="19" s="1"/>
  <c r="AM475" i="19"/>
  <c r="AL475" i="19" s="1"/>
  <c r="AM474" i="19"/>
  <c r="AL474" i="19" s="1"/>
  <c r="AM473" i="19"/>
  <c r="AL473" i="19" s="1"/>
  <c r="AM472" i="19"/>
  <c r="AL472" i="19" s="1"/>
  <c r="AM471" i="19"/>
  <c r="AL471" i="19" s="1"/>
  <c r="AM470" i="19"/>
  <c r="AL470" i="19" s="1"/>
  <c r="AM469" i="19"/>
  <c r="AL469" i="19" s="1"/>
  <c r="AM468" i="19"/>
  <c r="AL468" i="19" s="1"/>
  <c r="AM467" i="19"/>
  <c r="AL467" i="19" s="1"/>
  <c r="AM466" i="19"/>
  <c r="AL466" i="19" s="1"/>
  <c r="AM465" i="19"/>
  <c r="AL465" i="19" s="1"/>
  <c r="AM464" i="19"/>
  <c r="AL464" i="19" s="1"/>
  <c r="AM463" i="19"/>
  <c r="AL463" i="19" s="1"/>
  <c r="AM462" i="19"/>
  <c r="AL462" i="19" s="1"/>
  <c r="AM461" i="19"/>
  <c r="AL461" i="19" s="1"/>
  <c r="AM460" i="19"/>
  <c r="AL460" i="19" s="1"/>
  <c r="AM459" i="19"/>
  <c r="AL459" i="19" s="1"/>
  <c r="AM458" i="19"/>
  <c r="AL458" i="19" s="1"/>
  <c r="AM457" i="19"/>
  <c r="AL457" i="19" s="1"/>
  <c r="AM456" i="19"/>
  <c r="AL456" i="19" s="1"/>
  <c r="AM455" i="19"/>
  <c r="AL455" i="19" s="1"/>
  <c r="AM454" i="19"/>
  <c r="AL454" i="19" s="1"/>
  <c r="AM453" i="19"/>
  <c r="AL453" i="19" s="1"/>
  <c r="AM452" i="19"/>
  <c r="AL452" i="19" s="1"/>
  <c r="AM451" i="19"/>
  <c r="AL451" i="19" s="1"/>
  <c r="AM450" i="19"/>
  <c r="AL450" i="19" s="1"/>
  <c r="AM449" i="19"/>
  <c r="AL449" i="19" s="1"/>
  <c r="AM448" i="19"/>
  <c r="AL448" i="19" s="1"/>
  <c r="AM447" i="19"/>
  <c r="AL447" i="19" s="1"/>
  <c r="AM446" i="19"/>
  <c r="AL446" i="19" s="1"/>
  <c r="AM445" i="19"/>
  <c r="AL445" i="19" s="1"/>
  <c r="AM444" i="19"/>
  <c r="AL444" i="19" s="1"/>
  <c r="AM443" i="19"/>
  <c r="AL443" i="19" s="1"/>
  <c r="AM442" i="19"/>
  <c r="AL442" i="19" s="1"/>
  <c r="AM441" i="19"/>
  <c r="AL441" i="19" s="1"/>
  <c r="AM440" i="19"/>
  <c r="AL440" i="19" s="1"/>
  <c r="AM439" i="19"/>
  <c r="AL439" i="19" s="1"/>
  <c r="AM438" i="19"/>
  <c r="AL438" i="19" s="1"/>
  <c r="AM437" i="19"/>
  <c r="AL437" i="19" s="1"/>
  <c r="AM436" i="19"/>
  <c r="AL436" i="19" s="1"/>
  <c r="AM435" i="19"/>
  <c r="AL435" i="19" s="1"/>
  <c r="AM434" i="19"/>
  <c r="AL434" i="19" s="1"/>
  <c r="AM433" i="19"/>
  <c r="AL433" i="19" s="1"/>
  <c r="AM432" i="19"/>
  <c r="AL432" i="19" s="1"/>
  <c r="AM431" i="19"/>
  <c r="AL431" i="19" s="1"/>
  <c r="AM430" i="19"/>
  <c r="AL430" i="19" s="1"/>
  <c r="AM429" i="19"/>
  <c r="AL429" i="19" s="1"/>
  <c r="AM428" i="19"/>
  <c r="AL428" i="19" s="1"/>
  <c r="AM427" i="19"/>
  <c r="AL427" i="19" s="1"/>
  <c r="AM426" i="19"/>
  <c r="AL426" i="19" s="1"/>
  <c r="AM425" i="19"/>
  <c r="AL425" i="19" s="1"/>
  <c r="AM424" i="19"/>
  <c r="AL424" i="19" s="1"/>
  <c r="AM423" i="19"/>
  <c r="AL423" i="19" s="1"/>
  <c r="AM422" i="19"/>
  <c r="AL422" i="19" s="1"/>
  <c r="AM421" i="19"/>
  <c r="AL421" i="19" s="1"/>
  <c r="AM420" i="19"/>
  <c r="AL420" i="19" s="1"/>
  <c r="AM419" i="19"/>
  <c r="AL419" i="19" s="1"/>
  <c r="AM418" i="19"/>
  <c r="AL418" i="19" s="1"/>
  <c r="AM417" i="19"/>
  <c r="AL417" i="19" s="1"/>
  <c r="AM416" i="19"/>
  <c r="AL416" i="19" s="1"/>
  <c r="AM415" i="19"/>
  <c r="AL415" i="19" s="1"/>
  <c r="AM414" i="19"/>
  <c r="AL414" i="19" s="1"/>
  <c r="AM413" i="19"/>
  <c r="AL413" i="19" s="1"/>
  <c r="AM412" i="19"/>
  <c r="AL412" i="19" s="1"/>
  <c r="AM411" i="19"/>
  <c r="AL411" i="19" s="1"/>
  <c r="AM410" i="19"/>
  <c r="AL410" i="19" s="1"/>
  <c r="AM409" i="19"/>
  <c r="AL409" i="19" s="1"/>
  <c r="AM408" i="19"/>
  <c r="AL408" i="19" s="1"/>
  <c r="AM407" i="19"/>
  <c r="AL407" i="19" s="1"/>
  <c r="AM406" i="19"/>
  <c r="AL406" i="19" s="1"/>
  <c r="AM405" i="19"/>
  <c r="AL405" i="19" s="1"/>
  <c r="AM404" i="19"/>
  <c r="AL404" i="19" s="1"/>
  <c r="AM403" i="19"/>
  <c r="AL403" i="19" s="1"/>
  <c r="AM402" i="19"/>
  <c r="AL402" i="19" s="1"/>
  <c r="AM401" i="19"/>
  <c r="AL401" i="19" s="1"/>
  <c r="AM400" i="19"/>
  <c r="AL400" i="19" s="1"/>
  <c r="AM399" i="19"/>
  <c r="AL399" i="19" s="1"/>
  <c r="AM398" i="19"/>
  <c r="AL398" i="19" s="1"/>
  <c r="AM397" i="19"/>
  <c r="AL397" i="19" s="1"/>
  <c r="AM396" i="19"/>
  <c r="AL396" i="19" s="1"/>
  <c r="AM395" i="19"/>
  <c r="AL395" i="19" s="1"/>
  <c r="AM394" i="19"/>
  <c r="AL394" i="19" s="1"/>
  <c r="AM393" i="19"/>
  <c r="AL393" i="19" s="1"/>
  <c r="AM392" i="19"/>
  <c r="AL392" i="19" s="1"/>
  <c r="AM391" i="19"/>
  <c r="AL391" i="19" s="1"/>
  <c r="AM390" i="19"/>
  <c r="AL390" i="19" s="1"/>
  <c r="AM389" i="19"/>
  <c r="AL389" i="19" s="1"/>
  <c r="AM388" i="19"/>
  <c r="AL388" i="19" s="1"/>
  <c r="AM387" i="19"/>
  <c r="AL387" i="19" s="1"/>
  <c r="AM386" i="19"/>
  <c r="AL386" i="19" s="1"/>
  <c r="AM385" i="19"/>
  <c r="AL385" i="19" s="1"/>
  <c r="AM384" i="19"/>
  <c r="AL384" i="19" s="1"/>
  <c r="AM383" i="19"/>
  <c r="AL383" i="19" s="1"/>
  <c r="AM382" i="19"/>
  <c r="AL382" i="19" s="1"/>
  <c r="AM381" i="19"/>
  <c r="AL381" i="19" s="1"/>
  <c r="AM380" i="19"/>
  <c r="AL380" i="19" s="1"/>
  <c r="AM379" i="19"/>
  <c r="AL379" i="19" s="1"/>
  <c r="AM378" i="19"/>
  <c r="AL378" i="19" s="1"/>
  <c r="AM377" i="19"/>
  <c r="AL377" i="19" s="1"/>
  <c r="AM376" i="19"/>
  <c r="AL376" i="19" s="1"/>
  <c r="AM375" i="19"/>
  <c r="AL375" i="19" s="1"/>
  <c r="AM374" i="19"/>
  <c r="AL374" i="19" s="1"/>
  <c r="AM373" i="19"/>
  <c r="AL373" i="19" s="1"/>
  <c r="AM372" i="19"/>
  <c r="AL372" i="19" s="1"/>
  <c r="AM371" i="19"/>
  <c r="AL371" i="19" s="1"/>
  <c r="AM370" i="19"/>
  <c r="AL370" i="19" s="1"/>
  <c r="AM369" i="19"/>
  <c r="AL369" i="19" s="1"/>
  <c r="AM368" i="19"/>
  <c r="AL368" i="19" s="1"/>
  <c r="AM367" i="19"/>
  <c r="AL367" i="19" s="1"/>
  <c r="AM366" i="19"/>
  <c r="AL366" i="19" s="1"/>
  <c r="AM365" i="19"/>
  <c r="AL365" i="19" s="1"/>
  <c r="AM364" i="19"/>
  <c r="AL364" i="19" s="1"/>
  <c r="AM363" i="19"/>
  <c r="AL363" i="19" s="1"/>
  <c r="AM362" i="19"/>
  <c r="AL362" i="19" s="1"/>
  <c r="AM361" i="19"/>
  <c r="AL361" i="19" s="1"/>
  <c r="AM360" i="19"/>
  <c r="AL360" i="19" s="1"/>
  <c r="AM359" i="19"/>
  <c r="AL359" i="19" s="1"/>
  <c r="AM358" i="19"/>
  <c r="AL358" i="19" s="1"/>
  <c r="AM357" i="19"/>
  <c r="AL357" i="19" s="1"/>
  <c r="AM356" i="19"/>
  <c r="AL356" i="19" s="1"/>
  <c r="AM355" i="19"/>
  <c r="AL355" i="19" s="1"/>
  <c r="AM354" i="19"/>
  <c r="AL354" i="19" s="1"/>
  <c r="AM353" i="19"/>
  <c r="AL353" i="19" s="1"/>
  <c r="AM352" i="19"/>
  <c r="AL352" i="19" s="1"/>
  <c r="AM351" i="19"/>
  <c r="AL351" i="19" s="1"/>
  <c r="AM350" i="19"/>
  <c r="AL350" i="19" s="1"/>
  <c r="AM349" i="19"/>
  <c r="AL349" i="19" s="1"/>
  <c r="AM348" i="19"/>
  <c r="AL348" i="19" s="1"/>
  <c r="AM347" i="19"/>
  <c r="AL347" i="19" s="1"/>
  <c r="AM346" i="19"/>
  <c r="AL346" i="19" s="1"/>
  <c r="AM345" i="19"/>
  <c r="AL345" i="19" s="1"/>
  <c r="AM344" i="19"/>
  <c r="AL344" i="19" s="1"/>
  <c r="AM343" i="19"/>
  <c r="AL343" i="19" s="1"/>
  <c r="AM342" i="19"/>
  <c r="AL342" i="19" s="1"/>
  <c r="AM341" i="19"/>
  <c r="AL341" i="19" s="1"/>
  <c r="AM340" i="19"/>
  <c r="AL340" i="19" s="1"/>
  <c r="AM339" i="19"/>
  <c r="AL339" i="19" s="1"/>
  <c r="AM338" i="19"/>
  <c r="AL338" i="19" s="1"/>
  <c r="AM337" i="19"/>
  <c r="AL337" i="19" s="1"/>
  <c r="AM336" i="19"/>
  <c r="AL336" i="19" s="1"/>
  <c r="AM335" i="19"/>
  <c r="AL335" i="19" s="1"/>
  <c r="AM334" i="19"/>
  <c r="AL334" i="19" s="1"/>
  <c r="AM333" i="19"/>
  <c r="AL333" i="19" s="1"/>
  <c r="AM332" i="19"/>
  <c r="AL332" i="19" s="1"/>
  <c r="AM331" i="19"/>
  <c r="AL331" i="19" s="1"/>
  <c r="AM330" i="19"/>
  <c r="AL330" i="19" s="1"/>
  <c r="AM329" i="19"/>
  <c r="AL329" i="19" s="1"/>
  <c r="AM328" i="19"/>
  <c r="AL328" i="19" s="1"/>
  <c r="AM327" i="19"/>
  <c r="AL327" i="19" s="1"/>
  <c r="AM326" i="19"/>
  <c r="AL326" i="19" s="1"/>
  <c r="AM325" i="19"/>
  <c r="AL325" i="19" s="1"/>
  <c r="AM324" i="19"/>
  <c r="AL324" i="19" s="1"/>
  <c r="AM323" i="19"/>
  <c r="AL323" i="19" s="1"/>
  <c r="AM322" i="19"/>
  <c r="AL322" i="19" s="1"/>
  <c r="AM321" i="19"/>
  <c r="AL321" i="19" s="1"/>
  <c r="AM320" i="19"/>
  <c r="AL320" i="19" s="1"/>
  <c r="AM319" i="19"/>
  <c r="AL319" i="19" s="1"/>
  <c r="AM318" i="19"/>
  <c r="AL318" i="19" s="1"/>
  <c r="AM317" i="19"/>
  <c r="AL317" i="19" s="1"/>
  <c r="AM316" i="19"/>
  <c r="AL316" i="19" s="1"/>
  <c r="AM315" i="19"/>
  <c r="AL315" i="19" s="1"/>
  <c r="AM314" i="19"/>
  <c r="AL314" i="19" s="1"/>
  <c r="AM313" i="19"/>
  <c r="AL313" i="19" s="1"/>
  <c r="AM312" i="19"/>
  <c r="AL312" i="19" s="1"/>
  <c r="AM311" i="19"/>
  <c r="AL311" i="19" s="1"/>
  <c r="AM310" i="19"/>
  <c r="AL310" i="19" s="1"/>
  <c r="AM309" i="19"/>
  <c r="AL309" i="19" s="1"/>
  <c r="AM308" i="19"/>
  <c r="AL308" i="19" s="1"/>
  <c r="AM307" i="19"/>
  <c r="AL307" i="19" s="1"/>
  <c r="AM306" i="19"/>
  <c r="AL306" i="19" s="1"/>
  <c r="AM305" i="19"/>
  <c r="AL305" i="19" s="1"/>
  <c r="AM304" i="19"/>
  <c r="AL304" i="19" s="1"/>
  <c r="AM303" i="19"/>
  <c r="AL303" i="19" s="1"/>
  <c r="AM302" i="19"/>
  <c r="AL302" i="19" s="1"/>
  <c r="AM301" i="19"/>
  <c r="AL301" i="19" s="1"/>
  <c r="AM300" i="19"/>
  <c r="AL300" i="19" s="1"/>
  <c r="AM299" i="19"/>
  <c r="AL299" i="19" s="1"/>
  <c r="AM298" i="19"/>
  <c r="AL298" i="19" s="1"/>
  <c r="AM297" i="19"/>
  <c r="AL297" i="19" s="1"/>
  <c r="AM296" i="19"/>
  <c r="AL296" i="19" s="1"/>
  <c r="AM295" i="19"/>
  <c r="AL295" i="19" s="1"/>
  <c r="AM294" i="19"/>
  <c r="AL294" i="19" s="1"/>
  <c r="AM293" i="19"/>
  <c r="AL293" i="19" s="1"/>
  <c r="AM292" i="19"/>
  <c r="AL292" i="19" s="1"/>
  <c r="AM291" i="19"/>
  <c r="AL291" i="19" s="1"/>
  <c r="AM290" i="19"/>
  <c r="AL290" i="19" s="1"/>
  <c r="AM289" i="19"/>
  <c r="AL289" i="19" s="1"/>
  <c r="AM288" i="19"/>
  <c r="AL288" i="19" s="1"/>
  <c r="AM287" i="19"/>
  <c r="AL287" i="19" s="1"/>
  <c r="AM286" i="19"/>
  <c r="AL286" i="19" s="1"/>
  <c r="AM285" i="19"/>
  <c r="AL285" i="19" s="1"/>
  <c r="AM284" i="19"/>
  <c r="AL284" i="19" s="1"/>
  <c r="AM283" i="19"/>
  <c r="AL283" i="19" s="1"/>
  <c r="AM282" i="19"/>
  <c r="AL282" i="19" s="1"/>
  <c r="AM281" i="19"/>
  <c r="AL281" i="19" s="1"/>
  <c r="AM280" i="19"/>
  <c r="AL280" i="19" s="1"/>
  <c r="AM279" i="19"/>
  <c r="AL279" i="19" s="1"/>
  <c r="AM278" i="19"/>
  <c r="AL278" i="19" s="1"/>
  <c r="AM277" i="19"/>
  <c r="AL277" i="19" s="1"/>
  <c r="AM276" i="19"/>
  <c r="AL276" i="19" s="1"/>
  <c r="AM275" i="19"/>
  <c r="AL275" i="19" s="1"/>
  <c r="AM274" i="19"/>
  <c r="AL274" i="19" s="1"/>
  <c r="AM273" i="19"/>
  <c r="AL273" i="19" s="1"/>
  <c r="AM272" i="19"/>
  <c r="AL272" i="19" s="1"/>
  <c r="AM271" i="19"/>
  <c r="AL271" i="19" s="1"/>
  <c r="AM270" i="19"/>
  <c r="AL270" i="19" s="1"/>
  <c r="AM269" i="19"/>
  <c r="AL269" i="19" s="1"/>
  <c r="AM268" i="19"/>
  <c r="AL268" i="19" s="1"/>
  <c r="AM267" i="19"/>
  <c r="AL267" i="19" s="1"/>
  <c r="AM266" i="19"/>
  <c r="AL266" i="19" s="1"/>
  <c r="AM265" i="19"/>
  <c r="AL265" i="19" s="1"/>
  <c r="AM264" i="19"/>
  <c r="AL264" i="19" s="1"/>
  <c r="AM263" i="19"/>
  <c r="AL263" i="19" s="1"/>
  <c r="AM262" i="19"/>
  <c r="AL262" i="19" s="1"/>
  <c r="AM261" i="19"/>
  <c r="AL261" i="19" s="1"/>
  <c r="AM260" i="19"/>
  <c r="AL260" i="19" s="1"/>
  <c r="AM259" i="19"/>
  <c r="AL259" i="19" s="1"/>
  <c r="AM258" i="19"/>
  <c r="AL258" i="19" s="1"/>
  <c r="AM257" i="19"/>
  <c r="AL257" i="19" s="1"/>
  <c r="AM256" i="19"/>
  <c r="AL256" i="19" s="1"/>
  <c r="AM255" i="19"/>
  <c r="AL255" i="19" s="1"/>
  <c r="AM254" i="19"/>
  <c r="AL254" i="19" s="1"/>
  <c r="AM253" i="19"/>
  <c r="AL253" i="19" s="1"/>
  <c r="AM252" i="19"/>
  <c r="AL252" i="19" s="1"/>
  <c r="AM251" i="19"/>
  <c r="AL251" i="19" s="1"/>
  <c r="AM250" i="19"/>
  <c r="AL250" i="19" s="1"/>
  <c r="AM249" i="19"/>
  <c r="AL249" i="19" s="1"/>
  <c r="AM248" i="19"/>
  <c r="AL248" i="19" s="1"/>
  <c r="AM247" i="19"/>
  <c r="AL247" i="19" s="1"/>
  <c r="AM246" i="19"/>
  <c r="AL246" i="19" s="1"/>
  <c r="AM245" i="19"/>
  <c r="AL245" i="19" s="1"/>
  <c r="AM244" i="19"/>
  <c r="AL244" i="19" s="1"/>
  <c r="AM243" i="19"/>
  <c r="AL243" i="19" s="1"/>
  <c r="AM242" i="19"/>
  <c r="AL242" i="19" s="1"/>
  <c r="AM241" i="19"/>
  <c r="AL241" i="19" s="1"/>
  <c r="AM240" i="19"/>
  <c r="AL240" i="19" s="1"/>
  <c r="AM239" i="19"/>
  <c r="AL239" i="19" s="1"/>
  <c r="AM238" i="19"/>
  <c r="AL238" i="19" s="1"/>
  <c r="AM237" i="19"/>
  <c r="AL237" i="19" s="1"/>
  <c r="AM236" i="19"/>
  <c r="AL236" i="19" s="1"/>
  <c r="AM235" i="19"/>
  <c r="AL235" i="19" s="1"/>
  <c r="AM234" i="19"/>
  <c r="AL234" i="19" s="1"/>
  <c r="AM233" i="19"/>
  <c r="AL233" i="19" s="1"/>
  <c r="AM232" i="19"/>
  <c r="AL232" i="19" s="1"/>
  <c r="AM231" i="19"/>
  <c r="AL231" i="19" s="1"/>
  <c r="AM230" i="19"/>
  <c r="AL230" i="19" s="1"/>
  <c r="AM229" i="19"/>
  <c r="AL229" i="19" s="1"/>
  <c r="AM228" i="19"/>
  <c r="AL228" i="19" s="1"/>
  <c r="AM227" i="19"/>
  <c r="AL227" i="19" s="1"/>
  <c r="AM226" i="19"/>
  <c r="AL226" i="19" s="1"/>
  <c r="AM225" i="19"/>
  <c r="AL225" i="19" s="1"/>
  <c r="AM224" i="19"/>
  <c r="AL224" i="19" s="1"/>
  <c r="AM223" i="19"/>
  <c r="AL223" i="19" s="1"/>
  <c r="AM222" i="19"/>
  <c r="AL222" i="19" s="1"/>
  <c r="AM221" i="19"/>
  <c r="AL221" i="19" s="1"/>
  <c r="AM220" i="19"/>
  <c r="AL220" i="19" s="1"/>
  <c r="AM219" i="19"/>
  <c r="AL219" i="19" s="1"/>
  <c r="AM218" i="19"/>
  <c r="AL218" i="19" s="1"/>
  <c r="AM217" i="19"/>
  <c r="AL217" i="19" s="1"/>
  <c r="AM216" i="19"/>
  <c r="AL216" i="19" s="1"/>
  <c r="AM215" i="19"/>
  <c r="AL215" i="19" s="1"/>
  <c r="AM214" i="19"/>
  <c r="AL214" i="19" s="1"/>
  <c r="AM213" i="19"/>
  <c r="AL213" i="19" s="1"/>
  <c r="AM212" i="19"/>
  <c r="AL212" i="19" s="1"/>
  <c r="AM211" i="19"/>
  <c r="AL211" i="19" s="1"/>
  <c r="AM210" i="19"/>
  <c r="AL210" i="19" s="1"/>
  <c r="AM209" i="19"/>
  <c r="AL209" i="19" s="1"/>
  <c r="AM208" i="19"/>
  <c r="AL208" i="19" s="1"/>
  <c r="AM207" i="19"/>
  <c r="AL207" i="19" s="1"/>
  <c r="AM206" i="19"/>
  <c r="AL206" i="19" s="1"/>
  <c r="AM205" i="19"/>
  <c r="AL205" i="19" s="1"/>
  <c r="AM204" i="19"/>
  <c r="AL204" i="19" s="1"/>
  <c r="AM203" i="19"/>
  <c r="AL203" i="19" s="1"/>
  <c r="AM202" i="19"/>
  <c r="AL202" i="19" s="1"/>
  <c r="AM201" i="19"/>
  <c r="AL201" i="19" s="1"/>
  <c r="AM200" i="19"/>
  <c r="AL200" i="19" s="1"/>
  <c r="AM199" i="19"/>
  <c r="AL199" i="19" s="1"/>
  <c r="AM198" i="19"/>
  <c r="AL198" i="19" s="1"/>
  <c r="AM197" i="19"/>
  <c r="AL197" i="19" s="1"/>
  <c r="AM196" i="19"/>
  <c r="AL196" i="19" s="1"/>
  <c r="AM195" i="19"/>
  <c r="AL195" i="19" s="1"/>
  <c r="AM194" i="19"/>
  <c r="AL194" i="19" s="1"/>
  <c r="AM193" i="19"/>
  <c r="AL193" i="19" s="1"/>
  <c r="AM192" i="19"/>
  <c r="AL192" i="19" s="1"/>
  <c r="AM191" i="19"/>
  <c r="AL191" i="19" s="1"/>
  <c r="AM190" i="19"/>
  <c r="AL190" i="19" s="1"/>
  <c r="AM189" i="19"/>
  <c r="AL189" i="19" s="1"/>
  <c r="AM188" i="19"/>
  <c r="AL188" i="19" s="1"/>
  <c r="AM187" i="19"/>
  <c r="AL187" i="19" s="1"/>
  <c r="AM186" i="19"/>
  <c r="AL186" i="19" s="1"/>
  <c r="AM185" i="19"/>
  <c r="AL185" i="19" s="1"/>
  <c r="AM184" i="19"/>
  <c r="AL184" i="19" s="1"/>
  <c r="AM183" i="19"/>
  <c r="AL183" i="19" s="1"/>
  <c r="AM182" i="19"/>
  <c r="AL182" i="19" s="1"/>
  <c r="AM181" i="19"/>
  <c r="AL181" i="19" s="1"/>
  <c r="AM180" i="19"/>
  <c r="AL180" i="19" s="1"/>
  <c r="AM179" i="19"/>
  <c r="AL179" i="19" s="1"/>
  <c r="AM178" i="19"/>
  <c r="AL178" i="19" s="1"/>
  <c r="AM177" i="19"/>
  <c r="AL177" i="19" s="1"/>
  <c r="AM176" i="19"/>
  <c r="AL176" i="19" s="1"/>
  <c r="AM175" i="19"/>
  <c r="AL175" i="19" s="1"/>
  <c r="AM174" i="19"/>
  <c r="AL174" i="19" s="1"/>
  <c r="AM173" i="19"/>
  <c r="AL173" i="19" s="1"/>
  <c r="AM172" i="19"/>
  <c r="AL172" i="19" s="1"/>
  <c r="AM171" i="19"/>
  <c r="AL171" i="19" s="1"/>
  <c r="AM170" i="19"/>
  <c r="AL170" i="19" s="1"/>
  <c r="AM169" i="19"/>
  <c r="AL169" i="19" s="1"/>
  <c r="AM168" i="19"/>
  <c r="AL168" i="19" s="1"/>
  <c r="AM167" i="19"/>
  <c r="AL167" i="19" s="1"/>
  <c r="AM166" i="19"/>
  <c r="AL166" i="19" s="1"/>
  <c r="AM165" i="19"/>
  <c r="AL165" i="19" s="1"/>
  <c r="AM164" i="19"/>
  <c r="AL164" i="19" s="1"/>
  <c r="AM163" i="19"/>
  <c r="AL163" i="19" s="1"/>
  <c r="AM162" i="19"/>
  <c r="AL162" i="19" s="1"/>
  <c r="AM161" i="19"/>
  <c r="AL161" i="19" s="1"/>
  <c r="AM160" i="19"/>
  <c r="AL160" i="19" s="1"/>
  <c r="AM159" i="19"/>
  <c r="AL159" i="19" s="1"/>
  <c r="AM158" i="19"/>
  <c r="AL158" i="19" s="1"/>
  <c r="AM157" i="19"/>
  <c r="AL157" i="19" s="1"/>
  <c r="AM156" i="19"/>
  <c r="AL156" i="19" s="1"/>
  <c r="AM155" i="19"/>
  <c r="AL155" i="19" s="1"/>
  <c r="AM154" i="19"/>
  <c r="AL154" i="19" s="1"/>
  <c r="AM153" i="19"/>
  <c r="AL153" i="19" s="1"/>
  <c r="AM152" i="19"/>
  <c r="AL152" i="19" s="1"/>
  <c r="AM151" i="19"/>
  <c r="AL151" i="19" s="1"/>
  <c r="AM150" i="19"/>
  <c r="AL150" i="19" s="1"/>
  <c r="AM149" i="19"/>
  <c r="AL149" i="19" s="1"/>
  <c r="AM148" i="19"/>
  <c r="AL148" i="19" s="1"/>
  <c r="AM147" i="19"/>
  <c r="AL147" i="19" s="1"/>
  <c r="AM146" i="19"/>
  <c r="AL146" i="19" s="1"/>
  <c r="AM145" i="19"/>
  <c r="AL145" i="19" s="1"/>
  <c r="AM144" i="19"/>
  <c r="AL144" i="19" s="1"/>
  <c r="AM143" i="19"/>
  <c r="AL143" i="19" s="1"/>
  <c r="AM142" i="19"/>
  <c r="AL142" i="19" s="1"/>
  <c r="AM141" i="19"/>
  <c r="AL141" i="19" s="1"/>
  <c r="AM140" i="19"/>
  <c r="AL140" i="19" s="1"/>
  <c r="AM139" i="19"/>
  <c r="AL139" i="19" s="1"/>
  <c r="AM138" i="19"/>
  <c r="AL138" i="19" s="1"/>
  <c r="AM137" i="19"/>
  <c r="AL137" i="19" s="1"/>
  <c r="AM136" i="19"/>
  <c r="AL136" i="19" s="1"/>
  <c r="AM135" i="19"/>
  <c r="AL135" i="19" s="1"/>
  <c r="AM134" i="19"/>
  <c r="AL134" i="19" s="1"/>
  <c r="AM133" i="19"/>
  <c r="AL133" i="19" s="1"/>
  <c r="AM132" i="19"/>
  <c r="AL132" i="19" s="1"/>
  <c r="AM131" i="19"/>
  <c r="AL131" i="19" s="1"/>
  <c r="AM130" i="19"/>
  <c r="AL130" i="19" s="1"/>
  <c r="AM129" i="19"/>
  <c r="AL129" i="19" s="1"/>
  <c r="AM128" i="19"/>
  <c r="AL128" i="19" s="1"/>
  <c r="AM127" i="19"/>
  <c r="AL127" i="19" s="1"/>
  <c r="AM126" i="19"/>
  <c r="AL126" i="19" s="1"/>
  <c r="AM125" i="19"/>
  <c r="AL125" i="19" s="1"/>
  <c r="AM124" i="19"/>
  <c r="AL124" i="19" s="1"/>
  <c r="AM123" i="19"/>
  <c r="AL123" i="19" s="1"/>
  <c r="AM122" i="19"/>
  <c r="AL122" i="19" s="1"/>
  <c r="AM121" i="19"/>
  <c r="AL121" i="19" s="1"/>
  <c r="AM120" i="19"/>
  <c r="AL120" i="19" s="1"/>
  <c r="AM119" i="19"/>
  <c r="AL119" i="19" s="1"/>
  <c r="AM118" i="19"/>
  <c r="AL118" i="19" s="1"/>
  <c r="AM117" i="19"/>
  <c r="AL117" i="19" s="1"/>
  <c r="AM116" i="19"/>
  <c r="AL116" i="19" s="1"/>
  <c r="AM115" i="19"/>
  <c r="AL115" i="19" s="1"/>
  <c r="AM114" i="19"/>
  <c r="AL114" i="19" s="1"/>
  <c r="AM113" i="19"/>
  <c r="AL113" i="19" s="1"/>
  <c r="AM112" i="19"/>
  <c r="AL112" i="19" s="1"/>
  <c r="AM111" i="19"/>
  <c r="AL111" i="19" s="1"/>
  <c r="AM110" i="19"/>
  <c r="AL110" i="19" s="1"/>
  <c r="AM109" i="19"/>
  <c r="AL109" i="19" s="1"/>
  <c r="AM108" i="19"/>
  <c r="AL108" i="19" s="1"/>
  <c r="AM107" i="19"/>
  <c r="AL107" i="19" s="1"/>
  <c r="AM106" i="19"/>
  <c r="AL106" i="19" s="1"/>
  <c r="AM105" i="19"/>
  <c r="AL105" i="19" s="1"/>
  <c r="AM104" i="19"/>
  <c r="AL104" i="19" s="1"/>
  <c r="AM103" i="19"/>
  <c r="AL103" i="19" s="1"/>
  <c r="AM102" i="19"/>
  <c r="AL102" i="19" s="1"/>
  <c r="AM101" i="19"/>
  <c r="AL101" i="19" s="1"/>
  <c r="AM100" i="19"/>
  <c r="AL100" i="19" s="1"/>
  <c r="AM99" i="19"/>
  <c r="AL99" i="19" s="1"/>
  <c r="AM98" i="19"/>
  <c r="AL98" i="19" s="1"/>
  <c r="AM97" i="19"/>
  <c r="AL97" i="19" s="1"/>
  <c r="AM96" i="19"/>
  <c r="AL96" i="19" s="1"/>
  <c r="AM95" i="19"/>
  <c r="AL95" i="19" s="1"/>
  <c r="AM94" i="19"/>
  <c r="AL94" i="19" s="1"/>
  <c r="AM93" i="19"/>
  <c r="AL93" i="19" s="1"/>
  <c r="AM92" i="19"/>
  <c r="AL92" i="19" s="1"/>
  <c r="AM91" i="19"/>
  <c r="AL91" i="19" s="1"/>
  <c r="AM90" i="19"/>
  <c r="AL90" i="19" s="1"/>
  <c r="AM89" i="19"/>
  <c r="AL89" i="19" s="1"/>
  <c r="AM88" i="19"/>
  <c r="AL88" i="19" s="1"/>
  <c r="AM87" i="19"/>
  <c r="AL87" i="19" s="1"/>
  <c r="AM86" i="19"/>
  <c r="AL86" i="19" s="1"/>
  <c r="AM85" i="19"/>
  <c r="AL85" i="19" s="1"/>
  <c r="AM84" i="19"/>
  <c r="AL84" i="19" s="1"/>
  <c r="AM83" i="19"/>
  <c r="AL83" i="19" s="1"/>
  <c r="AM82" i="19"/>
  <c r="AL82" i="19" s="1"/>
  <c r="AM81" i="19"/>
  <c r="AL81" i="19" s="1"/>
  <c r="AM80" i="19"/>
  <c r="AL80" i="19" s="1"/>
  <c r="AM79" i="19"/>
  <c r="AL79" i="19" s="1"/>
  <c r="AM78" i="19"/>
  <c r="AL78" i="19" s="1"/>
  <c r="AM77" i="19"/>
  <c r="AL77" i="19" s="1"/>
  <c r="AM76" i="19"/>
  <c r="AL76" i="19" s="1"/>
  <c r="AM75" i="19"/>
  <c r="AL75" i="19" s="1"/>
  <c r="AM74" i="19"/>
  <c r="AL74" i="19" s="1"/>
  <c r="AM73" i="19"/>
  <c r="AL73" i="19" s="1"/>
  <c r="AM72" i="19"/>
  <c r="AL72" i="19" s="1"/>
  <c r="AM71" i="19"/>
  <c r="AL71" i="19" s="1"/>
  <c r="AM70" i="19"/>
  <c r="AL70" i="19" s="1"/>
  <c r="AM69" i="19"/>
  <c r="AL69" i="19" s="1"/>
  <c r="AM68" i="19"/>
  <c r="AL68" i="19" s="1"/>
  <c r="AM67" i="19"/>
  <c r="AL67" i="19" s="1"/>
  <c r="AM66" i="19"/>
  <c r="AL66" i="19" s="1"/>
  <c r="AM65" i="19"/>
  <c r="AL65" i="19" s="1"/>
  <c r="AM64" i="19"/>
  <c r="AL64" i="19" s="1"/>
  <c r="AM63" i="19"/>
  <c r="AL63" i="19" s="1"/>
  <c r="AM62" i="19"/>
  <c r="AL62" i="19" s="1"/>
  <c r="AM61" i="19"/>
  <c r="AL61" i="19" s="1"/>
  <c r="AM60" i="19"/>
  <c r="AL60" i="19" s="1"/>
  <c r="AM59" i="19"/>
  <c r="AL59" i="19" s="1"/>
  <c r="AM58" i="19"/>
  <c r="AL58" i="19" s="1"/>
  <c r="AM57" i="19"/>
  <c r="AL57" i="19" s="1"/>
  <c r="AM56" i="19"/>
  <c r="AL56" i="19" s="1"/>
  <c r="AM55" i="19"/>
  <c r="AL55" i="19" s="1"/>
  <c r="AM54" i="19"/>
  <c r="AL54" i="19" s="1"/>
  <c r="AM53" i="19"/>
  <c r="AL53" i="19" s="1"/>
  <c r="AM52" i="19"/>
  <c r="AL52" i="19" s="1"/>
  <c r="AM51" i="19"/>
  <c r="AL51" i="19" s="1"/>
  <c r="AM50" i="19"/>
  <c r="AL50" i="19" s="1"/>
  <c r="AM49" i="19"/>
  <c r="AL49" i="19" s="1"/>
  <c r="AM48" i="19"/>
  <c r="AL48" i="19" s="1"/>
  <c r="AM47" i="19"/>
  <c r="AL47" i="19" s="1"/>
  <c r="AM46" i="19"/>
  <c r="AL46" i="19" s="1"/>
  <c r="AM45" i="19"/>
  <c r="AL45" i="19" s="1"/>
  <c r="AM44" i="19"/>
  <c r="AL44" i="19" s="1"/>
  <c r="AM43" i="19"/>
  <c r="AL43" i="19" s="1"/>
  <c r="AM42" i="19"/>
  <c r="AL42" i="19" s="1"/>
  <c r="AM41" i="19"/>
  <c r="AL41" i="19" s="1"/>
  <c r="AM40" i="19"/>
  <c r="AL40" i="19" s="1"/>
  <c r="AM39" i="19"/>
  <c r="AL39" i="19" s="1"/>
  <c r="AM38" i="19"/>
  <c r="AL38" i="19" s="1"/>
  <c r="AM37" i="19"/>
  <c r="AL37" i="19" s="1"/>
  <c r="AM36" i="19"/>
  <c r="AL36" i="19" s="1"/>
  <c r="AM35" i="19"/>
  <c r="AL35" i="19" s="1"/>
  <c r="AM34" i="19"/>
  <c r="AL34" i="19" s="1"/>
  <c r="AM33" i="19"/>
  <c r="AL33" i="19" s="1"/>
  <c r="AM32" i="19"/>
  <c r="AL32" i="19" s="1"/>
  <c r="AM31" i="19"/>
  <c r="AL31" i="19" s="1"/>
  <c r="AM30" i="19"/>
  <c r="AL30" i="19" s="1"/>
  <c r="AM29" i="19"/>
  <c r="AL29" i="19" s="1"/>
  <c r="AM28" i="19"/>
  <c r="AL28" i="19" s="1"/>
  <c r="AM27" i="19"/>
  <c r="AL27" i="19" s="1"/>
  <c r="AM26" i="19"/>
  <c r="AL26" i="19" s="1"/>
  <c r="AM25" i="19"/>
  <c r="AL25" i="19" s="1"/>
  <c r="AM24" i="19"/>
  <c r="AL24" i="19" s="1"/>
  <c r="AM23" i="19"/>
  <c r="AL23" i="19" s="1"/>
  <c r="AM22" i="19"/>
  <c r="AL22" i="19" s="1"/>
  <c r="AM21" i="19"/>
  <c r="AL21" i="19" s="1"/>
  <c r="AM20" i="19"/>
  <c r="AL20" i="19" s="1"/>
  <c r="AM19" i="19"/>
  <c r="AL19" i="19" s="1"/>
  <c r="AM18" i="19"/>
  <c r="AL18" i="19" s="1"/>
  <c r="AM17" i="19"/>
  <c r="AL17" i="19" s="1"/>
  <c r="AM16" i="19"/>
  <c r="AL16" i="19" s="1"/>
  <c r="AM15" i="19"/>
  <c r="AL15" i="19" s="1"/>
  <c r="AM14" i="19"/>
  <c r="AL14" i="19" s="1"/>
  <c r="AM13" i="19"/>
  <c r="AL13" i="19" s="1"/>
  <c r="AM12" i="19"/>
  <c r="AL12" i="19" s="1"/>
  <c r="AM11" i="19"/>
  <c r="AL11" i="19" s="1"/>
  <c r="AM10" i="19"/>
  <c r="AL10" i="19" s="1"/>
  <c r="AM9" i="19"/>
  <c r="AL9" i="19" s="1"/>
  <c r="AM8" i="19"/>
  <c r="AL8" i="19" s="1"/>
  <c r="AM7" i="19"/>
  <c r="AL7" i="19" s="1"/>
  <c r="AM6" i="19"/>
  <c r="AL6" i="19" s="1"/>
  <c r="AM5" i="19"/>
  <c r="AL5" i="19" s="1"/>
  <c r="AM4" i="19"/>
  <c r="AL4" i="19" s="1"/>
  <c r="BB27" i="19" l="1"/>
  <c r="BB602" i="19"/>
  <c r="BB534" i="19"/>
  <c r="BB502" i="19"/>
  <c r="BB466" i="19"/>
  <c r="BB430" i="19"/>
  <c r="BB366" i="19"/>
  <c r="BB326" i="19"/>
  <c r="BB198" i="19"/>
  <c r="BB671" i="19"/>
  <c r="BB259" i="19"/>
  <c r="BB89" i="19"/>
  <c r="BB195" i="19"/>
  <c r="BB123" i="19"/>
  <c r="BB646" i="19"/>
  <c r="BB622" i="19"/>
  <c r="BB582" i="19"/>
  <c r="BB558" i="19"/>
  <c r="BB482" i="19"/>
  <c r="BB410" i="19"/>
  <c r="BB378" i="19"/>
  <c r="BB342" i="19"/>
  <c r="BB314" i="19"/>
  <c r="BB258" i="19"/>
  <c r="BB242" i="19"/>
  <c r="BB130" i="19"/>
  <c r="BB82" i="19"/>
  <c r="BB18" i="19"/>
  <c r="BB669" i="19"/>
  <c r="BB645" i="19"/>
  <c r="BB601" i="19"/>
  <c r="BB569" i="19"/>
  <c r="BB537" i="19"/>
  <c r="BB517" i="19"/>
  <c r="BB497" i="19"/>
  <c r="BB485" i="19"/>
  <c r="BB465" i="19"/>
  <c r="BB433" i="19"/>
  <c r="BB429" i="19"/>
  <c r="BB401" i="19"/>
  <c r="BB397" i="19"/>
  <c r="BB365" i="19"/>
  <c r="BB325" i="19"/>
  <c r="BB281" i="19"/>
  <c r="BB261" i="19"/>
  <c r="BB249" i="19"/>
  <c r="BB229" i="19"/>
  <c r="BB145" i="19"/>
  <c r="BB49" i="19"/>
  <c r="BB598" i="19"/>
  <c r="BB578" i="19"/>
  <c r="BB514" i="19"/>
  <c r="BB418" i="19"/>
  <c r="BB358" i="19"/>
  <c r="BB210" i="19"/>
  <c r="BB154" i="19"/>
  <c r="BB134" i="19"/>
  <c r="BB50" i="19"/>
  <c r="BB566" i="19"/>
  <c r="BB538" i="19"/>
  <c r="BB474" i="19"/>
  <c r="BB454" i="19"/>
  <c r="BB434" i="19"/>
  <c r="BB406" i="19"/>
  <c r="BB370" i="19"/>
  <c r="BB346" i="19"/>
  <c r="BB310" i="19"/>
  <c r="BB294" i="19"/>
  <c r="BB278" i="19"/>
  <c r="BB262" i="19"/>
  <c r="BB214" i="19"/>
  <c r="BB122" i="19"/>
  <c r="BB58" i="19"/>
  <c r="BB46" i="19"/>
  <c r="BB26" i="19"/>
  <c r="BB654" i="19"/>
  <c r="BB614" i="19"/>
  <c r="BB498" i="19"/>
  <c r="BB386" i="19"/>
  <c r="BB322" i="19"/>
  <c r="BB302" i="19"/>
  <c r="BB238" i="19"/>
  <c r="BB194" i="19"/>
  <c r="BB174" i="19"/>
  <c r="BB110" i="19"/>
  <c r="BB90" i="19"/>
  <c r="BB6" i="19"/>
  <c r="BB670" i="19"/>
  <c r="BB638" i="19"/>
  <c r="BB570" i="19"/>
  <c r="BB550" i="19"/>
  <c r="BB530" i="19"/>
  <c r="BB470" i="19"/>
  <c r="BB450" i="19"/>
  <c r="BB398" i="19"/>
  <c r="BB306" i="19"/>
  <c r="BB274" i="19"/>
  <c r="BB246" i="19"/>
  <c r="BB226" i="19"/>
  <c r="BB206" i="19"/>
  <c r="BB162" i="19"/>
  <c r="BB142" i="19"/>
  <c r="BB102" i="19"/>
  <c r="BB70" i="19"/>
  <c r="BB38" i="19"/>
  <c r="BB14" i="19"/>
  <c r="BB621" i="19"/>
  <c r="BB581" i="19"/>
  <c r="BB549" i="19"/>
  <c r="BB505" i="19"/>
  <c r="BB345" i="19"/>
  <c r="BB333" i="19"/>
  <c r="BB313" i="19"/>
  <c r="BB241" i="19"/>
  <c r="BB209" i="19"/>
  <c r="BB173" i="19"/>
  <c r="BB141" i="19"/>
  <c r="BB109" i="19"/>
  <c r="BB25" i="19"/>
  <c r="BB227" i="19"/>
  <c r="BB155" i="19"/>
  <c r="BB4" i="19"/>
  <c r="BB662" i="19"/>
  <c r="BB630" i="19"/>
  <c r="BB610" i="19"/>
  <c r="BB594" i="19"/>
  <c r="BB590" i="19"/>
  <c r="BB562" i="19"/>
  <c r="BB546" i="19"/>
  <c r="BB526" i="19"/>
  <c r="BB518" i="19"/>
  <c r="BB506" i="19"/>
  <c r="BB494" i="19"/>
  <c r="BB486" i="19"/>
  <c r="BB462" i="19"/>
  <c r="BB442" i="19"/>
  <c r="BB438" i="19"/>
  <c r="BB422" i="19"/>
  <c r="BB402" i="19"/>
  <c r="BB390" i="19"/>
  <c r="BB374" i="19"/>
  <c r="BB354" i="19"/>
  <c r="BB338" i="19"/>
  <c r="BB334" i="19"/>
  <c r="BB290" i="19"/>
  <c r="BB282" i="19"/>
  <c r="BB270" i="19"/>
  <c r="BB250" i="19"/>
  <c r="BB230" i="19"/>
  <c r="BB218" i="19"/>
  <c r="BB186" i="19"/>
  <c r="BB182" i="19"/>
  <c r="BB178" i="19"/>
  <c r="BB166" i="19"/>
  <c r="BB150" i="19"/>
  <c r="BB146" i="19"/>
  <c r="BB118" i="19"/>
  <c r="BB114" i="19"/>
  <c r="BB98" i="19"/>
  <c r="BB86" i="19"/>
  <c r="BB78" i="19"/>
  <c r="BB66" i="19"/>
  <c r="BB54" i="19"/>
  <c r="BB34" i="19"/>
  <c r="BB22" i="19"/>
  <c r="BB667" i="19"/>
  <c r="BB655" i="19"/>
  <c r="BB643" i="19"/>
  <c r="BB631" i="19"/>
  <c r="BB619" i="19"/>
  <c r="BB607" i="19"/>
  <c r="BB599" i="19"/>
  <c r="BB583" i="19"/>
  <c r="BB571" i="19"/>
  <c r="BB555" i="19"/>
  <c r="BB547" i="19"/>
  <c r="BB535" i="19"/>
  <c r="BB523" i="19"/>
  <c r="BB511" i="19"/>
  <c r="BB499" i="19"/>
  <c r="BB487" i="19"/>
  <c r="BB475" i="19"/>
  <c r="BB463" i="19"/>
  <c r="BB451" i="19"/>
  <c r="BB439" i="19"/>
  <c r="BB427" i="19"/>
  <c r="BB415" i="19"/>
  <c r="BB403" i="19"/>
  <c r="BB395" i="19"/>
  <c r="BB383" i="19"/>
  <c r="BB371" i="19"/>
  <c r="BB355" i="19"/>
  <c r="BB343" i="19"/>
  <c r="BB335" i="19"/>
  <c r="BB319" i="19"/>
  <c r="BB311" i="19"/>
  <c r="BB299" i="19"/>
  <c r="BB291" i="19"/>
  <c r="BB279" i="19"/>
  <c r="BB263" i="19"/>
  <c r="BB251" i="19"/>
  <c r="BB239" i="19"/>
  <c r="BB215" i="19"/>
  <c r="BB199" i="19"/>
  <c r="BB187" i="19"/>
  <c r="BB175" i="19"/>
  <c r="BB167" i="19"/>
  <c r="BB147" i="19"/>
  <c r="BB139" i="19"/>
  <c r="BB127" i="19"/>
  <c r="BB111" i="19"/>
  <c r="BB103" i="19"/>
  <c r="BB95" i="19"/>
  <c r="BB91" i="19"/>
  <c r="BB67" i="19"/>
  <c r="BB675" i="19"/>
  <c r="BB659" i="19"/>
  <c r="BB651" i="19"/>
  <c r="BB635" i="19"/>
  <c r="BB623" i="19"/>
  <c r="BB611" i="19"/>
  <c r="BB595" i="19"/>
  <c r="BB587" i="19"/>
  <c r="BB575" i="19"/>
  <c r="BB559" i="19"/>
  <c r="BB543" i="19"/>
  <c r="BB531" i="19"/>
  <c r="BB519" i="19"/>
  <c r="BB503" i="19"/>
  <c r="BB491" i="19"/>
  <c r="BB479" i="19"/>
  <c r="BB467" i="19"/>
  <c r="BB455" i="19"/>
  <c r="BB443" i="19"/>
  <c r="BB431" i="19"/>
  <c r="BB419" i="19"/>
  <c r="BB407" i="19"/>
  <c r="BB391" i="19"/>
  <c r="BB379" i="19"/>
  <c r="BB367" i="19"/>
  <c r="BB359" i="19"/>
  <c r="BB347" i="19"/>
  <c r="BB327" i="19"/>
  <c r="BB315" i="19"/>
  <c r="BB303" i="19"/>
  <c r="BB283" i="19"/>
  <c r="BB271" i="19"/>
  <c r="BB247" i="19"/>
  <c r="BB235" i="19"/>
  <c r="BB223" i="19"/>
  <c r="BB211" i="19"/>
  <c r="BB207" i="19"/>
  <c r="BB183" i="19"/>
  <c r="BB163" i="19"/>
  <c r="BB131" i="19"/>
  <c r="BB663" i="19"/>
  <c r="BB647" i="19"/>
  <c r="BB639" i="19"/>
  <c r="BB627" i="19"/>
  <c r="BB615" i="19"/>
  <c r="BB603" i="19"/>
  <c r="BB591" i="19"/>
  <c r="BB579" i="19"/>
  <c r="BB567" i="19"/>
  <c r="BB563" i="19"/>
  <c r="BB551" i="19"/>
  <c r="BB539" i="19"/>
  <c r="BB527" i="19"/>
  <c r="BB515" i="19"/>
  <c r="BB507" i="19"/>
  <c r="BB495" i="19"/>
  <c r="BB483" i="19"/>
  <c r="BB471" i="19"/>
  <c r="BB459" i="19"/>
  <c r="BB447" i="19"/>
  <c r="BB435" i="19"/>
  <c r="BB423" i="19"/>
  <c r="BB411" i="19"/>
  <c r="BB399" i="19"/>
  <c r="BB387" i="19"/>
  <c r="BB375" i="19"/>
  <c r="BB363" i="19"/>
  <c r="BB351" i="19"/>
  <c r="BB339" i="19"/>
  <c r="BB331" i="19"/>
  <c r="BB323" i="19"/>
  <c r="BB307" i="19"/>
  <c r="BB295" i="19"/>
  <c r="BB287" i="19"/>
  <c r="BB275" i="19"/>
  <c r="BB267" i="19"/>
  <c r="BB255" i="19"/>
  <c r="BB243" i="19"/>
  <c r="BB231" i="19"/>
  <c r="BB219" i="19"/>
  <c r="BB203" i="19"/>
  <c r="BB191" i="19"/>
  <c r="BB179" i="19"/>
  <c r="BB171" i="19"/>
  <c r="BB159" i="19"/>
  <c r="BB151" i="19"/>
  <c r="BB143" i="19"/>
  <c r="BB135" i="19"/>
  <c r="BB119" i="19"/>
  <c r="BB115" i="19"/>
  <c r="BB107" i="19"/>
  <c r="BB99" i="19"/>
  <c r="BB87" i="19"/>
  <c r="BB79" i="19"/>
  <c r="BB71" i="19"/>
  <c r="BB59" i="19"/>
  <c r="BB43" i="19"/>
  <c r="BB31" i="19"/>
  <c r="BB23" i="19"/>
  <c r="BB15" i="19"/>
  <c r="BB666" i="19"/>
  <c r="BB626" i="19"/>
  <c r="BB574" i="19"/>
  <c r="BB510" i="19"/>
  <c r="BB458" i="19"/>
  <c r="BB446" i="19"/>
  <c r="BB382" i="19"/>
  <c r="BB318" i="19"/>
  <c r="BB266" i="19"/>
  <c r="BB222" i="19"/>
  <c r="BB202" i="19"/>
  <c r="BB158" i="19"/>
  <c r="BB74" i="19"/>
  <c r="BB441" i="19"/>
  <c r="BB337" i="19"/>
  <c r="BB217" i="19"/>
  <c r="BB75" i="19"/>
  <c r="BB51" i="19"/>
  <c r="BB39" i="19"/>
  <c r="BB11" i="19"/>
  <c r="BB650" i="19"/>
  <c r="BB642" i="19"/>
  <c r="BB634" i="19"/>
  <c r="BB586" i="19"/>
  <c r="BB554" i="19"/>
  <c r="BB542" i="19"/>
  <c r="BB522" i="19"/>
  <c r="BB490" i="19"/>
  <c r="BB478" i="19"/>
  <c r="BB426" i="19"/>
  <c r="BB394" i="19"/>
  <c r="BB330" i="19"/>
  <c r="BB298" i="19"/>
  <c r="BB254" i="19"/>
  <c r="BB190" i="19"/>
  <c r="BB62" i="19"/>
  <c r="BB30" i="19"/>
  <c r="BB83" i="19"/>
  <c r="BB63" i="19"/>
  <c r="BB55" i="19"/>
  <c r="BB47" i="19"/>
  <c r="BB35" i="19"/>
  <c r="BB19" i="19"/>
  <c r="BB7" i="19"/>
  <c r="BB674" i="19"/>
  <c r="BB658" i="19"/>
  <c r="BB618" i="19"/>
  <c r="BB606" i="19"/>
  <c r="BB414" i="19"/>
  <c r="BB362" i="19"/>
  <c r="BB350" i="19"/>
  <c r="BB286" i="19"/>
  <c r="BB234" i="19"/>
  <c r="BB170" i="19"/>
  <c r="BB138" i="19"/>
  <c r="BB126" i="19"/>
  <c r="BB106" i="19"/>
  <c r="BB94" i="19"/>
  <c r="BB42" i="19"/>
  <c r="BB10" i="19"/>
  <c r="BB672" i="19"/>
  <c r="BB660" i="19"/>
  <c r="BB656" i="19"/>
  <c r="BB644" i="19"/>
  <c r="BB636" i="19"/>
  <c r="BB632" i="19"/>
  <c r="BB620" i="19"/>
  <c r="BB604" i="19"/>
  <c r="BB588" i="19"/>
  <c r="BB556" i="19"/>
  <c r="BB548" i="19"/>
  <c r="BB516" i="19"/>
  <c r="BB484" i="19"/>
  <c r="BB452" i="19"/>
  <c r="BB444" i="19"/>
  <c r="BB412" i="19"/>
  <c r="BB396" i="19"/>
  <c r="BB380" i="19"/>
  <c r="BB364" i="19"/>
  <c r="BB348" i="19"/>
  <c r="BB332" i="19"/>
  <c r="BB300" i="19"/>
  <c r="BB292" i="19"/>
  <c r="BB260" i="19"/>
  <c r="BB228" i="19"/>
  <c r="BB196" i="19"/>
  <c r="BB188" i="19"/>
  <c r="BB156" i="19"/>
  <c r="BB140" i="19"/>
  <c r="BB124" i="19"/>
  <c r="BB108" i="19"/>
  <c r="BB92" i="19"/>
  <c r="BB68" i="19"/>
  <c r="BB28" i="19"/>
  <c r="BB676" i="19"/>
  <c r="BB664" i="19"/>
  <c r="BB648" i="19"/>
  <c r="BB624" i="19"/>
  <c r="BB580" i="19"/>
  <c r="BB540" i="19"/>
  <c r="BB508" i="19"/>
  <c r="BB476" i="19"/>
  <c r="BB428" i="19"/>
  <c r="BB388" i="19"/>
  <c r="BB316" i="19"/>
  <c r="BB268" i="19"/>
  <c r="BB252" i="19"/>
  <c r="BB204" i="19"/>
  <c r="BB172" i="19"/>
  <c r="BB100" i="19"/>
  <c r="BB60" i="19"/>
  <c r="BB668" i="19"/>
  <c r="BB652" i="19"/>
  <c r="BB640" i="19"/>
  <c r="BB628" i="19"/>
  <c r="BB612" i="19"/>
  <c r="BB572" i="19"/>
  <c r="BB524" i="19"/>
  <c r="BB492" i="19"/>
  <c r="BB460" i="19"/>
  <c r="BB420" i="19"/>
  <c r="BB356" i="19"/>
  <c r="BB324" i="19"/>
  <c r="BB284" i="19"/>
  <c r="BB236" i="19"/>
  <c r="BB220" i="19"/>
  <c r="BB164" i="19"/>
  <c r="BB132" i="19"/>
  <c r="BB36" i="19"/>
  <c r="BB673" i="19"/>
  <c r="BB665" i="19"/>
  <c r="BB657" i="19"/>
  <c r="BB649" i="19"/>
  <c r="BB641" i="19"/>
  <c r="BB633" i="19"/>
  <c r="BB625" i="19"/>
  <c r="BB617" i="19"/>
  <c r="BB609" i="19"/>
  <c r="BB605" i="19"/>
  <c r="BB597" i="19"/>
  <c r="BB585" i="19"/>
  <c r="BB577" i="19"/>
  <c r="BB573" i="19"/>
  <c r="BB565" i="19"/>
  <c r="BB553" i="19"/>
  <c r="BB545" i="19"/>
  <c r="BB541" i="19"/>
  <c r="BB533" i="19"/>
  <c r="BB521" i="19"/>
  <c r="BB513" i="19"/>
  <c r="BB509" i="19"/>
  <c r="BB501" i="19"/>
  <c r="BB489" i="19"/>
  <c r="BB481" i="19"/>
  <c r="BB477" i="19"/>
  <c r="BB469" i="19"/>
  <c r="BB457" i="19"/>
  <c r="BB449" i="19"/>
  <c r="BB445" i="19"/>
  <c r="BB437" i="19"/>
  <c r="BB425" i="19"/>
  <c r="BB417" i="19"/>
  <c r="BB413" i="19"/>
  <c r="BB405" i="19"/>
  <c r="BB393" i="19"/>
  <c r="BB385" i="19"/>
  <c r="BB381" i="19"/>
  <c r="BB373" i="19"/>
  <c r="BB361" i="19"/>
  <c r="BB353" i="19"/>
  <c r="BB349" i="19"/>
  <c r="BB341" i="19"/>
  <c r="BB329" i="19"/>
  <c r="BB321" i="19"/>
  <c r="BB317" i="19"/>
  <c r="BB309" i="19"/>
  <c r="BB297" i="19"/>
  <c r="BB289" i="19"/>
  <c r="BB285" i="19"/>
  <c r="BB277" i="19"/>
  <c r="BB265" i="19"/>
  <c r="BB257" i="19"/>
  <c r="BB253" i="19"/>
  <c r="BB245" i="19"/>
  <c r="BB233" i="19"/>
  <c r="BB225" i="19"/>
  <c r="BB221" i="19"/>
  <c r="BB213" i="19"/>
  <c r="BB201" i="19"/>
  <c r="BB193" i="19"/>
  <c r="BB189" i="19"/>
  <c r="BB181" i="19"/>
  <c r="BB169" i="19"/>
  <c r="BB161" i="19"/>
  <c r="BB157" i="19"/>
  <c r="BB149" i="19"/>
  <c r="BB137" i="19"/>
  <c r="BB129" i="19"/>
  <c r="BB125" i="19"/>
  <c r="BB117" i="19"/>
  <c r="BB105" i="19"/>
  <c r="BB97" i="19"/>
  <c r="BB93" i="19"/>
  <c r="BB85" i="19"/>
  <c r="BB73" i="19"/>
  <c r="BB65" i="19"/>
  <c r="BB61" i="19"/>
  <c r="BB53" i="19"/>
  <c r="BB41" i="19"/>
  <c r="BB33" i="19"/>
  <c r="BB29" i="19"/>
  <c r="BB21" i="19"/>
  <c r="BB9" i="19"/>
  <c r="BB616" i="19"/>
  <c r="BB608" i="19"/>
  <c r="BB600" i="19"/>
  <c r="BB596" i="19"/>
  <c r="BB592" i="19"/>
  <c r="BB584" i="19"/>
  <c r="BB576" i="19"/>
  <c r="BB568" i="19"/>
  <c r="BB564" i="19"/>
  <c r="BB560" i="19"/>
  <c r="BB552" i="19"/>
  <c r="BB544" i="19"/>
  <c r="BB536" i="19"/>
  <c r="BB532" i="19"/>
  <c r="BB528" i="19"/>
  <c r="BB520" i="19"/>
  <c r="BB512" i="19"/>
  <c r="BB504" i="19"/>
  <c r="BB500" i="19"/>
  <c r="BB496" i="19"/>
  <c r="BB488" i="19"/>
  <c r="BB480" i="19"/>
  <c r="BB472" i="19"/>
  <c r="BB468" i="19"/>
  <c r="BB464" i="19"/>
  <c r="BB456" i="19"/>
  <c r="BB448" i="19"/>
  <c r="BB440" i="19"/>
  <c r="BB436" i="19"/>
  <c r="BB432" i="19"/>
  <c r="BB424" i="19"/>
  <c r="BB416" i="19"/>
  <c r="BB408" i="19"/>
  <c r="BB404" i="19"/>
  <c r="BB400" i="19"/>
  <c r="BB392" i="19"/>
  <c r="BB384" i="19"/>
  <c r="BB376" i="19"/>
  <c r="BB372" i="19"/>
  <c r="BB368" i="19"/>
  <c r="BB360" i="19"/>
  <c r="BB352" i="19"/>
  <c r="BB344" i="19"/>
  <c r="BB340" i="19"/>
  <c r="BB336" i="19"/>
  <c r="BB328" i="19"/>
  <c r="BB320" i="19"/>
  <c r="BB312" i="19"/>
  <c r="BB308" i="19"/>
  <c r="BB304" i="19"/>
  <c r="BB296" i="19"/>
  <c r="BB288" i="19"/>
  <c r="BB280" i="19"/>
  <c r="BB276" i="19"/>
  <c r="BB272" i="19"/>
  <c r="BB264" i="19"/>
  <c r="BB256" i="19"/>
  <c r="BB248" i="19"/>
  <c r="BB244" i="19"/>
  <c r="BB240" i="19"/>
  <c r="BB232" i="19"/>
  <c r="BB224" i="19"/>
  <c r="BB216" i="19"/>
  <c r="BB212" i="19"/>
  <c r="BB208" i="19"/>
  <c r="BB200" i="19"/>
  <c r="BB192" i="19"/>
  <c r="BB184" i="19"/>
  <c r="BB180" i="19"/>
  <c r="BB176" i="19"/>
  <c r="BB168" i="19"/>
  <c r="BB160" i="19"/>
  <c r="BB152" i="19"/>
  <c r="BB148" i="19"/>
  <c r="BB144" i="19"/>
  <c r="BB136" i="19"/>
  <c r="BB128" i="19"/>
  <c r="BB120" i="19"/>
  <c r="BB116" i="19"/>
  <c r="BB112" i="19"/>
  <c r="BB104" i="19"/>
  <c r="BB96" i="19"/>
  <c r="BB88" i="19"/>
  <c r="BB84" i="19"/>
  <c r="BB80" i="19"/>
  <c r="BB76" i="19"/>
  <c r="BB72" i="19"/>
  <c r="BB64" i="19"/>
  <c r="BB56" i="19"/>
  <c r="BB52" i="19"/>
  <c r="BB48" i="19"/>
  <c r="BB44" i="19"/>
  <c r="BB40" i="19"/>
  <c r="BB32" i="19"/>
  <c r="BB24" i="19"/>
  <c r="BB20" i="19"/>
  <c r="BB16" i="19"/>
  <c r="BB12" i="19"/>
  <c r="BB8" i="19"/>
  <c r="AI3021" i="19" l="1"/>
  <c r="AI3020" i="19"/>
  <c r="AI3019" i="19"/>
  <c r="AI3018" i="19"/>
  <c r="AI3017" i="19"/>
  <c r="AI3016" i="19"/>
  <c r="AI3015" i="19"/>
  <c r="AI3014" i="19"/>
  <c r="AI3013" i="19"/>
  <c r="AI3012" i="19"/>
  <c r="AI3011" i="19"/>
  <c r="AI3010" i="19"/>
  <c r="AI3009" i="19"/>
  <c r="AI3008" i="19"/>
  <c r="AI3007" i="19"/>
  <c r="AI3006" i="19"/>
  <c r="AI3005" i="19"/>
  <c r="AI3004" i="19"/>
  <c r="AI3003" i="19"/>
  <c r="AI3002" i="19"/>
  <c r="AI3001" i="19"/>
  <c r="AI3000" i="19"/>
  <c r="AI2999" i="19"/>
  <c r="AI2998" i="19"/>
  <c r="AI2997" i="19"/>
  <c r="AI2996" i="19"/>
  <c r="AI2995" i="19"/>
  <c r="AI2994" i="19"/>
  <c r="AI2993" i="19"/>
  <c r="AI2992" i="19"/>
  <c r="AI2991" i="19"/>
  <c r="AI2990" i="19"/>
  <c r="AI2989" i="19"/>
  <c r="AI2988" i="19"/>
  <c r="AI2987" i="19"/>
  <c r="AI2986" i="19"/>
  <c r="AI2985" i="19"/>
  <c r="AI2984" i="19"/>
  <c r="AI2983" i="19"/>
  <c r="AI2982" i="19"/>
  <c r="AI2981" i="19"/>
  <c r="AI2980" i="19"/>
  <c r="AI2979" i="19"/>
  <c r="AI2978" i="19"/>
  <c r="AI2977" i="19"/>
  <c r="AI2976" i="19"/>
  <c r="AI2975" i="19"/>
  <c r="AI2974" i="19"/>
  <c r="AI2973" i="19"/>
  <c r="AI2972" i="19"/>
  <c r="AI2971" i="19"/>
  <c r="AI2970" i="19"/>
  <c r="AI2969" i="19"/>
  <c r="AI2968" i="19"/>
  <c r="AI2967" i="19"/>
  <c r="AI2966" i="19"/>
  <c r="AI2965" i="19"/>
  <c r="AI2964" i="19"/>
  <c r="AI2963" i="19"/>
  <c r="AI2962" i="19"/>
  <c r="AI2961" i="19"/>
  <c r="AI2960" i="19"/>
  <c r="AI2959" i="19"/>
  <c r="AI2958" i="19"/>
  <c r="AI2957" i="19"/>
  <c r="AI2956" i="19"/>
  <c r="AI2955" i="19"/>
  <c r="AI2954" i="19"/>
  <c r="AI2953" i="19"/>
  <c r="AI2952" i="19"/>
  <c r="AI2951" i="19"/>
  <c r="AI2950" i="19"/>
  <c r="AI2949" i="19"/>
  <c r="AI2948" i="19"/>
  <c r="AI2947" i="19"/>
  <c r="AI2946" i="19"/>
  <c r="AI2945" i="19"/>
  <c r="AI2944" i="19"/>
  <c r="AI2943" i="19"/>
  <c r="AI2942" i="19"/>
  <c r="AI2941" i="19"/>
  <c r="AI2940" i="19"/>
  <c r="AI2939" i="19"/>
  <c r="AI2938" i="19"/>
  <c r="AI2937" i="19"/>
  <c r="AI2936" i="19"/>
  <c r="AI2935" i="19"/>
  <c r="AI2934" i="19"/>
  <c r="AI2933" i="19"/>
  <c r="AI2932" i="19"/>
  <c r="AI2931" i="19"/>
  <c r="AI2930" i="19"/>
  <c r="AI2929" i="19"/>
  <c r="AI2928" i="19"/>
  <c r="AI2927" i="19"/>
  <c r="AI2926" i="19"/>
  <c r="AI2925" i="19"/>
  <c r="AI2924" i="19"/>
  <c r="AI2923" i="19"/>
  <c r="AI2922" i="19"/>
  <c r="AI2921" i="19"/>
  <c r="AI2920" i="19"/>
  <c r="AI2919" i="19"/>
  <c r="AI2918" i="19"/>
  <c r="AI2917" i="19"/>
  <c r="AI2916" i="19"/>
  <c r="AI2915" i="19"/>
  <c r="AI2914" i="19"/>
  <c r="AI2913" i="19"/>
  <c r="AI2912" i="19"/>
  <c r="AI2911" i="19"/>
  <c r="AI2910" i="19"/>
  <c r="AI2909" i="19"/>
  <c r="AI2908" i="19"/>
  <c r="AI2907" i="19"/>
  <c r="AI2906" i="19"/>
  <c r="AI2905" i="19"/>
  <c r="AI2904" i="19"/>
  <c r="AI2903" i="19"/>
  <c r="AI2902" i="19"/>
  <c r="AI2901" i="19"/>
  <c r="AI2900" i="19"/>
  <c r="AI2899" i="19"/>
  <c r="AI2898" i="19"/>
  <c r="AI2897" i="19"/>
  <c r="AI2896" i="19"/>
  <c r="AI2895" i="19"/>
  <c r="AI2894" i="19"/>
  <c r="AI2893" i="19"/>
  <c r="AI2892" i="19"/>
  <c r="AI2891" i="19"/>
  <c r="AI2890" i="19"/>
  <c r="AI2889" i="19"/>
  <c r="AI2888" i="19"/>
  <c r="AI2887" i="19"/>
  <c r="AI2886" i="19"/>
  <c r="AI2885" i="19"/>
  <c r="AI2884" i="19"/>
  <c r="AI2883" i="19"/>
  <c r="AI2882" i="19"/>
  <c r="AI2881" i="19"/>
  <c r="AI2880" i="19"/>
  <c r="AI2879" i="19"/>
  <c r="AI2878" i="19"/>
  <c r="AI2877" i="19"/>
  <c r="AI2876" i="19"/>
  <c r="AI2875" i="19"/>
  <c r="AI2874" i="19"/>
  <c r="AI2873" i="19"/>
  <c r="AI2872" i="19"/>
  <c r="AI2871" i="19"/>
  <c r="AI2870" i="19"/>
  <c r="AI2869" i="19"/>
  <c r="AI2868" i="19"/>
  <c r="AI2867" i="19"/>
  <c r="AI2866" i="19"/>
  <c r="AI2865" i="19"/>
  <c r="AI2864" i="19"/>
  <c r="AI2863" i="19"/>
  <c r="AI2862" i="19"/>
  <c r="AI2861" i="19"/>
  <c r="AI2860" i="19"/>
  <c r="AI2859" i="19"/>
  <c r="AI2858" i="19"/>
  <c r="AI2857" i="19"/>
  <c r="AI2856" i="19"/>
  <c r="AI2855" i="19"/>
  <c r="AI2854" i="19"/>
  <c r="AI2853" i="19"/>
  <c r="AI2852" i="19"/>
  <c r="AI2851" i="19"/>
  <c r="AI2850" i="19"/>
  <c r="AI2849" i="19"/>
  <c r="AI2848" i="19"/>
  <c r="AI2847" i="19"/>
  <c r="AI2846" i="19"/>
  <c r="AI2845" i="19"/>
  <c r="AI2844" i="19"/>
  <c r="AI2843" i="19"/>
  <c r="AI2842" i="19"/>
  <c r="AI2841" i="19"/>
  <c r="AI2840" i="19"/>
  <c r="AI2839" i="19"/>
  <c r="AI2838" i="19"/>
  <c r="AI2837" i="19"/>
  <c r="AI2836" i="19"/>
  <c r="AI2835" i="19"/>
  <c r="AI2834" i="19"/>
  <c r="AI2833" i="19"/>
  <c r="AI2832" i="19"/>
  <c r="AI2831" i="19"/>
  <c r="AI2830" i="19"/>
  <c r="AI2829" i="19"/>
  <c r="AI2828" i="19"/>
  <c r="AI2827" i="19"/>
  <c r="AI2826" i="19"/>
  <c r="AI2825" i="19"/>
  <c r="AI2824" i="19"/>
  <c r="AI2823" i="19"/>
  <c r="AI2822" i="19"/>
  <c r="AI2821" i="19"/>
  <c r="AI2820" i="19"/>
  <c r="AI2819" i="19"/>
  <c r="AI2818" i="19"/>
  <c r="AI2817" i="19"/>
  <c r="AI2816" i="19"/>
  <c r="AI2815" i="19"/>
  <c r="AI2814" i="19"/>
  <c r="AI2813" i="19"/>
  <c r="AI2812" i="19"/>
  <c r="AI2811" i="19"/>
  <c r="AI2810" i="19"/>
  <c r="AI2809" i="19"/>
  <c r="AI2808" i="19"/>
  <c r="AI2807" i="19"/>
  <c r="AI2806" i="19"/>
  <c r="AI2805" i="19"/>
  <c r="AI2804" i="19"/>
  <c r="AI2803" i="19"/>
  <c r="AI2802" i="19"/>
  <c r="AI2801" i="19"/>
  <c r="AI2800" i="19"/>
  <c r="AI2799" i="19"/>
  <c r="AI2798" i="19"/>
  <c r="AI2797" i="19"/>
  <c r="AI2796" i="19"/>
  <c r="AI2795" i="19"/>
  <c r="AI2794" i="19"/>
  <c r="AI2793" i="19"/>
  <c r="AI2792" i="19"/>
  <c r="AI2791" i="19"/>
  <c r="AI2790" i="19"/>
  <c r="AI2789" i="19"/>
  <c r="AI2788" i="19"/>
  <c r="AI2787" i="19"/>
  <c r="AI2786" i="19"/>
  <c r="AI2785" i="19"/>
  <c r="AI2784" i="19"/>
  <c r="AI2783" i="19"/>
  <c r="AI2782" i="19"/>
  <c r="AI2781" i="19"/>
  <c r="AI2780" i="19"/>
  <c r="AI2779" i="19"/>
  <c r="AI2778" i="19"/>
  <c r="AI2777" i="19"/>
  <c r="AI2776" i="19"/>
  <c r="AI2775" i="19"/>
  <c r="AI2774" i="19"/>
  <c r="AI2773" i="19"/>
  <c r="AI2772" i="19"/>
  <c r="AI2771" i="19"/>
  <c r="AI2770" i="19"/>
  <c r="AI2769" i="19"/>
  <c r="AI2768" i="19"/>
  <c r="AI2767" i="19"/>
  <c r="AI2766" i="19"/>
  <c r="AI2765" i="19"/>
  <c r="AI2764" i="19"/>
  <c r="AI2763" i="19"/>
  <c r="AI2762" i="19"/>
  <c r="AI2761" i="19"/>
  <c r="AI2760" i="19"/>
  <c r="AI2759" i="19"/>
  <c r="AI2758" i="19"/>
  <c r="AI2757" i="19"/>
  <c r="AI2756" i="19"/>
  <c r="AI2755" i="19"/>
  <c r="AI2754" i="19"/>
  <c r="AI2753" i="19"/>
  <c r="AI2752" i="19"/>
  <c r="AI2751" i="19"/>
  <c r="AI2750" i="19"/>
  <c r="AI2749" i="19"/>
  <c r="AI2748" i="19"/>
  <c r="AI2747" i="19"/>
  <c r="AI2746" i="19"/>
  <c r="AI2745" i="19"/>
  <c r="AI2744" i="19"/>
  <c r="AI2743" i="19"/>
  <c r="AI2742" i="19"/>
  <c r="AI2741" i="19"/>
  <c r="AI2740" i="19"/>
  <c r="AI2739" i="19"/>
  <c r="AI2738" i="19"/>
  <c r="AI2737" i="19"/>
  <c r="AI2736" i="19"/>
  <c r="AI2735" i="19"/>
  <c r="AI2734" i="19"/>
  <c r="AI2733" i="19"/>
  <c r="AI2732" i="19"/>
  <c r="AI2731" i="19"/>
  <c r="AI2730" i="19"/>
  <c r="AI2729" i="19"/>
  <c r="AI2728" i="19"/>
  <c r="AI2727" i="19"/>
  <c r="AI2726" i="19"/>
  <c r="AI2725" i="19"/>
  <c r="AI2724" i="19"/>
  <c r="AI2723" i="19"/>
  <c r="AI2722" i="19"/>
  <c r="AI2721" i="19"/>
  <c r="AI2720" i="19"/>
  <c r="AI2719" i="19"/>
  <c r="AI2718" i="19"/>
  <c r="AI2717" i="19"/>
  <c r="AI2716" i="19"/>
  <c r="AI2715" i="19"/>
  <c r="AI2714" i="19"/>
  <c r="AI2713" i="19"/>
  <c r="AI2712" i="19"/>
  <c r="AI2711" i="19"/>
  <c r="AI2710" i="19"/>
  <c r="AI2709" i="19"/>
  <c r="AI2708" i="19"/>
  <c r="AI2707" i="19"/>
  <c r="AI2706" i="19"/>
  <c r="AI2705" i="19"/>
  <c r="AI2704" i="19"/>
  <c r="AI2703" i="19"/>
  <c r="AI2702" i="19"/>
  <c r="AI2701" i="19"/>
  <c r="AI2700" i="19"/>
  <c r="AI2699" i="19"/>
  <c r="AI2698" i="19"/>
  <c r="AI2697" i="19"/>
  <c r="AI2696" i="19"/>
  <c r="AI2695" i="19"/>
  <c r="AI2694" i="19"/>
  <c r="AI2693" i="19"/>
  <c r="AI2692" i="19"/>
  <c r="AI2691" i="19"/>
  <c r="AI2690" i="19"/>
  <c r="AI2689" i="19"/>
  <c r="AI2688" i="19"/>
  <c r="AI2687" i="19"/>
  <c r="AI2686" i="19"/>
  <c r="AI2685" i="19"/>
  <c r="AI2684" i="19"/>
  <c r="AI2683" i="19"/>
  <c r="AI2682" i="19"/>
  <c r="AI2681" i="19"/>
  <c r="AI2680" i="19"/>
  <c r="AI2679" i="19"/>
  <c r="AI2678" i="19"/>
  <c r="AI2677" i="19"/>
  <c r="AI2676" i="19"/>
  <c r="AI2675" i="19"/>
  <c r="AI2674" i="19"/>
  <c r="AI2673" i="19"/>
  <c r="AI2672" i="19"/>
  <c r="AI2671" i="19"/>
  <c r="AI2670" i="19"/>
  <c r="AI2669" i="19"/>
  <c r="AI2668" i="19"/>
  <c r="AI2667" i="19"/>
  <c r="AI2666" i="19"/>
  <c r="AI2665" i="19"/>
  <c r="AI2664" i="19"/>
  <c r="AI2663" i="19"/>
  <c r="AI2662" i="19"/>
  <c r="AI2661" i="19"/>
  <c r="AI2660" i="19"/>
  <c r="AI2659" i="19"/>
  <c r="AI2658" i="19"/>
  <c r="AI2657" i="19"/>
  <c r="AI2656" i="19"/>
  <c r="AI2655" i="19"/>
  <c r="AI2654" i="19"/>
  <c r="AI2653" i="19"/>
  <c r="AI2652" i="19"/>
  <c r="AI2651" i="19"/>
  <c r="AI2650" i="19"/>
  <c r="AI2649" i="19"/>
  <c r="AI2648" i="19"/>
  <c r="AI2647" i="19"/>
  <c r="AI2646" i="19"/>
  <c r="AI2645" i="19"/>
  <c r="AI2644" i="19"/>
  <c r="AI2643" i="19"/>
  <c r="AI2642" i="19"/>
  <c r="AI2641" i="19"/>
  <c r="AI2640" i="19"/>
  <c r="AI2639" i="19"/>
  <c r="AI2638" i="19"/>
  <c r="AI2637" i="19"/>
  <c r="AI2636" i="19"/>
  <c r="AI2635" i="19"/>
  <c r="AI2634" i="19"/>
  <c r="AI2633" i="19"/>
  <c r="AI2632" i="19"/>
  <c r="AI2631" i="19"/>
  <c r="AI2630" i="19"/>
  <c r="AI2629" i="19"/>
  <c r="AI2628" i="19"/>
  <c r="AI2627" i="19"/>
  <c r="AI2626" i="19"/>
  <c r="AI2625" i="19"/>
  <c r="AI2624" i="19"/>
  <c r="AI2623" i="19"/>
  <c r="AI2622" i="19"/>
  <c r="AI2621" i="19"/>
  <c r="AI2620" i="19"/>
  <c r="AI2619" i="19"/>
  <c r="AI2618" i="19"/>
  <c r="AI2617" i="19"/>
  <c r="AI2616" i="19"/>
  <c r="AI2615" i="19"/>
  <c r="AI2614" i="19"/>
  <c r="AI2613" i="19"/>
  <c r="AI2612" i="19"/>
  <c r="AI2611" i="19"/>
  <c r="AI2610" i="19"/>
  <c r="AI2609" i="19"/>
  <c r="AI2608" i="19"/>
  <c r="AI2607" i="19"/>
  <c r="AI2606" i="19"/>
  <c r="AI2605" i="19"/>
  <c r="AI2604" i="19"/>
  <c r="AI2603" i="19"/>
  <c r="AI2602" i="19"/>
  <c r="AI2601" i="19"/>
  <c r="AI2600" i="19"/>
  <c r="AI2599" i="19"/>
  <c r="AI2598" i="19"/>
  <c r="AI2597" i="19"/>
  <c r="AI2596" i="19"/>
  <c r="AI2595" i="19"/>
  <c r="AI2594" i="19"/>
  <c r="AI2593" i="19"/>
  <c r="AI2592" i="19"/>
  <c r="AI2591" i="19"/>
  <c r="AI2590" i="19"/>
  <c r="AI2589" i="19"/>
  <c r="AI2588" i="19"/>
  <c r="AI2587" i="19"/>
  <c r="AI2586" i="19"/>
  <c r="AI2585" i="19"/>
  <c r="AI2584" i="19"/>
  <c r="AI2583" i="19"/>
  <c r="AI2582" i="19"/>
  <c r="AI2581" i="19"/>
  <c r="AI2580" i="19"/>
  <c r="AI2579" i="19"/>
  <c r="AI2578" i="19"/>
  <c r="AI2577" i="19"/>
  <c r="AI2576" i="19"/>
  <c r="AI2575" i="19"/>
  <c r="AI2574" i="19"/>
  <c r="AI2573" i="19"/>
  <c r="AI2572" i="19"/>
  <c r="AI2571" i="19"/>
  <c r="AI2570" i="19"/>
  <c r="AI2569" i="19"/>
  <c r="AI2568" i="19"/>
  <c r="AI2567" i="19"/>
  <c r="AI2566" i="19"/>
  <c r="AI2565" i="19"/>
  <c r="AI2564" i="19"/>
  <c r="AI2563" i="19"/>
  <c r="AI2562" i="19"/>
  <c r="AI2561" i="19"/>
  <c r="AI2560" i="19"/>
  <c r="AI2559" i="19"/>
  <c r="AI2558" i="19"/>
  <c r="AI2557" i="19"/>
  <c r="AI2556" i="19"/>
  <c r="AI2555" i="19"/>
  <c r="AI2554" i="19"/>
  <c r="AI2553" i="19"/>
  <c r="AI2552" i="19"/>
  <c r="AI2551" i="19"/>
  <c r="AI2550" i="19"/>
  <c r="AI2549" i="19"/>
  <c r="AI2548" i="19"/>
  <c r="AI2547" i="19"/>
  <c r="AI2546" i="19"/>
  <c r="AI2545" i="19"/>
  <c r="AI2544" i="19"/>
  <c r="AI2543" i="19"/>
  <c r="AI2542" i="19"/>
  <c r="AI2541" i="19"/>
  <c r="AI2540" i="19"/>
  <c r="AI2539" i="19"/>
  <c r="AI2538" i="19"/>
  <c r="AI2537" i="19"/>
  <c r="AI2536" i="19"/>
  <c r="AI2535" i="19"/>
  <c r="AI2534" i="19"/>
  <c r="AI2533" i="19"/>
  <c r="AI2532" i="19"/>
  <c r="AI2531" i="19"/>
  <c r="AI2530" i="19"/>
  <c r="AI2529" i="19"/>
  <c r="AI2528" i="19"/>
  <c r="AI2527" i="19"/>
  <c r="AI2526" i="19"/>
  <c r="AI2525" i="19"/>
  <c r="AI2524" i="19"/>
  <c r="AI2523" i="19"/>
  <c r="AI2522" i="19"/>
  <c r="AI2521" i="19"/>
  <c r="AI2520" i="19"/>
  <c r="AI2519" i="19"/>
  <c r="AI2518" i="19"/>
  <c r="AI2517" i="19"/>
  <c r="AI2516" i="19"/>
  <c r="AI2515" i="19"/>
  <c r="AI2514" i="19"/>
  <c r="AI2513" i="19"/>
  <c r="AI2512" i="19"/>
  <c r="AI2511" i="19"/>
  <c r="AI2510" i="19"/>
  <c r="AI2509" i="19"/>
  <c r="AI2508" i="19"/>
  <c r="AI2507" i="19"/>
  <c r="AI2506" i="19"/>
  <c r="AI2505" i="19"/>
  <c r="AI2504" i="19"/>
  <c r="AI2503" i="19"/>
  <c r="AI2502" i="19"/>
  <c r="AI2501" i="19"/>
  <c r="AI2500" i="19"/>
  <c r="AI2499" i="19"/>
  <c r="AI2498" i="19"/>
  <c r="AI2497" i="19"/>
  <c r="AI2496" i="19"/>
  <c r="AI2495" i="19"/>
  <c r="AI2494" i="19"/>
  <c r="AI2493" i="19"/>
  <c r="AI2492" i="19"/>
  <c r="AI2491" i="19"/>
  <c r="AI2490" i="19"/>
  <c r="AI2489" i="19"/>
  <c r="AI2488" i="19"/>
  <c r="AI2487" i="19"/>
  <c r="AI2486" i="19"/>
  <c r="AI2485" i="19"/>
  <c r="AI2484" i="19"/>
  <c r="AI2483" i="19"/>
  <c r="AI2482" i="19"/>
  <c r="AI2481" i="19"/>
  <c r="AI2480" i="19"/>
  <c r="AI2479" i="19"/>
  <c r="AI2478" i="19"/>
  <c r="AI2477" i="19"/>
  <c r="AI2476" i="19"/>
  <c r="AI2475" i="19"/>
  <c r="AI2474" i="19"/>
  <c r="AI2473" i="19"/>
  <c r="AI2472" i="19"/>
  <c r="AI2471" i="19"/>
  <c r="AI2470" i="19"/>
  <c r="AI2469" i="19"/>
  <c r="AI2468" i="19"/>
  <c r="AI2467" i="19"/>
  <c r="AI2466" i="19"/>
  <c r="AI2465" i="19"/>
  <c r="AI2464" i="19"/>
  <c r="AI2463" i="19"/>
  <c r="AI2462" i="19"/>
  <c r="AI2461" i="19"/>
  <c r="AI2460" i="19"/>
  <c r="AI2459" i="19"/>
  <c r="AI2458" i="19"/>
  <c r="AI2457" i="19"/>
  <c r="AI2456" i="19"/>
  <c r="AI2455" i="19"/>
  <c r="AI2454" i="19"/>
  <c r="AI2453" i="19"/>
  <c r="AI2452" i="19"/>
  <c r="AI2451" i="19"/>
  <c r="AI2450" i="19"/>
  <c r="AI2449" i="19"/>
  <c r="AI2448" i="19"/>
  <c r="AI2447" i="19"/>
  <c r="AI2446" i="19"/>
  <c r="AI2445" i="19"/>
  <c r="AI2444" i="19"/>
  <c r="AI2443" i="19"/>
  <c r="AI2442" i="19"/>
  <c r="AI2441" i="19"/>
  <c r="AI2440" i="19"/>
  <c r="AI2439" i="19"/>
  <c r="AI2438" i="19"/>
  <c r="AI2437" i="19"/>
  <c r="AI2436" i="19"/>
  <c r="AI2435" i="19"/>
  <c r="AI2434" i="19"/>
  <c r="AI2433" i="19"/>
  <c r="AI2432" i="19"/>
  <c r="AI2431" i="19"/>
  <c r="AI2430" i="19"/>
  <c r="AI2429" i="19"/>
  <c r="AI2428" i="19"/>
  <c r="AI2427" i="19"/>
  <c r="AI2426" i="19"/>
  <c r="AI2425" i="19"/>
  <c r="AI2424" i="19"/>
  <c r="AI2423" i="19"/>
  <c r="AI2422" i="19"/>
  <c r="AI2421" i="19"/>
  <c r="AI2420" i="19"/>
  <c r="AI2419" i="19"/>
  <c r="AI2418" i="19"/>
  <c r="AI2417" i="19"/>
  <c r="AI2416" i="19"/>
  <c r="AI2415" i="19"/>
  <c r="AI2414" i="19"/>
  <c r="AI2413" i="19"/>
  <c r="AI2412" i="19"/>
  <c r="AI2411" i="19"/>
  <c r="AI2410" i="19"/>
  <c r="AI2409" i="19"/>
  <c r="AI2408" i="19"/>
  <c r="AI2407" i="19"/>
  <c r="AI2406" i="19"/>
  <c r="AI2405" i="19"/>
  <c r="AI2404" i="19"/>
  <c r="AI2403" i="19"/>
  <c r="AI2402" i="19"/>
  <c r="AI2401" i="19"/>
  <c r="AI2400" i="19"/>
  <c r="AI2399" i="19"/>
  <c r="AI2398" i="19"/>
  <c r="AI2397" i="19"/>
  <c r="AI2396" i="19"/>
  <c r="AI2395" i="19"/>
  <c r="AI2394" i="19"/>
  <c r="AI2393" i="19"/>
  <c r="AI2392" i="19"/>
  <c r="AI2391" i="19"/>
  <c r="AI2390" i="19"/>
  <c r="AI2389" i="19"/>
  <c r="AI2388" i="19"/>
  <c r="AI2387" i="19"/>
  <c r="AI2386" i="19"/>
  <c r="AI2385" i="19"/>
  <c r="AI2384" i="19"/>
  <c r="AI2383" i="19"/>
  <c r="AI2382" i="19"/>
  <c r="AI2381" i="19"/>
  <c r="AI2380" i="19"/>
  <c r="AI2379" i="19"/>
  <c r="AI2378" i="19"/>
  <c r="AI2377" i="19"/>
  <c r="AI2376" i="19"/>
  <c r="AI2375" i="19"/>
  <c r="AI2374" i="19"/>
  <c r="AI2373" i="19"/>
  <c r="AI2372" i="19"/>
  <c r="AI2371" i="19"/>
  <c r="AI2370" i="19"/>
  <c r="AI2369" i="19"/>
  <c r="AI2368" i="19"/>
  <c r="AI2367" i="19"/>
  <c r="AI2366" i="19"/>
  <c r="AI2365" i="19"/>
  <c r="AI2364" i="19"/>
  <c r="AI2363" i="19"/>
  <c r="AI2362" i="19"/>
  <c r="AI2361" i="19"/>
  <c r="AI2360" i="19"/>
  <c r="AI2359" i="19"/>
  <c r="AI2358" i="19"/>
  <c r="AI2357" i="19"/>
  <c r="AI2356" i="19"/>
  <c r="AI2355" i="19"/>
  <c r="AI2354" i="19"/>
  <c r="AI2353" i="19"/>
  <c r="AI2352" i="19"/>
  <c r="AI2351" i="19"/>
  <c r="AI2350" i="19"/>
  <c r="AI2349" i="19"/>
  <c r="AI2348" i="19"/>
  <c r="AI2347" i="19"/>
  <c r="AI2346" i="19"/>
  <c r="AI2345" i="19"/>
  <c r="AI2344" i="19"/>
  <c r="AI2343" i="19"/>
  <c r="AI2342" i="19"/>
  <c r="AI2341" i="19"/>
  <c r="AI2340" i="19"/>
  <c r="AI2339" i="19"/>
  <c r="AI2338" i="19"/>
  <c r="AI2337" i="19"/>
  <c r="AI2336" i="19"/>
  <c r="AI2335" i="19"/>
  <c r="AI2334" i="19"/>
  <c r="AI2333" i="19"/>
  <c r="AI2332" i="19"/>
  <c r="AI2331" i="19"/>
  <c r="AI2330" i="19"/>
  <c r="AI2329" i="19"/>
  <c r="AI2328" i="19"/>
  <c r="AI2327" i="19"/>
  <c r="AI2326" i="19"/>
  <c r="AI2325" i="19"/>
  <c r="AI2324" i="19"/>
  <c r="AI2323" i="19"/>
  <c r="AI2322" i="19"/>
  <c r="AI2321" i="19"/>
  <c r="AI2320" i="19"/>
  <c r="AI2319" i="19"/>
  <c r="AI2318" i="19"/>
  <c r="AI2317" i="19"/>
  <c r="AI2316" i="19"/>
  <c r="AI2315" i="19"/>
  <c r="AI2314" i="19"/>
  <c r="AI2313" i="19"/>
  <c r="AI2312" i="19"/>
  <c r="AI2311" i="19"/>
  <c r="AI2310" i="19"/>
  <c r="AI2309" i="19"/>
  <c r="AI2308" i="19"/>
  <c r="AI2307" i="19"/>
  <c r="AI2306" i="19"/>
  <c r="AI2305" i="19"/>
  <c r="AI2304" i="19"/>
  <c r="AI2303" i="19"/>
  <c r="AI2302" i="19"/>
  <c r="AI2301" i="19"/>
  <c r="AI2300" i="19"/>
  <c r="AI2299" i="19"/>
  <c r="AI2298" i="19"/>
  <c r="AI2297" i="19"/>
  <c r="AI2296" i="19"/>
  <c r="AI2295" i="19"/>
  <c r="AI2294" i="19"/>
  <c r="AI2293" i="19"/>
  <c r="AI2292" i="19"/>
  <c r="AI2291" i="19"/>
  <c r="AI2290" i="19"/>
  <c r="AI2289" i="19"/>
  <c r="AI2288" i="19"/>
  <c r="AI2287" i="19"/>
  <c r="AI2286" i="19"/>
  <c r="AI2285" i="19"/>
  <c r="AI2284" i="19"/>
  <c r="AI2283" i="19"/>
  <c r="AI2282" i="19"/>
  <c r="AI2281" i="19"/>
  <c r="AI2280" i="19"/>
  <c r="AI2279" i="19"/>
  <c r="AI2278" i="19"/>
  <c r="AI2277" i="19"/>
  <c r="AI2276" i="19"/>
  <c r="AI2275" i="19"/>
  <c r="AI2274" i="19"/>
  <c r="AI2273" i="19"/>
  <c r="AI2272" i="19"/>
  <c r="AI2271" i="19"/>
  <c r="AI2270" i="19"/>
  <c r="AI2269" i="19"/>
  <c r="AI2268" i="19"/>
  <c r="AI2267" i="19"/>
  <c r="AI2266" i="19"/>
  <c r="AI2265" i="19"/>
  <c r="AI2264" i="19"/>
  <c r="AI2263" i="19"/>
  <c r="AI2262" i="19"/>
  <c r="AI2261" i="19"/>
  <c r="AI2260" i="19"/>
  <c r="AI2259" i="19"/>
  <c r="AI2258" i="19"/>
  <c r="AI2257" i="19"/>
  <c r="AI2256" i="19"/>
  <c r="AI2255" i="19"/>
  <c r="AI2254" i="19"/>
  <c r="AI2253" i="19"/>
  <c r="AI2252" i="19"/>
  <c r="AI2251" i="19"/>
  <c r="AI2250" i="19"/>
  <c r="AI2249" i="19"/>
  <c r="AI2248" i="19"/>
  <c r="AI2247" i="19"/>
  <c r="AI2246" i="19"/>
  <c r="AI2245" i="19"/>
  <c r="AI2244" i="19"/>
  <c r="AI2243" i="19"/>
  <c r="AI2242" i="19"/>
  <c r="AI2241" i="19"/>
  <c r="AI2240" i="19"/>
  <c r="AI2239" i="19"/>
  <c r="AI2238" i="19"/>
  <c r="AI2237" i="19"/>
  <c r="AI2236" i="19"/>
  <c r="AI2235" i="19"/>
  <c r="AI2234" i="19"/>
  <c r="AI2233" i="19"/>
  <c r="AI2232" i="19"/>
  <c r="AI2231" i="19"/>
  <c r="AI2230" i="19"/>
  <c r="AI2229" i="19"/>
  <c r="AI2228" i="19"/>
  <c r="AI2227" i="19"/>
  <c r="AI2226" i="19"/>
  <c r="AI2225" i="19"/>
  <c r="AI2224" i="19"/>
  <c r="AI2223" i="19"/>
  <c r="AI2222" i="19"/>
  <c r="AI2221" i="19"/>
  <c r="AI2220" i="19"/>
  <c r="AI2219" i="19"/>
  <c r="AI2218" i="19"/>
  <c r="AI2217" i="19"/>
  <c r="AI2216" i="19"/>
  <c r="AI2215" i="19"/>
  <c r="AI2214" i="19"/>
  <c r="AI2213" i="19"/>
  <c r="AI2212" i="19"/>
  <c r="AI2211" i="19"/>
  <c r="AI2210" i="19"/>
  <c r="AI2209" i="19"/>
  <c r="AI2208" i="19"/>
  <c r="AI2207" i="19"/>
  <c r="AI2206" i="19"/>
  <c r="AI2205" i="19"/>
  <c r="AI2204" i="19"/>
  <c r="AI2203" i="19"/>
  <c r="AI2202" i="19"/>
  <c r="AI2201" i="19"/>
  <c r="AI2200" i="19"/>
  <c r="AI2199" i="19"/>
  <c r="AI2198" i="19"/>
  <c r="AI2197" i="19"/>
  <c r="AI2196" i="19"/>
  <c r="AI2195" i="19"/>
  <c r="AI2194" i="19"/>
  <c r="AI2193" i="19"/>
  <c r="AI2192" i="19"/>
  <c r="AI2191" i="19"/>
  <c r="AI2190" i="19"/>
  <c r="AI2189" i="19"/>
  <c r="AI2188" i="19"/>
  <c r="AI2187" i="19"/>
  <c r="AI2186" i="19"/>
  <c r="AI2185" i="19"/>
  <c r="AI2184" i="19"/>
  <c r="AI2183" i="19"/>
  <c r="AI2182" i="19"/>
  <c r="AI2181" i="19"/>
  <c r="AI2180" i="19"/>
  <c r="AI2179" i="19"/>
  <c r="AI2178" i="19"/>
  <c r="AI2177" i="19"/>
  <c r="AI2176" i="19"/>
  <c r="AI2175" i="19"/>
  <c r="AI2174" i="19"/>
  <c r="AI2173" i="19"/>
  <c r="AI2172" i="19"/>
  <c r="AI2171" i="19"/>
  <c r="AI2170" i="19"/>
  <c r="AI2169" i="19"/>
  <c r="AI2168" i="19"/>
  <c r="AI2167" i="19"/>
  <c r="AI2166" i="19"/>
  <c r="AI2165" i="19"/>
  <c r="AI2164" i="19"/>
  <c r="AI2163" i="19"/>
  <c r="AI2162" i="19"/>
  <c r="AI2161" i="19"/>
  <c r="AI2160" i="19"/>
  <c r="AI2159" i="19"/>
  <c r="AI2158" i="19"/>
  <c r="AI2157" i="19"/>
  <c r="AI2156" i="19"/>
  <c r="AI2155" i="19"/>
  <c r="AI2154" i="19"/>
  <c r="AI2153" i="19"/>
  <c r="AI2152" i="19"/>
  <c r="AI2151" i="19"/>
  <c r="AI2150" i="19"/>
  <c r="AI2149" i="19"/>
  <c r="AI2148" i="19"/>
  <c r="AI2147" i="19"/>
  <c r="AI2146" i="19"/>
  <c r="AI2145" i="19"/>
  <c r="AI2144" i="19"/>
  <c r="AI2143" i="19"/>
  <c r="AI2142" i="19"/>
  <c r="AI2141" i="19"/>
  <c r="AI2140" i="19"/>
  <c r="AI2139" i="19"/>
  <c r="AI2138" i="19"/>
  <c r="AI2137" i="19"/>
  <c r="AI2136" i="19"/>
  <c r="AI2135" i="19"/>
  <c r="AI2134" i="19"/>
  <c r="AI2133" i="19"/>
  <c r="AI2132" i="19"/>
  <c r="AI2131" i="19"/>
  <c r="AI2130" i="19"/>
  <c r="AI2129" i="19"/>
  <c r="AI2128" i="19"/>
  <c r="AI2127" i="19"/>
  <c r="AI2126" i="19"/>
  <c r="AI2125" i="19"/>
  <c r="AI2124" i="19"/>
  <c r="AI2123" i="19"/>
  <c r="AI2122" i="19"/>
  <c r="AI2121" i="19"/>
  <c r="AI2120" i="19"/>
  <c r="AI2119" i="19"/>
  <c r="AI2118" i="19"/>
  <c r="AI2117" i="19"/>
  <c r="AI2116" i="19"/>
  <c r="AI2115" i="19"/>
  <c r="AI2114" i="19"/>
  <c r="AI2113" i="19"/>
  <c r="AI2112" i="19"/>
  <c r="AI2111" i="19"/>
  <c r="AI2110" i="19"/>
  <c r="AI2109" i="19"/>
  <c r="AI2108" i="19"/>
  <c r="AI2107" i="19"/>
  <c r="AI2106" i="19"/>
  <c r="AI2105" i="19"/>
  <c r="AI2104" i="19"/>
  <c r="AI2103" i="19"/>
  <c r="AI2102" i="19"/>
  <c r="AI2101" i="19"/>
  <c r="AI2100" i="19"/>
  <c r="AI2099" i="19"/>
  <c r="AI2098" i="19"/>
  <c r="AI2097" i="19"/>
  <c r="AI2096" i="19"/>
  <c r="AI2095" i="19"/>
  <c r="AI2094" i="19"/>
  <c r="AI2093" i="19"/>
  <c r="AI2092" i="19"/>
  <c r="AI2091" i="19"/>
  <c r="AI2090" i="19"/>
  <c r="AI2089" i="19"/>
  <c r="AI2088" i="19"/>
  <c r="AI2087" i="19"/>
  <c r="AI2086" i="19"/>
  <c r="AI2085" i="19"/>
  <c r="AI2084" i="19"/>
  <c r="AI2083" i="19"/>
  <c r="AI2082" i="19"/>
  <c r="AI2081" i="19"/>
  <c r="AI2080" i="19"/>
  <c r="AI2079" i="19"/>
  <c r="AI2078" i="19"/>
  <c r="AI2077" i="19"/>
  <c r="AI2076" i="19"/>
  <c r="AI2075" i="19"/>
  <c r="AI2074" i="19"/>
  <c r="AI2073" i="19"/>
  <c r="AI2072" i="19"/>
  <c r="AI2071" i="19"/>
  <c r="AI2070" i="19"/>
  <c r="AI2069" i="19"/>
  <c r="AI2068" i="19"/>
  <c r="AI2067" i="19"/>
  <c r="AI2066" i="19"/>
  <c r="AI2065" i="19"/>
  <c r="AI2064" i="19"/>
  <c r="AI2063" i="19"/>
  <c r="AI2062" i="19"/>
  <c r="AI2061" i="19"/>
  <c r="AI2060" i="19"/>
  <c r="AI2059" i="19"/>
  <c r="AI2058" i="19"/>
  <c r="AI2057" i="19"/>
  <c r="AI2056" i="19"/>
  <c r="AI2055" i="19"/>
  <c r="AI2054" i="19"/>
  <c r="AI2053" i="19"/>
  <c r="AI2052" i="19"/>
  <c r="AI2051" i="19"/>
  <c r="AI2050" i="19"/>
  <c r="AI2049" i="19"/>
  <c r="AI2048" i="19"/>
  <c r="AI2047" i="19"/>
  <c r="AI2046" i="19"/>
  <c r="AI2045" i="19"/>
  <c r="AI2044" i="19"/>
  <c r="AI2043" i="19"/>
  <c r="AI2042" i="19"/>
  <c r="AI2041" i="19"/>
  <c r="AI2040" i="19"/>
  <c r="AI2039" i="19"/>
  <c r="AI2038" i="19"/>
  <c r="AI2037" i="19"/>
  <c r="AI2036" i="19"/>
  <c r="AI2035" i="19"/>
  <c r="AI2034" i="19"/>
  <c r="AI2033" i="19"/>
  <c r="AI2032" i="19"/>
  <c r="AI2031" i="19"/>
  <c r="AI2030" i="19"/>
  <c r="AI2029" i="19"/>
  <c r="AI2028" i="19"/>
  <c r="AI2027" i="19"/>
  <c r="AI2026" i="19"/>
  <c r="AI2025" i="19"/>
  <c r="AI2024" i="19"/>
  <c r="AI2023" i="19"/>
  <c r="AI2022" i="19"/>
  <c r="AI2021" i="19"/>
  <c r="AI2020" i="19"/>
  <c r="AI2019" i="19"/>
  <c r="AI2018" i="19"/>
  <c r="AI2017" i="19"/>
  <c r="AI2016" i="19"/>
  <c r="AI2015" i="19"/>
  <c r="AI2014" i="19"/>
  <c r="AI2013" i="19"/>
  <c r="AI2012" i="19"/>
  <c r="AI2011" i="19"/>
  <c r="AI2010" i="19"/>
  <c r="AI2009" i="19"/>
  <c r="AI2008" i="19"/>
  <c r="AI2007" i="19"/>
  <c r="AI2006" i="19"/>
  <c r="AI2005" i="19"/>
  <c r="AI2004" i="19"/>
  <c r="AI2003" i="19"/>
  <c r="AI2002" i="19"/>
  <c r="AI2001" i="19"/>
  <c r="AI2000" i="19"/>
  <c r="AI1999" i="19"/>
  <c r="AI1998" i="19"/>
  <c r="AI1997" i="19"/>
  <c r="AI1996" i="19"/>
  <c r="AI1995" i="19"/>
  <c r="AI1994" i="19"/>
  <c r="AI1993" i="19"/>
  <c r="AI1992" i="19"/>
  <c r="AI1991" i="19"/>
  <c r="AI1990" i="19"/>
  <c r="AI1989" i="19"/>
  <c r="AI1988" i="19"/>
  <c r="AI1987" i="19"/>
  <c r="AI1986" i="19"/>
  <c r="AI1985" i="19"/>
  <c r="AI1984" i="19"/>
  <c r="AI1983" i="19"/>
  <c r="AI1982" i="19"/>
  <c r="AI1981" i="19"/>
  <c r="AI1980" i="19"/>
  <c r="AI1979" i="19"/>
  <c r="AI1978" i="19"/>
  <c r="AI1977" i="19"/>
  <c r="AI1976" i="19"/>
  <c r="AI1975" i="19"/>
  <c r="AI1974" i="19"/>
  <c r="AI1973" i="19"/>
  <c r="AI1972" i="19"/>
  <c r="AI1971" i="19"/>
  <c r="AI1970" i="19"/>
  <c r="AI1969" i="19"/>
  <c r="AI1968" i="19"/>
  <c r="AI1967" i="19"/>
  <c r="AI1966" i="19"/>
  <c r="AI1965" i="19"/>
  <c r="AI1964" i="19"/>
  <c r="AI1963" i="19"/>
  <c r="AI1962" i="19"/>
  <c r="AI1961" i="19"/>
  <c r="AI1960" i="19"/>
  <c r="AI1959" i="19"/>
  <c r="AI1958" i="19"/>
  <c r="AI1957" i="19"/>
  <c r="AI1956" i="19"/>
  <c r="AI1955" i="19"/>
  <c r="AI1954" i="19"/>
  <c r="AI1953" i="19"/>
  <c r="AI1952" i="19"/>
  <c r="AI1951" i="19"/>
  <c r="AI1950" i="19"/>
  <c r="AI1949" i="19"/>
  <c r="AI1948" i="19"/>
  <c r="AI1947" i="19"/>
  <c r="AI1946" i="19"/>
  <c r="AI1945" i="19"/>
  <c r="AI1944" i="19"/>
  <c r="AI1943" i="19"/>
  <c r="AI1942" i="19"/>
  <c r="AI1941" i="19"/>
  <c r="AI1940" i="19"/>
  <c r="AI1939" i="19"/>
  <c r="AI1938" i="19"/>
  <c r="AI1937" i="19"/>
  <c r="AI1936" i="19"/>
  <c r="AI1935" i="19"/>
  <c r="AI1934" i="19"/>
  <c r="AI1933" i="19"/>
  <c r="AI1932" i="19"/>
  <c r="AI1931" i="19"/>
  <c r="AI1930" i="19"/>
  <c r="AI1929" i="19"/>
  <c r="AI1928" i="19"/>
  <c r="AI1927" i="19"/>
  <c r="AI1926" i="19"/>
  <c r="AI1925" i="19"/>
  <c r="AI1924" i="19"/>
  <c r="AI1923" i="19"/>
  <c r="AI1922" i="19"/>
  <c r="AI1921" i="19"/>
  <c r="AI1920" i="19"/>
  <c r="AI1919" i="19"/>
  <c r="AI1918" i="19"/>
  <c r="AI1917" i="19"/>
  <c r="AI1916" i="19"/>
  <c r="AI1915" i="19"/>
  <c r="AI1914" i="19"/>
  <c r="AI1913" i="19"/>
  <c r="AI1912" i="19"/>
  <c r="AI1911" i="19"/>
  <c r="AI1910" i="19"/>
  <c r="AI1909" i="19"/>
  <c r="AI1908" i="19"/>
  <c r="AI1907" i="19"/>
  <c r="AI1906" i="19"/>
  <c r="AI1905" i="19"/>
  <c r="AI1904" i="19"/>
  <c r="AI1903" i="19"/>
  <c r="AI1902" i="19"/>
  <c r="AI1901" i="19"/>
  <c r="AI1900" i="19"/>
  <c r="AI1899" i="19"/>
  <c r="AI1898" i="19"/>
  <c r="AI1897" i="19"/>
  <c r="AI1896" i="19"/>
  <c r="AI1895" i="19"/>
  <c r="AI1894" i="19"/>
  <c r="AI1893" i="19"/>
  <c r="AI1892" i="19"/>
  <c r="AI1891" i="19"/>
  <c r="AI1890" i="19"/>
  <c r="AI1889" i="19"/>
  <c r="AI1888" i="19"/>
  <c r="AI1887" i="19"/>
  <c r="AI1886" i="19"/>
  <c r="AI1885" i="19"/>
  <c r="AI1884" i="19"/>
  <c r="AI1883" i="19"/>
  <c r="AI1882" i="19"/>
  <c r="AI1881" i="19"/>
  <c r="AI1880" i="19"/>
  <c r="AI1879" i="19"/>
  <c r="AI1878" i="19"/>
  <c r="AI1877" i="19"/>
  <c r="AI1876" i="19"/>
  <c r="AI1875" i="19"/>
  <c r="AI1874" i="19"/>
  <c r="AI1873" i="19"/>
  <c r="AI1872" i="19"/>
  <c r="AI1871" i="19"/>
  <c r="AI1870" i="19"/>
  <c r="AI1869" i="19"/>
  <c r="AI1868" i="19"/>
  <c r="AI1867" i="19"/>
  <c r="AI1866" i="19"/>
  <c r="AI1865" i="19"/>
  <c r="AI1864" i="19"/>
  <c r="AI1863" i="19"/>
  <c r="AI1862" i="19"/>
  <c r="AI1861" i="19"/>
  <c r="AI1860" i="19"/>
  <c r="AI1859" i="19"/>
  <c r="AI1858" i="19"/>
  <c r="AI1857" i="19"/>
  <c r="AI1856" i="19"/>
  <c r="AI1855" i="19"/>
  <c r="AI1854" i="19"/>
  <c r="AI1853" i="19"/>
  <c r="AI1852" i="19"/>
  <c r="AI1851" i="19"/>
  <c r="AI1850" i="19"/>
  <c r="AI1849" i="19"/>
  <c r="AI1848" i="19"/>
  <c r="AI1847" i="19"/>
  <c r="AI1846" i="19"/>
  <c r="AI1845" i="19"/>
  <c r="AI1844" i="19"/>
  <c r="AI1843" i="19"/>
  <c r="AI1842" i="19"/>
  <c r="AI1841" i="19"/>
  <c r="AI1840" i="19"/>
  <c r="AI1839" i="19"/>
  <c r="AI1838" i="19"/>
  <c r="AI1837" i="19"/>
  <c r="AI1836" i="19"/>
  <c r="AI1835" i="19"/>
  <c r="AI1834" i="19"/>
  <c r="AI1833" i="19"/>
  <c r="AI1832" i="19"/>
  <c r="AI1831" i="19"/>
  <c r="AI1830" i="19"/>
  <c r="AI1829" i="19"/>
  <c r="AI1828" i="19"/>
  <c r="AI1827" i="19"/>
  <c r="AI1826" i="19"/>
  <c r="AI1825" i="19"/>
  <c r="AI1824" i="19"/>
  <c r="AI1823" i="19"/>
  <c r="AI1822" i="19"/>
  <c r="AI1821" i="19"/>
  <c r="AI1820" i="19"/>
  <c r="AI1819" i="19"/>
  <c r="AI1818" i="19"/>
  <c r="AI1817" i="19"/>
  <c r="AI1816" i="19"/>
  <c r="AI1815" i="19"/>
  <c r="AI1814" i="19"/>
  <c r="AI1813" i="19"/>
  <c r="AI1812" i="19"/>
  <c r="AI1811" i="19"/>
  <c r="AI1810" i="19"/>
  <c r="AI1809" i="19"/>
  <c r="AI1808" i="19"/>
  <c r="AI1807" i="19"/>
  <c r="AI1806" i="19"/>
  <c r="AI1805" i="19"/>
  <c r="AI1804" i="19"/>
  <c r="AI1803" i="19"/>
  <c r="AI1802" i="19"/>
  <c r="AI1801" i="19"/>
  <c r="AI1800" i="19"/>
  <c r="AI1799" i="19"/>
  <c r="AI1798" i="19"/>
  <c r="AI1797" i="19"/>
  <c r="AI1796" i="19"/>
  <c r="AI1795" i="19"/>
  <c r="AI1794" i="19"/>
  <c r="AI1793" i="19"/>
  <c r="AI1792" i="19"/>
  <c r="AI1791" i="19"/>
  <c r="AI1790" i="19"/>
  <c r="AI1789" i="19"/>
  <c r="AI1788" i="19"/>
  <c r="AI1787" i="19"/>
  <c r="AI1786" i="19"/>
  <c r="AI1785" i="19"/>
  <c r="AI1784" i="19"/>
  <c r="AI1783" i="19"/>
  <c r="AI1782" i="19"/>
  <c r="AI1781" i="19"/>
  <c r="AI1780" i="19"/>
  <c r="AI1779" i="19"/>
  <c r="AI1778" i="19"/>
  <c r="AI1777" i="19"/>
  <c r="AI1776" i="19"/>
  <c r="AI1775" i="19"/>
  <c r="AI1774" i="19"/>
  <c r="AI1773" i="19"/>
  <c r="AI1772" i="19"/>
  <c r="AI1771" i="19"/>
  <c r="AI1770" i="19"/>
  <c r="AI1769" i="19"/>
  <c r="AI1768" i="19"/>
  <c r="AI1767" i="19"/>
  <c r="AI1766" i="19"/>
  <c r="AI1765" i="19"/>
  <c r="AI1764" i="19"/>
  <c r="AI1763" i="19"/>
  <c r="AI1762" i="19"/>
  <c r="AI1761" i="19"/>
  <c r="AI1760" i="19"/>
  <c r="AI1759" i="19"/>
  <c r="AI1758" i="19"/>
  <c r="AI1757" i="19"/>
  <c r="AI1756" i="19"/>
  <c r="AI1755" i="19"/>
  <c r="AI1754" i="19"/>
  <c r="AI1753" i="19"/>
  <c r="AI1752" i="19"/>
  <c r="AI1751" i="19"/>
  <c r="AI1750" i="19"/>
  <c r="AI1749" i="19"/>
  <c r="AI1748" i="19"/>
  <c r="AI1747" i="19"/>
  <c r="AI1746" i="19"/>
  <c r="AI1745" i="19"/>
  <c r="AI1744" i="19"/>
  <c r="AI1743" i="19"/>
  <c r="AI1742" i="19"/>
  <c r="AI1741" i="19"/>
  <c r="AI1740" i="19"/>
  <c r="AI1739" i="19"/>
  <c r="AI1738" i="19"/>
  <c r="AI1737" i="19"/>
  <c r="AI1736" i="19"/>
  <c r="AI1735" i="19"/>
  <c r="AI1734" i="19"/>
  <c r="AI1733" i="19"/>
  <c r="AI1732" i="19"/>
  <c r="AI1731" i="19"/>
  <c r="AI1730" i="19"/>
  <c r="AI1729" i="19"/>
  <c r="AI1728" i="19"/>
  <c r="AI1727" i="19"/>
  <c r="AI1726" i="19"/>
  <c r="AI1725" i="19"/>
  <c r="AI1724" i="19"/>
  <c r="AI1723" i="19"/>
  <c r="AI1722" i="19"/>
  <c r="AI1721" i="19"/>
  <c r="AI1720" i="19"/>
  <c r="AI1719" i="19"/>
  <c r="AI1718" i="19"/>
  <c r="AI1717" i="19"/>
  <c r="AI1716" i="19"/>
  <c r="AI1715" i="19"/>
  <c r="AI1714" i="19"/>
  <c r="AI1713" i="19"/>
  <c r="AI1712" i="19"/>
  <c r="AI1711" i="19"/>
  <c r="AI1710" i="19"/>
  <c r="AI1709" i="19"/>
  <c r="AI1708" i="19"/>
  <c r="AI1707" i="19"/>
  <c r="AI1706" i="19"/>
  <c r="AI1705" i="19"/>
  <c r="AI1704" i="19"/>
  <c r="AI1703" i="19"/>
  <c r="AI1702" i="19"/>
  <c r="AI1701" i="19"/>
  <c r="AI1700" i="19"/>
  <c r="AI1699" i="19"/>
  <c r="AI1698" i="19"/>
  <c r="AI1697" i="19"/>
  <c r="AI1696" i="19"/>
  <c r="AI1695" i="19"/>
  <c r="AI1694" i="19"/>
  <c r="AI1693" i="19"/>
  <c r="AI1692" i="19"/>
  <c r="AI1691" i="19"/>
  <c r="AI1690" i="19"/>
  <c r="AI1689" i="19"/>
  <c r="AI1688" i="19"/>
  <c r="AI1687" i="19"/>
  <c r="AI1686" i="19"/>
  <c r="AI1685" i="19"/>
  <c r="AI1684" i="19"/>
  <c r="AI1683" i="19"/>
  <c r="AI1682" i="19"/>
  <c r="AI1681" i="19"/>
  <c r="AI1680" i="19"/>
  <c r="AI1679" i="19"/>
  <c r="AI1678" i="19"/>
  <c r="AI1677" i="19"/>
  <c r="AI1676" i="19"/>
  <c r="AI1675" i="19"/>
  <c r="AI1674" i="19"/>
  <c r="AI1673" i="19"/>
  <c r="AI1672" i="19"/>
  <c r="AI1671" i="19"/>
  <c r="AI1670" i="19"/>
  <c r="AI1669" i="19"/>
  <c r="AI1668" i="19"/>
  <c r="AI1667" i="19"/>
  <c r="AI1666" i="19"/>
  <c r="AI1665" i="19"/>
  <c r="AI1664" i="19"/>
  <c r="AI1663" i="19"/>
  <c r="AI1662" i="19"/>
  <c r="AI1661" i="19"/>
  <c r="AI1660" i="19"/>
  <c r="AI1659" i="19"/>
  <c r="AI1658" i="19"/>
  <c r="AI1657" i="19"/>
  <c r="AI1656" i="19"/>
  <c r="AI1655" i="19"/>
  <c r="AI1654" i="19"/>
  <c r="AI1653" i="19"/>
  <c r="AI1652" i="19"/>
  <c r="AI1651" i="19"/>
  <c r="AI1650" i="19"/>
  <c r="AI1649" i="19"/>
  <c r="AI1648" i="19"/>
  <c r="AI1647" i="19"/>
  <c r="AI1646" i="19"/>
  <c r="AI1645" i="19"/>
  <c r="AI1644" i="19"/>
  <c r="AI1643" i="19"/>
  <c r="AI1642" i="19"/>
  <c r="AI1641" i="19"/>
  <c r="AI1640" i="19"/>
  <c r="AI1639" i="19"/>
  <c r="AI1638" i="19"/>
  <c r="AI1637" i="19"/>
  <c r="AI1636" i="19"/>
  <c r="AI1635" i="19"/>
  <c r="AI1634" i="19"/>
  <c r="AI1633" i="19"/>
  <c r="AI1632" i="19"/>
  <c r="AI1631" i="19"/>
  <c r="AI1630" i="19"/>
  <c r="AI1629" i="19"/>
  <c r="AI1628" i="19"/>
  <c r="AI1627" i="19"/>
  <c r="AI1626" i="19"/>
  <c r="AI1625" i="19"/>
  <c r="AI1624" i="19"/>
  <c r="AI1623" i="19"/>
  <c r="AI1622" i="19"/>
  <c r="AI1621" i="19"/>
  <c r="AI1620" i="19"/>
  <c r="AI1619" i="19"/>
  <c r="AI1618" i="19"/>
  <c r="AI1617" i="19"/>
  <c r="AI1616" i="19"/>
  <c r="AI1615" i="19"/>
  <c r="AI1614" i="19"/>
  <c r="AI1613" i="19"/>
  <c r="AI1612" i="19"/>
  <c r="AI1611" i="19"/>
  <c r="AI1610" i="19"/>
  <c r="AI1609" i="19"/>
  <c r="AI1608" i="19"/>
  <c r="AI1607" i="19"/>
  <c r="AI1606" i="19"/>
  <c r="AI1605" i="19"/>
  <c r="AI1604" i="19"/>
  <c r="AI1603" i="19"/>
  <c r="AI1602" i="19"/>
  <c r="AI1601" i="19"/>
  <c r="AI1600" i="19"/>
  <c r="AI1599" i="19"/>
  <c r="AI1598" i="19"/>
  <c r="AI1597" i="19"/>
  <c r="AI1596" i="19"/>
  <c r="AI1595" i="19"/>
  <c r="AI1594" i="19"/>
  <c r="AI1593" i="19"/>
  <c r="AI1592" i="19"/>
  <c r="AI1591" i="19"/>
  <c r="AI1590" i="19"/>
  <c r="AI1589" i="19"/>
  <c r="AI1588" i="19"/>
  <c r="AI1587" i="19"/>
  <c r="AI1586" i="19"/>
  <c r="AI1585" i="19"/>
  <c r="AI1584" i="19"/>
  <c r="AI1583" i="19"/>
  <c r="AI1582" i="19"/>
  <c r="AI1581" i="19"/>
  <c r="AI1580" i="19"/>
  <c r="AI1579" i="19"/>
  <c r="AI1578" i="19"/>
  <c r="AI1577" i="19"/>
  <c r="AI1576" i="19"/>
  <c r="AI1575" i="19"/>
  <c r="AI1574" i="19"/>
  <c r="AI1573" i="19"/>
  <c r="AI1572" i="19"/>
  <c r="AI1571" i="19"/>
  <c r="AI1570" i="19"/>
  <c r="AI1569" i="19"/>
  <c r="AI1568" i="19"/>
  <c r="AI1567" i="19"/>
  <c r="AI1566" i="19"/>
  <c r="AI1565" i="19"/>
  <c r="AI1564" i="19"/>
  <c r="AI1563" i="19"/>
  <c r="AI1562" i="19"/>
  <c r="AI1561" i="19"/>
  <c r="AI1560" i="19"/>
  <c r="AI1559" i="19"/>
  <c r="AI1558" i="19"/>
  <c r="AI1557" i="19"/>
  <c r="AI1556" i="19"/>
  <c r="AI1555" i="19"/>
  <c r="AI1554" i="19"/>
  <c r="AI1553" i="19"/>
  <c r="AI1552" i="19"/>
  <c r="AI1551" i="19"/>
  <c r="AI1550" i="19"/>
  <c r="AI1549" i="19"/>
  <c r="AI1548" i="19"/>
  <c r="AI1547" i="19"/>
  <c r="AI1546" i="19"/>
  <c r="AI1545" i="19"/>
  <c r="AI1544" i="19"/>
  <c r="AI1543" i="19"/>
  <c r="AI1542" i="19"/>
  <c r="AI1541" i="19"/>
  <c r="AI1540" i="19"/>
  <c r="AI1539" i="19"/>
  <c r="AI1538" i="19"/>
  <c r="AI1537" i="19"/>
  <c r="AI1536" i="19"/>
  <c r="AI1535" i="19"/>
  <c r="AI1534" i="19"/>
  <c r="AI1533" i="19"/>
  <c r="AI1532" i="19"/>
  <c r="AI1531" i="19"/>
  <c r="AI1530" i="19"/>
  <c r="AI1529" i="19"/>
  <c r="AI1528" i="19"/>
  <c r="AI1527" i="19"/>
  <c r="AI1526" i="19"/>
  <c r="AI1525" i="19"/>
  <c r="AI1524" i="19"/>
  <c r="AI1523" i="19"/>
  <c r="AI1522" i="19"/>
  <c r="AI1521" i="19"/>
  <c r="AI1520" i="19"/>
  <c r="AI1519" i="19"/>
  <c r="AI1518" i="19"/>
  <c r="AI1517" i="19"/>
  <c r="AI1516" i="19"/>
  <c r="AI1515" i="19"/>
  <c r="AI1514" i="19"/>
  <c r="AI1513" i="19"/>
  <c r="AI1512" i="19"/>
  <c r="AI1511" i="19"/>
  <c r="AI1510" i="19"/>
  <c r="AI1509" i="19"/>
  <c r="AI1508" i="19"/>
  <c r="AI1507" i="19"/>
  <c r="AI1506" i="19"/>
  <c r="AI1505" i="19"/>
  <c r="AI1504" i="19"/>
  <c r="AI1503" i="19"/>
  <c r="AI1502" i="19"/>
  <c r="AI1501" i="19"/>
  <c r="AI1500" i="19"/>
  <c r="AI1499" i="19"/>
  <c r="AI1498" i="19"/>
  <c r="AI1497" i="19"/>
  <c r="AI1496" i="19"/>
  <c r="AI1495" i="19"/>
  <c r="AI1494" i="19"/>
  <c r="AI1493" i="19"/>
  <c r="AI1492" i="19"/>
  <c r="AI1491" i="19"/>
  <c r="AI1490" i="19"/>
  <c r="AI1489" i="19"/>
  <c r="AI1488" i="19"/>
  <c r="AI1487" i="19"/>
  <c r="AI1486" i="19"/>
  <c r="AI1485" i="19"/>
  <c r="AI1484" i="19"/>
  <c r="AI1483" i="19"/>
  <c r="AI1482" i="19"/>
  <c r="AI1481" i="19"/>
  <c r="AI1480" i="19"/>
  <c r="AI1479" i="19"/>
  <c r="AI1478" i="19"/>
  <c r="AI1477" i="19"/>
  <c r="AI1476" i="19"/>
  <c r="AI1475" i="19"/>
  <c r="AI1474" i="19"/>
  <c r="AI1473" i="19"/>
  <c r="AI1472" i="19"/>
  <c r="AI1471" i="19"/>
  <c r="AI1470" i="19"/>
  <c r="AI1469" i="19"/>
  <c r="AI1468" i="19"/>
  <c r="AI1467" i="19"/>
  <c r="AI1466" i="19"/>
  <c r="AI1465" i="19"/>
  <c r="AI1464" i="19"/>
  <c r="AI1463" i="19"/>
  <c r="AI1462" i="19"/>
  <c r="AI1461" i="19"/>
  <c r="AI1460" i="19"/>
  <c r="AI1459" i="19"/>
  <c r="AI1458" i="19"/>
  <c r="AI1457" i="19"/>
  <c r="AI1456" i="19"/>
  <c r="AI1455" i="19"/>
  <c r="AI1454" i="19"/>
  <c r="AI1453" i="19"/>
  <c r="AI1452" i="19"/>
  <c r="AI1451" i="19"/>
  <c r="AI1450" i="19"/>
  <c r="AI1449" i="19"/>
  <c r="AI1448" i="19"/>
  <c r="AI1447" i="19"/>
  <c r="AI1446" i="19"/>
  <c r="AI1445" i="19"/>
  <c r="AI1444" i="19"/>
  <c r="AI1443" i="19"/>
  <c r="AI1442" i="19"/>
  <c r="AI1441" i="19"/>
  <c r="AI1440" i="19"/>
  <c r="AI1439" i="19"/>
  <c r="AI1438" i="19"/>
  <c r="AI1437" i="19"/>
  <c r="AI1436" i="19"/>
  <c r="AI1435" i="19"/>
  <c r="AI1434" i="19"/>
  <c r="AI1433" i="19"/>
  <c r="AI1432" i="19"/>
  <c r="AI1431" i="19"/>
  <c r="AI1430" i="19"/>
  <c r="AI1429" i="19"/>
  <c r="AI1428" i="19"/>
  <c r="AI1427" i="19"/>
  <c r="AI1426" i="19"/>
  <c r="AI1425" i="19"/>
  <c r="AI1424" i="19"/>
  <c r="AI1423" i="19"/>
  <c r="AI1422" i="19"/>
  <c r="AI1421" i="19"/>
  <c r="AI1420" i="19"/>
  <c r="AI1419" i="19"/>
  <c r="AI1418" i="19"/>
  <c r="AI1417" i="19"/>
  <c r="AI1416" i="19"/>
  <c r="AI1415" i="19"/>
  <c r="AI1414" i="19"/>
  <c r="AI1413" i="19"/>
  <c r="AI1412" i="19"/>
  <c r="AI1411" i="19"/>
  <c r="AI1410" i="19"/>
  <c r="AI1409" i="19"/>
  <c r="AI1408" i="19"/>
  <c r="AI1407" i="19"/>
  <c r="AI1406" i="19"/>
  <c r="AI1405" i="19"/>
  <c r="AI1404" i="19"/>
  <c r="AI1403" i="19"/>
  <c r="AI1402" i="19"/>
  <c r="AI1401" i="19"/>
  <c r="AI1400" i="19"/>
  <c r="AI1399" i="19"/>
  <c r="AI1398" i="19"/>
  <c r="AI1397" i="19"/>
  <c r="AI1396" i="19"/>
  <c r="AI1395" i="19"/>
  <c r="AI1394" i="19"/>
  <c r="AI1393" i="19"/>
  <c r="AI1392" i="19"/>
  <c r="AI1391" i="19"/>
  <c r="AI1390" i="19"/>
  <c r="AI1389" i="19"/>
  <c r="AI1388" i="19"/>
  <c r="AI1387" i="19"/>
  <c r="AI1386" i="19"/>
  <c r="AI1385" i="19"/>
  <c r="AI1384" i="19"/>
  <c r="AI1383" i="19"/>
  <c r="AI1382" i="19"/>
  <c r="AI1381" i="19"/>
  <c r="AI1380" i="19"/>
  <c r="AI1379" i="19"/>
  <c r="AI1378" i="19"/>
  <c r="AI1377" i="19"/>
  <c r="AI1376" i="19"/>
  <c r="AI1375" i="19"/>
  <c r="AI1374" i="19"/>
  <c r="AI1373" i="19"/>
  <c r="AI1372" i="19"/>
  <c r="AI1371" i="19"/>
  <c r="AI1370" i="19"/>
  <c r="AI1369" i="19"/>
  <c r="AI1368" i="19"/>
  <c r="AI1367" i="19"/>
  <c r="AI1366" i="19"/>
  <c r="AI1365" i="19"/>
  <c r="AI1364" i="19"/>
  <c r="AI1363" i="19"/>
  <c r="AI1362" i="19"/>
  <c r="AI1361" i="19"/>
  <c r="AI1360" i="19"/>
  <c r="AI1359" i="19"/>
  <c r="AI1358" i="19"/>
  <c r="AI1357" i="19"/>
  <c r="AI1356" i="19"/>
  <c r="AI1355" i="19"/>
  <c r="AI1354" i="19"/>
  <c r="AI1353" i="19"/>
  <c r="AI1352" i="19"/>
  <c r="AI1351" i="19"/>
  <c r="AI1350" i="19"/>
  <c r="AI1349" i="19"/>
  <c r="AI1348" i="19"/>
  <c r="AI1347" i="19"/>
  <c r="AI1346" i="19"/>
  <c r="AI1345" i="19"/>
  <c r="AI1344" i="19"/>
  <c r="AI1343" i="19"/>
  <c r="AI1342" i="19"/>
  <c r="AI1341" i="19"/>
  <c r="AI1340" i="19"/>
  <c r="AI1339" i="19"/>
  <c r="AI1338" i="19"/>
  <c r="AI1337" i="19"/>
  <c r="AI1336" i="19"/>
  <c r="AI1335" i="19"/>
  <c r="AI1334" i="19"/>
  <c r="AI1333" i="19"/>
  <c r="AI1332" i="19"/>
  <c r="AI1331" i="19"/>
  <c r="AI1330" i="19"/>
  <c r="AI1329" i="19"/>
  <c r="AI1328" i="19"/>
  <c r="AI1327" i="19"/>
  <c r="AI1326" i="19"/>
  <c r="AI1325" i="19"/>
  <c r="AI1324" i="19"/>
  <c r="AI1323" i="19"/>
  <c r="AI1322" i="19"/>
  <c r="AI1321" i="19"/>
  <c r="AI1320" i="19"/>
  <c r="AI1319" i="19"/>
  <c r="AI1318" i="19"/>
  <c r="AI1317" i="19"/>
  <c r="AI1316" i="19"/>
  <c r="AI1315" i="19"/>
  <c r="AI1314" i="19"/>
  <c r="AI1313" i="19"/>
  <c r="AI1312" i="19"/>
  <c r="AI1311" i="19"/>
  <c r="AI1310" i="19"/>
  <c r="AI1309" i="19"/>
  <c r="AI1308" i="19"/>
  <c r="AI1307" i="19"/>
  <c r="AI1306" i="19"/>
  <c r="AI1305" i="19"/>
  <c r="AI1304" i="19"/>
  <c r="AI1303" i="19"/>
  <c r="AI1302" i="19"/>
  <c r="AI1301" i="19"/>
  <c r="AI1300" i="19"/>
  <c r="AI1299" i="19"/>
  <c r="AI1298" i="19"/>
  <c r="AI1297" i="19"/>
  <c r="AI1296" i="19"/>
  <c r="AI1295" i="19"/>
  <c r="AI1294" i="19"/>
  <c r="AI1293" i="19"/>
  <c r="AI1292" i="19"/>
  <c r="AI1291" i="19"/>
  <c r="AI1290" i="19"/>
  <c r="AI1289" i="19"/>
  <c r="AI1288" i="19"/>
  <c r="AI1287" i="19"/>
  <c r="AI1286" i="19"/>
  <c r="AI1285" i="19"/>
  <c r="AI1284" i="19"/>
  <c r="AI1283" i="19"/>
  <c r="AI1282" i="19"/>
  <c r="AI1281" i="19"/>
  <c r="AI1280" i="19"/>
  <c r="AI1279" i="19"/>
  <c r="AI1278" i="19"/>
  <c r="AI1277" i="19"/>
  <c r="AI1276" i="19"/>
  <c r="AI1275" i="19"/>
  <c r="AI1274" i="19"/>
  <c r="AI1273" i="19"/>
  <c r="AI1272" i="19"/>
  <c r="AI1271" i="19"/>
  <c r="AI1270" i="19"/>
  <c r="AI1269" i="19"/>
  <c r="AI1268" i="19"/>
  <c r="AI1267" i="19"/>
  <c r="AI1266" i="19"/>
  <c r="AI1265" i="19"/>
  <c r="AI1264" i="19"/>
  <c r="AI1263" i="19"/>
  <c r="AI1262" i="19"/>
  <c r="AI1261" i="19"/>
  <c r="AI1260" i="19"/>
  <c r="AI1259" i="19"/>
  <c r="AI1258" i="19"/>
  <c r="AI1257" i="19"/>
  <c r="AI1256" i="19"/>
  <c r="AI1255" i="19"/>
  <c r="AI1254" i="19"/>
  <c r="AI1253" i="19"/>
  <c r="AI1252" i="19"/>
  <c r="AI1251" i="19"/>
  <c r="AI1250" i="19"/>
  <c r="AI1249" i="19"/>
  <c r="AI1248" i="19"/>
  <c r="AI1247" i="19"/>
  <c r="AI1246" i="19"/>
  <c r="AI1245" i="19"/>
  <c r="AI1244" i="19"/>
  <c r="AI1243" i="19"/>
  <c r="AI1242" i="19"/>
  <c r="AI1241" i="19"/>
  <c r="AI1240" i="19"/>
  <c r="AI1239" i="19"/>
  <c r="AI1238" i="19"/>
  <c r="AI1237" i="19"/>
  <c r="AI1236" i="19"/>
  <c r="AI1235" i="19"/>
  <c r="AI1234" i="19"/>
  <c r="AI1233" i="19"/>
  <c r="AI1232" i="19"/>
  <c r="AI1231" i="19"/>
  <c r="AI1230" i="19"/>
  <c r="AI1229" i="19"/>
  <c r="AI1228" i="19"/>
  <c r="AI1227" i="19"/>
  <c r="AI1226" i="19"/>
  <c r="AI1225" i="19"/>
  <c r="AI1224" i="19"/>
  <c r="AI1223" i="19"/>
  <c r="AI1222" i="19"/>
  <c r="AI1221" i="19"/>
  <c r="AI1220" i="19"/>
  <c r="AI1219" i="19"/>
  <c r="AI1218" i="19"/>
  <c r="AI1217" i="19"/>
  <c r="AI1216" i="19"/>
  <c r="AI1215" i="19"/>
  <c r="AI1214" i="19"/>
  <c r="AI1213" i="19"/>
  <c r="AI1212" i="19"/>
  <c r="AI1211" i="19"/>
  <c r="AI1210" i="19"/>
  <c r="AI1209" i="19"/>
  <c r="AI1208" i="19"/>
  <c r="AI1207" i="19"/>
  <c r="AI1206" i="19"/>
  <c r="AI1205" i="19"/>
  <c r="AI1204" i="19"/>
  <c r="AI1203" i="19"/>
  <c r="AI1202" i="19"/>
  <c r="AI1201" i="19"/>
  <c r="AI1200" i="19"/>
  <c r="AI1199" i="19"/>
  <c r="AI1198" i="19"/>
  <c r="AI1197" i="19"/>
  <c r="AI1196" i="19"/>
  <c r="AI1195" i="19"/>
  <c r="AI1194" i="19"/>
  <c r="AI1193" i="19"/>
  <c r="AI1192" i="19"/>
  <c r="AI1191" i="19"/>
  <c r="AI1190" i="19"/>
  <c r="AI1189" i="19"/>
  <c r="AI1188" i="19"/>
  <c r="AI1187" i="19"/>
  <c r="AI1186" i="19"/>
  <c r="AI1185" i="19"/>
  <c r="AI1184" i="19"/>
  <c r="AI1183" i="19"/>
  <c r="AI1182" i="19"/>
  <c r="AI1181" i="19"/>
  <c r="AI1180" i="19"/>
  <c r="AI1179" i="19"/>
  <c r="AI1178" i="19"/>
  <c r="AI1177" i="19"/>
  <c r="AI1176" i="19"/>
  <c r="AI1175" i="19"/>
  <c r="AI1174" i="19"/>
  <c r="AI1173" i="19"/>
  <c r="AI1172" i="19"/>
  <c r="AI1171" i="19"/>
  <c r="AI1170" i="19"/>
  <c r="AI1169" i="19"/>
  <c r="AI1168" i="19"/>
  <c r="AI1167" i="19"/>
  <c r="AI1166" i="19"/>
  <c r="AI1165" i="19"/>
  <c r="AI1164" i="19"/>
  <c r="AI1163" i="19"/>
  <c r="AI1162" i="19"/>
  <c r="AI1161" i="19"/>
  <c r="AI1160" i="19"/>
  <c r="AI1159" i="19"/>
  <c r="AI1158" i="19"/>
  <c r="AI1157" i="19"/>
  <c r="AI1156" i="19"/>
  <c r="AI1155" i="19"/>
  <c r="AI1154" i="19"/>
  <c r="AI1153" i="19"/>
  <c r="AI1152" i="19"/>
  <c r="AI1151" i="19"/>
  <c r="AI1150" i="19"/>
  <c r="AI1149" i="19"/>
  <c r="AI1148" i="19"/>
  <c r="AI1147" i="19"/>
  <c r="AI1146" i="19"/>
  <c r="AI1145" i="19"/>
  <c r="AI1144" i="19"/>
  <c r="AI1143" i="19"/>
  <c r="AI1142" i="19"/>
  <c r="AI1141" i="19"/>
  <c r="AI1140" i="19"/>
  <c r="AI1139" i="19"/>
  <c r="AI1138" i="19"/>
  <c r="AI1137" i="19"/>
  <c r="AI1136" i="19"/>
  <c r="AI1135" i="19"/>
  <c r="AI1134" i="19"/>
  <c r="AI1133" i="19"/>
  <c r="AI1132" i="19"/>
  <c r="AI1131" i="19"/>
  <c r="AI1130" i="19"/>
  <c r="AI1129" i="19"/>
  <c r="AI1128" i="19"/>
  <c r="AI1127" i="19"/>
  <c r="AI1126" i="19"/>
  <c r="AI1125" i="19"/>
  <c r="AI1124" i="19"/>
  <c r="AI1123" i="19"/>
  <c r="AI1122" i="19"/>
  <c r="AI1121" i="19"/>
  <c r="AI1120" i="19"/>
  <c r="AI1119" i="19"/>
  <c r="AI1118" i="19"/>
  <c r="AI1117" i="19"/>
  <c r="AI1116" i="19"/>
  <c r="AI1115" i="19"/>
  <c r="AI1114" i="19"/>
  <c r="AI1113" i="19"/>
  <c r="AI1112" i="19"/>
  <c r="AI1111" i="19"/>
  <c r="AI1110" i="19"/>
  <c r="AI1109" i="19"/>
  <c r="AI1108" i="19"/>
  <c r="AI1107" i="19"/>
  <c r="AI1106" i="19"/>
  <c r="AI1105" i="19"/>
  <c r="AI1104" i="19"/>
  <c r="AI1103" i="19"/>
  <c r="AI1102" i="19"/>
  <c r="AI1101" i="19"/>
  <c r="AI1100" i="19"/>
  <c r="AI1099" i="19"/>
  <c r="AI1098" i="19"/>
  <c r="AI1097" i="19"/>
  <c r="AI1096" i="19"/>
  <c r="AI1095" i="19"/>
  <c r="AI1094" i="19"/>
  <c r="AI1093" i="19"/>
  <c r="AI1092" i="19"/>
  <c r="AI1091" i="19"/>
  <c r="AI1090" i="19"/>
  <c r="AI1089" i="19"/>
  <c r="AI1088" i="19"/>
  <c r="AI1087" i="19"/>
  <c r="AI1086" i="19"/>
  <c r="AI1085" i="19"/>
  <c r="AI1084" i="19"/>
  <c r="AI1083" i="19"/>
  <c r="AI1082" i="19"/>
  <c r="AI1081" i="19"/>
  <c r="AI1080" i="19"/>
  <c r="AI1079" i="19"/>
  <c r="AI1078" i="19"/>
  <c r="AI1077" i="19"/>
  <c r="AI1076" i="19"/>
  <c r="AI1075" i="19"/>
  <c r="AI1074" i="19"/>
  <c r="AI1073" i="19"/>
  <c r="AI1072" i="19"/>
  <c r="AI1071" i="19"/>
  <c r="AI1070" i="19"/>
  <c r="AI1069" i="19"/>
  <c r="AI1068" i="19"/>
  <c r="AI1067" i="19"/>
  <c r="AI1066" i="19"/>
  <c r="AI1065" i="19"/>
  <c r="AI1064" i="19"/>
  <c r="AI1063" i="19"/>
  <c r="AI1062" i="19"/>
  <c r="AI1061" i="19"/>
  <c r="AI1060" i="19"/>
  <c r="AI1059" i="19"/>
  <c r="AI1058" i="19"/>
  <c r="AI1057" i="19"/>
  <c r="AI1056" i="19"/>
  <c r="AI1055" i="19"/>
  <c r="AI1054" i="19"/>
  <c r="AI1053" i="19"/>
  <c r="AI1052" i="19"/>
  <c r="AI1051" i="19"/>
  <c r="AI1050" i="19"/>
  <c r="AI1049" i="19"/>
  <c r="AI1048" i="19"/>
  <c r="AI1047" i="19"/>
  <c r="AI1046" i="19"/>
  <c r="AI1045" i="19"/>
  <c r="AI1044" i="19"/>
  <c r="AI1043" i="19"/>
  <c r="AI1042" i="19"/>
  <c r="AI1041" i="19"/>
  <c r="AI1040" i="19"/>
  <c r="AI1039" i="19"/>
  <c r="AI1038" i="19"/>
  <c r="AI1037" i="19"/>
  <c r="AI1036" i="19"/>
  <c r="AI1035" i="19"/>
  <c r="AI1034" i="19"/>
  <c r="AI1033" i="19"/>
  <c r="AI1032" i="19"/>
  <c r="AI1031" i="19"/>
  <c r="AI1030" i="19"/>
  <c r="AI1029" i="19"/>
  <c r="AI1028" i="19"/>
  <c r="AI1027" i="19"/>
  <c r="AI1026" i="19"/>
  <c r="AI1025" i="19"/>
  <c r="AI1024" i="19"/>
  <c r="AI1023" i="19"/>
  <c r="AI1022" i="19"/>
  <c r="AI1021" i="19"/>
  <c r="AI1020" i="19"/>
  <c r="AI1019" i="19"/>
  <c r="AI1018" i="19"/>
  <c r="AI1017" i="19"/>
  <c r="AI1016" i="19"/>
  <c r="AI1015" i="19"/>
  <c r="AI1014" i="19"/>
  <c r="AI1013" i="19"/>
  <c r="AI1012" i="19"/>
  <c r="AI1011" i="19"/>
  <c r="AI1010" i="19"/>
  <c r="AI1009" i="19"/>
  <c r="AI1008" i="19"/>
  <c r="AI1007" i="19"/>
  <c r="AI1006" i="19"/>
  <c r="AI1005" i="19"/>
  <c r="AI1004" i="19"/>
  <c r="AI1003" i="19"/>
  <c r="AI1002" i="19"/>
  <c r="AI1001" i="19"/>
  <c r="AI1000" i="19"/>
  <c r="AI999" i="19"/>
  <c r="AI998" i="19"/>
  <c r="AI997" i="19"/>
  <c r="AI996" i="19"/>
  <c r="AI995" i="19"/>
  <c r="AI994" i="19"/>
  <c r="AI993" i="19"/>
  <c r="AI992" i="19"/>
  <c r="AI991" i="19"/>
  <c r="AI990" i="19"/>
  <c r="AI989" i="19"/>
  <c r="AI988" i="19"/>
  <c r="AI987" i="19"/>
  <c r="AI986" i="19"/>
  <c r="AI985" i="19"/>
  <c r="AI984" i="19"/>
  <c r="AI983" i="19"/>
  <c r="AI982" i="19"/>
  <c r="AI981" i="19"/>
  <c r="AI980" i="19"/>
  <c r="AI979" i="19"/>
  <c r="AI978" i="19"/>
  <c r="AI977" i="19"/>
  <c r="AI976" i="19"/>
  <c r="AI975" i="19"/>
  <c r="AI974" i="19"/>
  <c r="AI973" i="19"/>
  <c r="AI972" i="19"/>
  <c r="AI971" i="19"/>
  <c r="AI970" i="19"/>
  <c r="AI969" i="19"/>
  <c r="AI968" i="19"/>
  <c r="AI967" i="19"/>
  <c r="AI966" i="19"/>
  <c r="AI965" i="19"/>
  <c r="AI964" i="19"/>
  <c r="AI963" i="19"/>
  <c r="AI962" i="19"/>
  <c r="AI961" i="19"/>
  <c r="AI960" i="19"/>
  <c r="AI959" i="19"/>
  <c r="AI958" i="19"/>
  <c r="AI957" i="19"/>
  <c r="AI956" i="19"/>
  <c r="AI955" i="19"/>
  <c r="AI954" i="19"/>
  <c r="AI953" i="19"/>
  <c r="AI952" i="19"/>
  <c r="AI951" i="19"/>
  <c r="AI950" i="19"/>
  <c r="AI949" i="19"/>
  <c r="AI948" i="19"/>
  <c r="AI947" i="19"/>
  <c r="AI946" i="19"/>
  <c r="AI945" i="19"/>
  <c r="AI944" i="19"/>
  <c r="AI943" i="19"/>
  <c r="AI942" i="19"/>
  <c r="AI941" i="19"/>
  <c r="AI940" i="19"/>
  <c r="AI939" i="19"/>
  <c r="AI938" i="19"/>
  <c r="AI937" i="19"/>
  <c r="AI936" i="19"/>
  <c r="AI935" i="19"/>
  <c r="AI934" i="19"/>
  <c r="AI933" i="19"/>
  <c r="AI932" i="19"/>
  <c r="AI931" i="19"/>
  <c r="AI930" i="19"/>
  <c r="AI929" i="19"/>
  <c r="AI928" i="19"/>
  <c r="AI927" i="19"/>
  <c r="AI926" i="19"/>
  <c r="AI925" i="19"/>
  <c r="AI924" i="19"/>
  <c r="AI923" i="19"/>
  <c r="AI922" i="19"/>
  <c r="AI921" i="19"/>
  <c r="AI920" i="19"/>
  <c r="AI919" i="19"/>
  <c r="AI918" i="19"/>
  <c r="AI917" i="19"/>
  <c r="AI916" i="19"/>
  <c r="AI915" i="19"/>
  <c r="AI914" i="19"/>
  <c r="AI913" i="19"/>
  <c r="AI912" i="19"/>
  <c r="AI911" i="19"/>
  <c r="AI910" i="19"/>
  <c r="AI909" i="19"/>
  <c r="AI908" i="19"/>
  <c r="AI907" i="19"/>
  <c r="AI906" i="19"/>
  <c r="AI905" i="19"/>
  <c r="AI904" i="19"/>
  <c r="AI903" i="19"/>
  <c r="AI902" i="19"/>
  <c r="AI901" i="19"/>
  <c r="AI900" i="19"/>
  <c r="AI899" i="19"/>
  <c r="AI898" i="19"/>
  <c r="AI897" i="19"/>
  <c r="AI896" i="19"/>
  <c r="AI895" i="19"/>
  <c r="AI894" i="19"/>
  <c r="AI893" i="19"/>
  <c r="AI892" i="19"/>
  <c r="AI891" i="19"/>
  <c r="AI890" i="19"/>
  <c r="AI889" i="19"/>
  <c r="AI888" i="19"/>
  <c r="AI887" i="19"/>
  <c r="AI886" i="19"/>
  <c r="AI885" i="19"/>
  <c r="AI884" i="19"/>
  <c r="AI883" i="19"/>
  <c r="AI882" i="19"/>
  <c r="AI881" i="19"/>
  <c r="AI880" i="19"/>
  <c r="AI879" i="19"/>
  <c r="AI878" i="19"/>
  <c r="AI877" i="19"/>
  <c r="AI876" i="19"/>
  <c r="AI875" i="19"/>
  <c r="AI874" i="19"/>
  <c r="AI873" i="19"/>
  <c r="AI872" i="19"/>
  <c r="AI871" i="19"/>
  <c r="AI870" i="19"/>
  <c r="AI869" i="19"/>
  <c r="AI868" i="19"/>
  <c r="AI867" i="19"/>
  <c r="AI866" i="19"/>
  <c r="AI865" i="19"/>
  <c r="AI864" i="19"/>
  <c r="AI863" i="19"/>
  <c r="AI862" i="19"/>
  <c r="AI861" i="19"/>
  <c r="AI860" i="19"/>
  <c r="AI859" i="19"/>
  <c r="AI858" i="19"/>
  <c r="AI857" i="19"/>
  <c r="AI856" i="19"/>
  <c r="AI855" i="19"/>
  <c r="AI854" i="19"/>
  <c r="AI853" i="19"/>
  <c r="AI852" i="19"/>
  <c r="AI851" i="19"/>
  <c r="AI850" i="19"/>
  <c r="AI849" i="19"/>
  <c r="AI848" i="19"/>
  <c r="AI847" i="19"/>
  <c r="AI846" i="19"/>
  <c r="AI845" i="19"/>
  <c r="AI844" i="19"/>
  <c r="AI843" i="19"/>
  <c r="AI842" i="19"/>
  <c r="AI841" i="19"/>
  <c r="AI840" i="19"/>
  <c r="AI839" i="19"/>
  <c r="AI838" i="19"/>
  <c r="AI837" i="19"/>
  <c r="AI836" i="19"/>
  <c r="AI835" i="19"/>
  <c r="AI834" i="19"/>
  <c r="AI833" i="19"/>
  <c r="AI832" i="19"/>
  <c r="AI831" i="19"/>
  <c r="AI830" i="19"/>
  <c r="AI829" i="19"/>
  <c r="AI828" i="19"/>
  <c r="AI827" i="19"/>
  <c r="AI826" i="19"/>
  <c r="AI825" i="19"/>
  <c r="AI824" i="19"/>
  <c r="AI823" i="19"/>
  <c r="AI822" i="19"/>
  <c r="AI821" i="19"/>
  <c r="AI820" i="19"/>
  <c r="AI819" i="19"/>
  <c r="AI818" i="19"/>
  <c r="AI817" i="19"/>
  <c r="AI816" i="19"/>
  <c r="AI815" i="19"/>
  <c r="AI814" i="19"/>
  <c r="AI813" i="19"/>
  <c r="AI812" i="19"/>
  <c r="AI811" i="19"/>
  <c r="AI810" i="19"/>
  <c r="AI809" i="19"/>
  <c r="AI808" i="19"/>
  <c r="AI807" i="19"/>
  <c r="AI806" i="19"/>
  <c r="AI805" i="19"/>
  <c r="AI804" i="19"/>
  <c r="AI803" i="19"/>
  <c r="AI802" i="19"/>
  <c r="AI801" i="19"/>
  <c r="AI800" i="19"/>
  <c r="AI799" i="19"/>
  <c r="AI798" i="19"/>
  <c r="AI797" i="19"/>
  <c r="AI796" i="19"/>
  <c r="AI795" i="19"/>
  <c r="AI794" i="19"/>
  <c r="AI793" i="19"/>
  <c r="AI792" i="19"/>
  <c r="AI791" i="19"/>
  <c r="AI790" i="19"/>
  <c r="AI789" i="19"/>
  <c r="AI788" i="19"/>
  <c r="AI787" i="19"/>
  <c r="AI786" i="19"/>
  <c r="AI785" i="19"/>
  <c r="AI784" i="19"/>
  <c r="AI783" i="19"/>
  <c r="AI782" i="19"/>
  <c r="AI781" i="19"/>
  <c r="AI780" i="19"/>
  <c r="AI779" i="19"/>
  <c r="AI778" i="19"/>
  <c r="AI777" i="19"/>
  <c r="AI776" i="19"/>
  <c r="AI775" i="19"/>
  <c r="AI774" i="19"/>
  <c r="AI773" i="19"/>
  <c r="AI772" i="19"/>
  <c r="AI771" i="19"/>
  <c r="AI770" i="19"/>
  <c r="AI769" i="19"/>
  <c r="AI768" i="19"/>
  <c r="AI767" i="19"/>
  <c r="AI766" i="19"/>
  <c r="AI765" i="19"/>
  <c r="AI764" i="19"/>
  <c r="AI763" i="19"/>
  <c r="AI762" i="19"/>
  <c r="AI761" i="19"/>
  <c r="AI760" i="19"/>
  <c r="AI759" i="19"/>
  <c r="AI758" i="19"/>
  <c r="AI757" i="19"/>
  <c r="AI756" i="19"/>
  <c r="AI755" i="19"/>
  <c r="AI754" i="19"/>
  <c r="AI753" i="19"/>
  <c r="AI752" i="19"/>
  <c r="AI751" i="19"/>
  <c r="AI750" i="19"/>
  <c r="AI749" i="19"/>
  <c r="AI748" i="19"/>
  <c r="AI747" i="19"/>
  <c r="AI746" i="19"/>
  <c r="AI745" i="19"/>
  <c r="AI744" i="19"/>
  <c r="AI743" i="19"/>
  <c r="AI742" i="19"/>
  <c r="AI741" i="19"/>
  <c r="AI740" i="19"/>
  <c r="AI739" i="19"/>
  <c r="AI738" i="19"/>
  <c r="AI737" i="19"/>
  <c r="AI736" i="19"/>
  <c r="AI735" i="19"/>
  <c r="AI734" i="19"/>
  <c r="AI733" i="19"/>
  <c r="AI732" i="19"/>
  <c r="AI731" i="19"/>
  <c r="AI730" i="19"/>
  <c r="AI729" i="19"/>
  <c r="AI728" i="19"/>
  <c r="AI727" i="19"/>
  <c r="AI726" i="19"/>
  <c r="AI725" i="19"/>
  <c r="AI724" i="19"/>
  <c r="AI723" i="19"/>
  <c r="AI722" i="19"/>
  <c r="AI721" i="19"/>
  <c r="AI720" i="19"/>
  <c r="AI719" i="19"/>
  <c r="AI718" i="19"/>
  <c r="AI717" i="19"/>
  <c r="AI716" i="19"/>
  <c r="AI715" i="19"/>
  <c r="AI714" i="19"/>
  <c r="AI713" i="19"/>
  <c r="AI712" i="19"/>
  <c r="AI711" i="19"/>
  <c r="AI710" i="19"/>
  <c r="AI709" i="19"/>
  <c r="AI708" i="19"/>
  <c r="AI707" i="19"/>
  <c r="AI706" i="19"/>
  <c r="AI705" i="19"/>
  <c r="AI704" i="19"/>
  <c r="AI703" i="19"/>
  <c r="AI702" i="19"/>
  <c r="AI701" i="19"/>
  <c r="AI700" i="19"/>
  <c r="AI699" i="19"/>
  <c r="AI698" i="19"/>
  <c r="AI697" i="19"/>
  <c r="AI696" i="19"/>
  <c r="AI695" i="19"/>
  <c r="AI694" i="19"/>
  <c r="AI693" i="19"/>
  <c r="AI692" i="19"/>
  <c r="AI691" i="19"/>
  <c r="AI690" i="19"/>
  <c r="AI689" i="19"/>
  <c r="AI688" i="19"/>
  <c r="AI687" i="19"/>
  <c r="AI686" i="19"/>
  <c r="AI685" i="19"/>
  <c r="AI684" i="19"/>
  <c r="AI683" i="19"/>
  <c r="AI682" i="19"/>
  <c r="AI681" i="19"/>
  <c r="AI680" i="19"/>
  <c r="AI679" i="19"/>
  <c r="AI678" i="19"/>
  <c r="AI677" i="19"/>
  <c r="AI676" i="19"/>
  <c r="AI675" i="19"/>
  <c r="AI674" i="19"/>
  <c r="AI673" i="19"/>
  <c r="AI672" i="19"/>
  <c r="AI671" i="19"/>
  <c r="AI670" i="19"/>
  <c r="AI669" i="19"/>
  <c r="AI668" i="19"/>
  <c r="AI667" i="19"/>
  <c r="AI666" i="19"/>
  <c r="AI665" i="19"/>
  <c r="AI664" i="19"/>
  <c r="AI663" i="19"/>
  <c r="AI662" i="19"/>
  <c r="AI661" i="19"/>
  <c r="AI660" i="19"/>
  <c r="AI659" i="19"/>
  <c r="AI658" i="19"/>
  <c r="AI657" i="19"/>
  <c r="AI656" i="19"/>
  <c r="AI655" i="19"/>
  <c r="AI654" i="19"/>
  <c r="AI653" i="19"/>
  <c r="AI652" i="19"/>
  <c r="AI651" i="19"/>
  <c r="AI650" i="19"/>
  <c r="AI649" i="19"/>
  <c r="AI648" i="19"/>
  <c r="AI647" i="19"/>
  <c r="AI646" i="19"/>
  <c r="AI645" i="19"/>
  <c r="AI644" i="19"/>
  <c r="AI643" i="19"/>
  <c r="AI642" i="19"/>
  <c r="AI641" i="19"/>
  <c r="AI640" i="19"/>
  <c r="AI639" i="19"/>
  <c r="AI638" i="19"/>
  <c r="AI637" i="19"/>
  <c r="AI636" i="19"/>
  <c r="AI635" i="19"/>
  <c r="AI634" i="19"/>
  <c r="AI633" i="19"/>
  <c r="AI632" i="19"/>
  <c r="AI631" i="19"/>
  <c r="AI630" i="19"/>
  <c r="AI629" i="19"/>
  <c r="AI628" i="19"/>
  <c r="AI627" i="19"/>
  <c r="AI626" i="19"/>
  <c r="AI625" i="19"/>
  <c r="AI624" i="19"/>
  <c r="AI623" i="19"/>
  <c r="AI622" i="19"/>
  <c r="AI621" i="19"/>
  <c r="AI620" i="19"/>
  <c r="AI619" i="19"/>
  <c r="AI618" i="19"/>
  <c r="AI617" i="19"/>
  <c r="AI616" i="19"/>
  <c r="AI615" i="19"/>
  <c r="AI614" i="19"/>
  <c r="AI613" i="19"/>
  <c r="AI612" i="19"/>
  <c r="AI611" i="19"/>
  <c r="AI610" i="19"/>
  <c r="AI609" i="19"/>
  <c r="AI608" i="19"/>
  <c r="AI607" i="19"/>
  <c r="AI606" i="19"/>
  <c r="AI605" i="19"/>
  <c r="AI604" i="19"/>
  <c r="AI603" i="19"/>
  <c r="AI602" i="19"/>
  <c r="AI601" i="19"/>
  <c r="AI600" i="19"/>
  <c r="AI599" i="19"/>
  <c r="AI598" i="19"/>
  <c r="AI597" i="19"/>
  <c r="AI596" i="19"/>
  <c r="AI595" i="19"/>
  <c r="AI594" i="19"/>
  <c r="AI593" i="19"/>
  <c r="AI592" i="19"/>
  <c r="AI591" i="19"/>
  <c r="AI590" i="19"/>
  <c r="AI589" i="19"/>
  <c r="AI588" i="19"/>
  <c r="AI587" i="19"/>
  <c r="AI586" i="19"/>
  <c r="AI585" i="19"/>
  <c r="AI584" i="19"/>
  <c r="AI583" i="19"/>
  <c r="AI582" i="19"/>
  <c r="AI581" i="19"/>
  <c r="AI580" i="19"/>
  <c r="AI579" i="19"/>
  <c r="AI578" i="19"/>
  <c r="AI577" i="19"/>
  <c r="AI576" i="19"/>
  <c r="AI575" i="19"/>
  <c r="AI574" i="19"/>
  <c r="AI573" i="19"/>
  <c r="AI572" i="19"/>
  <c r="AI571" i="19"/>
  <c r="AI570" i="19"/>
  <c r="AI569" i="19"/>
  <c r="AI568" i="19"/>
  <c r="AI567" i="19"/>
  <c r="AI566" i="19"/>
  <c r="AI565" i="19"/>
  <c r="AI564" i="19"/>
  <c r="AI563" i="19"/>
  <c r="AI562" i="19"/>
  <c r="AI561" i="19"/>
  <c r="AI560" i="19"/>
  <c r="AI559" i="19"/>
  <c r="AI558" i="19"/>
  <c r="AI557" i="19"/>
  <c r="AI556" i="19"/>
  <c r="AI555" i="19"/>
  <c r="AI554" i="19"/>
  <c r="AI553" i="19"/>
  <c r="AI552" i="19"/>
  <c r="AI551" i="19"/>
  <c r="AI550" i="19"/>
  <c r="AI549" i="19"/>
  <c r="AI548" i="19"/>
  <c r="AI547" i="19"/>
  <c r="AI546" i="19"/>
  <c r="AI545" i="19"/>
  <c r="AI544" i="19"/>
  <c r="AI543" i="19"/>
  <c r="AI542" i="19"/>
  <c r="AI541" i="19"/>
  <c r="AI540" i="19"/>
  <c r="AI539" i="19"/>
  <c r="AI538" i="19"/>
  <c r="AI537" i="19"/>
  <c r="AI536" i="19"/>
  <c r="AI535" i="19"/>
  <c r="AI534" i="19"/>
  <c r="AI533" i="19"/>
  <c r="AI532" i="19"/>
  <c r="AI531" i="19"/>
  <c r="AI530" i="19"/>
  <c r="AI529" i="19"/>
  <c r="AI528" i="19"/>
  <c r="AI527" i="19"/>
  <c r="AI526" i="19"/>
  <c r="AI525" i="19"/>
  <c r="AI524" i="19"/>
  <c r="AI523" i="19"/>
  <c r="AI522" i="19"/>
  <c r="AI521" i="19"/>
  <c r="AI520" i="19"/>
  <c r="AI519" i="19"/>
  <c r="AI518" i="19"/>
  <c r="AI517" i="19"/>
  <c r="AI516" i="19"/>
  <c r="AI515" i="19"/>
  <c r="AI514" i="19"/>
  <c r="AI513" i="19"/>
  <c r="AI512" i="19"/>
  <c r="AI511" i="19"/>
  <c r="AI510" i="19"/>
  <c r="AI509" i="19"/>
  <c r="AI508" i="19"/>
  <c r="AI507" i="19"/>
  <c r="AI506" i="19"/>
  <c r="AI505" i="19"/>
  <c r="AI504" i="19"/>
  <c r="AI503" i="19"/>
  <c r="AI502" i="19"/>
  <c r="AI501" i="19"/>
  <c r="AI500" i="19"/>
  <c r="AI499" i="19"/>
  <c r="AI498" i="19"/>
  <c r="AI497" i="19"/>
  <c r="AI496" i="19"/>
  <c r="AI495" i="19"/>
  <c r="AI494" i="19"/>
  <c r="AI493" i="19"/>
  <c r="AI492" i="19"/>
  <c r="AI491" i="19"/>
  <c r="AI490" i="19"/>
  <c r="AI489" i="19"/>
  <c r="AI488" i="19"/>
  <c r="AI487" i="19"/>
  <c r="AI486" i="19"/>
  <c r="AI485" i="19"/>
  <c r="AI484" i="19"/>
  <c r="AI483" i="19"/>
  <c r="AI482" i="19"/>
  <c r="AI481" i="19"/>
  <c r="AI480" i="19"/>
  <c r="AI479" i="19"/>
  <c r="AI478" i="19"/>
  <c r="AI477" i="19"/>
  <c r="AI476" i="19"/>
  <c r="AI475" i="19"/>
  <c r="AI474" i="19"/>
  <c r="AI473" i="19"/>
  <c r="AI472" i="19"/>
  <c r="AI471" i="19"/>
  <c r="AI470" i="19"/>
  <c r="AI469" i="19"/>
  <c r="AI468" i="19"/>
  <c r="AI467" i="19"/>
  <c r="AI466" i="19"/>
  <c r="AI465" i="19"/>
  <c r="AI464" i="19"/>
  <c r="AI463" i="19"/>
  <c r="AI462" i="19"/>
  <c r="AI461" i="19"/>
  <c r="AI460" i="19"/>
  <c r="AI459" i="19"/>
  <c r="AI458" i="19"/>
  <c r="AI457" i="19"/>
  <c r="AI456" i="19"/>
  <c r="AI455" i="19"/>
  <c r="AI454" i="19"/>
  <c r="AI453" i="19"/>
  <c r="AI452" i="19"/>
  <c r="AI451" i="19"/>
  <c r="AI450" i="19"/>
  <c r="AI449" i="19"/>
  <c r="AI448" i="19"/>
  <c r="AI447" i="19"/>
  <c r="AI446" i="19"/>
  <c r="AI445" i="19"/>
  <c r="AI444" i="19"/>
  <c r="AI443" i="19"/>
  <c r="AI442" i="19"/>
  <c r="AI441" i="19"/>
  <c r="AI440" i="19"/>
  <c r="AI439" i="19"/>
  <c r="AI438" i="19"/>
  <c r="AI437" i="19"/>
  <c r="AI436" i="19"/>
  <c r="AI435" i="19"/>
  <c r="AI434" i="19"/>
  <c r="AI433" i="19"/>
  <c r="AI432" i="19"/>
  <c r="AI431" i="19"/>
  <c r="AI430" i="19"/>
  <c r="AI429" i="19"/>
  <c r="AI428" i="19"/>
  <c r="AI427" i="19"/>
  <c r="AI426" i="19"/>
  <c r="AI425" i="19"/>
  <c r="AI424" i="19"/>
  <c r="AI423" i="19"/>
  <c r="AI422" i="19"/>
  <c r="AI421" i="19"/>
  <c r="AI420" i="19"/>
  <c r="AI419" i="19"/>
  <c r="AI418" i="19"/>
  <c r="AI417" i="19"/>
  <c r="AI416" i="19"/>
  <c r="AI415" i="19"/>
  <c r="AI414" i="19"/>
  <c r="AI413" i="19"/>
  <c r="AI412" i="19"/>
  <c r="AI411" i="19"/>
  <c r="AI410" i="19"/>
  <c r="AI409" i="19"/>
  <c r="AI408" i="19"/>
  <c r="AI407" i="19"/>
  <c r="AI406" i="19"/>
  <c r="AI405" i="19"/>
  <c r="AI404" i="19"/>
  <c r="AI403" i="19"/>
  <c r="AI402" i="19"/>
  <c r="AI401" i="19"/>
  <c r="AI400" i="19"/>
  <c r="AI399" i="19"/>
  <c r="AI398" i="19"/>
  <c r="AI397" i="19"/>
  <c r="AI396" i="19"/>
  <c r="AI395" i="19"/>
  <c r="AI394" i="19"/>
  <c r="AI393" i="19"/>
  <c r="AI392" i="19"/>
  <c r="AI391" i="19"/>
  <c r="AI390" i="19"/>
  <c r="AI389" i="19"/>
  <c r="AI388" i="19"/>
  <c r="AI387" i="19"/>
  <c r="AI386" i="19"/>
  <c r="AI385" i="19"/>
  <c r="AI384" i="19"/>
  <c r="AI383" i="19"/>
  <c r="AI382" i="19"/>
  <c r="AI381" i="19"/>
  <c r="AI380" i="19"/>
  <c r="AI379" i="19"/>
  <c r="AI378" i="19"/>
  <c r="AI377" i="19"/>
  <c r="AI376" i="19"/>
  <c r="AI375" i="19"/>
  <c r="AI374" i="19"/>
  <c r="AI373" i="19"/>
  <c r="AI372" i="19"/>
  <c r="AI371" i="19"/>
  <c r="AI370" i="19"/>
  <c r="AI369" i="19"/>
  <c r="AI368" i="19"/>
  <c r="AI367" i="19"/>
  <c r="AI366" i="19"/>
  <c r="AI365" i="19"/>
  <c r="AI364" i="19"/>
  <c r="AI363" i="19"/>
  <c r="AI362" i="19"/>
  <c r="AI361" i="19"/>
  <c r="AI360" i="19"/>
  <c r="AI359" i="19"/>
  <c r="AI358" i="19"/>
  <c r="AI357" i="19"/>
  <c r="AI356" i="19"/>
  <c r="AI355" i="19"/>
  <c r="AI354" i="19"/>
  <c r="AI353" i="19"/>
  <c r="AI352" i="19"/>
  <c r="AI351" i="19"/>
  <c r="AI350" i="19"/>
  <c r="AI349" i="19"/>
  <c r="AI348" i="19"/>
  <c r="AI347" i="19"/>
  <c r="AI346" i="19"/>
  <c r="AI345" i="19"/>
  <c r="AI344" i="19"/>
  <c r="AI343" i="19"/>
  <c r="AI342" i="19"/>
  <c r="AI341" i="19"/>
  <c r="AI340" i="19"/>
  <c r="AI339" i="19"/>
  <c r="AI338" i="19"/>
  <c r="AI337" i="19"/>
  <c r="AI336" i="19"/>
  <c r="AI335" i="19"/>
  <c r="AI334" i="19"/>
  <c r="AI333" i="19"/>
  <c r="AI332" i="19"/>
  <c r="AI331" i="19"/>
  <c r="AI330" i="19"/>
  <c r="AI329" i="19"/>
  <c r="AI328" i="19"/>
  <c r="AI327" i="19"/>
  <c r="AI326" i="19"/>
  <c r="AI325" i="19"/>
  <c r="AI324" i="19"/>
  <c r="AI323" i="19"/>
  <c r="AI322" i="19"/>
  <c r="AI321" i="19"/>
  <c r="AI320" i="19"/>
  <c r="AI319" i="19"/>
  <c r="AI318" i="19"/>
  <c r="AI317" i="19"/>
  <c r="AI316" i="19"/>
  <c r="AI315" i="19"/>
  <c r="AI314" i="19"/>
  <c r="AI313" i="19"/>
  <c r="AI312" i="19"/>
  <c r="AI311" i="19"/>
  <c r="AI310" i="19"/>
  <c r="AI309" i="19"/>
  <c r="AI308" i="19"/>
  <c r="AI307" i="19"/>
  <c r="AI306" i="19"/>
  <c r="AI305" i="19"/>
  <c r="AI304" i="19"/>
  <c r="AI303" i="19"/>
  <c r="AI302" i="19"/>
  <c r="AI301" i="19"/>
  <c r="AI300" i="19"/>
  <c r="AI299" i="19"/>
  <c r="AI298" i="19"/>
  <c r="AI297" i="19"/>
  <c r="AI296" i="19"/>
  <c r="AI295" i="19"/>
  <c r="AI294" i="19"/>
  <c r="AI293" i="19"/>
  <c r="AI292" i="19"/>
  <c r="AI291" i="19"/>
  <c r="AI290" i="19"/>
  <c r="AI289" i="19"/>
  <c r="AI288" i="19"/>
  <c r="AI287" i="19"/>
  <c r="AI286" i="19"/>
  <c r="AI285" i="19"/>
  <c r="AI284" i="19"/>
  <c r="AI283" i="19"/>
  <c r="AI282" i="19"/>
  <c r="AI281" i="19"/>
  <c r="AI280" i="19"/>
  <c r="AI279" i="19"/>
  <c r="AI278" i="19"/>
  <c r="AI277" i="19"/>
  <c r="AI276" i="19"/>
  <c r="AI275" i="19"/>
  <c r="AI274" i="19"/>
  <c r="AI273" i="19"/>
  <c r="AI272" i="19"/>
  <c r="AI271" i="19"/>
  <c r="AI270" i="19"/>
  <c r="AI269" i="19"/>
  <c r="AI268" i="19"/>
  <c r="AI267" i="19"/>
  <c r="AI266" i="19"/>
  <c r="AI265" i="19"/>
  <c r="AI264" i="19"/>
  <c r="AI263" i="19"/>
  <c r="AI262" i="19"/>
  <c r="AI261" i="19"/>
  <c r="AI260" i="19"/>
  <c r="AI259" i="19"/>
  <c r="AI258" i="19"/>
  <c r="AI257" i="19"/>
  <c r="AI256" i="19"/>
  <c r="AI255" i="19"/>
  <c r="AI254" i="19"/>
  <c r="AI253" i="19"/>
  <c r="AI252" i="19"/>
  <c r="AI251" i="19"/>
  <c r="AI250" i="19"/>
  <c r="AI249" i="19"/>
  <c r="AI248" i="19"/>
  <c r="AI247" i="19"/>
  <c r="AI246" i="19"/>
  <c r="AI245" i="19"/>
  <c r="AI244" i="19"/>
  <c r="AI243" i="19"/>
  <c r="AI242" i="19"/>
  <c r="AI241" i="19"/>
  <c r="AI240" i="19"/>
  <c r="AI239" i="19"/>
  <c r="AI238" i="19"/>
  <c r="AI237" i="19"/>
  <c r="AI236" i="19"/>
  <c r="AI235" i="19"/>
  <c r="AI234" i="19"/>
  <c r="AI233" i="19"/>
  <c r="AI232" i="19"/>
  <c r="AI231" i="19"/>
  <c r="AI230" i="19"/>
  <c r="AI229" i="19"/>
  <c r="AI228" i="19"/>
  <c r="AI227" i="19"/>
  <c r="AI226" i="19"/>
  <c r="AI225" i="19"/>
  <c r="AI224" i="19"/>
  <c r="AI223" i="19"/>
  <c r="AI222" i="19"/>
  <c r="AI221" i="19"/>
  <c r="AI220" i="19"/>
  <c r="AI219" i="19"/>
  <c r="AI218" i="19"/>
  <c r="AI217" i="19"/>
  <c r="AI216" i="19"/>
  <c r="AI215" i="19"/>
  <c r="AI214" i="19"/>
  <c r="AI213" i="19"/>
  <c r="AI212" i="19"/>
  <c r="AI211" i="19"/>
  <c r="AI210" i="19"/>
  <c r="AI209" i="19"/>
  <c r="AI208" i="19"/>
  <c r="AI207" i="19"/>
  <c r="AI206" i="19"/>
  <c r="AI205" i="19"/>
  <c r="AI204" i="19"/>
  <c r="AI203" i="19"/>
  <c r="AI202" i="19"/>
  <c r="AI201" i="19"/>
  <c r="AI200" i="19"/>
  <c r="AI199" i="19"/>
  <c r="AI198" i="19"/>
  <c r="AI197" i="19"/>
  <c r="AI196" i="19"/>
  <c r="AI195" i="19"/>
  <c r="AI194" i="19"/>
  <c r="AI193" i="19"/>
  <c r="AI192" i="19"/>
  <c r="AI191" i="19"/>
  <c r="AI190" i="19"/>
  <c r="AI189" i="19"/>
  <c r="AI188" i="19"/>
  <c r="AI187" i="19"/>
  <c r="AI186" i="19"/>
  <c r="AI185" i="19"/>
  <c r="AI184" i="19"/>
  <c r="AI183" i="19"/>
  <c r="AI182" i="19"/>
  <c r="AI181" i="19"/>
  <c r="AI180" i="19"/>
  <c r="AI179" i="19"/>
  <c r="AI178" i="19"/>
  <c r="AI177" i="19"/>
  <c r="AI176" i="19"/>
  <c r="AI175" i="19"/>
  <c r="AI174" i="19"/>
  <c r="AI173" i="19"/>
  <c r="AI172" i="19"/>
  <c r="AI171" i="19"/>
  <c r="AI170" i="19"/>
  <c r="AI169" i="19"/>
  <c r="AI168" i="19"/>
  <c r="AI167" i="19"/>
  <c r="AI166" i="19"/>
  <c r="AI165" i="19"/>
  <c r="AI164" i="19"/>
  <c r="AI163" i="19"/>
  <c r="AI162" i="19"/>
  <c r="AI161" i="19"/>
  <c r="AI160" i="19"/>
  <c r="AI159" i="19"/>
  <c r="AI158" i="19"/>
  <c r="AI157" i="19"/>
  <c r="AI156" i="19"/>
  <c r="AI155" i="19"/>
  <c r="AI154" i="19"/>
  <c r="AI153" i="19"/>
  <c r="AI152" i="19"/>
  <c r="AI151" i="19"/>
  <c r="AI150" i="19"/>
  <c r="AI149" i="19"/>
  <c r="AI148" i="19"/>
  <c r="AI147" i="19"/>
  <c r="AI146" i="19"/>
  <c r="AI145" i="19"/>
  <c r="AI144" i="19"/>
  <c r="AI143" i="19"/>
  <c r="AI142" i="19"/>
  <c r="AI141" i="19"/>
  <c r="AI140" i="19"/>
  <c r="AI139" i="19"/>
  <c r="AI138" i="19"/>
  <c r="AI137" i="19"/>
  <c r="AI136" i="19"/>
  <c r="AI135" i="19"/>
  <c r="AI134" i="19"/>
  <c r="AI133" i="19"/>
  <c r="AI132" i="19"/>
  <c r="AI131" i="19"/>
  <c r="AI130" i="19"/>
  <c r="AI129" i="19"/>
  <c r="AI128" i="19"/>
  <c r="AI127" i="19"/>
  <c r="AI126" i="19"/>
  <c r="AI125" i="19"/>
  <c r="AI124" i="19"/>
  <c r="AI123" i="19"/>
  <c r="AI122" i="19"/>
  <c r="AI121" i="19"/>
  <c r="AI120" i="19"/>
  <c r="AI119" i="19"/>
  <c r="AI118" i="19"/>
  <c r="AI117" i="19"/>
  <c r="AI116" i="19"/>
  <c r="AI115" i="19"/>
  <c r="AI114" i="19"/>
  <c r="AI113" i="19"/>
  <c r="AI112" i="19"/>
  <c r="AI111" i="19"/>
  <c r="AI110" i="19"/>
  <c r="AI109" i="19"/>
  <c r="AI108" i="19"/>
  <c r="AI107" i="19"/>
  <c r="AI106" i="19"/>
  <c r="AI105" i="19"/>
  <c r="AI104" i="19"/>
  <c r="AI103" i="19"/>
  <c r="AI102" i="19"/>
  <c r="AI101" i="19"/>
  <c r="AI100" i="19"/>
  <c r="AI99" i="19"/>
  <c r="AI98" i="19"/>
  <c r="AI97" i="19"/>
  <c r="AI96" i="19"/>
  <c r="AI95" i="19"/>
  <c r="AI94" i="19"/>
  <c r="AI93" i="19"/>
  <c r="AI92" i="19"/>
  <c r="AI91" i="19"/>
  <c r="AI90" i="19"/>
  <c r="AI89" i="19"/>
  <c r="AI88" i="19"/>
  <c r="AI87" i="19"/>
  <c r="AI86" i="19"/>
  <c r="AI85" i="19"/>
  <c r="AI84" i="19"/>
  <c r="AI83" i="19"/>
  <c r="AI82" i="19"/>
  <c r="AI81" i="19"/>
  <c r="AI80" i="19"/>
  <c r="AI79" i="19"/>
  <c r="AI78" i="19"/>
  <c r="AI77" i="19"/>
  <c r="AI76" i="19"/>
  <c r="AI75" i="19"/>
  <c r="AI74" i="19"/>
  <c r="AI73" i="19"/>
  <c r="AI72" i="19"/>
  <c r="AI71" i="19"/>
  <c r="AI70" i="19"/>
  <c r="AI69" i="19"/>
  <c r="AI68" i="19"/>
  <c r="AI67" i="19"/>
  <c r="AI66" i="19"/>
  <c r="AI65" i="19"/>
  <c r="AI64" i="19"/>
  <c r="AI63" i="19"/>
  <c r="AI62" i="19"/>
  <c r="AI61" i="19"/>
  <c r="AI60" i="19"/>
  <c r="AI59" i="19"/>
  <c r="AI58" i="19"/>
  <c r="AI57" i="19"/>
  <c r="AI56" i="19"/>
  <c r="AI55" i="19"/>
  <c r="AI54" i="19"/>
  <c r="AI53" i="19"/>
  <c r="AI52" i="19"/>
  <c r="AI51" i="19"/>
  <c r="AI50" i="19"/>
  <c r="AI49" i="19"/>
  <c r="AI48" i="19"/>
  <c r="AI47" i="19"/>
  <c r="AI46" i="19"/>
  <c r="AI45" i="19"/>
  <c r="AI44" i="19"/>
  <c r="AI43" i="19"/>
  <c r="AI42" i="19"/>
  <c r="AI41" i="19"/>
  <c r="AI40" i="19"/>
  <c r="AI39" i="19"/>
  <c r="AI38" i="19"/>
  <c r="AI37" i="19"/>
  <c r="AI36" i="19"/>
  <c r="AI35" i="19"/>
  <c r="AI34" i="19"/>
  <c r="AI33" i="19"/>
  <c r="AI32" i="19"/>
  <c r="AI31" i="19"/>
  <c r="AI30" i="19"/>
  <c r="AI29" i="19"/>
  <c r="AI28" i="19"/>
  <c r="AI27" i="19"/>
  <c r="AI26" i="19"/>
  <c r="AI25" i="19"/>
  <c r="AI24" i="19"/>
  <c r="AI23" i="19"/>
  <c r="AI22" i="19"/>
  <c r="AI21" i="19"/>
  <c r="AI20" i="19"/>
  <c r="AI19" i="19"/>
  <c r="AI18" i="19"/>
  <c r="AI17" i="19"/>
  <c r="AI16" i="19"/>
  <c r="AI15" i="19"/>
  <c r="AI14" i="19"/>
  <c r="AI13" i="19"/>
  <c r="AI12" i="19"/>
  <c r="AI11" i="19"/>
  <c r="AI10" i="19"/>
  <c r="AI9" i="19"/>
  <c r="AI8" i="19"/>
  <c r="AI7" i="19"/>
  <c r="AI6" i="19"/>
  <c r="AI5" i="19"/>
  <c r="AI4" i="19"/>
  <c r="AC3021" i="19"/>
  <c r="AC3020" i="19"/>
  <c r="AC3019" i="19"/>
  <c r="AC3018" i="19"/>
  <c r="AC3017" i="19"/>
  <c r="AC3016" i="19"/>
  <c r="AC3015" i="19"/>
  <c r="AC3014" i="19"/>
  <c r="AC3013" i="19"/>
  <c r="AC3012" i="19"/>
  <c r="AC3011" i="19"/>
  <c r="AC3010" i="19"/>
  <c r="AC3009" i="19"/>
  <c r="AC3008" i="19"/>
  <c r="AC3007" i="19"/>
  <c r="AC3006" i="19"/>
  <c r="AC3005" i="19"/>
  <c r="AC3004" i="19"/>
  <c r="AC3003" i="19"/>
  <c r="AC3002" i="19"/>
  <c r="AC3001" i="19"/>
  <c r="AC3000" i="19"/>
  <c r="AC2999" i="19"/>
  <c r="AC2998" i="19"/>
  <c r="AC2997" i="19"/>
  <c r="AC2996" i="19"/>
  <c r="AC2995" i="19"/>
  <c r="AC2994" i="19"/>
  <c r="AC2993" i="19"/>
  <c r="AC2992" i="19"/>
  <c r="AC2991" i="19"/>
  <c r="AC2990" i="19"/>
  <c r="AC2989" i="19"/>
  <c r="AC2988" i="19"/>
  <c r="AC2987" i="19"/>
  <c r="AC2986" i="19"/>
  <c r="AC2985" i="19"/>
  <c r="AC2984" i="19"/>
  <c r="AC2983" i="19"/>
  <c r="AC2982" i="19"/>
  <c r="AC2981" i="19"/>
  <c r="AC2980" i="19"/>
  <c r="AC2979" i="19"/>
  <c r="AC2978" i="19"/>
  <c r="AC2977" i="19"/>
  <c r="AC2976" i="19"/>
  <c r="AC2975" i="19"/>
  <c r="AC2974" i="19"/>
  <c r="AC2973" i="19"/>
  <c r="AC2972" i="19"/>
  <c r="AC2971" i="19"/>
  <c r="AC2970" i="19"/>
  <c r="AC2969" i="19"/>
  <c r="AC2968" i="19"/>
  <c r="AC2967" i="19"/>
  <c r="AC2966" i="19"/>
  <c r="AC2965" i="19"/>
  <c r="AC2964" i="19"/>
  <c r="AC2963" i="19"/>
  <c r="AC2962" i="19"/>
  <c r="AC2961" i="19"/>
  <c r="AC2960" i="19"/>
  <c r="AC2959" i="19"/>
  <c r="AC2958" i="19"/>
  <c r="AC2957" i="19"/>
  <c r="AC2956" i="19"/>
  <c r="AC2955" i="19"/>
  <c r="AC2954" i="19"/>
  <c r="AC2953" i="19"/>
  <c r="AC2952" i="19"/>
  <c r="AC2951" i="19"/>
  <c r="AC2950" i="19"/>
  <c r="AC2949" i="19"/>
  <c r="AC2948" i="19"/>
  <c r="AC2947" i="19"/>
  <c r="AC2946" i="19"/>
  <c r="AC2945" i="19"/>
  <c r="AC2944" i="19"/>
  <c r="AC2943" i="19"/>
  <c r="AC2942" i="19"/>
  <c r="AC2941" i="19"/>
  <c r="AC2940" i="19"/>
  <c r="AC2939" i="19"/>
  <c r="AC2938" i="19"/>
  <c r="AC2937" i="19"/>
  <c r="AC2936" i="19"/>
  <c r="AC2935" i="19"/>
  <c r="AC2934" i="19"/>
  <c r="AC2933" i="19"/>
  <c r="AC2932" i="19"/>
  <c r="AC2931" i="19"/>
  <c r="AC2930" i="19"/>
  <c r="AC2929" i="19"/>
  <c r="AC2928" i="19"/>
  <c r="AC2927" i="19"/>
  <c r="AC2926" i="19"/>
  <c r="AC2925" i="19"/>
  <c r="AC2924" i="19"/>
  <c r="AC2923" i="19"/>
  <c r="AC2922" i="19"/>
  <c r="AC2921" i="19"/>
  <c r="AC2920" i="19"/>
  <c r="AC2919" i="19"/>
  <c r="AC2918" i="19"/>
  <c r="AC2917" i="19"/>
  <c r="AC2916" i="19"/>
  <c r="AC2915" i="19"/>
  <c r="AC2914" i="19"/>
  <c r="AC2913" i="19"/>
  <c r="AC2912" i="19"/>
  <c r="AC2911" i="19"/>
  <c r="AC2910" i="19"/>
  <c r="AC2909" i="19"/>
  <c r="AC2908" i="19"/>
  <c r="AC2907" i="19"/>
  <c r="AC2906" i="19"/>
  <c r="AC2905" i="19"/>
  <c r="AC3" i="19"/>
  <c r="AD2904" i="19"/>
  <c r="AC2904" i="19" s="1"/>
  <c r="AD2903" i="19"/>
  <c r="AC2903" i="19" s="1"/>
  <c r="AD2902" i="19"/>
  <c r="AC2902" i="19" s="1"/>
  <c r="AD2901" i="19"/>
  <c r="AC2901" i="19" s="1"/>
  <c r="AD2900" i="19"/>
  <c r="AC2900" i="19" s="1"/>
  <c r="AD2899" i="19"/>
  <c r="AC2899" i="19" s="1"/>
  <c r="AD2898" i="19"/>
  <c r="AC2898" i="19" s="1"/>
  <c r="AD2897" i="19"/>
  <c r="AC2897" i="19" s="1"/>
  <c r="AD2896" i="19"/>
  <c r="AC2896" i="19" s="1"/>
  <c r="AD2895" i="19"/>
  <c r="AC2895" i="19" s="1"/>
  <c r="AD2894" i="19"/>
  <c r="AC2894" i="19" s="1"/>
  <c r="AD2893" i="19"/>
  <c r="AC2893" i="19" s="1"/>
  <c r="AD2892" i="19"/>
  <c r="AC2892" i="19" s="1"/>
  <c r="AD2891" i="19"/>
  <c r="AC2891" i="19" s="1"/>
  <c r="AD2890" i="19"/>
  <c r="AC2890" i="19" s="1"/>
  <c r="AD2889" i="19"/>
  <c r="AC2889" i="19" s="1"/>
  <c r="AD2888" i="19"/>
  <c r="AC2888" i="19" s="1"/>
  <c r="AD2887" i="19"/>
  <c r="AC2887" i="19" s="1"/>
  <c r="AD2886" i="19"/>
  <c r="AC2886" i="19" s="1"/>
  <c r="AD2885" i="19"/>
  <c r="AC2885" i="19" s="1"/>
  <c r="AD2884" i="19"/>
  <c r="AC2884" i="19" s="1"/>
  <c r="AD2883" i="19"/>
  <c r="AC2883" i="19" s="1"/>
  <c r="AD2882" i="19"/>
  <c r="AC2882" i="19" s="1"/>
  <c r="AD2881" i="19"/>
  <c r="AC2881" i="19" s="1"/>
  <c r="AD2880" i="19"/>
  <c r="AC2880" i="19" s="1"/>
  <c r="AD2879" i="19"/>
  <c r="AC2879" i="19" s="1"/>
  <c r="AD2878" i="19"/>
  <c r="AC2878" i="19" s="1"/>
  <c r="AD2877" i="19"/>
  <c r="AC2877" i="19" s="1"/>
  <c r="AD2876" i="19"/>
  <c r="AC2876" i="19" s="1"/>
  <c r="AD2875" i="19"/>
  <c r="AC2875" i="19" s="1"/>
  <c r="AD2874" i="19"/>
  <c r="AC2874" i="19" s="1"/>
  <c r="AD2873" i="19"/>
  <c r="AC2873" i="19" s="1"/>
  <c r="AD2872" i="19"/>
  <c r="AC2872" i="19" s="1"/>
  <c r="AD2871" i="19"/>
  <c r="AC2871" i="19" s="1"/>
  <c r="AD2870" i="19"/>
  <c r="AC2870" i="19" s="1"/>
  <c r="AD2869" i="19"/>
  <c r="AC2869" i="19" s="1"/>
  <c r="AD2868" i="19"/>
  <c r="AC2868" i="19" s="1"/>
  <c r="AD2867" i="19"/>
  <c r="AC2867" i="19" s="1"/>
  <c r="AD2866" i="19"/>
  <c r="AC2866" i="19" s="1"/>
  <c r="AD2865" i="19"/>
  <c r="AC2865" i="19" s="1"/>
  <c r="AD2864" i="19"/>
  <c r="AC2864" i="19" s="1"/>
  <c r="AD2863" i="19"/>
  <c r="AC2863" i="19" s="1"/>
  <c r="AD2862" i="19"/>
  <c r="AC2862" i="19" s="1"/>
  <c r="AD2861" i="19"/>
  <c r="AC2861" i="19" s="1"/>
  <c r="AD2860" i="19"/>
  <c r="AC2860" i="19" s="1"/>
  <c r="AD2859" i="19"/>
  <c r="AC2859" i="19" s="1"/>
  <c r="AD2858" i="19"/>
  <c r="AC2858" i="19" s="1"/>
  <c r="AD2857" i="19"/>
  <c r="AC2857" i="19" s="1"/>
  <c r="AD2856" i="19"/>
  <c r="AC2856" i="19" s="1"/>
  <c r="AD2855" i="19"/>
  <c r="AC2855" i="19" s="1"/>
  <c r="AD2854" i="19"/>
  <c r="AC2854" i="19" s="1"/>
  <c r="AD2853" i="19"/>
  <c r="AC2853" i="19" s="1"/>
  <c r="AD2852" i="19"/>
  <c r="AC2852" i="19" s="1"/>
  <c r="AD2851" i="19"/>
  <c r="AC2851" i="19" s="1"/>
  <c r="AD2850" i="19"/>
  <c r="AC2850" i="19" s="1"/>
  <c r="AD2849" i="19"/>
  <c r="AC2849" i="19" s="1"/>
  <c r="AD2848" i="19"/>
  <c r="AC2848" i="19" s="1"/>
  <c r="AD2847" i="19"/>
  <c r="AC2847" i="19" s="1"/>
  <c r="AD2846" i="19"/>
  <c r="AC2846" i="19" s="1"/>
  <c r="AD2845" i="19"/>
  <c r="AC2845" i="19" s="1"/>
  <c r="AD2844" i="19"/>
  <c r="AC2844" i="19" s="1"/>
  <c r="AD2843" i="19"/>
  <c r="AC2843" i="19" s="1"/>
  <c r="AD2842" i="19"/>
  <c r="AC2842" i="19" s="1"/>
  <c r="AD2841" i="19"/>
  <c r="AC2841" i="19" s="1"/>
  <c r="AD2840" i="19"/>
  <c r="AC2840" i="19" s="1"/>
  <c r="AD2839" i="19"/>
  <c r="AC2839" i="19" s="1"/>
  <c r="AD2838" i="19"/>
  <c r="AC2838" i="19" s="1"/>
  <c r="AD2837" i="19"/>
  <c r="AC2837" i="19" s="1"/>
  <c r="AD2836" i="19"/>
  <c r="AC2836" i="19" s="1"/>
  <c r="AD2835" i="19"/>
  <c r="AC2835" i="19" s="1"/>
  <c r="AD2834" i="19"/>
  <c r="AC2834" i="19" s="1"/>
  <c r="AD2833" i="19"/>
  <c r="AC2833" i="19" s="1"/>
  <c r="AD2832" i="19"/>
  <c r="AC2832" i="19" s="1"/>
  <c r="AD2831" i="19"/>
  <c r="AC2831" i="19" s="1"/>
  <c r="AD2830" i="19"/>
  <c r="AC2830" i="19" s="1"/>
  <c r="AD2829" i="19"/>
  <c r="AC2829" i="19" s="1"/>
  <c r="AD2828" i="19"/>
  <c r="AC2828" i="19" s="1"/>
  <c r="AD2827" i="19"/>
  <c r="AC2827" i="19" s="1"/>
  <c r="AD2826" i="19"/>
  <c r="AC2826" i="19" s="1"/>
  <c r="AD2825" i="19"/>
  <c r="AC2825" i="19" s="1"/>
  <c r="AD2824" i="19"/>
  <c r="AC2824" i="19" s="1"/>
  <c r="AD2823" i="19"/>
  <c r="AC2823" i="19" s="1"/>
  <c r="AD2822" i="19"/>
  <c r="AC2822" i="19" s="1"/>
  <c r="AD2821" i="19"/>
  <c r="AC2821" i="19" s="1"/>
  <c r="AD2820" i="19"/>
  <c r="AC2820" i="19" s="1"/>
  <c r="AD2819" i="19"/>
  <c r="AC2819" i="19" s="1"/>
  <c r="AD2818" i="19"/>
  <c r="AC2818" i="19" s="1"/>
  <c r="AD2817" i="19"/>
  <c r="AC2817" i="19" s="1"/>
  <c r="AD2816" i="19"/>
  <c r="AC2816" i="19" s="1"/>
  <c r="AD2815" i="19"/>
  <c r="AC2815" i="19" s="1"/>
  <c r="AD2814" i="19"/>
  <c r="AC2814" i="19" s="1"/>
  <c r="AD2813" i="19"/>
  <c r="AC2813" i="19" s="1"/>
  <c r="AD2812" i="19"/>
  <c r="AC2812" i="19" s="1"/>
  <c r="AD2811" i="19"/>
  <c r="AC2811" i="19" s="1"/>
  <c r="AD2810" i="19"/>
  <c r="AC2810" i="19" s="1"/>
  <c r="AD2809" i="19"/>
  <c r="AC2809" i="19" s="1"/>
  <c r="AD2808" i="19"/>
  <c r="AC2808" i="19" s="1"/>
  <c r="AD2807" i="19"/>
  <c r="AC2807" i="19" s="1"/>
  <c r="AD2806" i="19"/>
  <c r="AC2806" i="19" s="1"/>
  <c r="AD2805" i="19"/>
  <c r="AC2805" i="19" s="1"/>
  <c r="AD2804" i="19"/>
  <c r="AC2804" i="19" s="1"/>
  <c r="AD2803" i="19"/>
  <c r="AC2803" i="19" s="1"/>
  <c r="AD2802" i="19"/>
  <c r="AC2802" i="19" s="1"/>
  <c r="AD2801" i="19"/>
  <c r="AC2801" i="19" s="1"/>
  <c r="AD2800" i="19"/>
  <c r="AC2800" i="19" s="1"/>
  <c r="AD2799" i="19"/>
  <c r="AC2799" i="19" s="1"/>
  <c r="AD2798" i="19"/>
  <c r="AC2798" i="19" s="1"/>
  <c r="AD2797" i="19"/>
  <c r="AC2797" i="19" s="1"/>
  <c r="AD2796" i="19"/>
  <c r="AC2796" i="19" s="1"/>
  <c r="AD2795" i="19"/>
  <c r="AC2795" i="19" s="1"/>
  <c r="AD2794" i="19"/>
  <c r="AC2794" i="19" s="1"/>
  <c r="AD2793" i="19"/>
  <c r="AC2793" i="19" s="1"/>
  <c r="AD2792" i="19"/>
  <c r="AC2792" i="19" s="1"/>
  <c r="AD2791" i="19"/>
  <c r="AC2791" i="19" s="1"/>
  <c r="AD2790" i="19"/>
  <c r="AC2790" i="19" s="1"/>
  <c r="AD2789" i="19"/>
  <c r="AC2789" i="19" s="1"/>
  <c r="AD2788" i="19"/>
  <c r="AC2788" i="19" s="1"/>
  <c r="AD2787" i="19"/>
  <c r="AC2787" i="19" s="1"/>
  <c r="AD2786" i="19"/>
  <c r="AC2786" i="19" s="1"/>
  <c r="AD2785" i="19"/>
  <c r="AC2785" i="19" s="1"/>
  <c r="AD2784" i="19"/>
  <c r="AC2784" i="19" s="1"/>
  <c r="AD2783" i="19"/>
  <c r="AC2783" i="19" s="1"/>
  <c r="AD2782" i="19"/>
  <c r="AC2782" i="19" s="1"/>
  <c r="AD2781" i="19"/>
  <c r="AC2781" i="19" s="1"/>
  <c r="AD2780" i="19"/>
  <c r="AC2780" i="19" s="1"/>
  <c r="AD2779" i="19"/>
  <c r="AC2779" i="19" s="1"/>
  <c r="AD2778" i="19"/>
  <c r="AC2778" i="19" s="1"/>
  <c r="AD2777" i="19"/>
  <c r="AC2777" i="19" s="1"/>
  <c r="AD2776" i="19"/>
  <c r="AC2776" i="19" s="1"/>
  <c r="AD2775" i="19"/>
  <c r="AC2775" i="19" s="1"/>
  <c r="AD2774" i="19"/>
  <c r="AC2774" i="19" s="1"/>
  <c r="AD2773" i="19"/>
  <c r="AC2773" i="19" s="1"/>
  <c r="AD2772" i="19"/>
  <c r="AC2772" i="19" s="1"/>
  <c r="AD2771" i="19"/>
  <c r="AC2771" i="19" s="1"/>
  <c r="AD2770" i="19"/>
  <c r="AC2770" i="19" s="1"/>
  <c r="AD2769" i="19"/>
  <c r="AC2769" i="19" s="1"/>
  <c r="AD2768" i="19"/>
  <c r="AC2768" i="19" s="1"/>
  <c r="AD2767" i="19"/>
  <c r="AC2767" i="19" s="1"/>
  <c r="AD2766" i="19"/>
  <c r="AC2766" i="19" s="1"/>
  <c r="AD2765" i="19"/>
  <c r="AC2765" i="19" s="1"/>
  <c r="AD2764" i="19"/>
  <c r="AC2764" i="19" s="1"/>
  <c r="AD2763" i="19"/>
  <c r="AC2763" i="19" s="1"/>
  <c r="AD2762" i="19"/>
  <c r="AC2762" i="19" s="1"/>
  <c r="AD2761" i="19"/>
  <c r="AC2761" i="19" s="1"/>
  <c r="AD2760" i="19"/>
  <c r="AC2760" i="19" s="1"/>
  <c r="AD2759" i="19"/>
  <c r="AC2759" i="19" s="1"/>
  <c r="AD2758" i="19"/>
  <c r="AC2758" i="19" s="1"/>
  <c r="AD2757" i="19"/>
  <c r="AC2757" i="19" s="1"/>
  <c r="AD2756" i="19"/>
  <c r="AC2756" i="19" s="1"/>
  <c r="AD2755" i="19"/>
  <c r="AC2755" i="19" s="1"/>
  <c r="AD2754" i="19"/>
  <c r="AC2754" i="19" s="1"/>
  <c r="AD2753" i="19"/>
  <c r="AC2753" i="19" s="1"/>
  <c r="AD2752" i="19"/>
  <c r="AC2752" i="19" s="1"/>
  <c r="AD2751" i="19"/>
  <c r="AC2751" i="19" s="1"/>
  <c r="AD2750" i="19"/>
  <c r="AC2750" i="19" s="1"/>
  <c r="AD2749" i="19"/>
  <c r="AC2749" i="19" s="1"/>
  <c r="AD2748" i="19"/>
  <c r="AC2748" i="19" s="1"/>
  <c r="AD2747" i="19"/>
  <c r="AC2747" i="19" s="1"/>
  <c r="AD2746" i="19"/>
  <c r="AC2746" i="19" s="1"/>
  <c r="AD2745" i="19"/>
  <c r="AC2745" i="19" s="1"/>
  <c r="AD2744" i="19"/>
  <c r="AC2744" i="19" s="1"/>
  <c r="AD2743" i="19"/>
  <c r="AC2743" i="19" s="1"/>
  <c r="AD2742" i="19"/>
  <c r="AC2742" i="19" s="1"/>
  <c r="AD2741" i="19"/>
  <c r="AC2741" i="19" s="1"/>
  <c r="AD2740" i="19"/>
  <c r="AC2740" i="19" s="1"/>
  <c r="AD2739" i="19"/>
  <c r="AC2739" i="19" s="1"/>
  <c r="AD2738" i="19"/>
  <c r="AC2738" i="19" s="1"/>
  <c r="AD2737" i="19"/>
  <c r="AC2737" i="19" s="1"/>
  <c r="AD2736" i="19"/>
  <c r="AC2736" i="19" s="1"/>
  <c r="AD2735" i="19"/>
  <c r="AC2735" i="19" s="1"/>
  <c r="AD2734" i="19"/>
  <c r="AC2734" i="19" s="1"/>
  <c r="AD2733" i="19"/>
  <c r="AC2733" i="19" s="1"/>
  <c r="AD2732" i="19"/>
  <c r="AC2732" i="19" s="1"/>
  <c r="AD2731" i="19"/>
  <c r="AC2731" i="19" s="1"/>
  <c r="AD2730" i="19"/>
  <c r="AC2730" i="19" s="1"/>
  <c r="AD2729" i="19"/>
  <c r="AC2729" i="19" s="1"/>
  <c r="AD2728" i="19"/>
  <c r="AC2728" i="19" s="1"/>
  <c r="AD2727" i="19"/>
  <c r="AC2727" i="19" s="1"/>
  <c r="AD2726" i="19"/>
  <c r="AC2726" i="19" s="1"/>
  <c r="AD2725" i="19"/>
  <c r="AC2725" i="19" s="1"/>
  <c r="AD2724" i="19"/>
  <c r="AC2724" i="19" s="1"/>
  <c r="AD2723" i="19"/>
  <c r="AC2723" i="19" s="1"/>
  <c r="AD2722" i="19"/>
  <c r="AC2722" i="19" s="1"/>
  <c r="AD2721" i="19"/>
  <c r="AC2721" i="19" s="1"/>
  <c r="AD2720" i="19"/>
  <c r="AC2720" i="19" s="1"/>
  <c r="AD2719" i="19"/>
  <c r="AC2719" i="19" s="1"/>
  <c r="AD2718" i="19"/>
  <c r="AC2718" i="19" s="1"/>
  <c r="AD2717" i="19"/>
  <c r="AC2717" i="19" s="1"/>
  <c r="AD2716" i="19"/>
  <c r="AC2716" i="19" s="1"/>
  <c r="AD2715" i="19"/>
  <c r="AC2715" i="19" s="1"/>
  <c r="AD2714" i="19"/>
  <c r="AC2714" i="19" s="1"/>
  <c r="AD2713" i="19"/>
  <c r="AC2713" i="19" s="1"/>
  <c r="AD2712" i="19"/>
  <c r="AC2712" i="19" s="1"/>
  <c r="AD2711" i="19"/>
  <c r="AC2711" i="19" s="1"/>
  <c r="AD2710" i="19"/>
  <c r="AC2710" i="19" s="1"/>
  <c r="AD2709" i="19"/>
  <c r="AC2709" i="19" s="1"/>
  <c r="AD2708" i="19"/>
  <c r="AC2708" i="19" s="1"/>
  <c r="AD2707" i="19"/>
  <c r="AC2707" i="19" s="1"/>
  <c r="AD2706" i="19"/>
  <c r="AC2706" i="19" s="1"/>
  <c r="AD2705" i="19"/>
  <c r="AC2705" i="19" s="1"/>
  <c r="AD2704" i="19"/>
  <c r="AC2704" i="19" s="1"/>
  <c r="AD2703" i="19"/>
  <c r="AC2703" i="19" s="1"/>
  <c r="AD2702" i="19"/>
  <c r="AC2702" i="19" s="1"/>
  <c r="AD2701" i="19"/>
  <c r="AC2701" i="19" s="1"/>
  <c r="AD2700" i="19"/>
  <c r="AC2700" i="19" s="1"/>
  <c r="AD2699" i="19"/>
  <c r="AC2699" i="19" s="1"/>
  <c r="AD2698" i="19"/>
  <c r="AC2698" i="19" s="1"/>
  <c r="AD2697" i="19"/>
  <c r="AC2697" i="19" s="1"/>
  <c r="AD2696" i="19"/>
  <c r="AC2696" i="19" s="1"/>
  <c r="AD2695" i="19"/>
  <c r="AC2695" i="19" s="1"/>
  <c r="AD2694" i="19"/>
  <c r="AC2694" i="19" s="1"/>
  <c r="AD2693" i="19"/>
  <c r="AC2693" i="19" s="1"/>
  <c r="AD2692" i="19"/>
  <c r="AC2692" i="19" s="1"/>
  <c r="AD2691" i="19"/>
  <c r="AC2691" i="19" s="1"/>
  <c r="AD2690" i="19"/>
  <c r="AC2690" i="19" s="1"/>
  <c r="AD2689" i="19"/>
  <c r="AC2689" i="19" s="1"/>
  <c r="AD2688" i="19"/>
  <c r="AC2688" i="19" s="1"/>
  <c r="AD2687" i="19"/>
  <c r="AC2687" i="19" s="1"/>
  <c r="AD2686" i="19"/>
  <c r="AC2686" i="19" s="1"/>
  <c r="AD2685" i="19"/>
  <c r="AC2685" i="19" s="1"/>
  <c r="AD2684" i="19"/>
  <c r="AC2684" i="19" s="1"/>
  <c r="AD2683" i="19"/>
  <c r="AC2683" i="19" s="1"/>
  <c r="AD2682" i="19"/>
  <c r="AC2682" i="19" s="1"/>
  <c r="AD2681" i="19"/>
  <c r="AC2681" i="19" s="1"/>
  <c r="AD2680" i="19"/>
  <c r="AC2680" i="19" s="1"/>
  <c r="AD2679" i="19"/>
  <c r="AC2679" i="19" s="1"/>
  <c r="AD2678" i="19"/>
  <c r="AC2678" i="19" s="1"/>
  <c r="AD2677" i="19"/>
  <c r="AC2677" i="19" s="1"/>
  <c r="AD2676" i="19"/>
  <c r="AC2676" i="19" s="1"/>
  <c r="AD2675" i="19"/>
  <c r="AC2675" i="19" s="1"/>
  <c r="AD2674" i="19"/>
  <c r="AC2674" i="19" s="1"/>
  <c r="AD2673" i="19"/>
  <c r="AC2673" i="19" s="1"/>
  <c r="AD2672" i="19"/>
  <c r="AC2672" i="19" s="1"/>
  <c r="AD2671" i="19"/>
  <c r="AC2671" i="19" s="1"/>
  <c r="AD2670" i="19"/>
  <c r="AC2670" i="19" s="1"/>
  <c r="AD2669" i="19"/>
  <c r="AC2669" i="19" s="1"/>
  <c r="AD2668" i="19"/>
  <c r="AC2668" i="19" s="1"/>
  <c r="AD2667" i="19"/>
  <c r="AC2667" i="19" s="1"/>
  <c r="AD2666" i="19"/>
  <c r="AC2666" i="19" s="1"/>
  <c r="AD2665" i="19"/>
  <c r="AC2665" i="19" s="1"/>
  <c r="AD2664" i="19"/>
  <c r="AC2664" i="19" s="1"/>
  <c r="AD2663" i="19"/>
  <c r="AC2663" i="19" s="1"/>
  <c r="AD2662" i="19"/>
  <c r="AC2662" i="19" s="1"/>
  <c r="AD2661" i="19"/>
  <c r="AC2661" i="19" s="1"/>
  <c r="AD2660" i="19"/>
  <c r="AC2660" i="19" s="1"/>
  <c r="AD2659" i="19"/>
  <c r="AC2659" i="19" s="1"/>
  <c r="AD2658" i="19"/>
  <c r="AC2658" i="19" s="1"/>
  <c r="AD2657" i="19"/>
  <c r="AC2657" i="19" s="1"/>
  <c r="AD2656" i="19"/>
  <c r="AC2656" i="19" s="1"/>
  <c r="AD2655" i="19"/>
  <c r="AC2655" i="19" s="1"/>
  <c r="AD2654" i="19"/>
  <c r="AC2654" i="19" s="1"/>
  <c r="AD2653" i="19"/>
  <c r="AC2653" i="19" s="1"/>
  <c r="AD2652" i="19"/>
  <c r="AC2652" i="19" s="1"/>
  <c r="AD2651" i="19"/>
  <c r="AC2651" i="19" s="1"/>
  <c r="AD2650" i="19"/>
  <c r="AC2650" i="19" s="1"/>
  <c r="AD2649" i="19"/>
  <c r="AC2649" i="19" s="1"/>
  <c r="AD2648" i="19"/>
  <c r="AC2648" i="19" s="1"/>
  <c r="AD2647" i="19"/>
  <c r="AC2647" i="19" s="1"/>
  <c r="AD2646" i="19"/>
  <c r="AC2646" i="19" s="1"/>
  <c r="AD2645" i="19"/>
  <c r="AC2645" i="19" s="1"/>
  <c r="AD2644" i="19"/>
  <c r="AC2644" i="19" s="1"/>
  <c r="AD2643" i="19"/>
  <c r="AC2643" i="19" s="1"/>
  <c r="AD2642" i="19"/>
  <c r="AC2642" i="19" s="1"/>
  <c r="AD2641" i="19"/>
  <c r="AC2641" i="19" s="1"/>
  <c r="AD2640" i="19"/>
  <c r="AC2640" i="19" s="1"/>
  <c r="AD2639" i="19"/>
  <c r="AC2639" i="19" s="1"/>
  <c r="AD2638" i="19"/>
  <c r="AC2638" i="19" s="1"/>
  <c r="AD2637" i="19"/>
  <c r="AC2637" i="19" s="1"/>
  <c r="AD2636" i="19"/>
  <c r="AC2636" i="19" s="1"/>
  <c r="AD2635" i="19"/>
  <c r="AC2635" i="19" s="1"/>
  <c r="AD2634" i="19"/>
  <c r="AC2634" i="19" s="1"/>
  <c r="AD2633" i="19"/>
  <c r="AC2633" i="19" s="1"/>
  <c r="AD2632" i="19"/>
  <c r="AC2632" i="19" s="1"/>
  <c r="AD2631" i="19"/>
  <c r="AC2631" i="19" s="1"/>
  <c r="AD2630" i="19"/>
  <c r="AC2630" i="19" s="1"/>
  <c r="AD2629" i="19"/>
  <c r="AC2629" i="19" s="1"/>
  <c r="AD2628" i="19"/>
  <c r="AC2628" i="19" s="1"/>
  <c r="AD2627" i="19"/>
  <c r="AC2627" i="19" s="1"/>
  <c r="AD2626" i="19"/>
  <c r="AC2626" i="19" s="1"/>
  <c r="AD2625" i="19"/>
  <c r="AC2625" i="19" s="1"/>
  <c r="AD2624" i="19"/>
  <c r="AC2624" i="19" s="1"/>
  <c r="AD2623" i="19"/>
  <c r="AC2623" i="19" s="1"/>
  <c r="AD2622" i="19"/>
  <c r="AC2622" i="19" s="1"/>
  <c r="AD2621" i="19"/>
  <c r="AC2621" i="19" s="1"/>
  <c r="AD2620" i="19"/>
  <c r="AC2620" i="19" s="1"/>
  <c r="AD2619" i="19"/>
  <c r="AC2619" i="19" s="1"/>
  <c r="AD2618" i="19"/>
  <c r="AC2618" i="19" s="1"/>
  <c r="AD2617" i="19"/>
  <c r="AC2617" i="19" s="1"/>
  <c r="AD2616" i="19"/>
  <c r="AC2616" i="19" s="1"/>
  <c r="AD2615" i="19"/>
  <c r="AC2615" i="19" s="1"/>
  <c r="AD2614" i="19"/>
  <c r="AC2614" i="19" s="1"/>
  <c r="AD2613" i="19"/>
  <c r="AC2613" i="19" s="1"/>
  <c r="AD2612" i="19"/>
  <c r="AC2612" i="19" s="1"/>
  <c r="AD2611" i="19"/>
  <c r="AC2611" i="19" s="1"/>
  <c r="AD2610" i="19"/>
  <c r="AC2610" i="19" s="1"/>
  <c r="AD2609" i="19"/>
  <c r="AC2609" i="19" s="1"/>
  <c r="AD2608" i="19"/>
  <c r="AC2608" i="19" s="1"/>
  <c r="AD2607" i="19"/>
  <c r="AC2607" i="19" s="1"/>
  <c r="AD2606" i="19"/>
  <c r="AC2606" i="19" s="1"/>
  <c r="AD2605" i="19"/>
  <c r="AC2605" i="19" s="1"/>
  <c r="AD2604" i="19"/>
  <c r="AC2604" i="19" s="1"/>
  <c r="AD2603" i="19"/>
  <c r="AC2603" i="19" s="1"/>
  <c r="AD2602" i="19"/>
  <c r="AC2602" i="19" s="1"/>
  <c r="AD2601" i="19"/>
  <c r="AC2601" i="19" s="1"/>
  <c r="AD2600" i="19"/>
  <c r="AC2600" i="19" s="1"/>
  <c r="AD2599" i="19"/>
  <c r="AC2599" i="19" s="1"/>
  <c r="AD2598" i="19"/>
  <c r="AC2598" i="19" s="1"/>
  <c r="AD2597" i="19"/>
  <c r="AC2597" i="19" s="1"/>
  <c r="AD2596" i="19"/>
  <c r="AC2596" i="19" s="1"/>
  <c r="AD2595" i="19"/>
  <c r="AC2595" i="19" s="1"/>
  <c r="AD2594" i="19"/>
  <c r="AC2594" i="19" s="1"/>
  <c r="AD2593" i="19"/>
  <c r="AC2593" i="19" s="1"/>
  <c r="AD2592" i="19"/>
  <c r="AC2592" i="19" s="1"/>
  <c r="AD2591" i="19"/>
  <c r="AC2591" i="19" s="1"/>
  <c r="AD2590" i="19"/>
  <c r="AC2590" i="19" s="1"/>
  <c r="AD2589" i="19"/>
  <c r="AC2589" i="19" s="1"/>
  <c r="AD2588" i="19"/>
  <c r="AC2588" i="19" s="1"/>
  <c r="AD2587" i="19"/>
  <c r="AC2587" i="19" s="1"/>
  <c r="AD2586" i="19"/>
  <c r="AC2586" i="19" s="1"/>
  <c r="AD2585" i="19"/>
  <c r="AC2585" i="19" s="1"/>
  <c r="AD2584" i="19"/>
  <c r="AC2584" i="19" s="1"/>
  <c r="AD2583" i="19"/>
  <c r="AC2583" i="19" s="1"/>
  <c r="AD2582" i="19"/>
  <c r="AC2582" i="19" s="1"/>
  <c r="AD2581" i="19"/>
  <c r="AC2581" i="19" s="1"/>
  <c r="AD2580" i="19"/>
  <c r="AC2580" i="19" s="1"/>
  <c r="AD2579" i="19"/>
  <c r="AC2579" i="19" s="1"/>
  <c r="AD2578" i="19"/>
  <c r="AC2578" i="19" s="1"/>
  <c r="AD2577" i="19"/>
  <c r="AC2577" i="19" s="1"/>
  <c r="AD2576" i="19"/>
  <c r="AC2576" i="19" s="1"/>
  <c r="AD2575" i="19"/>
  <c r="AC2575" i="19" s="1"/>
  <c r="AD2574" i="19"/>
  <c r="AC2574" i="19" s="1"/>
  <c r="AD2573" i="19"/>
  <c r="AC2573" i="19" s="1"/>
  <c r="AD2572" i="19"/>
  <c r="AC2572" i="19" s="1"/>
  <c r="AD2571" i="19"/>
  <c r="AC2571" i="19" s="1"/>
  <c r="AD2570" i="19"/>
  <c r="AC2570" i="19" s="1"/>
  <c r="AD2569" i="19"/>
  <c r="AC2569" i="19" s="1"/>
  <c r="AD2568" i="19"/>
  <c r="AC2568" i="19" s="1"/>
  <c r="AD2567" i="19"/>
  <c r="AC2567" i="19" s="1"/>
  <c r="AD2566" i="19"/>
  <c r="AC2566" i="19" s="1"/>
  <c r="AD2565" i="19"/>
  <c r="AC2565" i="19" s="1"/>
  <c r="AD2564" i="19"/>
  <c r="AC2564" i="19" s="1"/>
  <c r="AD2563" i="19"/>
  <c r="AC2563" i="19" s="1"/>
  <c r="AD2562" i="19"/>
  <c r="AC2562" i="19" s="1"/>
  <c r="AD2561" i="19"/>
  <c r="AC2561" i="19" s="1"/>
  <c r="AD2560" i="19"/>
  <c r="AC2560" i="19" s="1"/>
  <c r="AD2559" i="19"/>
  <c r="AC2559" i="19" s="1"/>
  <c r="AD2558" i="19"/>
  <c r="AC2558" i="19" s="1"/>
  <c r="AD2557" i="19"/>
  <c r="AC2557" i="19" s="1"/>
  <c r="AD2556" i="19"/>
  <c r="AC2556" i="19" s="1"/>
  <c r="AD2555" i="19"/>
  <c r="AC2555" i="19" s="1"/>
  <c r="AD2554" i="19"/>
  <c r="AC2554" i="19" s="1"/>
  <c r="AD2553" i="19"/>
  <c r="AC2553" i="19" s="1"/>
  <c r="AD2552" i="19"/>
  <c r="AC2552" i="19" s="1"/>
  <c r="AD2551" i="19"/>
  <c r="AC2551" i="19" s="1"/>
  <c r="AD2550" i="19"/>
  <c r="AC2550" i="19" s="1"/>
  <c r="AD2549" i="19"/>
  <c r="AC2549" i="19" s="1"/>
  <c r="AD2548" i="19"/>
  <c r="AC2548" i="19" s="1"/>
  <c r="AD2547" i="19"/>
  <c r="AC2547" i="19" s="1"/>
  <c r="AD2546" i="19"/>
  <c r="AC2546" i="19" s="1"/>
  <c r="AD2545" i="19"/>
  <c r="AC2545" i="19" s="1"/>
  <c r="AD2544" i="19"/>
  <c r="AC2544" i="19" s="1"/>
  <c r="AD2543" i="19"/>
  <c r="AC2543" i="19" s="1"/>
  <c r="AD2542" i="19"/>
  <c r="AC2542" i="19" s="1"/>
  <c r="AD2541" i="19"/>
  <c r="AC2541" i="19" s="1"/>
  <c r="AD2540" i="19"/>
  <c r="AC2540" i="19" s="1"/>
  <c r="AD2539" i="19"/>
  <c r="AC2539" i="19" s="1"/>
  <c r="AD2538" i="19"/>
  <c r="AC2538" i="19" s="1"/>
  <c r="AD2537" i="19"/>
  <c r="AC2537" i="19" s="1"/>
  <c r="AD2536" i="19"/>
  <c r="AC2536" i="19" s="1"/>
  <c r="AD2535" i="19"/>
  <c r="AC2535" i="19" s="1"/>
  <c r="AD2534" i="19"/>
  <c r="AC2534" i="19" s="1"/>
  <c r="AD2533" i="19"/>
  <c r="AC2533" i="19" s="1"/>
  <c r="AD2532" i="19"/>
  <c r="AC2532" i="19" s="1"/>
  <c r="AD2531" i="19"/>
  <c r="AC2531" i="19" s="1"/>
  <c r="AD2530" i="19"/>
  <c r="AC2530" i="19" s="1"/>
  <c r="AD2529" i="19"/>
  <c r="AC2529" i="19" s="1"/>
  <c r="AD2528" i="19"/>
  <c r="AC2528" i="19" s="1"/>
  <c r="AD2527" i="19"/>
  <c r="AC2527" i="19" s="1"/>
  <c r="AD2526" i="19"/>
  <c r="AC2526" i="19" s="1"/>
  <c r="AD2525" i="19"/>
  <c r="AC2525" i="19" s="1"/>
  <c r="AD2524" i="19"/>
  <c r="AC2524" i="19" s="1"/>
  <c r="AD2523" i="19"/>
  <c r="AC2523" i="19" s="1"/>
  <c r="AD2522" i="19"/>
  <c r="AC2522" i="19" s="1"/>
  <c r="AD2521" i="19"/>
  <c r="AC2521" i="19" s="1"/>
  <c r="AD2520" i="19"/>
  <c r="AC2520" i="19" s="1"/>
  <c r="AD2519" i="19"/>
  <c r="AC2519" i="19" s="1"/>
  <c r="AD2518" i="19"/>
  <c r="AC2518" i="19" s="1"/>
  <c r="AD2517" i="19"/>
  <c r="AC2517" i="19" s="1"/>
  <c r="AD2516" i="19"/>
  <c r="AC2516" i="19" s="1"/>
  <c r="AD2515" i="19"/>
  <c r="AC2515" i="19" s="1"/>
  <c r="AD2514" i="19"/>
  <c r="AC2514" i="19" s="1"/>
  <c r="AD2513" i="19"/>
  <c r="AC2513" i="19" s="1"/>
  <c r="AD2512" i="19"/>
  <c r="AC2512" i="19" s="1"/>
  <c r="AD2511" i="19"/>
  <c r="AC2511" i="19" s="1"/>
  <c r="AD2510" i="19"/>
  <c r="AC2510" i="19" s="1"/>
  <c r="AD2509" i="19"/>
  <c r="AC2509" i="19" s="1"/>
  <c r="AD2508" i="19"/>
  <c r="AC2508" i="19" s="1"/>
  <c r="AD2507" i="19"/>
  <c r="AC2507" i="19" s="1"/>
  <c r="AD2506" i="19"/>
  <c r="AC2506" i="19" s="1"/>
  <c r="AD2505" i="19"/>
  <c r="AC2505" i="19" s="1"/>
  <c r="AD2504" i="19"/>
  <c r="AC2504" i="19" s="1"/>
  <c r="AD2503" i="19"/>
  <c r="AC2503" i="19" s="1"/>
  <c r="AD2502" i="19"/>
  <c r="AC2502" i="19" s="1"/>
  <c r="AD2501" i="19"/>
  <c r="AC2501" i="19" s="1"/>
  <c r="AD2500" i="19"/>
  <c r="AC2500" i="19" s="1"/>
  <c r="AD2499" i="19"/>
  <c r="AC2499" i="19" s="1"/>
  <c r="AD2498" i="19"/>
  <c r="AC2498" i="19" s="1"/>
  <c r="AD2497" i="19"/>
  <c r="AC2497" i="19" s="1"/>
  <c r="AD2496" i="19"/>
  <c r="AC2496" i="19" s="1"/>
  <c r="AD2495" i="19"/>
  <c r="AC2495" i="19" s="1"/>
  <c r="AD2494" i="19"/>
  <c r="AC2494" i="19" s="1"/>
  <c r="AD2493" i="19"/>
  <c r="AC2493" i="19" s="1"/>
  <c r="AD2492" i="19"/>
  <c r="AC2492" i="19" s="1"/>
  <c r="AD2491" i="19"/>
  <c r="AC2491" i="19" s="1"/>
  <c r="AD2490" i="19"/>
  <c r="AC2490" i="19" s="1"/>
  <c r="AD2489" i="19"/>
  <c r="AC2489" i="19" s="1"/>
  <c r="AD2488" i="19"/>
  <c r="AC2488" i="19" s="1"/>
  <c r="AD2487" i="19"/>
  <c r="AC2487" i="19" s="1"/>
  <c r="AD2486" i="19"/>
  <c r="AC2486" i="19" s="1"/>
  <c r="AD2485" i="19"/>
  <c r="AC2485" i="19" s="1"/>
  <c r="AD2484" i="19"/>
  <c r="AC2484" i="19" s="1"/>
  <c r="AD2483" i="19"/>
  <c r="AC2483" i="19" s="1"/>
  <c r="AD2482" i="19"/>
  <c r="AC2482" i="19" s="1"/>
  <c r="AD2481" i="19"/>
  <c r="AC2481" i="19" s="1"/>
  <c r="AD2480" i="19"/>
  <c r="AC2480" i="19" s="1"/>
  <c r="AD2479" i="19"/>
  <c r="AC2479" i="19" s="1"/>
  <c r="AD2478" i="19"/>
  <c r="AC2478" i="19" s="1"/>
  <c r="AD2477" i="19"/>
  <c r="AC2477" i="19" s="1"/>
  <c r="AD2476" i="19"/>
  <c r="AC2476" i="19" s="1"/>
  <c r="AD2475" i="19"/>
  <c r="AC2475" i="19" s="1"/>
  <c r="AD2474" i="19"/>
  <c r="AC2474" i="19" s="1"/>
  <c r="AD2473" i="19"/>
  <c r="AC2473" i="19" s="1"/>
  <c r="AD2472" i="19"/>
  <c r="AC2472" i="19" s="1"/>
  <c r="AD2471" i="19"/>
  <c r="AC2471" i="19" s="1"/>
  <c r="AD2470" i="19"/>
  <c r="AC2470" i="19" s="1"/>
  <c r="AD2469" i="19"/>
  <c r="AC2469" i="19" s="1"/>
  <c r="AD2468" i="19"/>
  <c r="AC2468" i="19" s="1"/>
  <c r="AD2467" i="19"/>
  <c r="AC2467" i="19" s="1"/>
  <c r="AD2466" i="19"/>
  <c r="AC2466" i="19" s="1"/>
  <c r="AD2465" i="19"/>
  <c r="AC2465" i="19" s="1"/>
  <c r="AD2464" i="19"/>
  <c r="AC2464" i="19" s="1"/>
  <c r="AD2463" i="19"/>
  <c r="AC2463" i="19" s="1"/>
  <c r="AD2462" i="19"/>
  <c r="AC2462" i="19" s="1"/>
  <c r="AD2461" i="19"/>
  <c r="AC2461" i="19" s="1"/>
  <c r="AD2460" i="19"/>
  <c r="AC2460" i="19" s="1"/>
  <c r="AD2459" i="19"/>
  <c r="AC2459" i="19" s="1"/>
  <c r="AD2458" i="19"/>
  <c r="AC2458" i="19" s="1"/>
  <c r="AD2457" i="19"/>
  <c r="AC2457" i="19" s="1"/>
  <c r="AD2456" i="19"/>
  <c r="AC2456" i="19" s="1"/>
  <c r="AD2455" i="19"/>
  <c r="AC2455" i="19" s="1"/>
  <c r="AD2454" i="19"/>
  <c r="AC2454" i="19" s="1"/>
  <c r="AD2453" i="19"/>
  <c r="AC2453" i="19" s="1"/>
  <c r="AD2452" i="19"/>
  <c r="AC2452" i="19" s="1"/>
  <c r="AD2451" i="19"/>
  <c r="AC2451" i="19" s="1"/>
  <c r="AD2450" i="19"/>
  <c r="AC2450" i="19" s="1"/>
  <c r="AD2449" i="19"/>
  <c r="AC2449" i="19" s="1"/>
  <c r="AD2448" i="19"/>
  <c r="AC2448" i="19" s="1"/>
  <c r="AD2447" i="19"/>
  <c r="AC2447" i="19" s="1"/>
  <c r="AD2446" i="19"/>
  <c r="AC2446" i="19" s="1"/>
  <c r="AD2445" i="19"/>
  <c r="AC2445" i="19" s="1"/>
  <c r="AD2444" i="19"/>
  <c r="AC2444" i="19" s="1"/>
  <c r="AD2443" i="19"/>
  <c r="AC2443" i="19" s="1"/>
  <c r="AD2442" i="19"/>
  <c r="AC2442" i="19" s="1"/>
  <c r="AD2441" i="19"/>
  <c r="AC2441" i="19" s="1"/>
  <c r="AD2440" i="19"/>
  <c r="AC2440" i="19" s="1"/>
  <c r="AD2439" i="19"/>
  <c r="AC2439" i="19" s="1"/>
  <c r="AD2438" i="19"/>
  <c r="AC2438" i="19" s="1"/>
  <c r="AD2437" i="19"/>
  <c r="AC2437" i="19" s="1"/>
  <c r="AD2436" i="19"/>
  <c r="AC2436" i="19" s="1"/>
  <c r="AD2435" i="19"/>
  <c r="AC2435" i="19" s="1"/>
  <c r="AD2434" i="19"/>
  <c r="AC2434" i="19" s="1"/>
  <c r="AD2433" i="19"/>
  <c r="AC2433" i="19" s="1"/>
  <c r="AD2432" i="19"/>
  <c r="AC2432" i="19" s="1"/>
  <c r="AD2431" i="19"/>
  <c r="AC2431" i="19" s="1"/>
  <c r="AD2430" i="19"/>
  <c r="AC2430" i="19" s="1"/>
  <c r="AD2429" i="19"/>
  <c r="AC2429" i="19" s="1"/>
  <c r="AD2428" i="19"/>
  <c r="AC2428" i="19" s="1"/>
  <c r="AD2427" i="19"/>
  <c r="AC2427" i="19" s="1"/>
  <c r="AD2426" i="19"/>
  <c r="AC2426" i="19" s="1"/>
  <c r="AD2425" i="19"/>
  <c r="AC2425" i="19" s="1"/>
  <c r="AD2424" i="19"/>
  <c r="AC2424" i="19" s="1"/>
  <c r="AD2423" i="19"/>
  <c r="AC2423" i="19" s="1"/>
  <c r="AD2422" i="19"/>
  <c r="AC2422" i="19" s="1"/>
  <c r="AD2421" i="19"/>
  <c r="AC2421" i="19" s="1"/>
  <c r="AD2420" i="19"/>
  <c r="AC2420" i="19" s="1"/>
  <c r="AD2419" i="19"/>
  <c r="AC2419" i="19" s="1"/>
  <c r="AD2418" i="19"/>
  <c r="AC2418" i="19" s="1"/>
  <c r="AD2417" i="19"/>
  <c r="AC2417" i="19" s="1"/>
  <c r="AD2416" i="19"/>
  <c r="AC2416" i="19" s="1"/>
  <c r="AD2415" i="19"/>
  <c r="AC2415" i="19" s="1"/>
  <c r="AD2414" i="19"/>
  <c r="AC2414" i="19" s="1"/>
  <c r="AD2413" i="19"/>
  <c r="AC2413" i="19" s="1"/>
  <c r="AD2412" i="19"/>
  <c r="AC2412" i="19" s="1"/>
  <c r="AD2411" i="19"/>
  <c r="AC2411" i="19" s="1"/>
  <c r="AD2410" i="19"/>
  <c r="AC2410" i="19" s="1"/>
  <c r="AD2409" i="19"/>
  <c r="AC2409" i="19" s="1"/>
  <c r="AD2408" i="19"/>
  <c r="AC2408" i="19" s="1"/>
  <c r="AD2407" i="19"/>
  <c r="AC2407" i="19" s="1"/>
  <c r="AD2406" i="19"/>
  <c r="AC2406" i="19" s="1"/>
  <c r="AD2405" i="19"/>
  <c r="AC2405" i="19" s="1"/>
  <c r="AD2404" i="19"/>
  <c r="AC2404" i="19" s="1"/>
  <c r="AD2403" i="19"/>
  <c r="AC2403" i="19" s="1"/>
  <c r="AD2402" i="19"/>
  <c r="AC2402" i="19" s="1"/>
  <c r="AD2401" i="19"/>
  <c r="AC2401" i="19" s="1"/>
  <c r="AD2400" i="19"/>
  <c r="AC2400" i="19" s="1"/>
  <c r="AD2399" i="19"/>
  <c r="AC2399" i="19" s="1"/>
  <c r="AD2398" i="19"/>
  <c r="AC2398" i="19" s="1"/>
  <c r="AD2397" i="19"/>
  <c r="AC2397" i="19" s="1"/>
  <c r="AD2396" i="19"/>
  <c r="AC2396" i="19" s="1"/>
  <c r="AD2395" i="19"/>
  <c r="AC2395" i="19" s="1"/>
  <c r="AD2394" i="19"/>
  <c r="AC2394" i="19" s="1"/>
  <c r="AD2393" i="19"/>
  <c r="AC2393" i="19" s="1"/>
  <c r="AD2392" i="19"/>
  <c r="AC2392" i="19" s="1"/>
  <c r="AD2391" i="19"/>
  <c r="AC2391" i="19" s="1"/>
  <c r="AD2390" i="19"/>
  <c r="AC2390" i="19" s="1"/>
  <c r="AD2389" i="19"/>
  <c r="AC2389" i="19" s="1"/>
  <c r="AD2388" i="19"/>
  <c r="AC2388" i="19" s="1"/>
  <c r="AD2387" i="19"/>
  <c r="AC2387" i="19" s="1"/>
  <c r="AD2386" i="19"/>
  <c r="AC2386" i="19" s="1"/>
  <c r="AD2385" i="19"/>
  <c r="AC2385" i="19" s="1"/>
  <c r="AD2384" i="19"/>
  <c r="AC2384" i="19" s="1"/>
  <c r="AD2383" i="19"/>
  <c r="AC2383" i="19" s="1"/>
  <c r="AD2382" i="19"/>
  <c r="AC2382" i="19" s="1"/>
  <c r="AD2381" i="19"/>
  <c r="AC2381" i="19" s="1"/>
  <c r="AD2380" i="19"/>
  <c r="AC2380" i="19" s="1"/>
  <c r="AD2379" i="19"/>
  <c r="AC2379" i="19" s="1"/>
  <c r="AD2378" i="19"/>
  <c r="AC2378" i="19" s="1"/>
  <c r="AD2377" i="19"/>
  <c r="AC2377" i="19" s="1"/>
  <c r="AD2376" i="19"/>
  <c r="AC2376" i="19" s="1"/>
  <c r="AD2375" i="19"/>
  <c r="AC2375" i="19" s="1"/>
  <c r="AD2374" i="19"/>
  <c r="AC2374" i="19" s="1"/>
  <c r="AD2373" i="19"/>
  <c r="AC2373" i="19" s="1"/>
  <c r="AD2372" i="19"/>
  <c r="AC2372" i="19" s="1"/>
  <c r="AD2371" i="19"/>
  <c r="AC2371" i="19" s="1"/>
  <c r="AD2370" i="19"/>
  <c r="AC2370" i="19" s="1"/>
  <c r="AD2369" i="19"/>
  <c r="AC2369" i="19" s="1"/>
  <c r="AD2368" i="19"/>
  <c r="AC2368" i="19" s="1"/>
  <c r="AD2367" i="19"/>
  <c r="AC2367" i="19" s="1"/>
  <c r="AD2366" i="19"/>
  <c r="AC2366" i="19" s="1"/>
  <c r="AD2365" i="19"/>
  <c r="AC2365" i="19" s="1"/>
  <c r="AD2364" i="19"/>
  <c r="AC2364" i="19" s="1"/>
  <c r="AD2363" i="19"/>
  <c r="AC2363" i="19" s="1"/>
  <c r="AD2362" i="19"/>
  <c r="AC2362" i="19" s="1"/>
  <c r="AD2361" i="19"/>
  <c r="AC2361" i="19" s="1"/>
  <c r="AD2360" i="19"/>
  <c r="AC2360" i="19" s="1"/>
  <c r="AD2359" i="19"/>
  <c r="AC2359" i="19" s="1"/>
  <c r="AD2358" i="19"/>
  <c r="AC2358" i="19" s="1"/>
  <c r="AD2357" i="19"/>
  <c r="AC2357" i="19" s="1"/>
  <c r="AD2356" i="19"/>
  <c r="AC2356" i="19" s="1"/>
  <c r="AD2355" i="19"/>
  <c r="AC2355" i="19" s="1"/>
  <c r="AD2354" i="19"/>
  <c r="AC2354" i="19" s="1"/>
  <c r="AD2353" i="19"/>
  <c r="AC2353" i="19" s="1"/>
  <c r="AD2352" i="19"/>
  <c r="AC2352" i="19" s="1"/>
  <c r="AD2351" i="19"/>
  <c r="AC2351" i="19" s="1"/>
  <c r="AD2350" i="19"/>
  <c r="AC2350" i="19" s="1"/>
  <c r="AD2349" i="19"/>
  <c r="AC2349" i="19" s="1"/>
  <c r="AD2348" i="19"/>
  <c r="AC2348" i="19" s="1"/>
  <c r="AD2347" i="19"/>
  <c r="AC2347" i="19" s="1"/>
  <c r="AD2346" i="19"/>
  <c r="AC2346" i="19" s="1"/>
  <c r="AD2345" i="19"/>
  <c r="AC2345" i="19" s="1"/>
  <c r="AD2344" i="19"/>
  <c r="AC2344" i="19" s="1"/>
  <c r="AD2343" i="19"/>
  <c r="AC2343" i="19" s="1"/>
  <c r="AD2342" i="19"/>
  <c r="AC2342" i="19" s="1"/>
  <c r="AD2341" i="19"/>
  <c r="AC2341" i="19" s="1"/>
  <c r="AD2340" i="19"/>
  <c r="AC2340" i="19" s="1"/>
  <c r="AD2339" i="19"/>
  <c r="AC2339" i="19" s="1"/>
  <c r="AD2338" i="19"/>
  <c r="AC2338" i="19" s="1"/>
  <c r="AD2337" i="19"/>
  <c r="AC2337" i="19" s="1"/>
  <c r="AD2336" i="19"/>
  <c r="AC2336" i="19" s="1"/>
  <c r="AD2335" i="19"/>
  <c r="AC2335" i="19" s="1"/>
  <c r="AD2334" i="19"/>
  <c r="AC2334" i="19" s="1"/>
  <c r="AD2333" i="19"/>
  <c r="AC2333" i="19" s="1"/>
  <c r="AD2332" i="19"/>
  <c r="AC2332" i="19" s="1"/>
  <c r="AD2331" i="19"/>
  <c r="AC2331" i="19" s="1"/>
  <c r="AD2330" i="19"/>
  <c r="AC2330" i="19" s="1"/>
  <c r="AD2329" i="19"/>
  <c r="AC2329" i="19" s="1"/>
  <c r="AD2328" i="19"/>
  <c r="AC2328" i="19" s="1"/>
  <c r="AD2327" i="19"/>
  <c r="AC2327" i="19" s="1"/>
  <c r="AD2326" i="19"/>
  <c r="AC2326" i="19" s="1"/>
  <c r="AD2325" i="19"/>
  <c r="AC2325" i="19" s="1"/>
  <c r="AD2324" i="19"/>
  <c r="AC2324" i="19" s="1"/>
  <c r="AD2323" i="19"/>
  <c r="AC2323" i="19" s="1"/>
  <c r="AD2322" i="19"/>
  <c r="AC2322" i="19" s="1"/>
  <c r="AD2321" i="19"/>
  <c r="AC2321" i="19" s="1"/>
  <c r="AD2320" i="19"/>
  <c r="AC2320" i="19" s="1"/>
  <c r="AD2319" i="19"/>
  <c r="AC2319" i="19" s="1"/>
  <c r="AD2318" i="19"/>
  <c r="AC2318" i="19" s="1"/>
  <c r="AD2317" i="19"/>
  <c r="AC2317" i="19" s="1"/>
  <c r="AD2316" i="19"/>
  <c r="AC2316" i="19" s="1"/>
  <c r="AD2315" i="19"/>
  <c r="AC2315" i="19" s="1"/>
  <c r="AD2314" i="19"/>
  <c r="AC2314" i="19" s="1"/>
  <c r="AD2313" i="19"/>
  <c r="AC2313" i="19" s="1"/>
  <c r="AD2312" i="19"/>
  <c r="AC2312" i="19" s="1"/>
  <c r="AD2311" i="19"/>
  <c r="AC2311" i="19" s="1"/>
  <c r="AD2310" i="19"/>
  <c r="AC2310" i="19" s="1"/>
  <c r="AD2309" i="19"/>
  <c r="AC2309" i="19" s="1"/>
  <c r="AD2308" i="19"/>
  <c r="AC2308" i="19" s="1"/>
  <c r="AD2307" i="19"/>
  <c r="AC2307" i="19" s="1"/>
  <c r="AD2306" i="19"/>
  <c r="AC2306" i="19" s="1"/>
  <c r="AD2305" i="19"/>
  <c r="AC2305" i="19" s="1"/>
  <c r="AD2304" i="19"/>
  <c r="AC2304" i="19" s="1"/>
  <c r="AD2303" i="19"/>
  <c r="AC2303" i="19" s="1"/>
  <c r="AD2302" i="19"/>
  <c r="AC2302" i="19" s="1"/>
  <c r="AD2301" i="19"/>
  <c r="AC2301" i="19" s="1"/>
  <c r="AD2300" i="19"/>
  <c r="AC2300" i="19" s="1"/>
  <c r="AD2299" i="19"/>
  <c r="AC2299" i="19" s="1"/>
  <c r="AD2298" i="19"/>
  <c r="AC2298" i="19" s="1"/>
  <c r="AD2297" i="19"/>
  <c r="AC2297" i="19" s="1"/>
  <c r="AD2296" i="19"/>
  <c r="AC2296" i="19" s="1"/>
  <c r="AD2295" i="19"/>
  <c r="AC2295" i="19" s="1"/>
  <c r="AD2294" i="19"/>
  <c r="AC2294" i="19" s="1"/>
  <c r="AD2293" i="19"/>
  <c r="AC2293" i="19" s="1"/>
  <c r="AD2292" i="19"/>
  <c r="AC2292" i="19" s="1"/>
  <c r="AD2291" i="19"/>
  <c r="AC2291" i="19" s="1"/>
  <c r="AD2290" i="19"/>
  <c r="AC2290" i="19" s="1"/>
  <c r="AD2289" i="19"/>
  <c r="AC2289" i="19" s="1"/>
  <c r="AD2288" i="19"/>
  <c r="AC2288" i="19" s="1"/>
  <c r="AD2287" i="19"/>
  <c r="AC2287" i="19" s="1"/>
  <c r="AD2286" i="19"/>
  <c r="AC2286" i="19" s="1"/>
  <c r="AD2285" i="19"/>
  <c r="AC2285" i="19" s="1"/>
  <c r="AD2284" i="19"/>
  <c r="AC2284" i="19" s="1"/>
  <c r="AD2283" i="19"/>
  <c r="AC2283" i="19" s="1"/>
  <c r="AD2282" i="19"/>
  <c r="AC2282" i="19" s="1"/>
  <c r="AD2281" i="19"/>
  <c r="AC2281" i="19" s="1"/>
  <c r="AD2280" i="19"/>
  <c r="AC2280" i="19" s="1"/>
  <c r="AD2279" i="19"/>
  <c r="AC2279" i="19" s="1"/>
  <c r="AD2278" i="19"/>
  <c r="AC2278" i="19" s="1"/>
  <c r="AD2277" i="19"/>
  <c r="AC2277" i="19" s="1"/>
  <c r="AD2276" i="19"/>
  <c r="AC2276" i="19" s="1"/>
  <c r="AD2275" i="19"/>
  <c r="AC2275" i="19" s="1"/>
  <c r="AD2274" i="19"/>
  <c r="AC2274" i="19" s="1"/>
  <c r="AD2273" i="19"/>
  <c r="AC2273" i="19" s="1"/>
  <c r="AD2272" i="19"/>
  <c r="AC2272" i="19" s="1"/>
  <c r="AD2271" i="19"/>
  <c r="AC2271" i="19" s="1"/>
  <c r="AD2270" i="19"/>
  <c r="AC2270" i="19" s="1"/>
  <c r="AD2269" i="19"/>
  <c r="AC2269" i="19" s="1"/>
  <c r="AD2268" i="19"/>
  <c r="AC2268" i="19" s="1"/>
  <c r="AD2267" i="19"/>
  <c r="AC2267" i="19" s="1"/>
  <c r="AD2266" i="19"/>
  <c r="AC2266" i="19" s="1"/>
  <c r="AD2265" i="19"/>
  <c r="AC2265" i="19" s="1"/>
  <c r="AD2264" i="19"/>
  <c r="AC2264" i="19" s="1"/>
  <c r="AD2263" i="19"/>
  <c r="AC2263" i="19" s="1"/>
  <c r="AD2262" i="19"/>
  <c r="AC2262" i="19" s="1"/>
  <c r="AD2261" i="19"/>
  <c r="AC2261" i="19" s="1"/>
  <c r="AD2260" i="19"/>
  <c r="AC2260" i="19" s="1"/>
  <c r="AD2259" i="19"/>
  <c r="AC2259" i="19" s="1"/>
  <c r="AD2258" i="19"/>
  <c r="AC2258" i="19" s="1"/>
  <c r="AD2257" i="19"/>
  <c r="AC2257" i="19" s="1"/>
  <c r="AD2256" i="19"/>
  <c r="AC2256" i="19" s="1"/>
  <c r="AD2255" i="19"/>
  <c r="AC2255" i="19" s="1"/>
  <c r="AD2254" i="19"/>
  <c r="AC2254" i="19" s="1"/>
  <c r="AD2253" i="19"/>
  <c r="AC2253" i="19" s="1"/>
  <c r="AD2252" i="19"/>
  <c r="AC2252" i="19" s="1"/>
  <c r="AD2251" i="19"/>
  <c r="AC2251" i="19" s="1"/>
  <c r="AD2250" i="19"/>
  <c r="AC2250" i="19" s="1"/>
  <c r="AD2249" i="19"/>
  <c r="AC2249" i="19" s="1"/>
  <c r="AD2248" i="19"/>
  <c r="AC2248" i="19" s="1"/>
  <c r="AD2247" i="19"/>
  <c r="AC2247" i="19" s="1"/>
  <c r="AD2246" i="19"/>
  <c r="AC2246" i="19" s="1"/>
  <c r="AD2245" i="19"/>
  <c r="AC2245" i="19" s="1"/>
  <c r="AD2244" i="19"/>
  <c r="AC2244" i="19" s="1"/>
  <c r="AD2243" i="19"/>
  <c r="AC2243" i="19" s="1"/>
  <c r="AD2242" i="19"/>
  <c r="AC2242" i="19" s="1"/>
  <c r="AD2241" i="19"/>
  <c r="AC2241" i="19" s="1"/>
  <c r="AD2240" i="19"/>
  <c r="AC2240" i="19" s="1"/>
  <c r="AD2239" i="19"/>
  <c r="AC2239" i="19" s="1"/>
  <c r="AD2238" i="19"/>
  <c r="AC2238" i="19" s="1"/>
  <c r="AD2237" i="19"/>
  <c r="AC2237" i="19" s="1"/>
  <c r="AD2236" i="19"/>
  <c r="AC2236" i="19" s="1"/>
  <c r="AD2235" i="19"/>
  <c r="AC2235" i="19" s="1"/>
  <c r="AD2234" i="19"/>
  <c r="AC2234" i="19" s="1"/>
  <c r="AD2233" i="19"/>
  <c r="AC2233" i="19" s="1"/>
  <c r="AD2232" i="19"/>
  <c r="AC2232" i="19" s="1"/>
  <c r="AD2231" i="19"/>
  <c r="AC2231" i="19" s="1"/>
  <c r="AD2230" i="19"/>
  <c r="AC2230" i="19" s="1"/>
  <c r="AD2229" i="19"/>
  <c r="AC2229" i="19" s="1"/>
  <c r="AD2228" i="19"/>
  <c r="AC2228" i="19" s="1"/>
  <c r="AD2227" i="19"/>
  <c r="AC2227" i="19" s="1"/>
  <c r="AD2226" i="19"/>
  <c r="AC2226" i="19" s="1"/>
  <c r="AD2225" i="19"/>
  <c r="AC2225" i="19" s="1"/>
  <c r="AD2224" i="19"/>
  <c r="AC2224" i="19" s="1"/>
  <c r="AD2223" i="19"/>
  <c r="AC2223" i="19" s="1"/>
  <c r="AD2222" i="19"/>
  <c r="AC2222" i="19" s="1"/>
  <c r="AD2221" i="19"/>
  <c r="AC2221" i="19" s="1"/>
  <c r="AD2220" i="19"/>
  <c r="AC2220" i="19" s="1"/>
  <c r="AD2219" i="19"/>
  <c r="AC2219" i="19" s="1"/>
  <c r="AD2218" i="19"/>
  <c r="AC2218" i="19" s="1"/>
  <c r="AD2217" i="19"/>
  <c r="AC2217" i="19" s="1"/>
  <c r="AD2216" i="19"/>
  <c r="AC2216" i="19" s="1"/>
  <c r="AD2215" i="19"/>
  <c r="AC2215" i="19" s="1"/>
  <c r="AD2214" i="19"/>
  <c r="AC2214" i="19" s="1"/>
  <c r="AD2213" i="19"/>
  <c r="AC2213" i="19" s="1"/>
  <c r="AD2212" i="19"/>
  <c r="AC2212" i="19" s="1"/>
  <c r="AD2211" i="19"/>
  <c r="AC2211" i="19" s="1"/>
  <c r="AD2210" i="19"/>
  <c r="AC2210" i="19" s="1"/>
  <c r="AD2209" i="19"/>
  <c r="AC2209" i="19" s="1"/>
  <c r="AD2208" i="19"/>
  <c r="AC2208" i="19" s="1"/>
  <c r="AD2207" i="19"/>
  <c r="AC2207" i="19" s="1"/>
  <c r="AD2206" i="19"/>
  <c r="AC2206" i="19" s="1"/>
  <c r="AD2205" i="19"/>
  <c r="AC2205" i="19" s="1"/>
  <c r="AD2204" i="19"/>
  <c r="AC2204" i="19" s="1"/>
  <c r="AD2203" i="19"/>
  <c r="AC2203" i="19" s="1"/>
  <c r="AD2202" i="19"/>
  <c r="AC2202" i="19" s="1"/>
  <c r="AD2201" i="19"/>
  <c r="AC2201" i="19" s="1"/>
  <c r="AD2200" i="19"/>
  <c r="AC2200" i="19" s="1"/>
  <c r="AD2199" i="19"/>
  <c r="AC2199" i="19" s="1"/>
  <c r="AD2198" i="19"/>
  <c r="AC2198" i="19" s="1"/>
  <c r="AD2197" i="19"/>
  <c r="AC2197" i="19" s="1"/>
  <c r="AD2196" i="19"/>
  <c r="AC2196" i="19" s="1"/>
  <c r="AD2195" i="19"/>
  <c r="AC2195" i="19" s="1"/>
  <c r="AD2194" i="19"/>
  <c r="AC2194" i="19" s="1"/>
  <c r="AD2193" i="19"/>
  <c r="AC2193" i="19" s="1"/>
  <c r="AD2192" i="19"/>
  <c r="AC2192" i="19" s="1"/>
  <c r="AD2191" i="19"/>
  <c r="AC2191" i="19" s="1"/>
  <c r="AD2190" i="19"/>
  <c r="AC2190" i="19" s="1"/>
  <c r="AD2189" i="19"/>
  <c r="AC2189" i="19" s="1"/>
  <c r="AD2188" i="19"/>
  <c r="AC2188" i="19" s="1"/>
  <c r="AD2187" i="19"/>
  <c r="AC2187" i="19" s="1"/>
  <c r="AD2186" i="19"/>
  <c r="AC2186" i="19" s="1"/>
  <c r="AD2185" i="19"/>
  <c r="AC2185" i="19" s="1"/>
  <c r="AD2184" i="19"/>
  <c r="AC2184" i="19" s="1"/>
  <c r="AD2183" i="19"/>
  <c r="AC2183" i="19" s="1"/>
  <c r="AD2182" i="19"/>
  <c r="AC2182" i="19" s="1"/>
  <c r="AD2181" i="19"/>
  <c r="AC2181" i="19" s="1"/>
  <c r="AD2180" i="19"/>
  <c r="AC2180" i="19" s="1"/>
  <c r="AD2179" i="19"/>
  <c r="AC2179" i="19" s="1"/>
  <c r="AD2178" i="19"/>
  <c r="AC2178" i="19" s="1"/>
  <c r="AD2177" i="19"/>
  <c r="AC2177" i="19" s="1"/>
  <c r="AD2176" i="19"/>
  <c r="AC2176" i="19" s="1"/>
  <c r="AD2175" i="19"/>
  <c r="AC2175" i="19" s="1"/>
  <c r="AD2174" i="19"/>
  <c r="AC2174" i="19" s="1"/>
  <c r="AD2173" i="19"/>
  <c r="AC2173" i="19" s="1"/>
  <c r="AD2172" i="19"/>
  <c r="AC2172" i="19" s="1"/>
  <c r="AD2171" i="19"/>
  <c r="AC2171" i="19" s="1"/>
  <c r="AD2170" i="19"/>
  <c r="AC2170" i="19" s="1"/>
  <c r="AD2169" i="19"/>
  <c r="AC2169" i="19" s="1"/>
  <c r="AD2168" i="19"/>
  <c r="AC2168" i="19" s="1"/>
  <c r="AD2167" i="19"/>
  <c r="AC2167" i="19" s="1"/>
  <c r="AD2166" i="19"/>
  <c r="AC2166" i="19" s="1"/>
  <c r="AD2165" i="19"/>
  <c r="AC2165" i="19" s="1"/>
  <c r="AD2164" i="19"/>
  <c r="AC2164" i="19" s="1"/>
  <c r="AD2163" i="19"/>
  <c r="AC2163" i="19" s="1"/>
  <c r="AD2162" i="19"/>
  <c r="AC2162" i="19" s="1"/>
  <c r="AD2161" i="19"/>
  <c r="AC2161" i="19" s="1"/>
  <c r="AD2160" i="19"/>
  <c r="AC2160" i="19" s="1"/>
  <c r="AD2159" i="19"/>
  <c r="AC2159" i="19" s="1"/>
  <c r="AD2158" i="19"/>
  <c r="AC2158" i="19" s="1"/>
  <c r="AD2157" i="19"/>
  <c r="AC2157" i="19" s="1"/>
  <c r="AD2156" i="19"/>
  <c r="AC2156" i="19" s="1"/>
  <c r="AD2155" i="19"/>
  <c r="AC2155" i="19" s="1"/>
  <c r="AD2154" i="19"/>
  <c r="AC2154" i="19" s="1"/>
  <c r="AD2153" i="19"/>
  <c r="AC2153" i="19" s="1"/>
  <c r="AD2152" i="19"/>
  <c r="AC2152" i="19" s="1"/>
  <c r="AD2151" i="19"/>
  <c r="AC2151" i="19" s="1"/>
  <c r="AD2150" i="19"/>
  <c r="AC2150" i="19" s="1"/>
  <c r="AD2149" i="19"/>
  <c r="AC2149" i="19" s="1"/>
  <c r="AD2148" i="19"/>
  <c r="AC2148" i="19" s="1"/>
  <c r="AD2147" i="19"/>
  <c r="AC2147" i="19" s="1"/>
  <c r="AD2146" i="19"/>
  <c r="AC2146" i="19" s="1"/>
  <c r="AD2145" i="19"/>
  <c r="AC2145" i="19" s="1"/>
  <c r="AD2144" i="19"/>
  <c r="AC2144" i="19" s="1"/>
  <c r="AD2143" i="19"/>
  <c r="AC2143" i="19" s="1"/>
  <c r="AD2142" i="19"/>
  <c r="AC2142" i="19" s="1"/>
  <c r="AD2141" i="19"/>
  <c r="AC2141" i="19" s="1"/>
  <c r="AD2140" i="19"/>
  <c r="AC2140" i="19" s="1"/>
  <c r="AD2139" i="19"/>
  <c r="AC2139" i="19" s="1"/>
  <c r="AD2138" i="19"/>
  <c r="AC2138" i="19" s="1"/>
  <c r="AD2137" i="19"/>
  <c r="AC2137" i="19" s="1"/>
  <c r="AD2136" i="19"/>
  <c r="AC2136" i="19" s="1"/>
  <c r="AD2135" i="19"/>
  <c r="AC2135" i="19" s="1"/>
  <c r="AD2134" i="19"/>
  <c r="AC2134" i="19" s="1"/>
  <c r="AD2133" i="19"/>
  <c r="AC2133" i="19" s="1"/>
  <c r="AD2132" i="19"/>
  <c r="AC2132" i="19" s="1"/>
  <c r="AD2131" i="19"/>
  <c r="AC2131" i="19" s="1"/>
  <c r="AD2130" i="19"/>
  <c r="AC2130" i="19" s="1"/>
  <c r="AD2129" i="19"/>
  <c r="AC2129" i="19" s="1"/>
  <c r="AD2128" i="19"/>
  <c r="AC2128" i="19" s="1"/>
  <c r="AD2127" i="19"/>
  <c r="AC2127" i="19" s="1"/>
  <c r="AD2126" i="19"/>
  <c r="AC2126" i="19" s="1"/>
  <c r="AD2125" i="19"/>
  <c r="AC2125" i="19" s="1"/>
  <c r="AD2124" i="19"/>
  <c r="AC2124" i="19" s="1"/>
  <c r="AD2123" i="19"/>
  <c r="AC2123" i="19" s="1"/>
  <c r="AD2122" i="19"/>
  <c r="AC2122" i="19" s="1"/>
  <c r="AD2121" i="19"/>
  <c r="AC2121" i="19" s="1"/>
  <c r="AD2120" i="19"/>
  <c r="AC2120" i="19" s="1"/>
  <c r="AD2119" i="19"/>
  <c r="AC2119" i="19" s="1"/>
  <c r="AD2118" i="19"/>
  <c r="AC2118" i="19" s="1"/>
  <c r="AD2117" i="19"/>
  <c r="AC2117" i="19" s="1"/>
  <c r="AD2116" i="19"/>
  <c r="AC2116" i="19" s="1"/>
  <c r="AD2115" i="19"/>
  <c r="AC2115" i="19" s="1"/>
  <c r="AD2114" i="19"/>
  <c r="AC2114" i="19" s="1"/>
  <c r="AD2113" i="19"/>
  <c r="AC2113" i="19" s="1"/>
  <c r="AD2112" i="19"/>
  <c r="AC2112" i="19" s="1"/>
  <c r="AD2111" i="19"/>
  <c r="AC2111" i="19" s="1"/>
  <c r="AD2110" i="19"/>
  <c r="AC2110" i="19" s="1"/>
  <c r="AD2109" i="19"/>
  <c r="AC2109" i="19" s="1"/>
  <c r="AD2108" i="19"/>
  <c r="AC2108" i="19" s="1"/>
  <c r="AD2107" i="19"/>
  <c r="AC2107" i="19" s="1"/>
  <c r="AD2106" i="19"/>
  <c r="AC2106" i="19" s="1"/>
  <c r="AD2105" i="19"/>
  <c r="AC2105" i="19" s="1"/>
  <c r="AD2104" i="19"/>
  <c r="AC2104" i="19" s="1"/>
  <c r="AD2103" i="19"/>
  <c r="AC2103" i="19" s="1"/>
  <c r="AD2102" i="19"/>
  <c r="AC2102" i="19" s="1"/>
  <c r="AD2101" i="19"/>
  <c r="AC2101" i="19" s="1"/>
  <c r="AD2100" i="19"/>
  <c r="AC2100" i="19" s="1"/>
  <c r="AD2099" i="19"/>
  <c r="AC2099" i="19" s="1"/>
  <c r="AD2098" i="19"/>
  <c r="AC2098" i="19" s="1"/>
  <c r="AD2097" i="19"/>
  <c r="AC2097" i="19" s="1"/>
  <c r="AD2096" i="19"/>
  <c r="AC2096" i="19" s="1"/>
  <c r="AD2095" i="19"/>
  <c r="AC2095" i="19" s="1"/>
  <c r="AD2094" i="19"/>
  <c r="AC2094" i="19" s="1"/>
  <c r="AD2093" i="19"/>
  <c r="AC2093" i="19" s="1"/>
  <c r="AD2092" i="19"/>
  <c r="AC2092" i="19" s="1"/>
  <c r="AD2091" i="19"/>
  <c r="AC2091" i="19" s="1"/>
  <c r="AD2090" i="19"/>
  <c r="AC2090" i="19" s="1"/>
  <c r="AD2089" i="19"/>
  <c r="AC2089" i="19" s="1"/>
  <c r="AD2088" i="19"/>
  <c r="AC2088" i="19" s="1"/>
  <c r="AD2087" i="19"/>
  <c r="AC2087" i="19" s="1"/>
  <c r="AD2086" i="19"/>
  <c r="AC2086" i="19" s="1"/>
  <c r="AD2085" i="19"/>
  <c r="AC2085" i="19" s="1"/>
  <c r="AD2084" i="19"/>
  <c r="AC2084" i="19" s="1"/>
  <c r="AD2083" i="19"/>
  <c r="AC2083" i="19" s="1"/>
  <c r="AD2082" i="19"/>
  <c r="AC2082" i="19" s="1"/>
  <c r="AD2081" i="19"/>
  <c r="AC2081" i="19" s="1"/>
  <c r="AD2080" i="19"/>
  <c r="AC2080" i="19" s="1"/>
  <c r="AD2079" i="19"/>
  <c r="AC2079" i="19" s="1"/>
  <c r="AD2078" i="19"/>
  <c r="AC2078" i="19" s="1"/>
  <c r="AD2077" i="19"/>
  <c r="AC2077" i="19" s="1"/>
  <c r="AD2076" i="19"/>
  <c r="AC2076" i="19" s="1"/>
  <c r="AD2075" i="19"/>
  <c r="AC2075" i="19" s="1"/>
  <c r="AD2074" i="19"/>
  <c r="AC2074" i="19" s="1"/>
  <c r="AD2073" i="19"/>
  <c r="AC2073" i="19" s="1"/>
  <c r="AD2072" i="19"/>
  <c r="AC2072" i="19" s="1"/>
  <c r="AD2071" i="19"/>
  <c r="AC2071" i="19" s="1"/>
  <c r="AD2070" i="19"/>
  <c r="AC2070" i="19" s="1"/>
  <c r="AD2069" i="19"/>
  <c r="AC2069" i="19" s="1"/>
  <c r="AD2068" i="19"/>
  <c r="AC2068" i="19" s="1"/>
  <c r="AD2067" i="19"/>
  <c r="AC2067" i="19" s="1"/>
  <c r="AD2066" i="19"/>
  <c r="AC2066" i="19" s="1"/>
  <c r="AD2065" i="19"/>
  <c r="AC2065" i="19" s="1"/>
  <c r="AD2064" i="19"/>
  <c r="AC2064" i="19" s="1"/>
  <c r="AD2063" i="19"/>
  <c r="AC2063" i="19" s="1"/>
  <c r="AD2062" i="19"/>
  <c r="AC2062" i="19" s="1"/>
  <c r="AD2061" i="19"/>
  <c r="AC2061" i="19" s="1"/>
  <c r="AD2060" i="19"/>
  <c r="AC2060" i="19" s="1"/>
  <c r="AD2059" i="19"/>
  <c r="AC2059" i="19" s="1"/>
  <c r="AD2058" i="19"/>
  <c r="AC2058" i="19" s="1"/>
  <c r="AD2057" i="19"/>
  <c r="AC2057" i="19" s="1"/>
  <c r="AD2056" i="19"/>
  <c r="AC2056" i="19" s="1"/>
  <c r="AD2055" i="19"/>
  <c r="AC2055" i="19" s="1"/>
  <c r="AD2054" i="19"/>
  <c r="AC2054" i="19" s="1"/>
  <c r="AD2053" i="19"/>
  <c r="AC2053" i="19" s="1"/>
  <c r="AD2052" i="19"/>
  <c r="AC2052" i="19" s="1"/>
  <c r="AD2051" i="19"/>
  <c r="AC2051" i="19" s="1"/>
  <c r="AD2050" i="19"/>
  <c r="AC2050" i="19" s="1"/>
  <c r="AD2049" i="19"/>
  <c r="AC2049" i="19" s="1"/>
  <c r="AD2048" i="19"/>
  <c r="AC2048" i="19" s="1"/>
  <c r="AD2047" i="19"/>
  <c r="AC2047" i="19" s="1"/>
  <c r="AD2046" i="19"/>
  <c r="AC2046" i="19" s="1"/>
  <c r="AD2045" i="19"/>
  <c r="AC2045" i="19" s="1"/>
  <c r="AD2044" i="19"/>
  <c r="AC2044" i="19" s="1"/>
  <c r="AD2043" i="19"/>
  <c r="AC2043" i="19" s="1"/>
  <c r="AD2042" i="19"/>
  <c r="AC2042" i="19" s="1"/>
  <c r="AD2041" i="19"/>
  <c r="AC2041" i="19" s="1"/>
  <c r="AD2040" i="19"/>
  <c r="AC2040" i="19" s="1"/>
  <c r="AD2039" i="19"/>
  <c r="AC2039" i="19" s="1"/>
  <c r="AD2038" i="19"/>
  <c r="AC2038" i="19" s="1"/>
  <c r="AD2037" i="19"/>
  <c r="AC2037" i="19" s="1"/>
  <c r="AD2036" i="19"/>
  <c r="AC2036" i="19" s="1"/>
  <c r="AD2035" i="19"/>
  <c r="AC2035" i="19" s="1"/>
  <c r="AD2034" i="19"/>
  <c r="AC2034" i="19" s="1"/>
  <c r="AD2033" i="19"/>
  <c r="AC2033" i="19" s="1"/>
  <c r="AD2032" i="19"/>
  <c r="AC2032" i="19" s="1"/>
  <c r="AD2031" i="19"/>
  <c r="AC2031" i="19" s="1"/>
  <c r="AD2030" i="19"/>
  <c r="AC2030" i="19" s="1"/>
  <c r="AD2029" i="19"/>
  <c r="AC2029" i="19" s="1"/>
  <c r="AD2028" i="19"/>
  <c r="AC2028" i="19" s="1"/>
  <c r="AD2027" i="19"/>
  <c r="AC2027" i="19" s="1"/>
  <c r="AD2026" i="19"/>
  <c r="AC2026" i="19" s="1"/>
  <c r="AD2025" i="19"/>
  <c r="AC2025" i="19" s="1"/>
  <c r="AD2024" i="19"/>
  <c r="AC2024" i="19" s="1"/>
  <c r="AD2023" i="19"/>
  <c r="AC2023" i="19" s="1"/>
  <c r="AD2022" i="19"/>
  <c r="AC2022" i="19" s="1"/>
  <c r="AD2021" i="19"/>
  <c r="AC2021" i="19" s="1"/>
  <c r="AD2020" i="19"/>
  <c r="AC2020" i="19" s="1"/>
  <c r="AD2019" i="19"/>
  <c r="AC2019" i="19" s="1"/>
  <c r="AD2018" i="19"/>
  <c r="AC2018" i="19" s="1"/>
  <c r="AD2017" i="19"/>
  <c r="AC2017" i="19" s="1"/>
  <c r="AD2016" i="19"/>
  <c r="AC2016" i="19" s="1"/>
  <c r="AD2015" i="19"/>
  <c r="AC2015" i="19" s="1"/>
  <c r="AD2014" i="19"/>
  <c r="AC2014" i="19" s="1"/>
  <c r="AD2013" i="19"/>
  <c r="AC2013" i="19" s="1"/>
  <c r="AD2012" i="19"/>
  <c r="AC2012" i="19" s="1"/>
  <c r="AD2011" i="19"/>
  <c r="AC2011" i="19" s="1"/>
  <c r="AD2010" i="19"/>
  <c r="AC2010" i="19" s="1"/>
  <c r="AD2009" i="19"/>
  <c r="AC2009" i="19" s="1"/>
  <c r="AD2008" i="19"/>
  <c r="AC2008" i="19" s="1"/>
  <c r="AD2007" i="19"/>
  <c r="AC2007" i="19" s="1"/>
  <c r="AD2006" i="19"/>
  <c r="AC2006" i="19" s="1"/>
  <c r="AD2005" i="19"/>
  <c r="AC2005" i="19" s="1"/>
  <c r="AD2004" i="19"/>
  <c r="AC2004" i="19" s="1"/>
  <c r="AD2003" i="19"/>
  <c r="AC2003" i="19" s="1"/>
  <c r="AD2002" i="19"/>
  <c r="AC2002" i="19" s="1"/>
  <c r="AD2001" i="19"/>
  <c r="AC2001" i="19" s="1"/>
  <c r="AD2000" i="19"/>
  <c r="AC2000" i="19" s="1"/>
  <c r="AD1999" i="19"/>
  <c r="AC1999" i="19" s="1"/>
  <c r="AD1998" i="19"/>
  <c r="AC1998" i="19" s="1"/>
  <c r="AD1997" i="19"/>
  <c r="AC1997" i="19" s="1"/>
  <c r="AD1996" i="19"/>
  <c r="AC1996" i="19" s="1"/>
  <c r="AD1995" i="19"/>
  <c r="AC1995" i="19" s="1"/>
  <c r="AD1994" i="19"/>
  <c r="AC1994" i="19" s="1"/>
  <c r="AD1993" i="19"/>
  <c r="AC1993" i="19" s="1"/>
  <c r="AD1992" i="19"/>
  <c r="AC1992" i="19" s="1"/>
  <c r="AD1991" i="19"/>
  <c r="AC1991" i="19" s="1"/>
  <c r="AD1990" i="19"/>
  <c r="AC1990" i="19" s="1"/>
  <c r="AD1989" i="19"/>
  <c r="AC1989" i="19" s="1"/>
  <c r="AD1988" i="19"/>
  <c r="AC1988" i="19" s="1"/>
  <c r="AD1987" i="19"/>
  <c r="AC1987" i="19" s="1"/>
  <c r="AD1986" i="19"/>
  <c r="AC1986" i="19" s="1"/>
  <c r="AD1985" i="19"/>
  <c r="AC1985" i="19" s="1"/>
  <c r="AD1984" i="19"/>
  <c r="AC1984" i="19" s="1"/>
  <c r="AD1983" i="19"/>
  <c r="AC1983" i="19" s="1"/>
  <c r="AD1982" i="19"/>
  <c r="AC1982" i="19" s="1"/>
  <c r="AD1981" i="19"/>
  <c r="AC1981" i="19" s="1"/>
  <c r="AD1980" i="19"/>
  <c r="AC1980" i="19" s="1"/>
  <c r="AD1979" i="19"/>
  <c r="AC1979" i="19" s="1"/>
  <c r="AD1978" i="19"/>
  <c r="AC1978" i="19" s="1"/>
  <c r="AD1977" i="19"/>
  <c r="AC1977" i="19" s="1"/>
  <c r="AD1976" i="19"/>
  <c r="AC1976" i="19" s="1"/>
  <c r="AD1975" i="19"/>
  <c r="AC1975" i="19" s="1"/>
  <c r="AD1974" i="19"/>
  <c r="AC1974" i="19" s="1"/>
  <c r="AD1973" i="19"/>
  <c r="AC1973" i="19" s="1"/>
  <c r="AD1972" i="19"/>
  <c r="AC1972" i="19" s="1"/>
  <c r="AD1971" i="19"/>
  <c r="AC1971" i="19" s="1"/>
  <c r="AD1970" i="19"/>
  <c r="AC1970" i="19" s="1"/>
  <c r="AD1969" i="19"/>
  <c r="AC1969" i="19" s="1"/>
  <c r="AD1968" i="19"/>
  <c r="AC1968" i="19" s="1"/>
  <c r="AD1967" i="19"/>
  <c r="AC1967" i="19" s="1"/>
  <c r="AD1966" i="19"/>
  <c r="AC1966" i="19" s="1"/>
  <c r="AD1965" i="19"/>
  <c r="AC1965" i="19" s="1"/>
  <c r="AD1964" i="19"/>
  <c r="AC1964" i="19" s="1"/>
  <c r="AD1963" i="19"/>
  <c r="AC1963" i="19" s="1"/>
  <c r="AD1962" i="19"/>
  <c r="AC1962" i="19" s="1"/>
  <c r="AD1961" i="19"/>
  <c r="AC1961" i="19" s="1"/>
  <c r="AD1960" i="19"/>
  <c r="AC1960" i="19" s="1"/>
  <c r="AD1959" i="19"/>
  <c r="AC1959" i="19" s="1"/>
  <c r="AD1958" i="19"/>
  <c r="AC1958" i="19" s="1"/>
  <c r="AD1957" i="19"/>
  <c r="AC1957" i="19" s="1"/>
  <c r="AD1956" i="19"/>
  <c r="AC1956" i="19" s="1"/>
  <c r="AD1955" i="19"/>
  <c r="AC1955" i="19" s="1"/>
  <c r="AD1954" i="19"/>
  <c r="AC1954" i="19" s="1"/>
  <c r="AD1953" i="19"/>
  <c r="AC1953" i="19" s="1"/>
  <c r="AD1952" i="19"/>
  <c r="AC1952" i="19" s="1"/>
  <c r="AD1951" i="19"/>
  <c r="AC1951" i="19" s="1"/>
  <c r="AD1950" i="19"/>
  <c r="AC1950" i="19" s="1"/>
  <c r="AD1949" i="19"/>
  <c r="AC1949" i="19" s="1"/>
  <c r="AD1948" i="19"/>
  <c r="AC1948" i="19" s="1"/>
  <c r="AD1947" i="19"/>
  <c r="AC1947" i="19" s="1"/>
  <c r="AD1946" i="19"/>
  <c r="AC1946" i="19" s="1"/>
  <c r="AD1945" i="19"/>
  <c r="AC1945" i="19" s="1"/>
  <c r="AD1944" i="19"/>
  <c r="AC1944" i="19" s="1"/>
  <c r="AD1943" i="19"/>
  <c r="AC1943" i="19" s="1"/>
  <c r="AD1942" i="19"/>
  <c r="AC1942" i="19" s="1"/>
  <c r="AD1941" i="19"/>
  <c r="AC1941" i="19" s="1"/>
  <c r="AD1940" i="19"/>
  <c r="AC1940" i="19" s="1"/>
  <c r="AD1939" i="19"/>
  <c r="AC1939" i="19" s="1"/>
  <c r="AD1938" i="19"/>
  <c r="AC1938" i="19" s="1"/>
  <c r="AD1937" i="19"/>
  <c r="AC1937" i="19" s="1"/>
  <c r="AD1936" i="19"/>
  <c r="AC1936" i="19" s="1"/>
  <c r="AD1935" i="19"/>
  <c r="AC1935" i="19" s="1"/>
  <c r="AD1934" i="19"/>
  <c r="AC1934" i="19" s="1"/>
  <c r="AD1933" i="19"/>
  <c r="AC1933" i="19" s="1"/>
  <c r="AD1932" i="19"/>
  <c r="AC1932" i="19" s="1"/>
  <c r="AD1931" i="19"/>
  <c r="AC1931" i="19" s="1"/>
  <c r="AD1930" i="19"/>
  <c r="AC1930" i="19" s="1"/>
  <c r="AD1929" i="19"/>
  <c r="AC1929" i="19" s="1"/>
  <c r="AD1928" i="19"/>
  <c r="AC1928" i="19" s="1"/>
  <c r="AD1927" i="19"/>
  <c r="AC1927" i="19" s="1"/>
  <c r="AD1926" i="19"/>
  <c r="AC1926" i="19" s="1"/>
  <c r="AD1925" i="19"/>
  <c r="AC1925" i="19" s="1"/>
  <c r="AD1924" i="19"/>
  <c r="AC1924" i="19" s="1"/>
  <c r="AD1923" i="19"/>
  <c r="AC1923" i="19" s="1"/>
  <c r="AD1922" i="19"/>
  <c r="AC1922" i="19" s="1"/>
  <c r="AD1921" i="19"/>
  <c r="AC1921" i="19" s="1"/>
  <c r="AD1920" i="19"/>
  <c r="AC1920" i="19" s="1"/>
  <c r="AD1919" i="19"/>
  <c r="AC1919" i="19" s="1"/>
  <c r="AD1918" i="19"/>
  <c r="AC1918" i="19" s="1"/>
  <c r="AD1917" i="19"/>
  <c r="AC1917" i="19" s="1"/>
  <c r="AD1916" i="19"/>
  <c r="AC1916" i="19" s="1"/>
  <c r="AD1915" i="19"/>
  <c r="AC1915" i="19" s="1"/>
  <c r="AD1914" i="19"/>
  <c r="AC1914" i="19" s="1"/>
  <c r="AD1913" i="19"/>
  <c r="AC1913" i="19" s="1"/>
  <c r="AD1912" i="19"/>
  <c r="AC1912" i="19" s="1"/>
  <c r="AD1911" i="19"/>
  <c r="AC1911" i="19" s="1"/>
  <c r="AD1910" i="19"/>
  <c r="AC1910" i="19" s="1"/>
  <c r="AD1909" i="19"/>
  <c r="AC1909" i="19" s="1"/>
  <c r="AD1908" i="19"/>
  <c r="AC1908" i="19" s="1"/>
  <c r="AD1907" i="19"/>
  <c r="AC1907" i="19" s="1"/>
  <c r="AD1906" i="19"/>
  <c r="AC1906" i="19" s="1"/>
  <c r="AD1905" i="19"/>
  <c r="AC1905" i="19" s="1"/>
  <c r="AD1904" i="19"/>
  <c r="AC1904" i="19" s="1"/>
  <c r="AD1903" i="19"/>
  <c r="AC1903" i="19" s="1"/>
  <c r="AD1902" i="19"/>
  <c r="AC1902" i="19" s="1"/>
  <c r="AD1901" i="19"/>
  <c r="AC1901" i="19" s="1"/>
  <c r="AD1900" i="19"/>
  <c r="AC1900" i="19" s="1"/>
  <c r="AD1899" i="19"/>
  <c r="AC1899" i="19" s="1"/>
  <c r="AD1898" i="19"/>
  <c r="AC1898" i="19" s="1"/>
  <c r="AD1897" i="19"/>
  <c r="AC1897" i="19" s="1"/>
  <c r="AD1896" i="19"/>
  <c r="AC1896" i="19" s="1"/>
  <c r="AD1895" i="19"/>
  <c r="AC1895" i="19" s="1"/>
  <c r="AD1894" i="19"/>
  <c r="AC1894" i="19" s="1"/>
  <c r="AD1893" i="19"/>
  <c r="AC1893" i="19" s="1"/>
  <c r="AD1892" i="19"/>
  <c r="AC1892" i="19" s="1"/>
  <c r="AD1891" i="19"/>
  <c r="AC1891" i="19" s="1"/>
  <c r="AD1890" i="19"/>
  <c r="AC1890" i="19" s="1"/>
  <c r="AD1889" i="19"/>
  <c r="AC1889" i="19" s="1"/>
  <c r="AD1888" i="19"/>
  <c r="AC1888" i="19" s="1"/>
  <c r="AD1887" i="19"/>
  <c r="AC1887" i="19" s="1"/>
  <c r="AD1886" i="19"/>
  <c r="AC1886" i="19" s="1"/>
  <c r="AD1885" i="19"/>
  <c r="AC1885" i="19" s="1"/>
  <c r="AD1884" i="19"/>
  <c r="AC1884" i="19" s="1"/>
  <c r="AD1883" i="19"/>
  <c r="AC1883" i="19" s="1"/>
  <c r="AD1882" i="19"/>
  <c r="AC1882" i="19" s="1"/>
  <c r="AD1881" i="19"/>
  <c r="AC1881" i="19" s="1"/>
  <c r="AD1880" i="19"/>
  <c r="AC1880" i="19" s="1"/>
  <c r="AD1879" i="19"/>
  <c r="AC1879" i="19" s="1"/>
  <c r="AD1878" i="19"/>
  <c r="AC1878" i="19" s="1"/>
  <c r="AD1877" i="19"/>
  <c r="AC1877" i="19" s="1"/>
  <c r="AD1876" i="19"/>
  <c r="AC1876" i="19" s="1"/>
  <c r="AD1875" i="19"/>
  <c r="AC1875" i="19" s="1"/>
  <c r="AD1874" i="19"/>
  <c r="AC1874" i="19" s="1"/>
  <c r="AD1873" i="19"/>
  <c r="AC1873" i="19" s="1"/>
  <c r="AD1872" i="19"/>
  <c r="AC1872" i="19" s="1"/>
  <c r="AD1871" i="19"/>
  <c r="AC1871" i="19" s="1"/>
  <c r="AD1870" i="19"/>
  <c r="AC1870" i="19" s="1"/>
  <c r="AD1869" i="19"/>
  <c r="AC1869" i="19" s="1"/>
  <c r="AD1868" i="19"/>
  <c r="AC1868" i="19" s="1"/>
  <c r="AD1867" i="19"/>
  <c r="AC1867" i="19" s="1"/>
  <c r="AD1866" i="19"/>
  <c r="AC1866" i="19" s="1"/>
  <c r="AD1865" i="19"/>
  <c r="AC1865" i="19" s="1"/>
  <c r="AD1864" i="19"/>
  <c r="AC1864" i="19" s="1"/>
  <c r="AD1863" i="19"/>
  <c r="AC1863" i="19" s="1"/>
  <c r="AD1862" i="19"/>
  <c r="AC1862" i="19" s="1"/>
  <c r="AD1861" i="19"/>
  <c r="AC1861" i="19" s="1"/>
  <c r="AD1860" i="19"/>
  <c r="AC1860" i="19" s="1"/>
  <c r="AD1859" i="19"/>
  <c r="AC1859" i="19" s="1"/>
  <c r="AD1858" i="19"/>
  <c r="AC1858" i="19" s="1"/>
  <c r="AD1857" i="19"/>
  <c r="AC1857" i="19" s="1"/>
  <c r="AD1856" i="19"/>
  <c r="AC1856" i="19" s="1"/>
  <c r="AD1855" i="19"/>
  <c r="AC1855" i="19" s="1"/>
  <c r="AD1854" i="19"/>
  <c r="AC1854" i="19" s="1"/>
  <c r="AD1853" i="19"/>
  <c r="AC1853" i="19" s="1"/>
  <c r="AD1852" i="19"/>
  <c r="AC1852" i="19" s="1"/>
  <c r="AD1851" i="19"/>
  <c r="AC1851" i="19" s="1"/>
  <c r="AD1850" i="19"/>
  <c r="AC1850" i="19" s="1"/>
  <c r="AD1849" i="19"/>
  <c r="AC1849" i="19" s="1"/>
  <c r="AD1848" i="19"/>
  <c r="AC1848" i="19" s="1"/>
  <c r="AD1847" i="19"/>
  <c r="AC1847" i="19" s="1"/>
  <c r="AD1846" i="19"/>
  <c r="AC1846" i="19" s="1"/>
  <c r="AD1845" i="19"/>
  <c r="AC1845" i="19" s="1"/>
  <c r="AD1844" i="19"/>
  <c r="AC1844" i="19" s="1"/>
  <c r="AD1843" i="19"/>
  <c r="AC1843" i="19" s="1"/>
  <c r="AD1842" i="19"/>
  <c r="AC1842" i="19" s="1"/>
  <c r="AD1841" i="19"/>
  <c r="AC1841" i="19" s="1"/>
  <c r="AD1840" i="19"/>
  <c r="AC1840" i="19" s="1"/>
  <c r="AD1839" i="19"/>
  <c r="AC1839" i="19" s="1"/>
  <c r="AD1838" i="19"/>
  <c r="AC1838" i="19" s="1"/>
  <c r="AD1837" i="19"/>
  <c r="AC1837" i="19" s="1"/>
  <c r="AD1836" i="19"/>
  <c r="AC1836" i="19" s="1"/>
  <c r="AD1835" i="19"/>
  <c r="AC1835" i="19" s="1"/>
  <c r="AD1834" i="19"/>
  <c r="AC1834" i="19" s="1"/>
  <c r="AD1833" i="19"/>
  <c r="AC1833" i="19" s="1"/>
  <c r="AD1832" i="19"/>
  <c r="AC1832" i="19" s="1"/>
  <c r="AD1831" i="19"/>
  <c r="AC1831" i="19" s="1"/>
  <c r="AD1830" i="19"/>
  <c r="AC1830" i="19" s="1"/>
  <c r="AD1829" i="19"/>
  <c r="AC1829" i="19" s="1"/>
  <c r="AD1828" i="19"/>
  <c r="AC1828" i="19" s="1"/>
  <c r="AD1827" i="19"/>
  <c r="AC1827" i="19" s="1"/>
  <c r="AD1826" i="19"/>
  <c r="AC1826" i="19" s="1"/>
  <c r="AD1825" i="19"/>
  <c r="AC1825" i="19" s="1"/>
  <c r="AD1824" i="19"/>
  <c r="AC1824" i="19" s="1"/>
  <c r="AD1823" i="19"/>
  <c r="AC1823" i="19" s="1"/>
  <c r="AD1822" i="19"/>
  <c r="AC1822" i="19" s="1"/>
  <c r="AD1821" i="19"/>
  <c r="AC1821" i="19" s="1"/>
  <c r="AD1820" i="19"/>
  <c r="AC1820" i="19" s="1"/>
  <c r="AD1819" i="19"/>
  <c r="AC1819" i="19" s="1"/>
  <c r="AD1818" i="19"/>
  <c r="AC1818" i="19" s="1"/>
  <c r="AD1817" i="19"/>
  <c r="AC1817" i="19" s="1"/>
  <c r="AD1816" i="19"/>
  <c r="AC1816" i="19" s="1"/>
  <c r="AD1815" i="19"/>
  <c r="AC1815" i="19" s="1"/>
  <c r="AD1814" i="19"/>
  <c r="AC1814" i="19" s="1"/>
  <c r="AD1813" i="19"/>
  <c r="AC1813" i="19" s="1"/>
  <c r="AD1812" i="19"/>
  <c r="AC1812" i="19" s="1"/>
  <c r="AD1811" i="19"/>
  <c r="AC1811" i="19" s="1"/>
  <c r="AD1810" i="19"/>
  <c r="AC1810" i="19" s="1"/>
  <c r="AD1809" i="19"/>
  <c r="AC1809" i="19" s="1"/>
  <c r="AD1808" i="19"/>
  <c r="AC1808" i="19" s="1"/>
  <c r="AD1807" i="19"/>
  <c r="AC1807" i="19" s="1"/>
  <c r="AD1806" i="19"/>
  <c r="AC1806" i="19" s="1"/>
  <c r="AD1805" i="19"/>
  <c r="AC1805" i="19" s="1"/>
  <c r="AD1804" i="19"/>
  <c r="AC1804" i="19" s="1"/>
  <c r="AD1803" i="19"/>
  <c r="AC1803" i="19" s="1"/>
  <c r="AD1802" i="19"/>
  <c r="AC1802" i="19" s="1"/>
  <c r="AD1801" i="19"/>
  <c r="AC1801" i="19" s="1"/>
  <c r="AD1800" i="19"/>
  <c r="AC1800" i="19" s="1"/>
  <c r="AD1799" i="19"/>
  <c r="AC1799" i="19" s="1"/>
  <c r="AD1798" i="19"/>
  <c r="AC1798" i="19" s="1"/>
  <c r="AD1797" i="19"/>
  <c r="AC1797" i="19" s="1"/>
  <c r="AD1796" i="19"/>
  <c r="AC1796" i="19" s="1"/>
  <c r="AD1795" i="19"/>
  <c r="AC1795" i="19" s="1"/>
  <c r="AD1794" i="19"/>
  <c r="AC1794" i="19" s="1"/>
  <c r="AD1793" i="19"/>
  <c r="AC1793" i="19" s="1"/>
  <c r="AD1792" i="19"/>
  <c r="AC1792" i="19" s="1"/>
  <c r="AD1791" i="19"/>
  <c r="AC1791" i="19" s="1"/>
  <c r="AD1790" i="19"/>
  <c r="AC1790" i="19" s="1"/>
  <c r="AD1789" i="19"/>
  <c r="AC1789" i="19" s="1"/>
  <c r="AD1788" i="19"/>
  <c r="AC1788" i="19" s="1"/>
  <c r="AD1787" i="19"/>
  <c r="AC1787" i="19" s="1"/>
  <c r="AD1786" i="19"/>
  <c r="AC1786" i="19" s="1"/>
  <c r="AD1785" i="19"/>
  <c r="AC1785" i="19" s="1"/>
  <c r="AD1784" i="19"/>
  <c r="AC1784" i="19" s="1"/>
  <c r="AD1783" i="19"/>
  <c r="AC1783" i="19" s="1"/>
  <c r="AD1782" i="19"/>
  <c r="AC1782" i="19" s="1"/>
  <c r="AD1781" i="19"/>
  <c r="AC1781" i="19" s="1"/>
  <c r="AD1780" i="19"/>
  <c r="AC1780" i="19" s="1"/>
  <c r="AD1779" i="19"/>
  <c r="AC1779" i="19" s="1"/>
  <c r="AD1778" i="19"/>
  <c r="AC1778" i="19" s="1"/>
  <c r="AD1777" i="19"/>
  <c r="AC1777" i="19" s="1"/>
  <c r="AD1776" i="19"/>
  <c r="AC1776" i="19" s="1"/>
  <c r="AD1775" i="19"/>
  <c r="AC1775" i="19" s="1"/>
  <c r="AD1774" i="19"/>
  <c r="AC1774" i="19" s="1"/>
  <c r="AD1773" i="19"/>
  <c r="AC1773" i="19" s="1"/>
  <c r="AD1772" i="19"/>
  <c r="AC1772" i="19" s="1"/>
  <c r="AD1771" i="19"/>
  <c r="AC1771" i="19" s="1"/>
  <c r="AD1770" i="19"/>
  <c r="AC1770" i="19" s="1"/>
  <c r="AD1769" i="19"/>
  <c r="AC1769" i="19" s="1"/>
  <c r="AD1768" i="19"/>
  <c r="AC1768" i="19" s="1"/>
  <c r="AD1767" i="19"/>
  <c r="AC1767" i="19" s="1"/>
  <c r="AD1766" i="19"/>
  <c r="AC1766" i="19" s="1"/>
  <c r="AD1765" i="19"/>
  <c r="AC1765" i="19" s="1"/>
  <c r="AD1764" i="19"/>
  <c r="AC1764" i="19" s="1"/>
  <c r="AD1763" i="19"/>
  <c r="AC1763" i="19" s="1"/>
  <c r="AD1762" i="19"/>
  <c r="AC1762" i="19" s="1"/>
  <c r="AD1761" i="19"/>
  <c r="AC1761" i="19" s="1"/>
  <c r="AD1760" i="19"/>
  <c r="AC1760" i="19" s="1"/>
  <c r="AD1759" i="19"/>
  <c r="AC1759" i="19" s="1"/>
  <c r="AD1758" i="19"/>
  <c r="AC1758" i="19" s="1"/>
  <c r="AD1757" i="19"/>
  <c r="AC1757" i="19" s="1"/>
  <c r="AD1756" i="19"/>
  <c r="AC1756" i="19" s="1"/>
  <c r="AD1755" i="19"/>
  <c r="AC1755" i="19" s="1"/>
  <c r="AD1754" i="19"/>
  <c r="AC1754" i="19" s="1"/>
  <c r="AD1753" i="19"/>
  <c r="AC1753" i="19" s="1"/>
  <c r="AD1752" i="19"/>
  <c r="AC1752" i="19" s="1"/>
  <c r="AD1751" i="19"/>
  <c r="AC1751" i="19" s="1"/>
  <c r="AD1750" i="19"/>
  <c r="AC1750" i="19" s="1"/>
  <c r="AD1749" i="19"/>
  <c r="AC1749" i="19" s="1"/>
  <c r="AD1748" i="19"/>
  <c r="AC1748" i="19" s="1"/>
  <c r="AD1747" i="19"/>
  <c r="AC1747" i="19" s="1"/>
  <c r="AD1746" i="19"/>
  <c r="AC1746" i="19" s="1"/>
  <c r="AD1745" i="19"/>
  <c r="AC1745" i="19" s="1"/>
  <c r="AD1744" i="19"/>
  <c r="AC1744" i="19" s="1"/>
  <c r="AD1743" i="19"/>
  <c r="AC1743" i="19" s="1"/>
  <c r="AD1742" i="19"/>
  <c r="AC1742" i="19" s="1"/>
  <c r="AD1741" i="19"/>
  <c r="AC1741" i="19" s="1"/>
  <c r="AD1740" i="19"/>
  <c r="AC1740" i="19" s="1"/>
  <c r="AD1739" i="19"/>
  <c r="AC1739" i="19" s="1"/>
  <c r="AD1738" i="19"/>
  <c r="AC1738" i="19" s="1"/>
  <c r="AD1737" i="19"/>
  <c r="AC1737" i="19" s="1"/>
  <c r="AD1736" i="19"/>
  <c r="AC1736" i="19" s="1"/>
  <c r="AD1735" i="19"/>
  <c r="AC1735" i="19" s="1"/>
  <c r="AD1734" i="19"/>
  <c r="AC1734" i="19" s="1"/>
  <c r="AD1733" i="19"/>
  <c r="AC1733" i="19" s="1"/>
  <c r="AD1732" i="19"/>
  <c r="AC1732" i="19" s="1"/>
  <c r="AD1731" i="19"/>
  <c r="AC1731" i="19" s="1"/>
  <c r="AD1730" i="19"/>
  <c r="AC1730" i="19" s="1"/>
  <c r="AD1729" i="19"/>
  <c r="AC1729" i="19" s="1"/>
  <c r="AD1728" i="19"/>
  <c r="AC1728" i="19" s="1"/>
  <c r="AD1727" i="19"/>
  <c r="AC1727" i="19" s="1"/>
  <c r="AD1726" i="19"/>
  <c r="AC1726" i="19" s="1"/>
  <c r="AD1725" i="19"/>
  <c r="AC1725" i="19" s="1"/>
  <c r="AD1724" i="19"/>
  <c r="AC1724" i="19" s="1"/>
  <c r="AD1723" i="19"/>
  <c r="AC1723" i="19" s="1"/>
  <c r="AD1722" i="19"/>
  <c r="AC1722" i="19" s="1"/>
  <c r="AD1721" i="19"/>
  <c r="AC1721" i="19" s="1"/>
  <c r="AD1720" i="19"/>
  <c r="AC1720" i="19" s="1"/>
  <c r="AD1719" i="19"/>
  <c r="AC1719" i="19" s="1"/>
  <c r="AD1718" i="19"/>
  <c r="AC1718" i="19" s="1"/>
  <c r="AD1717" i="19"/>
  <c r="AC1717" i="19" s="1"/>
  <c r="AD1716" i="19"/>
  <c r="AC1716" i="19" s="1"/>
  <c r="AD1715" i="19"/>
  <c r="AC1715" i="19" s="1"/>
  <c r="AD1714" i="19"/>
  <c r="AC1714" i="19" s="1"/>
  <c r="AD1713" i="19"/>
  <c r="AC1713" i="19" s="1"/>
  <c r="AD1712" i="19"/>
  <c r="AC1712" i="19" s="1"/>
  <c r="AD1711" i="19"/>
  <c r="AC1711" i="19" s="1"/>
  <c r="AD1710" i="19"/>
  <c r="AC1710" i="19" s="1"/>
  <c r="AD1709" i="19"/>
  <c r="AC1709" i="19" s="1"/>
  <c r="AD1708" i="19"/>
  <c r="AC1708" i="19" s="1"/>
  <c r="AD1707" i="19"/>
  <c r="AC1707" i="19" s="1"/>
  <c r="AD1706" i="19"/>
  <c r="AC1706" i="19" s="1"/>
  <c r="AD1705" i="19"/>
  <c r="AC1705" i="19" s="1"/>
  <c r="AD1704" i="19"/>
  <c r="AC1704" i="19" s="1"/>
  <c r="AD1703" i="19"/>
  <c r="AC1703" i="19" s="1"/>
  <c r="AD1702" i="19"/>
  <c r="AC1702" i="19" s="1"/>
  <c r="AD1701" i="19"/>
  <c r="AC1701" i="19" s="1"/>
  <c r="AD1700" i="19"/>
  <c r="AC1700" i="19" s="1"/>
  <c r="AD1699" i="19"/>
  <c r="AC1699" i="19" s="1"/>
  <c r="AD1698" i="19"/>
  <c r="AC1698" i="19" s="1"/>
  <c r="AD1697" i="19"/>
  <c r="AC1697" i="19" s="1"/>
  <c r="AD1696" i="19"/>
  <c r="AC1696" i="19" s="1"/>
  <c r="AD1695" i="19"/>
  <c r="AC1695" i="19" s="1"/>
  <c r="AD1694" i="19"/>
  <c r="AC1694" i="19" s="1"/>
  <c r="AD1693" i="19"/>
  <c r="AC1693" i="19" s="1"/>
  <c r="AD1692" i="19"/>
  <c r="AC1692" i="19" s="1"/>
  <c r="AD1691" i="19"/>
  <c r="AC1691" i="19" s="1"/>
  <c r="AD1690" i="19"/>
  <c r="AC1690" i="19" s="1"/>
  <c r="AD1689" i="19"/>
  <c r="AC1689" i="19" s="1"/>
  <c r="AD1688" i="19"/>
  <c r="AC1688" i="19" s="1"/>
  <c r="AD1687" i="19"/>
  <c r="AC1687" i="19" s="1"/>
  <c r="AD1686" i="19"/>
  <c r="AC1686" i="19" s="1"/>
  <c r="AD1685" i="19"/>
  <c r="AC1685" i="19" s="1"/>
  <c r="AD1684" i="19"/>
  <c r="AC1684" i="19" s="1"/>
  <c r="AD1683" i="19"/>
  <c r="AC1683" i="19" s="1"/>
  <c r="AD1682" i="19"/>
  <c r="AC1682" i="19" s="1"/>
  <c r="AD1681" i="19"/>
  <c r="AC1681" i="19" s="1"/>
  <c r="AD1680" i="19"/>
  <c r="AC1680" i="19" s="1"/>
  <c r="AD1679" i="19"/>
  <c r="AC1679" i="19" s="1"/>
  <c r="AD1678" i="19"/>
  <c r="AC1678" i="19" s="1"/>
  <c r="AD1677" i="19"/>
  <c r="AC1677" i="19" s="1"/>
  <c r="AD1676" i="19"/>
  <c r="AC1676" i="19" s="1"/>
  <c r="AD1675" i="19"/>
  <c r="AC1675" i="19" s="1"/>
  <c r="AD1674" i="19"/>
  <c r="AC1674" i="19" s="1"/>
  <c r="AD1673" i="19"/>
  <c r="AC1673" i="19" s="1"/>
  <c r="AD1672" i="19"/>
  <c r="AC1672" i="19" s="1"/>
  <c r="AD1671" i="19"/>
  <c r="AC1671" i="19" s="1"/>
  <c r="AD1670" i="19"/>
  <c r="AC1670" i="19" s="1"/>
  <c r="AD1669" i="19"/>
  <c r="AC1669" i="19" s="1"/>
  <c r="AD1668" i="19"/>
  <c r="AC1668" i="19" s="1"/>
  <c r="AD1667" i="19"/>
  <c r="AC1667" i="19" s="1"/>
  <c r="AD1666" i="19"/>
  <c r="AC1666" i="19" s="1"/>
  <c r="AD1665" i="19"/>
  <c r="AC1665" i="19" s="1"/>
  <c r="AD1664" i="19"/>
  <c r="AC1664" i="19" s="1"/>
  <c r="AD1663" i="19"/>
  <c r="AC1663" i="19" s="1"/>
  <c r="AD1662" i="19"/>
  <c r="AC1662" i="19" s="1"/>
  <c r="AD1661" i="19"/>
  <c r="AC1661" i="19" s="1"/>
  <c r="AD1660" i="19"/>
  <c r="AC1660" i="19" s="1"/>
  <c r="AD1659" i="19"/>
  <c r="AC1659" i="19" s="1"/>
  <c r="AD1658" i="19"/>
  <c r="AC1658" i="19" s="1"/>
  <c r="AD1657" i="19"/>
  <c r="AC1657" i="19" s="1"/>
  <c r="AD1656" i="19"/>
  <c r="AC1656" i="19" s="1"/>
  <c r="AD1655" i="19"/>
  <c r="AC1655" i="19" s="1"/>
  <c r="AD1654" i="19"/>
  <c r="AC1654" i="19" s="1"/>
  <c r="AD1653" i="19"/>
  <c r="AC1653" i="19" s="1"/>
  <c r="AD1652" i="19"/>
  <c r="AC1652" i="19" s="1"/>
  <c r="AD1651" i="19"/>
  <c r="AC1651" i="19" s="1"/>
  <c r="AD1650" i="19"/>
  <c r="AC1650" i="19" s="1"/>
  <c r="AD1649" i="19"/>
  <c r="AC1649" i="19" s="1"/>
  <c r="AD1648" i="19"/>
  <c r="AC1648" i="19" s="1"/>
  <c r="AD1647" i="19"/>
  <c r="AC1647" i="19" s="1"/>
  <c r="AD1646" i="19"/>
  <c r="AC1646" i="19" s="1"/>
  <c r="AD1645" i="19"/>
  <c r="AC1645" i="19" s="1"/>
  <c r="AD1644" i="19"/>
  <c r="AC1644" i="19" s="1"/>
  <c r="AD1643" i="19"/>
  <c r="AC1643" i="19" s="1"/>
  <c r="AD1642" i="19"/>
  <c r="AC1642" i="19" s="1"/>
  <c r="AD1641" i="19"/>
  <c r="AC1641" i="19" s="1"/>
  <c r="AD1640" i="19"/>
  <c r="AC1640" i="19" s="1"/>
  <c r="AD1639" i="19"/>
  <c r="AC1639" i="19" s="1"/>
  <c r="AD1638" i="19"/>
  <c r="AC1638" i="19" s="1"/>
  <c r="AD1637" i="19"/>
  <c r="AC1637" i="19" s="1"/>
  <c r="AD1636" i="19"/>
  <c r="AC1636" i="19" s="1"/>
  <c r="AD1635" i="19"/>
  <c r="AC1635" i="19" s="1"/>
  <c r="AD1634" i="19"/>
  <c r="AC1634" i="19" s="1"/>
  <c r="AD1633" i="19"/>
  <c r="AC1633" i="19" s="1"/>
  <c r="AD1632" i="19"/>
  <c r="AC1632" i="19" s="1"/>
  <c r="AD1631" i="19"/>
  <c r="AC1631" i="19" s="1"/>
  <c r="AD1630" i="19"/>
  <c r="AC1630" i="19" s="1"/>
  <c r="AD1629" i="19"/>
  <c r="AC1629" i="19" s="1"/>
  <c r="AD1628" i="19"/>
  <c r="AC1628" i="19" s="1"/>
  <c r="AD1627" i="19"/>
  <c r="AC1627" i="19" s="1"/>
  <c r="AD1626" i="19"/>
  <c r="AC1626" i="19" s="1"/>
  <c r="AD1625" i="19"/>
  <c r="AC1625" i="19" s="1"/>
  <c r="AD1624" i="19"/>
  <c r="AC1624" i="19" s="1"/>
  <c r="AD1623" i="19"/>
  <c r="AC1623" i="19" s="1"/>
  <c r="AD1622" i="19"/>
  <c r="AC1622" i="19" s="1"/>
  <c r="AD1621" i="19"/>
  <c r="AC1621" i="19" s="1"/>
  <c r="AD1620" i="19"/>
  <c r="AC1620" i="19" s="1"/>
  <c r="AD1619" i="19"/>
  <c r="AC1619" i="19" s="1"/>
  <c r="AD1618" i="19"/>
  <c r="AC1618" i="19" s="1"/>
  <c r="AD1617" i="19"/>
  <c r="AC1617" i="19" s="1"/>
  <c r="AD1616" i="19"/>
  <c r="AC1616" i="19" s="1"/>
  <c r="AD1615" i="19"/>
  <c r="AC1615" i="19" s="1"/>
  <c r="AD1614" i="19"/>
  <c r="AC1614" i="19" s="1"/>
  <c r="AD1613" i="19"/>
  <c r="AC1613" i="19" s="1"/>
  <c r="AD1612" i="19"/>
  <c r="AC1612" i="19" s="1"/>
  <c r="AD1611" i="19"/>
  <c r="AC1611" i="19" s="1"/>
  <c r="AD1610" i="19"/>
  <c r="AC1610" i="19" s="1"/>
  <c r="AD1609" i="19"/>
  <c r="AC1609" i="19" s="1"/>
  <c r="AD1608" i="19"/>
  <c r="AC1608" i="19" s="1"/>
  <c r="AD1607" i="19"/>
  <c r="AC1607" i="19" s="1"/>
  <c r="AD1606" i="19"/>
  <c r="AC1606" i="19" s="1"/>
  <c r="AD1605" i="19"/>
  <c r="AC1605" i="19" s="1"/>
  <c r="AD1604" i="19"/>
  <c r="AC1604" i="19" s="1"/>
  <c r="AD1603" i="19"/>
  <c r="AC1603" i="19" s="1"/>
  <c r="AD1602" i="19"/>
  <c r="AC1602" i="19" s="1"/>
  <c r="AD1601" i="19"/>
  <c r="AC1601" i="19" s="1"/>
  <c r="AD1600" i="19"/>
  <c r="AC1600" i="19" s="1"/>
  <c r="AD1599" i="19"/>
  <c r="AC1599" i="19" s="1"/>
  <c r="AD1598" i="19"/>
  <c r="AC1598" i="19" s="1"/>
  <c r="AD1597" i="19"/>
  <c r="AC1597" i="19" s="1"/>
  <c r="AD1596" i="19"/>
  <c r="AC1596" i="19" s="1"/>
  <c r="AD1595" i="19"/>
  <c r="AC1595" i="19" s="1"/>
  <c r="AD1594" i="19"/>
  <c r="AC1594" i="19" s="1"/>
  <c r="AD1593" i="19"/>
  <c r="AC1593" i="19" s="1"/>
  <c r="AD1592" i="19"/>
  <c r="AC1592" i="19" s="1"/>
  <c r="AD1591" i="19"/>
  <c r="AC1591" i="19" s="1"/>
  <c r="AD1590" i="19"/>
  <c r="AC1590" i="19" s="1"/>
  <c r="AD1589" i="19"/>
  <c r="AC1589" i="19" s="1"/>
  <c r="AD1588" i="19"/>
  <c r="AC1588" i="19" s="1"/>
  <c r="AD1587" i="19"/>
  <c r="AC1587" i="19" s="1"/>
  <c r="AD1586" i="19"/>
  <c r="AC1586" i="19" s="1"/>
  <c r="AD1585" i="19"/>
  <c r="AC1585" i="19" s="1"/>
  <c r="AD1584" i="19"/>
  <c r="AC1584" i="19" s="1"/>
  <c r="AD1583" i="19"/>
  <c r="AC1583" i="19" s="1"/>
  <c r="AD1582" i="19"/>
  <c r="AC1582" i="19" s="1"/>
  <c r="AD1581" i="19"/>
  <c r="AC1581" i="19" s="1"/>
  <c r="AD1580" i="19"/>
  <c r="AC1580" i="19" s="1"/>
  <c r="AD1579" i="19"/>
  <c r="AC1579" i="19" s="1"/>
  <c r="AD1578" i="19"/>
  <c r="AC1578" i="19" s="1"/>
  <c r="AD1577" i="19"/>
  <c r="AC1577" i="19" s="1"/>
  <c r="AD1576" i="19"/>
  <c r="AC1576" i="19" s="1"/>
  <c r="AD1575" i="19"/>
  <c r="AC1575" i="19" s="1"/>
  <c r="AD1574" i="19"/>
  <c r="AC1574" i="19" s="1"/>
  <c r="AD1573" i="19"/>
  <c r="AC1573" i="19" s="1"/>
  <c r="AD1572" i="19"/>
  <c r="AC1572" i="19" s="1"/>
  <c r="AD1571" i="19"/>
  <c r="AC1571" i="19" s="1"/>
  <c r="AD1570" i="19"/>
  <c r="AC1570" i="19" s="1"/>
  <c r="AD1569" i="19"/>
  <c r="AC1569" i="19" s="1"/>
  <c r="AD1568" i="19"/>
  <c r="AC1568" i="19" s="1"/>
  <c r="AD1567" i="19"/>
  <c r="AC1567" i="19" s="1"/>
  <c r="AD1566" i="19"/>
  <c r="AC1566" i="19" s="1"/>
  <c r="AD1565" i="19"/>
  <c r="AC1565" i="19" s="1"/>
  <c r="AD1564" i="19"/>
  <c r="AC1564" i="19" s="1"/>
  <c r="AD1563" i="19"/>
  <c r="AC1563" i="19" s="1"/>
  <c r="AD1562" i="19"/>
  <c r="AC1562" i="19" s="1"/>
  <c r="AD1561" i="19"/>
  <c r="AC1561" i="19" s="1"/>
  <c r="AD1560" i="19"/>
  <c r="AC1560" i="19" s="1"/>
  <c r="AD1559" i="19"/>
  <c r="AC1559" i="19" s="1"/>
  <c r="AD1558" i="19"/>
  <c r="AC1558" i="19" s="1"/>
  <c r="AD1557" i="19"/>
  <c r="AC1557" i="19" s="1"/>
  <c r="AD1556" i="19"/>
  <c r="AC1556" i="19" s="1"/>
  <c r="AD1555" i="19"/>
  <c r="AC1555" i="19" s="1"/>
  <c r="AD1554" i="19"/>
  <c r="AC1554" i="19" s="1"/>
  <c r="AD1553" i="19"/>
  <c r="AC1553" i="19" s="1"/>
  <c r="AD1552" i="19"/>
  <c r="AC1552" i="19" s="1"/>
  <c r="AD1551" i="19"/>
  <c r="AC1551" i="19" s="1"/>
  <c r="AD1550" i="19"/>
  <c r="AC1550" i="19" s="1"/>
  <c r="AD1549" i="19"/>
  <c r="AC1549" i="19" s="1"/>
  <c r="AD1548" i="19"/>
  <c r="AC1548" i="19" s="1"/>
  <c r="AD1547" i="19"/>
  <c r="AC1547" i="19" s="1"/>
  <c r="AD1546" i="19"/>
  <c r="AC1546" i="19" s="1"/>
  <c r="AD1545" i="19"/>
  <c r="AC1545" i="19" s="1"/>
  <c r="AD1544" i="19"/>
  <c r="AC1544" i="19" s="1"/>
  <c r="AD1543" i="19"/>
  <c r="AC1543" i="19" s="1"/>
  <c r="AD1542" i="19"/>
  <c r="AC1542" i="19" s="1"/>
  <c r="AD1541" i="19"/>
  <c r="AC1541" i="19" s="1"/>
  <c r="AD1540" i="19"/>
  <c r="AC1540" i="19" s="1"/>
  <c r="AD1539" i="19"/>
  <c r="AC1539" i="19" s="1"/>
  <c r="AD1538" i="19"/>
  <c r="AC1538" i="19" s="1"/>
  <c r="AD1537" i="19"/>
  <c r="AC1537" i="19" s="1"/>
  <c r="AD1536" i="19"/>
  <c r="AC1536" i="19" s="1"/>
  <c r="AD1535" i="19"/>
  <c r="AC1535" i="19" s="1"/>
  <c r="AD1534" i="19"/>
  <c r="AC1534" i="19" s="1"/>
  <c r="AD1533" i="19"/>
  <c r="AC1533" i="19" s="1"/>
  <c r="AD1532" i="19"/>
  <c r="AC1532" i="19" s="1"/>
  <c r="AD1531" i="19"/>
  <c r="AC1531" i="19" s="1"/>
  <c r="AD1530" i="19"/>
  <c r="AC1530" i="19" s="1"/>
  <c r="AD1529" i="19"/>
  <c r="AC1529" i="19" s="1"/>
  <c r="AD1528" i="19"/>
  <c r="AC1528" i="19" s="1"/>
  <c r="AD1527" i="19"/>
  <c r="AC1527" i="19" s="1"/>
  <c r="AD1526" i="19"/>
  <c r="AC1526" i="19" s="1"/>
  <c r="AD1525" i="19"/>
  <c r="AC1525" i="19" s="1"/>
  <c r="AD1524" i="19"/>
  <c r="AC1524" i="19" s="1"/>
  <c r="AD1523" i="19"/>
  <c r="AC1523" i="19" s="1"/>
  <c r="AD1522" i="19"/>
  <c r="AC1522" i="19" s="1"/>
  <c r="AD1521" i="19"/>
  <c r="AC1521" i="19" s="1"/>
  <c r="AD1520" i="19"/>
  <c r="AC1520" i="19" s="1"/>
  <c r="AD1519" i="19"/>
  <c r="AC1519" i="19" s="1"/>
  <c r="AD1518" i="19"/>
  <c r="AC1518" i="19" s="1"/>
  <c r="AD1517" i="19"/>
  <c r="AC1517" i="19" s="1"/>
  <c r="AD1516" i="19"/>
  <c r="AC1516" i="19" s="1"/>
  <c r="AD1515" i="19"/>
  <c r="AC1515" i="19" s="1"/>
  <c r="AD1514" i="19"/>
  <c r="AC1514" i="19" s="1"/>
  <c r="AD1513" i="19"/>
  <c r="AC1513" i="19" s="1"/>
  <c r="AD1512" i="19"/>
  <c r="AC1512" i="19" s="1"/>
  <c r="AD1511" i="19"/>
  <c r="AC1511" i="19" s="1"/>
  <c r="AD1510" i="19"/>
  <c r="AC1510" i="19" s="1"/>
  <c r="AD1509" i="19"/>
  <c r="AC1509" i="19" s="1"/>
  <c r="AD1508" i="19"/>
  <c r="AC1508" i="19" s="1"/>
  <c r="AD1507" i="19"/>
  <c r="AC1507" i="19" s="1"/>
  <c r="AD1506" i="19"/>
  <c r="AC1506" i="19" s="1"/>
  <c r="AD1505" i="19"/>
  <c r="AC1505" i="19" s="1"/>
  <c r="AD1504" i="19"/>
  <c r="AC1504" i="19" s="1"/>
  <c r="AD1503" i="19"/>
  <c r="AC1503" i="19" s="1"/>
  <c r="AD1502" i="19"/>
  <c r="AC1502" i="19" s="1"/>
  <c r="AD1501" i="19"/>
  <c r="AC1501" i="19" s="1"/>
  <c r="AD1500" i="19"/>
  <c r="AC1500" i="19" s="1"/>
  <c r="AD1499" i="19"/>
  <c r="AC1499" i="19" s="1"/>
  <c r="AD1498" i="19"/>
  <c r="AC1498" i="19" s="1"/>
  <c r="AD1497" i="19"/>
  <c r="AC1497" i="19" s="1"/>
  <c r="AD1496" i="19"/>
  <c r="AC1496" i="19" s="1"/>
  <c r="AD1495" i="19"/>
  <c r="AC1495" i="19" s="1"/>
  <c r="AD1494" i="19"/>
  <c r="AC1494" i="19" s="1"/>
  <c r="AD1493" i="19"/>
  <c r="AC1493" i="19" s="1"/>
  <c r="AD1492" i="19"/>
  <c r="AC1492" i="19" s="1"/>
  <c r="AD1491" i="19"/>
  <c r="AC1491" i="19" s="1"/>
  <c r="AD1490" i="19"/>
  <c r="AC1490" i="19" s="1"/>
  <c r="AD1489" i="19"/>
  <c r="AC1489" i="19" s="1"/>
  <c r="AD1488" i="19"/>
  <c r="AC1488" i="19" s="1"/>
  <c r="AD1487" i="19"/>
  <c r="AC1487" i="19" s="1"/>
  <c r="AD1486" i="19"/>
  <c r="AC1486" i="19" s="1"/>
  <c r="AD1485" i="19"/>
  <c r="AC1485" i="19" s="1"/>
  <c r="AD1484" i="19"/>
  <c r="AC1484" i="19" s="1"/>
  <c r="AD1483" i="19"/>
  <c r="AC1483" i="19" s="1"/>
  <c r="AD1482" i="19"/>
  <c r="AC1482" i="19" s="1"/>
  <c r="AD1481" i="19"/>
  <c r="AC1481" i="19" s="1"/>
  <c r="AD1480" i="19"/>
  <c r="AC1480" i="19" s="1"/>
  <c r="AD1479" i="19"/>
  <c r="AC1479" i="19" s="1"/>
  <c r="AD1478" i="19"/>
  <c r="AC1478" i="19" s="1"/>
  <c r="AD1477" i="19"/>
  <c r="AC1477" i="19" s="1"/>
  <c r="AD1476" i="19"/>
  <c r="AC1476" i="19" s="1"/>
  <c r="AD1475" i="19"/>
  <c r="AC1475" i="19" s="1"/>
  <c r="AD1474" i="19"/>
  <c r="AC1474" i="19" s="1"/>
  <c r="AD1473" i="19"/>
  <c r="AC1473" i="19" s="1"/>
  <c r="AD1472" i="19"/>
  <c r="AC1472" i="19" s="1"/>
  <c r="AD1471" i="19"/>
  <c r="AC1471" i="19" s="1"/>
  <c r="AD1470" i="19"/>
  <c r="AC1470" i="19" s="1"/>
  <c r="AD1469" i="19"/>
  <c r="AC1469" i="19" s="1"/>
  <c r="AD1468" i="19"/>
  <c r="AC1468" i="19" s="1"/>
  <c r="AD1467" i="19"/>
  <c r="AC1467" i="19" s="1"/>
  <c r="AD1466" i="19"/>
  <c r="AC1466" i="19" s="1"/>
  <c r="AD1465" i="19"/>
  <c r="AC1465" i="19" s="1"/>
  <c r="AD1464" i="19"/>
  <c r="AC1464" i="19" s="1"/>
  <c r="AD1463" i="19"/>
  <c r="AC1463" i="19" s="1"/>
  <c r="AD1462" i="19"/>
  <c r="AC1462" i="19" s="1"/>
  <c r="AD1461" i="19"/>
  <c r="AC1461" i="19" s="1"/>
  <c r="AD1460" i="19"/>
  <c r="AC1460" i="19" s="1"/>
  <c r="AD1459" i="19"/>
  <c r="AC1459" i="19" s="1"/>
  <c r="AD1458" i="19"/>
  <c r="AC1458" i="19" s="1"/>
  <c r="AD1457" i="19"/>
  <c r="AC1457" i="19" s="1"/>
  <c r="AD1456" i="19"/>
  <c r="AC1456" i="19" s="1"/>
  <c r="AD1455" i="19"/>
  <c r="AC1455" i="19" s="1"/>
  <c r="AD1454" i="19"/>
  <c r="AC1454" i="19" s="1"/>
  <c r="AD1453" i="19"/>
  <c r="AC1453" i="19" s="1"/>
  <c r="AD1452" i="19"/>
  <c r="AC1452" i="19" s="1"/>
  <c r="AD1451" i="19"/>
  <c r="AC1451" i="19" s="1"/>
  <c r="AD1450" i="19"/>
  <c r="AC1450" i="19" s="1"/>
  <c r="AD1449" i="19"/>
  <c r="AC1449" i="19" s="1"/>
  <c r="AD1448" i="19"/>
  <c r="AC1448" i="19" s="1"/>
  <c r="AD1447" i="19"/>
  <c r="AC1447" i="19" s="1"/>
  <c r="AD1446" i="19"/>
  <c r="AC1446" i="19" s="1"/>
  <c r="AD1445" i="19"/>
  <c r="AC1445" i="19" s="1"/>
  <c r="AD1444" i="19"/>
  <c r="AC1444" i="19" s="1"/>
  <c r="AD1443" i="19"/>
  <c r="AC1443" i="19" s="1"/>
  <c r="AD1442" i="19"/>
  <c r="AC1442" i="19" s="1"/>
  <c r="AD1441" i="19"/>
  <c r="AC1441" i="19" s="1"/>
  <c r="AD1440" i="19"/>
  <c r="AC1440" i="19" s="1"/>
  <c r="AD1439" i="19"/>
  <c r="AC1439" i="19" s="1"/>
  <c r="AD1438" i="19"/>
  <c r="AC1438" i="19" s="1"/>
  <c r="AD1437" i="19"/>
  <c r="AC1437" i="19" s="1"/>
  <c r="AD1436" i="19"/>
  <c r="AC1436" i="19" s="1"/>
  <c r="AD1435" i="19"/>
  <c r="AC1435" i="19" s="1"/>
  <c r="AD1434" i="19"/>
  <c r="AC1434" i="19" s="1"/>
  <c r="AD1433" i="19"/>
  <c r="AC1433" i="19" s="1"/>
  <c r="AD1432" i="19"/>
  <c r="AC1432" i="19" s="1"/>
  <c r="AD1431" i="19"/>
  <c r="AC1431" i="19" s="1"/>
  <c r="AD1430" i="19"/>
  <c r="AC1430" i="19" s="1"/>
  <c r="AD1429" i="19"/>
  <c r="AC1429" i="19" s="1"/>
  <c r="AD1428" i="19"/>
  <c r="AC1428" i="19" s="1"/>
  <c r="AD1427" i="19"/>
  <c r="AC1427" i="19" s="1"/>
  <c r="AD1426" i="19"/>
  <c r="AC1426" i="19" s="1"/>
  <c r="AD1425" i="19"/>
  <c r="AC1425" i="19" s="1"/>
  <c r="AD1424" i="19"/>
  <c r="AC1424" i="19" s="1"/>
  <c r="AD1423" i="19"/>
  <c r="AC1423" i="19" s="1"/>
  <c r="AD1422" i="19"/>
  <c r="AC1422" i="19" s="1"/>
  <c r="AD1421" i="19"/>
  <c r="AC1421" i="19" s="1"/>
  <c r="AD1420" i="19"/>
  <c r="AC1420" i="19" s="1"/>
  <c r="AD1419" i="19"/>
  <c r="AC1419" i="19" s="1"/>
  <c r="AD1418" i="19"/>
  <c r="AC1418" i="19" s="1"/>
  <c r="AD1417" i="19"/>
  <c r="AC1417" i="19" s="1"/>
  <c r="AD1416" i="19"/>
  <c r="AC1416" i="19" s="1"/>
  <c r="AD1415" i="19"/>
  <c r="AC1415" i="19" s="1"/>
  <c r="AD1414" i="19"/>
  <c r="AC1414" i="19" s="1"/>
  <c r="AD1413" i="19"/>
  <c r="AC1413" i="19" s="1"/>
  <c r="AD1412" i="19"/>
  <c r="AC1412" i="19" s="1"/>
  <c r="AD1411" i="19"/>
  <c r="AC1411" i="19" s="1"/>
  <c r="AD1410" i="19"/>
  <c r="AC1410" i="19" s="1"/>
  <c r="AD1409" i="19"/>
  <c r="AC1409" i="19" s="1"/>
  <c r="AD1408" i="19"/>
  <c r="AC1408" i="19" s="1"/>
  <c r="AD1407" i="19"/>
  <c r="AC1407" i="19" s="1"/>
  <c r="AD1406" i="19"/>
  <c r="AC1406" i="19" s="1"/>
  <c r="AD1405" i="19"/>
  <c r="AC1405" i="19" s="1"/>
  <c r="AD1404" i="19"/>
  <c r="AC1404" i="19" s="1"/>
  <c r="AD1403" i="19"/>
  <c r="AC1403" i="19" s="1"/>
  <c r="AD1402" i="19"/>
  <c r="AC1402" i="19" s="1"/>
  <c r="AD1401" i="19"/>
  <c r="AC1401" i="19" s="1"/>
  <c r="AD1400" i="19"/>
  <c r="AC1400" i="19" s="1"/>
  <c r="AD1399" i="19"/>
  <c r="AC1399" i="19" s="1"/>
  <c r="AD1398" i="19"/>
  <c r="AC1398" i="19" s="1"/>
  <c r="AD1397" i="19"/>
  <c r="AC1397" i="19" s="1"/>
  <c r="AD1396" i="19"/>
  <c r="AC1396" i="19" s="1"/>
  <c r="AD1395" i="19"/>
  <c r="AC1395" i="19" s="1"/>
  <c r="AD1394" i="19"/>
  <c r="AC1394" i="19" s="1"/>
  <c r="AD1393" i="19"/>
  <c r="AC1393" i="19" s="1"/>
  <c r="AD1392" i="19"/>
  <c r="AC1392" i="19" s="1"/>
  <c r="AD1391" i="19"/>
  <c r="AC1391" i="19" s="1"/>
  <c r="AD1390" i="19"/>
  <c r="AC1390" i="19" s="1"/>
  <c r="AD1389" i="19"/>
  <c r="AC1389" i="19" s="1"/>
  <c r="AD1388" i="19"/>
  <c r="AC1388" i="19" s="1"/>
  <c r="AD1387" i="19"/>
  <c r="AC1387" i="19" s="1"/>
  <c r="AD1386" i="19"/>
  <c r="AC1386" i="19" s="1"/>
  <c r="AD1385" i="19"/>
  <c r="AC1385" i="19" s="1"/>
  <c r="AD1384" i="19"/>
  <c r="AC1384" i="19" s="1"/>
  <c r="AD1383" i="19"/>
  <c r="AC1383" i="19" s="1"/>
  <c r="AD1382" i="19"/>
  <c r="AC1382" i="19" s="1"/>
  <c r="AD1381" i="19"/>
  <c r="AC1381" i="19" s="1"/>
  <c r="AD1380" i="19"/>
  <c r="AC1380" i="19" s="1"/>
  <c r="AD1379" i="19"/>
  <c r="AC1379" i="19" s="1"/>
  <c r="AD1378" i="19"/>
  <c r="AC1378" i="19" s="1"/>
  <c r="AD1377" i="19"/>
  <c r="AC1377" i="19" s="1"/>
  <c r="AD1376" i="19"/>
  <c r="AC1376" i="19" s="1"/>
  <c r="AD1375" i="19"/>
  <c r="AC1375" i="19" s="1"/>
  <c r="AD1374" i="19"/>
  <c r="AC1374" i="19" s="1"/>
  <c r="AD1373" i="19"/>
  <c r="AC1373" i="19" s="1"/>
  <c r="AD1372" i="19"/>
  <c r="AC1372" i="19" s="1"/>
  <c r="AD1371" i="19"/>
  <c r="AC1371" i="19" s="1"/>
  <c r="AD1370" i="19"/>
  <c r="AC1370" i="19" s="1"/>
  <c r="AD1369" i="19"/>
  <c r="AC1369" i="19" s="1"/>
  <c r="AD1368" i="19"/>
  <c r="AC1368" i="19" s="1"/>
  <c r="AD1367" i="19"/>
  <c r="AC1367" i="19" s="1"/>
  <c r="AD1366" i="19"/>
  <c r="AC1366" i="19" s="1"/>
  <c r="AD1365" i="19"/>
  <c r="AC1365" i="19" s="1"/>
  <c r="AD1364" i="19"/>
  <c r="AC1364" i="19" s="1"/>
  <c r="AD1363" i="19"/>
  <c r="AC1363" i="19" s="1"/>
  <c r="AD1362" i="19"/>
  <c r="AC1362" i="19" s="1"/>
  <c r="AD1361" i="19"/>
  <c r="AC1361" i="19" s="1"/>
  <c r="AD1360" i="19"/>
  <c r="AC1360" i="19" s="1"/>
  <c r="AD1359" i="19"/>
  <c r="AC1359" i="19" s="1"/>
  <c r="AD1358" i="19"/>
  <c r="AC1358" i="19" s="1"/>
  <c r="AD1357" i="19"/>
  <c r="AC1357" i="19" s="1"/>
  <c r="AD1356" i="19"/>
  <c r="AC1356" i="19" s="1"/>
  <c r="AD1355" i="19"/>
  <c r="AC1355" i="19" s="1"/>
  <c r="AD1354" i="19"/>
  <c r="AC1354" i="19" s="1"/>
  <c r="AD1353" i="19"/>
  <c r="AC1353" i="19" s="1"/>
  <c r="AD1352" i="19"/>
  <c r="AC1352" i="19" s="1"/>
  <c r="AD1351" i="19"/>
  <c r="AC1351" i="19" s="1"/>
  <c r="AD1350" i="19"/>
  <c r="AC1350" i="19" s="1"/>
  <c r="AD1349" i="19"/>
  <c r="AC1349" i="19" s="1"/>
  <c r="AD1348" i="19"/>
  <c r="AC1348" i="19" s="1"/>
  <c r="AD1347" i="19"/>
  <c r="AC1347" i="19" s="1"/>
  <c r="AD1346" i="19"/>
  <c r="AC1346" i="19" s="1"/>
  <c r="AD1345" i="19"/>
  <c r="AC1345" i="19" s="1"/>
  <c r="AD1344" i="19"/>
  <c r="AC1344" i="19" s="1"/>
  <c r="AD1343" i="19"/>
  <c r="AC1343" i="19" s="1"/>
  <c r="AD1342" i="19"/>
  <c r="AC1342" i="19" s="1"/>
  <c r="AD1341" i="19"/>
  <c r="AC1341" i="19" s="1"/>
  <c r="AD1340" i="19"/>
  <c r="AC1340" i="19" s="1"/>
  <c r="AD1339" i="19"/>
  <c r="AC1339" i="19" s="1"/>
  <c r="AD1338" i="19"/>
  <c r="AC1338" i="19" s="1"/>
  <c r="AD1337" i="19"/>
  <c r="AC1337" i="19" s="1"/>
  <c r="AD1336" i="19"/>
  <c r="AC1336" i="19" s="1"/>
  <c r="AD1335" i="19"/>
  <c r="AC1335" i="19" s="1"/>
  <c r="AD1334" i="19"/>
  <c r="AC1334" i="19" s="1"/>
  <c r="AD1333" i="19"/>
  <c r="AC1333" i="19" s="1"/>
  <c r="AD1332" i="19"/>
  <c r="AC1332" i="19" s="1"/>
  <c r="AD1331" i="19"/>
  <c r="AC1331" i="19" s="1"/>
  <c r="AD1330" i="19"/>
  <c r="AC1330" i="19" s="1"/>
  <c r="AD1329" i="19"/>
  <c r="AC1329" i="19" s="1"/>
  <c r="AD1328" i="19"/>
  <c r="AC1328" i="19" s="1"/>
  <c r="AD1327" i="19"/>
  <c r="AC1327" i="19" s="1"/>
  <c r="AD1326" i="19"/>
  <c r="AC1326" i="19" s="1"/>
  <c r="AD1325" i="19"/>
  <c r="AC1325" i="19" s="1"/>
  <c r="AD1324" i="19"/>
  <c r="AC1324" i="19" s="1"/>
  <c r="AD1323" i="19"/>
  <c r="AC1323" i="19" s="1"/>
  <c r="AD1322" i="19"/>
  <c r="AC1322" i="19" s="1"/>
  <c r="AD1321" i="19"/>
  <c r="AC1321" i="19" s="1"/>
  <c r="AD1320" i="19"/>
  <c r="AC1320" i="19" s="1"/>
  <c r="AD1319" i="19"/>
  <c r="AC1319" i="19" s="1"/>
  <c r="AD1318" i="19"/>
  <c r="AC1318" i="19" s="1"/>
  <c r="AD1317" i="19"/>
  <c r="AC1317" i="19" s="1"/>
  <c r="AD1316" i="19"/>
  <c r="AC1316" i="19" s="1"/>
  <c r="AD1315" i="19"/>
  <c r="AC1315" i="19" s="1"/>
  <c r="AD1314" i="19"/>
  <c r="AC1314" i="19" s="1"/>
  <c r="AD1313" i="19"/>
  <c r="AC1313" i="19" s="1"/>
  <c r="AD1312" i="19"/>
  <c r="AC1312" i="19" s="1"/>
  <c r="AD1311" i="19"/>
  <c r="AC1311" i="19" s="1"/>
  <c r="AD1310" i="19"/>
  <c r="AC1310" i="19" s="1"/>
  <c r="AD1309" i="19"/>
  <c r="AC1309" i="19" s="1"/>
  <c r="AD1308" i="19"/>
  <c r="AC1308" i="19" s="1"/>
  <c r="AD1307" i="19"/>
  <c r="AC1307" i="19" s="1"/>
  <c r="AD1306" i="19"/>
  <c r="AC1306" i="19" s="1"/>
  <c r="AD1305" i="19"/>
  <c r="AC1305" i="19" s="1"/>
  <c r="AD1304" i="19"/>
  <c r="AC1304" i="19" s="1"/>
  <c r="AD1303" i="19"/>
  <c r="AC1303" i="19" s="1"/>
  <c r="AD1302" i="19"/>
  <c r="AC1302" i="19" s="1"/>
  <c r="AD1301" i="19"/>
  <c r="AC1301" i="19" s="1"/>
  <c r="AD1300" i="19"/>
  <c r="AC1300" i="19" s="1"/>
  <c r="AD1299" i="19"/>
  <c r="AC1299" i="19" s="1"/>
  <c r="AD1298" i="19"/>
  <c r="AC1298" i="19" s="1"/>
  <c r="AD1297" i="19"/>
  <c r="AC1297" i="19" s="1"/>
  <c r="AD1296" i="19"/>
  <c r="AC1296" i="19" s="1"/>
  <c r="AD1295" i="19"/>
  <c r="AC1295" i="19" s="1"/>
  <c r="AD1294" i="19"/>
  <c r="AC1294" i="19" s="1"/>
  <c r="AD1293" i="19"/>
  <c r="AC1293" i="19" s="1"/>
  <c r="AD1292" i="19"/>
  <c r="AC1292" i="19" s="1"/>
  <c r="AD1291" i="19"/>
  <c r="AC1291" i="19" s="1"/>
  <c r="AD1290" i="19"/>
  <c r="AC1290" i="19" s="1"/>
  <c r="AD1289" i="19"/>
  <c r="AC1289" i="19" s="1"/>
  <c r="AD1288" i="19"/>
  <c r="AC1288" i="19" s="1"/>
  <c r="AD1287" i="19"/>
  <c r="AC1287" i="19" s="1"/>
  <c r="AD1286" i="19"/>
  <c r="AC1286" i="19" s="1"/>
  <c r="AD1285" i="19"/>
  <c r="AC1285" i="19" s="1"/>
  <c r="AD1284" i="19"/>
  <c r="AC1284" i="19" s="1"/>
  <c r="AD1283" i="19"/>
  <c r="AC1283" i="19" s="1"/>
  <c r="AD1282" i="19"/>
  <c r="AC1282" i="19" s="1"/>
  <c r="AD1281" i="19"/>
  <c r="AC1281" i="19" s="1"/>
  <c r="AD1280" i="19"/>
  <c r="AC1280" i="19" s="1"/>
  <c r="AD1279" i="19"/>
  <c r="AC1279" i="19" s="1"/>
  <c r="AD1278" i="19"/>
  <c r="AC1278" i="19" s="1"/>
  <c r="AD1277" i="19"/>
  <c r="AC1277" i="19" s="1"/>
  <c r="AD1276" i="19"/>
  <c r="AC1276" i="19" s="1"/>
  <c r="AD1275" i="19"/>
  <c r="AC1275" i="19" s="1"/>
  <c r="AD1274" i="19"/>
  <c r="AC1274" i="19" s="1"/>
  <c r="AD1273" i="19"/>
  <c r="AC1273" i="19" s="1"/>
  <c r="AD1272" i="19"/>
  <c r="AC1272" i="19" s="1"/>
  <c r="AD1271" i="19"/>
  <c r="AC1271" i="19" s="1"/>
  <c r="AD1270" i="19"/>
  <c r="AC1270" i="19" s="1"/>
  <c r="AD1269" i="19"/>
  <c r="AC1269" i="19" s="1"/>
  <c r="AD1268" i="19"/>
  <c r="AC1268" i="19" s="1"/>
  <c r="AD1267" i="19"/>
  <c r="AC1267" i="19" s="1"/>
  <c r="AD1266" i="19"/>
  <c r="AC1266" i="19" s="1"/>
  <c r="AD1265" i="19"/>
  <c r="AC1265" i="19" s="1"/>
  <c r="AD1264" i="19"/>
  <c r="AC1264" i="19" s="1"/>
  <c r="AD1263" i="19"/>
  <c r="AC1263" i="19" s="1"/>
  <c r="AD1262" i="19"/>
  <c r="AC1262" i="19" s="1"/>
  <c r="AD1261" i="19"/>
  <c r="AC1261" i="19" s="1"/>
  <c r="AD1260" i="19"/>
  <c r="AC1260" i="19" s="1"/>
  <c r="AD1259" i="19"/>
  <c r="AC1259" i="19" s="1"/>
  <c r="AD1258" i="19"/>
  <c r="AC1258" i="19" s="1"/>
  <c r="AD1257" i="19"/>
  <c r="AC1257" i="19" s="1"/>
  <c r="AD1256" i="19"/>
  <c r="AC1256" i="19" s="1"/>
  <c r="AD1255" i="19"/>
  <c r="AC1255" i="19" s="1"/>
  <c r="AD1254" i="19"/>
  <c r="AC1254" i="19" s="1"/>
  <c r="AD1253" i="19"/>
  <c r="AC1253" i="19" s="1"/>
  <c r="AD1252" i="19"/>
  <c r="AC1252" i="19" s="1"/>
  <c r="AD1251" i="19"/>
  <c r="AC1251" i="19" s="1"/>
  <c r="AD1250" i="19"/>
  <c r="AC1250" i="19" s="1"/>
  <c r="AD1249" i="19"/>
  <c r="AC1249" i="19" s="1"/>
  <c r="AD1248" i="19"/>
  <c r="AC1248" i="19" s="1"/>
  <c r="AD1247" i="19"/>
  <c r="AC1247" i="19" s="1"/>
  <c r="AD1246" i="19"/>
  <c r="AC1246" i="19" s="1"/>
  <c r="AD1245" i="19"/>
  <c r="AC1245" i="19" s="1"/>
  <c r="AD1244" i="19"/>
  <c r="AC1244" i="19" s="1"/>
  <c r="AD1243" i="19"/>
  <c r="AC1243" i="19" s="1"/>
  <c r="AD1242" i="19"/>
  <c r="AC1242" i="19" s="1"/>
  <c r="AD1241" i="19"/>
  <c r="AC1241" i="19" s="1"/>
  <c r="AD1240" i="19"/>
  <c r="AC1240" i="19" s="1"/>
  <c r="AD1239" i="19"/>
  <c r="AC1239" i="19" s="1"/>
  <c r="AD1238" i="19"/>
  <c r="AC1238" i="19" s="1"/>
  <c r="AD1237" i="19"/>
  <c r="AC1237" i="19" s="1"/>
  <c r="AD1236" i="19"/>
  <c r="AC1236" i="19" s="1"/>
  <c r="AD1235" i="19"/>
  <c r="AC1235" i="19" s="1"/>
  <c r="AD1234" i="19"/>
  <c r="AC1234" i="19" s="1"/>
  <c r="AD1233" i="19"/>
  <c r="AC1233" i="19" s="1"/>
  <c r="AD1232" i="19"/>
  <c r="AC1232" i="19" s="1"/>
  <c r="AD1231" i="19"/>
  <c r="AC1231" i="19" s="1"/>
  <c r="AD1230" i="19"/>
  <c r="AC1230" i="19" s="1"/>
  <c r="AD1229" i="19"/>
  <c r="AC1229" i="19" s="1"/>
  <c r="AD1228" i="19"/>
  <c r="AC1228" i="19" s="1"/>
  <c r="AD1227" i="19"/>
  <c r="AC1227" i="19" s="1"/>
  <c r="AD1226" i="19"/>
  <c r="AC1226" i="19" s="1"/>
  <c r="AD1225" i="19"/>
  <c r="AC1225" i="19" s="1"/>
  <c r="AD1224" i="19"/>
  <c r="AC1224" i="19" s="1"/>
  <c r="AD1223" i="19"/>
  <c r="AC1223" i="19" s="1"/>
  <c r="AD1222" i="19"/>
  <c r="AC1222" i="19" s="1"/>
  <c r="AD1221" i="19"/>
  <c r="AC1221" i="19" s="1"/>
  <c r="AD1220" i="19"/>
  <c r="AC1220" i="19" s="1"/>
  <c r="AD1219" i="19"/>
  <c r="AC1219" i="19" s="1"/>
  <c r="AD1218" i="19"/>
  <c r="AC1218" i="19" s="1"/>
  <c r="AD1217" i="19"/>
  <c r="AC1217" i="19" s="1"/>
  <c r="AD1216" i="19"/>
  <c r="AC1216" i="19" s="1"/>
  <c r="AD1215" i="19"/>
  <c r="AC1215" i="19" s="1"/>
  <c r="AD1214" i="19"/>
  <c r="AC1214" i="19" s="1"/>
  <c r="AD1213" i="19"/>
  <c r="AC1213" i="19" s="1"/>
  <c r="AD1212" i="19"/>
  <c r="AC1212" i="19" s="1"/>
  <c r="AD1211" i="19"/>
  <c r="AC1211" i="19" s="1"/>
  <c r="AD1210" i="19"/>
  <c r="AC1210" i="19" s="1"/>
  <c r="AD1209" i="19"/>
  <c r="AC1209" i="19" s="1"/>
  <c r="AD1208" i="19"/>
  <c r="AC1208" i="19" s="1"/>
  <c r="AD1207" i="19"/>
  <c r="AC1207" i="19" s="1"/>
  <c r="AD1206" i="19"/>
  <c r="AC1206" i="19" s="1"/>
  <c r="AD1205" i="19"/>
  <c r="AC1205" i="19" s="1"/>
  <c r="AD1204" i="19"/>
  <c r="AC1204" i="19" s="1"/>
  <c r="AD1203" i="19"/>
  <c r="AC1203" i="19" s="1"/>
  <c r="AD1202" i="19"/>
  <c r="AC1202" i="19" s="1"/>
  <c r="AD1201" i="19"/>
  <c r="AC1201" i="19" s="1"/>
  <c r="AD1200" i="19"/>
  <c r="AC1200" i="19" s="1"/>
  <c r="AD1199" i="19"/>
  <c r="AC1199" i="19" s="1"/>
  <c r="AD1198" i="19"/>
  <c r="AC1198" i="19" s="1"/>
  <c r="AD1197" i="19"/>
  <c r="AC1197" i="19" s="1"/>
  <c r="AD1196" i="19"/>
  <c r="AC1196" i="19" s="1"/>
  <c r="AD1195" i="19"/>
  <c r="AC1195" i="19" s="1"/>
  <c r="AD1194" i="19"/>
  <c r="AC1194" i="19" s="1"/>
  <c r="AD1193" i="19"/>
  <c r="AC1193" i="19" s="1"/>
  <c r="AD1192" i="19"/>
  <c r="AC1192" i="19" s="1"/>
  <c r="AD1191" i="19"/>
  <c r="AC1191" i="19" s="1"/>
  <c r="AD1190" i="19"/>
  <c r="AC1190" i="19" s="1"/>
  <c r="AD1189" i="19"/>
  <c r="AC1189" i="19" s="1"/>
  <c r="AD1188" i="19"/>
  <c r="AC1188" i="19" s="1"/>
  <c r="AD1187" i="19"/>
  <c r="AC1187" i="19" s="1"/>
  <c r="AD1186" i="19"/>
  <c r="AC1186" i="19" s="1"/>
  <c r="AD1185" i="19"/>
  <c r="AC1185" i="19" s="1"/>
  <c r="AD1184" i="19"/>
  <c r="AC1184" i="19" s="1"/>
  <c r="AD1183" i="19"/>
  <c r="AC1183" i="19" s="1"/>
  <c r="AD1182" i="19"/>
  <c r="AC1182" i="19" s="1"/>
  <c r="AD1181" i="19"/>
  <c r="AC1181" i="19" s="1"/>
  <c r="AD1180" i="19"/>
  <c r="AC1180" i="19" s="1"/>
  <c r="AD1179" i="19"/>
  <c r="AC1179" i="19" s="1"/>
  <c r="AD1178" i="19"/>
  <c r="AC1178" i="19" s="1"/>
  <c r="AD1177" i="19"/>
  <c r="AC1177" i="19" s="1"/>
  <c r="AD1176" i="19"/>
  <c r="AC1176" i="19" s="1"/>
  <c r="AD1175" i="19"/>
  <c r="AC1175" i="19" s="1"/>
  <c r="AD1174" i="19"/>
  <c r="AC1174" i="19" s="1"/>
  <c r="AD1173" i="19"/>
  <c r="AC1173" i="19" s="1"/>
  <c r="AD1172" i="19"/>
  <c r="AC1172" i="19" s="1"/>
  <c r="AD1171" i="19"/>
  <c r="AC1171" i="19" s="1"/>
  <c r="AD1170" i="19"/>
  <c r="AC1170" i="19" s="1"/>
  <c r="AD1169" i="19"/>
  <c r="AC1169" i="19" s="1"/>
  <c r="AD1168" i="19"/>
  <c r="AC1168" i="19" s="1"/>
  <c r="AD1167" i="19"/>
  <c r="AC1167" i="19" s="1"/>
  <c r="AD1166" i="19"/>
  <c r="AC1166" i="19" s="1"/>
  <c r="AD1165" i="19"/>
  <c r="AC1165" i="19" s="1"/>
  <c r="AD1164" i="19"/>
  <c r="AC1164" i="19" s="1"/>
  <c r="AD1163" i="19"/>
  <c r="AC1163" i="19" s="1"/>
  <c r="AD1162" i="19"/>
  <c r="AC1162" i="19" s="1"/>
  <c r="AD1161" i="19"/>
  <c r="AC1161" i="19" s="1"/>
  <c r="AD1160" i="19"/>
  <c r="AC1160" i="19" s="1"/>
  <c r="AD1159" i="19"/>
  <c r="AC1159" i="19" s="1"/>
  <c r="AD1158" i="19"/>
  <c r="AC1158" i="19" s="1"/>
  <c r="AD1157" i="19"/>
  <c r="AC1157" i="19" s="1"/>
  <c r="AD1156" i="19"/>
  <c r="AC1156" i="19" s="1"/>
  <c r="AD1155" i="19"/>
  <c r="AC1155" i="19" s="1"/>
  <c r="AD1154" i="19"/>
  <c r="AC1154" i="19" s="1"/>
  <c r="AD1153" i="19"/>
  <c r="AC1153" i="19" s="1"/>
  <c r="AD1152" i="19"/>
  <c r="AC1152" i="19" s="1"/>
  <c r="AD1151" i="19"/>
  <c r="AC1151" i="19" s="1"/>
  <c r="AD1150" i="19"/>
  <c r="AC1150" i="19" s="1"/>
  <c r="AD1149" i="19"/>
  <c r="AC1149" i="19" s="1"/>
  <c r="AD1148" i="19"/>
  <c r="AC1148" i="19" s="1"/>
  <c r="AD1147" i="19"/>
  <c r="AC1147" i="19" s="1"/>
  <c r="AD1146" i="19"/>
  <c r="AC1146" i="19" s="1"/>
  <c r="AD1145" i="19"/>
  <c r="AC1145" i="19" s="1"/>
  <c r="AD1144" i="19"/>
  <c r="AC1144" i="19" s="1"/>
  <c r="AD1143" i="19"/>
  <c r="AC1143" i="19" s="1"/>
  <c r="AD1142" i="19"/>
  <c r="AC1142" i="19" s="1"/>
  <c r="AD1141" i="19"/>
  <c r="AC1141" i="19" s="1"/>
  <c r="AD1140" i="19"/>
  <c r="AC1140" i="19" s="1"/>
  <c r="AD1139" i="19"/>
  <c r="AC1139" i="19" s="1"/>
  <c r="AD1138" i="19"/>
  <c r="AC1138" i="19" s="1"/>
  <c r="AD1137" i="19"/>
  <c r="AC1137" i="19" s="1"/>
  <c r="AD1136" i="19"/>
  <c r="AC1136" i="19" s="1"/>
  <c r="AD1135" i="19"/>
  <c r="AC1135" i="19" s="1"/>
  <c r="AD1134" i="19"/>
  <c r="AC1134" i="19" s="1"/>
  <c r="AD1133" i="19"/>
  <c r="AC1133" i="19" s="1"/>
  <c r="AD1132" i="19"/>
  <c r="AC1132" i="19" s="1"/>
  <c r="AD1131" i="19"/>
  <c r="AC1131" i="19" s="1"/>
  <c r="AD1130" i="19"/>
  <c r="AC1130" i="19" s="1"/>
  <c r="AD1129" i="19"/>
  <c r="AC1129" i="19" s="1"/>
  <c r="AD1128" i="19"/>
  <c r="AC1128" i="19" s="1"/>
  <c r="AD1127" i="19"/>
  <c r="AC1127" i="19" s="1"/>
  <c r="AD1126" i="19"/>
  <c r="AC1126" i="19" s="1"/>
  <c r="AD1125" i="19"/>
  <c r="AC1125" i="19" s="1"/>
  <c r="AD1124" i="19"/>
  <c r="AC1124" i="19" s="1"/>
  <c r="AD1123" i="19"/>
  <c r="AC1123" i="19" s="1"/>
  <c r="AD1122" i="19"/>
  <c r="AC1122" i="19" s="1"/>
  <c r="AD1121" i="19"/>
  <c r="AC1121" i="19" s="1"/>
  <c r="AD1120" i="19"/>
  <c r="AC1120" i="19" s="1"/>
  <c r="AD1119" i="19"/>
  <c r="AC1119" i="19" s="1"/>
  <c r="AD1118" i="19"/>
  <c r="AC1118" i="19" s="1"/>
  <c r="AD1117" i="19"/>
  <c r="AC1117" i="19" s="1"/>
  <c r="AD1116" i="19"/>
  <c r="AC1116" i="19" s="1"/>
  <c r="AD1115" i="19"/>
  <c r="AC1115" i="19" s="1"/>
  <c r="AD1114" i="19"/>
  <c r="AC1114" i="19" s="1"/>
  <c r="AD1113" i="19"/>
  <c r="AC1113" i="19" s="1"/>
  <c r="AD1112" i="19"/>
  <c r="AC1112" i="19" s="1"/>
  <c r="AD1111" i="19"/>
  <c r="AC1111" i="19" s="1"/>
  <c r="AD1110" i="19"/>
  <c r="AC1110" i="19" s="1"/>
  <c r="AD1109" i="19"/>
  <c r="AC1109" i="19" s="1"/>
  <c r="AD1108" i="19"/>
  <c r="AC1108" i="19" s="1"/>
  <c r="AD1107" i="19"/>
  <c r="AC1107" i="19" s="1"/>
  <c r="AD1106" i="19"/>
  <c r="AC1106" i="19" s="1"/>
  <c r="AD1105" i="19"/>
  <c r="AC1105" i="19" s="1"/>
  <c r="AD1104" i="19"/>
  <c r="AC1104" i="19" s="1"/>
  <c r="AD1103" i="19"/>
  <c r="AC1103" i="19" s="1"/>
  <c r="AD1102" i="19"/>
  <c r="AC1102" i="19" s="1"/>
  <c r="AD1101" i="19"/>
  <c r="AC1101" i="19" s="1"/>
  <c r="AD1100" i="19"/>
  <c r="AC1100" i="19" s="1"/>
  <c r="AD1099" i="19"/>
  <c r="AC1099" i="19" s="1"/>
  <c r="AD1098" i="19"/>
  <c r="AC1098" i="19" s="1"/>
  <c r="AD1097" i="19"/>
  <c r="AC1097" i="19" s="1"/>
  <c r="AD1096" i="19"/>
  <c r="AC1096" i="19" s="1"/>
  <c r="AD1095" i="19"/>
  <c r="AC1095" i="19" s="1"/>
  <c r="AD1094" i="19"/>
  <c r="AC1094" i="19" s="1"/>
  <c r="AD1093" i="19"/>
  <c r="AC1093" i="19" s="1"/>
  <c r="AD1092" i="19"/>
  <c r="AC1092" i="19" s="1"/>
  <c r="AD1091" i="19"/>
  <c r="AC1091" i="19" s="1"/>
  <c r="AD1090" i="19"/>
  <c r="AC1090" i="19" s="1"/>
  <c r="AD1089" i="19"/>
  <c r="AC1089" i="19" s="1"/>
  <c r="AD1088" i="19"/>
  <c r="AC1088" i="19" s="1"/>
  <c r="AD1087" i="19"/>
  <c r="AC1087" i="19" s="1"/>
  <c r="AD1086" i="19"/>
  <c r="AC1086" i="19" s="1"/>
  <c r="AD1085" i="19"/>
  <c r="AC1085" i="19" s="1"/>
  <c r="AD1084" i="19"/>
  <c r="AC1084" i="19" s="1"/>
  <c r="AD1083" i="19"/>
  <c r="AC1083" i="19" s="1"/>
  <c r="AD1082" i="19"/>
  <c r="AC1082" i="19" s="1"/>
  <c r="AD1081" i="19"/>
  <c r="AC1081" i="19" s="1"/>
  <c r="AD1080" i="19"/>
  <c r="AC1080" i="19" s="1"/>
  <c r="AD1079" i="19"/>
  <c r="AC1079" i="19" s="1"/>
  <c r="AD1078" i="19"/>
  <c r="AC1078" i="19" s="1"/>
  <c r="AD1077" i="19"/>
  <c r="AC1077" i="19" s="1"/>
  <c r="AD1076" i="19"/>
  <c r="AC1076" i="19" s="1"/>
  <c r="AD1075" i="19"/>
  <c r="AC1075" i="19" s="1"/>
  <c r="AD1074" i="19"/>
  <c r="AC1074" i="19" s="1"/>
  <c r="AD1073" i="19"/>
  <c r="AC1073" i="19" s="1"/>
  <c r="AD1072" i="19"/>
  <c r="AC1072" i="19" s="1"/>
  <c r="AD1071" i="19"/>
  <c r="AC1071" i="19" s="1"/>
  <c r="AD1070" i="19"/>
  <c r="AC1070" i="19" s="1"/>
  <c r="AD1069" i="19"/>
  <c r="AC1069" i="19" s="1"/>
  <c r="AD1068" i="19"/>
  <c r="AC1068" i="19" s="1"/>
  <c r="AD1067" i="19"/>
  <c r="AC1067" i="19" s="1"/>
  <c r="AD1066" i="19"/>
  <c r="AC1066" i="19" s="1"/>
  <c r="AD1065" i="19"/>
  <c r="AC1065" i="19" s="1"/>
  <c r="AD1064" i="19"/>
  <c r="AC1064" i="19" s="1"/>
  <c r="AD1063" i="19"/>
  <c r="AC1063" i="19" s="1"/>
  <c r="AD1062" i="19"/>
  <c r="AC1062" i="19" s="1"/>
  <c r="AD1061" i="19"/>
  <c r="AC1061" i="19" s="1"/>
  <c r="AD1060" i="19"/>
  <c r="AC1060" i="19" s="1"/>
  <c r="AD1059" i="19"/>
  <c r="AC1059" i="19" s="1"/>
  <c r="AD1058" i="19"/>
  <c r="AC1058" i="19" s="1"/>
  <c r="AD1057" i="19"/>
  <c r="AC1057" i="19" s="1"/>
  <c r="AD1056" i="19"/>
  <c r="AC1056" i="19" s="1"/>
  <c r="AD1055" i="19"/>
  <c r="AC1055" i="19" s="1"/>
  <c r="AD1054" i="19"/>
  <c r="AC1054" i="19" s="1"/>
  <c r="AD1053" i="19"/>
  <c r="AC1053" i="19" s="1"/>
  <c r="AD1052" i="19"/>
  <c r="AC1052" i="19" s="1"/>
  <c r="AD1051" i="19"/>
  <c r="AC1051" i="19" s="1"/>
  <c r="AD1050" i="19"/>
  <c r="AC1050" i="19" s="1"/>
  <c r="AD1049" i="19"/>
  <c r="AC1049" i="19" s="1"/>
  <c r="AD1048" i="19"/>
  <c r="AC1048" i="19" s="1"/>
  <c r="AD1047" i="19"/>
  <c r="AC1047" i="19" s="1"/>
  <c r="AD1046" i="19"/>
  <c r="AC1046" i="19" s="1"/>
  <c r="AD1045" i="19"/>
  <c r="AC1045" i="19" s="1"/>
  <c r="AD1044" i="19"/>
  <c r="AC1044" i="19" s="1"/>
  <c r="AD1043" i="19"/>
  <c r="AC1043" i="19" s="1"/>
  <c r="AD1042" i="19"/>
  <c r="AC1042" i="19" s="1"/>
  <c r="AD1041" i="19"/>
  <c r="AC1041" i="19" s="1"/>
  <c r="AD1040" i="19"/>
  <c r="AC1040" i="19" s="1"/>
  <c r="AD1039" i="19"/>
  <c r="AC1039" i="19" s="1"/>
  <c r="AD1038" i="19"/>
  <c r="AC1038" i="19" s="1"/>
  <c r="AD1037" i="19"/>
  <c r="AC1037" i="19" s="1"/>
  <c r="AD1036" i="19"/>
  <c r="AC1036" i="19" s="1"/>
  <c r="AD1035" i="19"/>
  <c r="AC1035" i="19" s="1"/>
  <c r="AD1034" i="19"/>
  <c r="AC1034" i="19" s="1"/>
  <c r="AD1033" i="19"/>
  <c r="AC1033" i="19" s="1"/>
  <c r="AD1032" i="19"/>
  <c r="AC1032" i="19" s="1"/>
  <c r="AD1031" i="19"/>
  <c r="AC1031" i="19" s="1"/>
  <c r="AD1030" i="19"/>
  <c r="AC1030" i="19" s="1"/>
  <c r="AD1029" i="19"/>
  <c r="AC1029" i="19" s="1"/>
  <c r="AD1028" i="19"/>
  <c r="AC1028" i="19" s="1"/>
  <c r="AD1027" i="19"/>
  <c r="AC1027" i="19" s="1"/>
  <c r="AD1026" i="19"/>
  <c r="AC1026" i="19" s="1"/>
  <c r="AD1025" i="19"/>
  <c r="AC1025" i="19" s="1"/>
  <c r="AD1024" i="19"/>
  <c r="AC1024" i="19" s="1"/>
  <c r="AD1023" i="19"/>
  <c r="AC1023" i="19" s="1"/>
  <c r="AD1022" i="19"/>
  <c r="AC1022" i="19" s="1"/>
  <c r="AD1021" i="19"/>
  <c r="AC1021" i="19" s="1"/>
  <c r="AD1020" i="19"/>
  <c r="AC1020" i="19" s="1"/>
  <c r="AD1019" i="19"/>
  <c r="AC1019" i="19" s="1"/>
  <c r="AD1018" i="19"/>
  <c r="AC1018" i="19" s="1"/>
  <c r="AD1017" i="19"/>
  <c r="AC1017" i="19" s="1"/>
  <c r="AD1016" i="19"/>
  <c r="AC1016" i="19" s="1"/>
  <c r="AD1015" i="19"/>
  <c r="AC1015" i="19" s="1"/>
  <c r="AD1014" i="19"/>
  <c r="AC1014" i="19" s="1"/>
  <c r="AD1013" i="19"/>
  <c r="AC1013" i="19" s="1"/>
  <c r="AD1012" i="19"/>
  <c r="AC1012" i="19" s="1"/>
  <c r="AD1011" i="19"/>
  <c r="AC1011" i="19" s="1"/>
  <c r="AD1010" i="19"/>
  <c r="AC1010" i="19" s="1"/>
  <c r="AD1009" i="19"/>
  <c r="AC1009" i="19" s="1"/>
  <c r="AD1008" i="19"/>
  <c r="AC1008" i="19" s="1"/>
  <c r="AD1007" i="19"/>
  <c r="AC1007" i="19" s="1"/>
  <c r="AD1006" i="19"/>
  <c r="AC1006" i="19" s="1"/>
  <c r="AD1005" i="19"/>
  <c r="AC1005" i="19" s="1"/>
  <c r="AD1004" i="19"/>
  <c r="AC1004" i="19" s="1"/>
  <c r="AD1003" i="19"/>
  <c r="AC1003" i="19" s="1"/>
  <c r="AD1002" i="19"/>
  <c r="AC1002" i="19" s="1"/>
  <c r="AD1001" i="19"/>
  <c r="AC1001" i="19" s="1"/>
  <c r="AD1000" i="19"/>
  <c r="AC1000" i="19" s="1"/>
  <c r="AD999" i="19"/>
  <c r="AC999" i="19" s="1"/>
  <c r="AD998" i="19"/>
  <c r="AC998" i="19" s="1"/>
  <c r="AD997" i="19"/>
  <c r="AC997" i="19" s="1"/>
  <c r="AD996" i="19"/>
  <c r="AC996" i="19" s="1"/>
  <c r="AD995" i="19"/>
  <c r="AC995" i="19" s="1"/>
  <c r="AD994" i="19"/>
  <c r="AC994" i="19" s="1"/>
  <c r="AD993" i="19"/>
  <c r="AC993" i="19" s="1"/>
  <c r="AD992" i="19"/>
  <c r="AC992" i="19" s="1"/>
  <c r="AD991" i="19"/>
  <c r="AC991" i="19" s="1"/>
  <c r="AD990" i="19"/>
  <c r="AC990" i="19" s="1"/>
  <c r="AD989" i="19"/>
  <c r="AC989" i="19" s="1"/>
  <c r="AD988" i="19"/>
  <c r="AC988" i="19" s="1"/>
  <c r="AD987" i="19"/>
  <c r="AC987" i="19" s="1"/>
  <c r="AD986" i="19"/>
  <c r="AC986" i="19" s="1"/>
  <c r="AD985" i="19"/>
  <c r="AC985" i="19" s="1"/>
  <c r="AD984" i="19"/>
  <c r="AC984" i="19" s="1"/>
  <c r="AD983" i="19"/>
  <c r="AC983" i="19" s="1"/>
  <c r="AD982" i="19"/>
  <c r="AC982" i="19" s="1"/>
  <c r="AD981" i="19"/>
  <c r="AC981" i="19" s="1"/>
  <c r="AD980" i="19"/>
  <c r="AC980" i="19" s="1"/>
  <c r="AD979" i="19"/>
  <c r="AC979" i="19" s="1"/>
  <c r="AD978" i="19"/>
  <c r="AC978" i="19" s="1"/>
  <c r="AD977" i="19"/>
  <c r="AC977" i="19" s="1"/>
  <c r="AD976" i="19"/>
  <c r="AC976" i="19" s="1"/>
  <c r="AD975" i="19"/>
  <c r="AC975" i="19" s="1"/>
  <c r="AD974" i="19"/>
  <c r="AC974" i="19" s="1"/>
  <c r="AD973" i="19"/>
  <c r="AC973" i="19" s="1"/>
  <c r="AD972" i="19"/>
  <c r="AC972" i="19" s="1"/>
  <c r="AD971" i="19"/>
  <c r="AC971" i="19" s="1"/>
  <c r="AD970" i="19"/>
  <c r="AC970" i="19" s="1"/>
  <c r="AD969" i="19"/>
  <c r="AC969" i="19" s="1"/>
  <c r="AD968" i="19"/>
  <c r="AC968" i="19" s="1"/>
  <c r="AD967" i="19"/>
  <c r="AC967" i="19" s="1"/>
  <c r="AD966" i="19"/>
  <c r="AC966" i="19" s="1"/>
  <c r="AD965" i="19"/>
  <c r="AC965" i="19" s="1"/>
  <c r="AD964" i="19"/>
  <c r="AC964" i="19" s="1"/>
  <c r="AD963" i="19"/>
  <c r="AC963" i="19" s="1"/>
  <c r="AD962" i="19"/>
  <c r="AC962" i="19" s="1"/>
  <c r="AD961" i="19"/>
  <c r="AC961" i="19" s="1"/>
  <c r="AD960" i="19"/>
  <c r="AC960" i="19" s="1"/>
  <c r="AD959" i="19"/>
  <c r="AC959" i="19" s="1"/>
  <c r="AD958" i="19"/>
  <c r="AC958" i="19" s="1"/>
  <c r="AD957" i="19"/>
  <c r="AC957" i="19" s="1"/>
  <c r="AD956" i="19"/>
  <c r="AC956" i="19" s="1"/>
  <c r="AD955" i="19"/>
  <c r="AC955" i="19" s="1"/>
  <c r="AD954" i="19"/>
  <c r="AC954" i="19" s="1"/>
  <c r="AD953" i="19"/>
  <c r="AC953" i="19" s="1"/>
  <c r="AD952" i="19"/>
  <c r="AC952" i="19" s="1"/>
  <c r="AD951" i="19"/>
  <c r="AC951" i="19" s="1"/>
  <c r="AD950" i="19"/>
  <c r="AC950" i="19" s="1"/>
  <c r="AD949" i="19"/>
  <c r="AC949" i="19" s="1"/>
  <c r="AD948" i="19"/>
  <c r="AC948" i="19" s="1"/>
  <c r="AD947" i="19"/>
  <c r="AC947" i="19" s="1"/>
  <c r="AD946" i="19"/>
  <c r="AC946" i="19" s="1"/>
  <c r="AD945" i="19"/>
  <c r="AC945" i="19" s="1"/>
  <c r="AD944" i="19"/>
  <c r="AC944" i="19" s="1"/>
  <c r="AD943" i="19"/>
  <c r="AC943" i="19" s="1"/>
  <c r="AD942" i="19"/>
  <c r="AC942" i="19" s="1"/>
  <c r="AD941" i="19"/>
  <c r="AC941" i="19" s="1"/>
  <c r="AD940" i="19"/>
  <c r="AC940" i="19" s="1"/>
  <c r="AD939" i="19"/>
  <c r="AC939" i="19" s="1"/>
  <c r="AD938" i="19"/>
  <c r="AC938" i="19" s="1"/>
  <c r="AD937" i="19"/>
  <c r="AC937" i="19" s="1"/>
  <c r="AD936" i="19"/>
  <c r="AC936" i="19" s="1"/>
  <c r="AD935" i="19"/>
  <c r="AC935" i="19" s="1"/>
  <c r="AD934" i="19"/>
  <c r="AC934" i="19" s="1"/>
  <c r="AD933" i="19"/>
  <c r="AC933" i="19" s="1"/>
  <c r="AD932" i="19"/>
  <c r="AC932" i="19" s="1"/>
  <c r="AD931" i="19"/>
  <c r="AC931" i="19" s="1"/>
  <c r="AD930" i="19"/>
  <c r="AC930" i="19" s="1"/>
  <c r="AD929" i="19"/>
  <c r="AC929" i="19" s="1"/>
  <c r="AD928" i="19"/>
  <c r="AC928" i="19" s="1"/>
  <c r="AD927" i="19"/>
  <c r="AC927" i="19" s="1"/>
  <c r="AD926" i="19"/>
  <c r="AC926" i="19" s="1"/>
  <c r="AD925" i="19"/>
  <c r="AC925" i="19" s="1"/>
  <c r="AD924" i="19"/>
  <c r="AC924" i="19" s="1"/>
  <c r="AD923" i="19"/>
  <c r="AC923" i="19" s="1"/>
  <c r="AD922" i="19"/>
  <c r="AC922" i="19" s="1"/>
  <c r="AD921" i="19"/>
  <c r="AC921" i="19" s="1"/>
  <c r="AD920" i="19"/>
  <c r="AC920" i="19" s="1"/>
  <c r="AD919" i="19"/>
  <c r="AC919" i="19" s="1"/>
  <c r="AD918" i="19"/>
  <c r="AC918" i="19" s="1"/>
  <c r="AD917" i="19"/>
  <c r="AC917" i="19" s="1"/>
  <c r="AD916" i="19"/>
  <c r="AC916" i="19" s="1"/>
  <c r="AD915" i="19"/>
  <c r="AC915" i="19" s="1"/>
  <c r="AD914" i="19"/>
  <c r="AC914" i="19" s="1"/>
  <c r="AD913" i="19"/>
  <c r="AC913" i="19" s="1"/>
  <c r="AD912" i="19"/>
  <c r="AC912" i="19" s="1"/>
  <c r="AD911" i="19"/>
  <c r="AC911" i="19" s="1"/>
  <c r="AD910" i="19"/>
  <c r="AC910" i="19" s="1"/>
  <c r="AD909" i="19"/>
  <c r="AC909" i="19" s="1"/>
  <c r="AD908" i="19"/>
  <c r="AC908" i="19" s="1"/>
  <c r="AD907" i="19"/>
  <c r="AC907" i="19" s="1"/>
  <c r="AD906" i="19"/>
  <c r="AC906" i="19" s="1"/>
  <c r="AD905" i="19"/>
  <c r="AC905" i="19" s="1"/>
  <c r="AD904" i="19"/>
  <c r="AC904" i="19" s="1"/>
  <c r="AD903" i="19"/>
  <c r="AC903" i="19" s="1"/>
  <c r="AD902" i="19"/>
  <c r="AC902" i="19" s="1"/>
  <c r="AD901" i="19"/>
  <c r="AC901" i="19" s="1"/>
  <c r="AD900" i="19"/>
  <c r="AC900" i="19" s="1"/>
  <c r="AD899" i="19"/>
  <c r="AC899" i="19" s="1"/>
  <c r="AD898" i="19"/>
  <c r="AC898" i="19" s="1"/>
  <c r="AD897" i="19"/>
  <c r="AC897" i="19" s="1"/>
  <c r="AD896" i="19"/>
  <c r="AC896" i="19" s="1"/>
  <c r="AD895" i="19"/>
  <c r="AC895" i="19" s="1"/>
  <c r="AD894" i="19"/>
  <c r="AC894" i="19" s="1"/>
  <c r="AD893" i="19"/>
  <c r="AC893" i="19" s="1"/>
  <c r="AD892" i="19"/>
  <c r="AC892" i="19" s="1"/>
  <c r="AD891" i="19"/>
  <c r="AC891" i="19" s="1"/>
  <c r="AD890" i="19"/>
  <c r="AC890" i="19" s="1"/>
  <c r="AD889" i="19"/>
  <c r="AC889" i="19" s="1"/>
  <c r="AD888" i="19"/>
  <c r="AC888" i="19" s="1"/>
  <c r="AD887" i="19"/>
  <c r="AC887" i="19" s="1"/>
  <c r="AD886" i="19"/>
  <c r="AC886" i="19" s="1"/>
  <c r="AD885" i="19"/>
  <c r="AC885" i="19" s="1"/>
  <c r="AD884" i="19"/>
  <c r="AC884" i="19" s="1"/>
  <c r="AD883" i="19"/>
  <c r="AC883" i="19" s="1"/>
  <c r="AD882" i="19"/>
  <c r="AC882" i="19" s="1"/>
  <c r="AD881" i="19"/>
  <c r="AC881" i="19" s="1"/>
  <c r="AD880" i="19"/>
  <c r="AC880" i="19" s="1"/>
  <c r="AD879" i="19"/>
  <c r="AC879" i="19" s="1"/>
  <c r="AD878" i="19"/>
  <c r="AC878" i="19" s="1"/>
  <c r="AD877" i="19"/>
  <c r="AC877" i="19" s="1"/>
  <c r="AD876" i="19"/>
  <c r="AC876" i="19" s="1"/>
  <c r="AD875" i="19"/>
  <c r="AC875" i="19" s="1"/>
  <c r="AD874" i="19"/>
  <c r="AC874" i="19" s="1"/>
  <c r="AD873" i="19"/>
  <c r="AC873" i="19" s="1"/>
  <c r="AD872" i="19"/>
  <c r="AC872" i="19" s="1"/>
  <c r="AD871" i="19"/>
  <c r="AC871" i="19" s="1"/>
  <c r="AD870" i="19"/>
  <c r="AC870" i="19" s="1"/>
  <c r="AD869" i="19"/>
  <c r="AC869" i="19" s="1"/>
  <c r="AD868" i="19"/>
  <c r="AC868" i="19" s="1"/>
  <c r="AD867" i="19"/>
  <c r="AC867" i="19" s="1"/>
  <c r="AD866" i="19"/>
  <c r="AC866" i="19" s="1"/>
  <c r="AD865" i="19"/>
  <c r="AC865" i="19" s="1"/>
  <c r="AD864" i="19"/>
  <c r="AC864" i="19" s="1"/>
  <c r="AD863" i="19"/>
  <c r="AC863" i="19" s="1"/>
  <c r="AD862" i="19"/>
  <c r="AC862" i="19" s="1"/>
  <c r="AD861" i="19"/>
  <c r="AC861" i="19" s="1"/>
  <c r="AD860" i="19"/>
  <c r="AC860" i="19" s="1"/>
  <c r="AD859" i="19"/>
  <c r="AC859" i="19" s="1"/>
  <c r="AD858" i="19"/>
  <c r="AC858" i="19" s="1"/>
  <c r="AD857" i="19"/>
  <c r="AC857" i="19" s="1"/>
  <c r="AD856" i="19"/>
  <c r="AC856" i="19" s="1"/>
  <c r="AD855" i="19"/>
  <c r="AC855" i="19" s="1"/>
  <c r="AD854" i="19"/>
  <c r="AC854" i="19" s="1"/>
  <c r="AD853" i="19"/>
  <c r="AC853" i="19" s="1"/>
  <c r="AD852" i="19"/>
  <c r="AC852" i="19" s="1"/>
  <c r="AD851" i="19"/>
  <c r="AC851" i="19" s="1"/>
  <c r="AD850" i="19"/>
  <c r="AC850" i="19" s="1"/>
  <c r="AD849" i="19"/>
  <c r="AC849" i="19" s="1"/>
  <c r="AD848" i="19"/>
  <c r="AC848" i="19" s="1"/>
  <c r="AD847" i="19"/>
  <c r="AC847" i="19" s="1"/>
  <c r="AD846" i="19"/>
  <c r="AC846" i="19" s="1"/>
  <c r="AD845" i="19"/>
  <c r="AC845" i="19" s="1"/>
  <c r="AD844" i="19"/>
  <c r="AC844" i="19" s="1"/>
  <c r="AD843" i="19"/>
  <c r="AC843" i="19" s="1"/>
  <c r="AD842" i="19"/>
  <c r="AC842" i="19" s="1"/>
  <c r="AD841" i="19"/>
  <c r="AC841" i="19" s="1"/>
  <c r="AD840" i="19"/>
  <c r="AC840" i="19" s="1"/>
  <c r="AD839" i="19"/>
  <c r="AC839" i="19" s="1"/>
  <c r="AD838" i="19"/>
  <c r="AC838" i="19" s="1"/>
  <c r="AD837" i="19"/>
  <c r="AC837" i="19" s="1"/>
  <c r="AD836" i="19"/>
  <c r="AC836" i="19" s="1"/>
  <c r="AD835" i="19"/>
  <c r="AC835" i="19" s="1"/>
  <c r="AD834" i="19"/>
  <c r="AC834" i="19" s="1"/>
  <c r="AD833" i="19"/>
  <c r="AC833" i="19" s="1"/>
  <c r="AD832" i="19"/>
  <c r="AC832" i="19" s="1"/>
  <c r="AD831" i="19"/>
  <c r="AC831" i="19" s="1"/>
  <c r="AD830" i="19"/>
  <c r="AC830" i="19" s="1"/>
  <c r="AD829" i="19"/>
  <c r="AC829" i="19" s="1"/>
  <c r="AD828" i="19"/>
  <c r="AC828" i="19" s="1"/>
  <c r="AD827" i="19"/>
  <c r="AC827" i="19" s="1"/>
  <c r="AD826" i="19"/>
  <c r="AC826" i="19" s="1"/>
  <c r="AD825" i="19"/>
  <c r="AC825" i="19" s="1"/>
  <c r="AD824" i="19"/>
  <c r="AC824" i="19" s="1"/>
  <c r="AD823" i="19"/>
  <c r="AC823" i="19" s="1"/>
  <c r="AD822" i="19"/>
  <c r="AC822" i="19" s="1"/>
  <c r="AD821" i="19"/>
  <c r="AC821" i="19" s="1"/>
  <c r="AD820" i="19"/>
  <c r="AC820" i="19" s="1"/>
  <c r="AD819" i="19"/>
  <c r="AC819" i="19" s="1"/>
  <c r="AD818" i="19"/>
  <c r="AC818" i="19" s="1"/>
  <c r="AD817" i="19"/>
  <c r="AC817" i="19" s="1"/>
  <c r="AD816" i="19"/>
  <c r="AC816" i="19" s="1"/>
  <c r="AD815" i="19"/>
  <c r="AC815" i="19" s="1"/>
  <c r="AD814" i="19"/>
  <c r="AC814" i="19" s="1"/>
  <c r="AD813" i="19"/>
  <c r="AC813" i="19" s="1"/>
  <c r="AD812" i="19"/>
  <c r="AC812" i="19" s="1"/>
  <c r="AD811" i="19"/>
  <c r="AC811" i="19" s="1"/>
  <c r="AD810" i="19"/>
  <c r="AC810" i="19" s="1"/>
  <c r="AD809" i="19"/>
  <c r="AC809" i="19" s="1"/>
  <c r="AD808" i="19"/>
  <c r="AC808" i="19" s="1"/>
  <c r="AD807" i="19"/>
  <c r="AC807" i="19" s="1"/>
  <c r="AD806" i="19"/>
  <c r="AC806" i="19" s="1"/>
  <c r="AD805" i="19"/>
  <c r="AC805" i="19" s="1"/>
  <c r="AD804" i="19"/>
  <c r="AC804" i="19" s="1"/>
  <c r="AD803" i="19"/>
  <c r="AC803" i="19" s="1"/>
  <c r="AD802" i="19"/>
  <c r="AC802" i="19" s="1"/>
  <c r="AD801" i="19"/>
  <c r="AC801" i="19" s="1"/>
  <c r="AD800" i="19"/>
  <c r="AC800" i="19" s="1"/>
  <c r="AD799" i="19"/>
  <c r="AC799" i="19" s="1"/>
  <c r="AD798" i="19"/>
  <c r="AC798" i="19" s="1"/>
  <c r="AD797" i="19"/>
  <c r="AC797" i="19" s="1"/>
  <c r="AD796" i="19"/>
  <c r="AC796" i="19" s="1"/>
  <c r="AD795" i="19"/>
  <c r="AC795" i="19" s="1"/>
  <c r="AD794" i="19"/>
  <c r="AC794" i="19" s="1"/>
  <c r="AD793" i="19"/>
  <c r="AC793" i="19" s="1"/>
  <c r="AD792" i="19"/>
  <c r="AC792" i="19" s="1"/>
  <c r="AD791" i="19"/>
  <c r="AC791" i="19" s="1"/>
  <c r="AD790" i="19"/>
  <c r="AC790" i="19" s="1"/>
  <c r="AD789" i="19"/>
  <c r="AC789" i="19" s="1"/>
  <c r="AD788" i="19"/>
  <c r="AC788" i="19" s="1"/>
  <c r="AD787" i="19"/>
  <c r="AC787" i="19" s="1"/>
  <c r="AD786" i="19"/>
  <c r="AC786" i="19" s="1"/>
  <c r="AD785" i="19"/>
  <c r="AC785" i="19" s="1"/>
  <c r="AD784" i="19"/>
  <c r="AC784" i="19" s="1"/>
  <c r="AD783" i="19"/>
  <c r="AC783" i="19" s="1"/>
  <c r="AD782" i="19"/>
  <c r="AC782" i="19" s="1"/>
  <c r="AD781" i="19"/>
  <c r="AC781" i="19" s="1"/>
  <c r="AD780" i="19"/>
  <c r="AC780" i="19" s="1"/>
  <c r="AD779" i="19"/>
  <c r="AC779" i="19" s="1"/>
  <c r="AD778" i="19"/>
  <c r="AC778" i="19" s="1"/>
  <c r="AD777" i="19"/>
  <c r="AC777" i="19" s="1"/>
  <c r="AD776" i="19"/>
  <c r="AC776" i="19" s="1"/>
  <c r="AD775" i="19"/>
  <c r="AC775" i="19" s="1"/>
  <c r="AD774" i="19"/>
  <c r="AC774" i="19" s="1"/>
  <c r="AD773" i="19"/>
  <c r="AC773" i="19" s="1"/>
  <c r="AD772" i="19"/>
  <c r="AC772" i="19" s="1"/>
  <c r="AD771" i="19"/>
  <c r="AC771" i="19" s="1"/>
  <c r="AD770" i="19"/>
  <c r="AC770" i="19" s="1"/>
  <c r="AD769" i="19"/>
  <c r="AC769" i="19" s="1"/>
  <c r="AD768" i="19"/>
  <c r="AC768" i="19" s="1"/>
  <c r="AD767" i="19"/>
  <c r="AC767" i="19" s="1"/>
  <c r="AD766" i="19"/>
  <c r="AC766" i="19" s="1"/>
  <c r="AD765" i="19"/>
  <c r="AC765" i="19" s="1"/>
  <c r="AD764" i="19"/>
  <c r="AC764" i="19" s="1"/>
  <c r="AD763" i="19"/>
  <c r="AC763" i="19" s="1"/>
  <c r="AD762" i="19"/>
  <c r="AC762" i="19" s="1"/>
  <c r="AD761" i="19"/>
  <c r="AC761" i="19" s="1"/>
  <c r="AD760" i="19"/>
  <c r="AC760" i="19" s="1"/>
  <c r="AD759" i="19"/>
  <c r="AC759" i="19" s="1"/>
  <c r="AD758" i="19"/>
  <c r="AC758" i="19" s="1"/>
  <c r="AD757" i="19"/>
  <c r="AC757" i="19" s="1"/>
  <c r="AD756" i="19"/>
  <c r="AC756" i="19" s="1"/>
  <c r="AD755" i="19"/>
  <c r="AC755" i="19" s="1"/>
  <c r="AD754" i="19"/>
  <c r="AC754" i="19" s="1"/>
  <c r="AD753" i="19"/>
  <c r="AC753" i="19" s="1"/>
  <c r="AD752" i="19"/>
  <c r="AC752" i="19" s="1"/>
  <c r="AD751" i="19"/>
  <c r="AC751" i="19" s="1"/>
  <c r="AD750" i="19"/>
  <c r="AC750" i="19" s="1"/>
  <c r="AD749" i="19"/>
  <c r="AC749" i="19" s="1"/>
  <c r="AD748" i="19"/>
  <c r="AC748" i="19" s="1"/>
  <c r="AD747" i="19"/>
  <c r="AC747" i="19" s="1"/>
  <c r="AD746" i="19"/>
  <c r="AC746" i="19" s="1"/>
  <c r="AD745" i="19"/>
  <c r="AC745" i="19" s="1"/>
  <c r="AD744" i="19"/>
  <c r="AC744" i="19" s="1"/>
  <c r="AD743" i="19"/>
  <c r="AC743" i="19" s="1"/>
  <c r="AD742" i="19"/>
  <c r="AC742" i="19" s="1"/>
  <c r="AD741" i="19"/>
  <c r="AC741" i="19" s="1"/>
  <c r="AD740" i="19"/>
  <c r="AC740" i="19" s="1"/>
  <c r="AD739" i="19"/>
  <c r="AC739" i="19" s="1"/>
  <c r="AD738" i="19"/>
  <c r="AC738" i="19" s="1"/>
  <c r="AD737" i="19"/>
  <c r="AC737" i="19" s="1"/>
  <c r="AD736" i="19"/>
  <c r="AC736" i="19" s="1"/>
  <c r="AD735" i="19"/>
  <c r="AC735" i="19" s="1"/>
  <c r="AD734" i="19"/>
  <c r="AC734" i="19" s="1"/>
  <c r="AD733" i="19"/>
  <c r="AC733" i="19" s="1"/>
  <c r="AD732" i="19"/>
  <c r="AC732" i="19" s="1"/>
  <c r="AD731" i="19"/>
  <c r="AC731" i="19" s="1"/>
  <c r="AD730" i="19"/>
  <c r="AC730" i="19" s="1"/>
  <c r="AD729" i="19"/>
  <c r="AC729" i="19" s="1"/>
  <c r="AD728" i="19"/>
  <c r="AC728" i="19" s="1"/>
  <c r="AD727" i="19"/>
  <c r="AC727" i="19" s="1"/>
  <c r="AD726" i="19"/>
  <c r="AC726" i="19" s="1"/>
  <c r="AD725" i="19"/>
  <c r="AC725" i="19" s="1"/>
  <c r="AD724" i="19"/>
  <c r="AC724" i="19" s="1"/>
  <c r="AD723" i="19"/>
  <c r="AC723" i="19" s="1"/>
  <c r="AD722" i="19"/>
  <c r="AC722" i="19" s="1"/>
  <c r="AD721" i="19"/>
  <c r="AC721" i="19" s="1"/>
  <c r="AD720" i="19"/>
  <c r="AC720" i="19" s="1"/>
  <c r="AD719" i="19"/>
  <c r="AC719" i="19" s="1"/>
  <c r="AD718" i="19"/>
  <c r="AC718" i="19" s="1"/>
  <c r="AD717" i="19"/>
  <c r="AC717" i="19" s="1"/>
  <c r="AD716" i="19"/>
  <c r="AC716" i="19" s="1"/>
  <c r="AD715" i="19"/>
  <c r="AC715" i="19" s="1"/>
  <c r="AD714" i="19"/>
  <c r="AC714" i="19" s="1"/>
  <c r="AD713" i="19"/>
  <c r="AC713" i="19" s="1"/>
  <c r="AD712" i="19"/>
  <c r="AC712" i="19" s="1"/>
  <c r="AD711" i="19"/>
  <c r="AC711" i="19" s="1"/>
  <c r="AD710" i="19"/>
  <c r="AC710" i="19" s="1"/>
  <c r="AD709" i="19"/>
  <c r="AC709" i="19" s="1"/>
  <c r="AD708" i="19"/>
  <c r="AC708" i="19" s="1"/>
  <c r="AD707" i="19"/>
  <c r="AC707" i="19" s="1"/>
  <c r="AD706" i="19"/>
  <c r="AC706" i="19" s="1"/>
  <c r="AD705" i="19"/>
  <c r="AC705" i="19" s="1"/>
  <c r="AD704" i="19"/>
  <c r="AC704" i="19" s="1"/>
  <c r="AD703" i="19"/>
  <c r="AC703" i="19" s="1"/>
  <c r="AD702" i="19"/>
  <c r="AC702" i="19" s="1"/>
  <c r="AD701" i="19"/>
  <c r="AC701" i="19" s="1"/>
  <c r="AD700" i="19"/>
  <c r="AC700" i="19" s="1"/>
  <c r="AD699" i="19"/>
  <c r="AC699" i="19" s="1"/>
  <c r="AD698" i="19"/>
  <c r="AC698" i="19" s="1"/>
  <c r="AD697" i="19"/>
  <c r="AC697" i="19" s="1"/>
  <c r="AD696" i="19"/>
  <c r="AC696" i="19" s="1"/>
  <c r="AD695" i="19"/>
  <c r="AC695" i="19" s="1"/>
  <c r="AD694" i="19"/>
  <c r="AC694" i="19" s="1"/>
  <c r="AD693" i="19"/>
  <c r="AC693" i="19" s="1"/>
  <c r="AD692" i="19"/>
  <c r="AC692" i="19" s="1"/>
  <c r="AD691" i="19"/>
  <c r="AC691" i="19" s="1"/>
  <c r="AD690" i="19"/>
  <c r="AC690" i="19" s="1"/>
  <c r="AD689" i="19"/>
  <c r="AC689" i="19" s="1"/>
  <c r="AD688" i="19"/>
  <c r="AC688" i="19" s="1"/>
  <c r="AD687" i="19"/>
  <c r="AC687" i="19" s="1"/>
  <c r="AD686" i="19"/>
  <c r="AC686" i="19" s="1"/>
  <c r="AD685" i="19"/>
  <c r="AC685" i="19" s="1"/>
  <c r="AD684" i="19"/>
  <c r="AC684" i="19" s="1"/>
  <c r="AD683" i="19"/>
  <c r="AC683" i="19" s="1"/>
  <c r="AD682" i="19"/>
  <c r="AC682" i="19" s="1"/>
  <c r="AD681" i="19"/>
  <c r="AC681" i="19" s="1"/>
  <c r="AD680" i="19"/>
  <c r="AC680" i="19" s="1"/>
  <c r="AD679" i="19"/>
  <c r="AC679" i="19" s="1"/>
  <c r="AD678" i="19"/>
  <c r="AC678" i="19" s="1"/>
  <c r="AD677" i="19"/>
  <c r="AC677" i="19" s="1"/>
  <c r="AD676" i="19"/>
  <c r="AC676" i="19" s="1"/>
  <c r="AD675" i="19"/>
  <c r="AC675" i="19" s="1"/>
  <c r="AD674" i="19"/>
  <c r="AC674" i="19" s="1"/>
  <c r="AD673" i="19"/>
  <c r="AC673" i="19" s="1"/>
  <c r="AD672" i="19"/>
  <c r="AC672" i="19" s="1"/>
  <c r="AD671" i="19"/>
  <c r="AC671" i="19" s="1"/>
  <c r="AD670" i="19"/>
  <c r="AC670" i="19" s="1"/>
  <c r="AD669" i="19"/>
  <c r="AC669" i="19" s="1"/>
  <c r="AD668" i="19"/>
  <c r="AC668" i="19" s="1"/>
  <c r="AD667" i="19"/>
  <c r="AC667" i="19" s="1"/>
  <c r="AD666" i="19"/>
  <c r="AC666" i="19" s="1"/>
  <c r="AD665" i="19"/>
  <c r="AC665" i="19" s="1"/>
  <c r="AD664" i="19"/>
  <c r="AC664" i="19" s="1"/>
  <c r="AD663" i="19"/>
  <c r="AC663" i="19" s="1"/>
  <c r="AD662" i="19"/>
  <c r="AC662" i="19" s="1"/>
  <c r="AD661" i="19"/>
  <c r="AC661" i="19" s="1"/>
  <c r="AD660" i="19"/>
  <c r="AC660" i="19" s="1"/>
  <c r="AD659" i="19"/>
  <c r="AC659" i="19" s="1"/>
  <c r="AD658" i="19"/>
  <c r="AC658" i="19" s="1"/>
  <c r="AD657" i="19"/>
  <c r="AC657" i="19" s="1"/>
  <c r="AD656" i="19"/>
  <c r="AC656" i="19" s="1"/>
  <c r="AD655" i="19"/>
  <c r="AC655" i="19" s="1"/>
  <c r="AD654" i="19"/>
  <c r="AC654" i="19" s="1"/>
  <c r="AD653" i="19"/>
  <c r="AC653" i="19" s="1"/>
  <c r="AD652" i="19"/>
  <c r="AC652" i="19" s="1"/>
  <c r="AD651" i="19"/>
  <c r="AC651" i="19" s="1"/>
  <c r="AD650" i="19"/>
  <c r="AC650" i="19" s="1"/>
  <c r="AD649" i="19"/>
  <c r="AC649" i="19" s="1"/>
  <c r="AD648" i="19"/>
  <c r="AC648" i="19" s="1"/>
  <c r="AD647" i="19"/>
  <c r="AC647" i="19" s="1"/>
  <c r="AD646" i="19"/>
  <c r="AC646" i="19" s="1"/>
  <c r="AD645" i="19"/>
  <c r="AC645" i="19" s="1"/>
  <c r="AD644" i="19"/>
  <c r="AC644" i="19" s="1"/>
  <c r="AD643" i="19"/>
  <c r="AC643" i="19" s="1"/>
  <c r="AD642" i="19"/>
  <c r="AC642" i="19" s="1"/>
  <c r="AD641" i="19"/>
  <c r="AC641" i="19" s="1"/>
  <c r="AD640" i="19"/>
  <c r="AC640" i="19" s="1"/>
  <c r="AD639" i="19"/>
  <c r="AC639" i="19" s="1"/>
  <c r="AD638" i="19"/>
  <c r="AC638" i="19" s="1"/>
  <c r="AD637" i="19"/>
  <c r="AC637" i="19" s="1"/>
  <c r="AD636" i="19"/>
  <c r="AC636" i="19" s="1"/>
  <c r="AD635" i="19"/>
  <c r="AC635" i="19" s="1"/>
  <c r="AD634" i="19"/>
  <c r="AC634" i="19" s="1"/>
  <c r="AD633" i="19"/>
  <c r="AC633" i="19" s="1"/>
  <c r="AD632" i="19"/>
  <c r="AC632" i="19" s="1"/>
  <c r="AD631" i="19"/>
  <c r="AC631" i="19" s="1"/>
  <c r="AD630" i="19"/>
  <c r="AC630" i="19" s="1"/>
  <c r="AD629" i="19"/>
  <c r="AC629" i="19" s="1"/>
  <c r="AD628" i="19"/>
  <c r="AC628" i="19" s="1"/>
  <c r="AD627" i="19"/>
  <c r="AC627" i="19" s="1"/>
  <c r="AD626" i="19"/>
  <c r="AC626" i="19" s="1"/>
  <c r="AD625" i="19"/>
  <c r="AC625" i="19" s="1"/>
  <c r="AD624" i="19"/>
  <c r="AC624" i="19" s="1"/>
  <c r="AD623" i="19"/>
  <c r="AC623" i="19" s="1"/>
  <c r="AD622" i="19"/>
  <c r="AC622" i="19" s="1"/>
  <c r="AD621" i="19"/>
  <c r="AC621" i="19" s="1"/>
  <c r="AD620" i="19"/>
  <c r="AC620" i="19" s="1"/>
  <c r="AD619" i="19"/>
  <c r="AC619" i="19" s="1"/>
  <c r="AD618" i="19"/>
  <c r="AC618" i="19" s="1"/>
  <c r="AD617" i="19"/>
  <c r="AC617" i="19" s="1"/>
  <c r="AD616" i="19"/>
  <c r="AC616" i="19" s="1"/>
  <c r="AD615" i="19"/>
  <c r="AC615" i="19" s="1"/>
  <c r="AD614" i="19"/>
  <c r="AC614" i="19" s="1"/>
  <c r="AD613" i="19"/>
  <c r="AC613" i="19" s="1"/>
  <c r="AD612" i="19"/>
  <c r="AC612" i="19" s="1"/>
  <c r="AD611" i="19"/>
  <c r="AC611" i="19" s="1"/>
  <c r="AD610" i="19"/>
  <c r="AC610" i="19" s="1"/>
  <c r="AD609" i="19"/>
  <c r="AC609" i="19" s="1"/>
  <c r="AD608" i="19"/>
  <c r="AC608" i="19" s="1"/>
  <c r="AD607" i="19"/>
  <c r="AC607" i="19" s="1"/>
  <c r="AD606" i="19"/>
  <c r="AC606" i="19" s="1"/>
  <c r="AD605" i="19"/>
  <c r="AC605" i="19" s="1"/>
  <c r="AD604" i="19"/>
  <c r="AC604" i="19" s="1"/>
  <c r="AD603" i="19"/>
  <c r="AC603" i="19" s="1"/>
  <c r="AD602" i="19"/>
  <c r="AC602" i="19" s="1"/>
  <c r="AD601" i="19"/>
  <c r="AC601" i="19" s="1"/>
  <c r="AD600" i="19"/>
  <c r="AC600" i="19" s="1"/>
  <c r="AD599" i="19"/>
  <c r="AC599" i="19" s="1"/>
  <c r="AD598" i="19"/>
  <c r="AC598" i="19" s="1"/>
  <c r="AD597" i="19"/>
  <c r="AC597" i="19" s="1"/>
  <c r="AD596" i="19"/>
  <c r="AC596" i="19" s="1"/>
  <c r="AD595" i="19"/>
  <c r="AC595" i="19" s="1"/>
  <c r="AD594" i="19"/>
  <c r="AC594" i="19" s="1"/>
  <c r="AD593" i="19"/>
  <c r="AC593" i="19" s="1"/>
  <c r="AD592" i="19"/>
  <c r="AC592" i="19" s="1"/>
  <c r="AD591" i="19"/>
  <c r="AC591" i="19" s="1"/>
  <c r="AD590" i="19"/>
  <c r="AC590" i="19" s="1"/>
  <c r="AD589" i="19"/>
  <c r="AC589" i="19" s="1"/>
  <c r="AD588" i="19"/>
  <c r="AC588" i="19" s="1"/>
  <c r="AD587" i="19"/>
  <c r="AC587" i="19" s="1"/>
  <c r="AD586" i="19"/>
  <c r="AC586" i="19" s="1"/>
  <c r="AD585" i="19"/>
  <c r="AC585" i="19" s="1"/>
  <c r="AD584" i="19"/>
  <c r="AC584" i="19" s="1"/>
  <c r="AD583" i="19"/>
  <c r="AC583" i="19" s="1"/>
  <c r="AD582" i="19"/>
  <c r="AC582" i="19" s="1"/>
  <c r="AD581" i="19"/>
  <c r="AC581" i="19" s="1"/>
  <c r="AD580" i="19"/>
  <c r="AC580" i="19" s="1"/>
  <c r="AD579" i="19"/>
  <c r="AC579" i="19" s="1"/>
  <c r="AD578" i="19"/>
  <c r="AC578" i="19" s="1"/>
  <c r="AD577" i="19"/>
  <c r="AC577" i="19" s="1"/>
  <c r="AD576" i="19"/>
  <c r="AC576" i="19" s="1"/>
  <c r="AD575" i="19"/>
  <c r="AC575" i="19" s="1"/>
  <c r="AD574" i="19"/>
  <c r="AC574" i="19" s="1"/>
  <c r="AD573" i="19"/>
  <c r="AC573" i="19" s="1"/>
  <c r="AD572" i="19"/>
  <c r="AC572" i="19" s="1"/>
  <c r="AD571" i="19"/>
  <c r="AC571" i="19" s="1"/>
  <c r="AD570" i="19"/>
  <c r="AC570" i="19" s="1"/>
  <c r="AD569" i="19"/>
  <c r="AC569" i="19" s="1"/>
  <c r="AD568" i="19"/>
  <c r="AC568" i="19" s="1"/>
  <c r="AD567" i="19"/>
  <c r="AC567" i="19" s="1"/>
  <c r="AD566" i="19"/>
  <c r="AC566" i="19" s="1"/>
  <c r="AD565" i="19"/>
  <c r="AC565" i="19" s="1"/>
  <c r="AD564" i="19"/>
  <c r="AC564" i="19" s="1"/>
  <c r="AD563" i="19"/>
  <c r="AC563" i="19" s="1"/>
  <c r="AD562" i="19"/>
  <c r="AC562" i="19" s="1"/>
  <c r="AD561" i="19"/>
  <c r="AC561" i="19" s="1"/>
  <c r="AD560" i="19"/>
  <c r="AC560" i="19" s="1"/>
  <c r="AD559" i="19"/>
  <c r="AC559" i="19" s="1"/>
  <c r="AD558" i="19"/>
  <c r="AC558" i="19" s="1"/>
  <c r="AD557" i="19"/>
  <c r="AC557" i="19" s="1"/>
  <c r="AD556" i="19"/>
  <c r="AC556" i="19" s="1"/>
  <c r="AD555" i="19"/>
  <c r="AC555" i="19" s="1"/>
  <c r="AD554" i="19"/>
  <c r="AC554" i="19" s="1"/>
  <c r="AD553" i="19"/>
  <c r="AC553" i="19" s="1"/>
  <c r="AD552" i="19"/>
  <c r="AC552" i="19" s="1"/>
  <c r="AD551" i="19"/>
  <c r="AC551" i="19" s="1"/>
  <c r="AD550" i="19"/>
  <c r="AC550" i="19" s="1"/>
  <c r="AD549" i="19"/>
  <c r="AC549" i="19" s="1"/>
  <c r="AD548" i="19"/>
  <c r="AC548" i="19" s="1"/>
  <c r="AD547" i="19"/>
  <c r="AC547" i="19" s="1"/>
  <c r="AD546" i="19"/>
  <c r="AC546" i="19" s="1"/>
  <c r="AD545" i="19"/>
  <c r="AC545" i="19" s="1"/>
  <c r="AD544" i="19"/>
  <c r="AC544" i="19" s="1"/>
  <c r="AD543" i="19"/>
  <c r="AC543" i="19" s="1"/>
  <c r="AD542" i="19"/>
  <c r="AC542" i="19" s="1"/>
  <c r="AD541" i="19"/>
  <c r="AC541" i="19" s="1"/>
  <c r="AD540" i="19"/>
  <c r="AC540" i="19" s="1"/>
  <c r="AD539" i="19"/>
  <c r="AC539" i="19" s="1"/>
  <c r="AD538" i="19"/>
  <c r="AC538" i="19" s="1"/>
  <c r="AD537" i="19"/>
  <c r="AC537" i="19" s="1"/>
  <c r="AD536" i="19"/>
  <c r="AC536" i="19" s="1"/>
  <c r="AD535" i="19"/>
  <c r="AC535" i="19" s="1"/>
  <c r="AD534" i="19"/>
  <c r="AC534" i="19" s="1"/>
  <c r="AD533" i="19"/>
  <c r="AC533" i="19" s="1"/>
  <c r="AD532" i="19"/>
  <c r="AC532" i="19" s="1"/>
  <c r="AD531" i="19"/>
  <c r="AC531" i="19" s="1"/>
  <c r="AD530" i="19"/>
  <c r="AC530" i="19" s="1"/>
  <c r="AD529" i="19"/>
  <c r="AC529" i="19" s="1"/>
  <c r="AD528" i="19"/>
  <c r="AC528" i="19" s="1"/>
  <c r="AD527" i="19"/>
  <c r="AC527" i="19" s="1"/>
  <c r="AD526" i="19"/>
  <c r="AC526" i="19" s="1"/>
  <c r="AD525" i="19"/>
  <c r="AC525" i="19" s="1"/>
  <c r="AD524" i="19"/>
  <c r="AC524" i="19" s="1"/>
  <c r="AD523" i="19"/>
  <c r="AC523" i="19" s="1"/>
  <c r="AD522" i="19"/>
  <c r="AC522" i="19" s="1"/>
  <c r="AD521" i="19"/>
  <c r="AC521" i="19" s="1"/>
  <c r="AD520" i="19"/>
  <c r="AC520" i="19" s="1"/>
  <c r="AD519" i="19"/>
  <c r="AC519" i="19" s="1"/>
  <c r="AD518" i="19"/>
  <c r="AC518" i="19" s="1"/>
  <c r="AD517" i="19"/>
  <c r="AC517" i="19" s="1"/>
  <c r="AD516" i="19"/>
  <c r="AC516" i="19" s="1"/>
  <c r="AD515" i="19"/>
  <c r="AC515" i="19" s="1"/>
  <c r="AD514" i="19"/>
  <c r="AC514" i="19" s="1"/>
  <c r="AD513" i="19"/>
  <c r="AC513" i="19" s="1"/>
  <c r="AD512" i="19"/>
  <c r="AC512" i="19" s="1"/>
  <c r="AD511" i="19"/>
  <c r="AC511" i="19" s="1"/>
  <c r="AD510" i="19"/>
  <c r="AC510" i="19" s="1"/>
  <c r="AD509" i="19"/>
  <c r="AC509" i="19" s="1"/>
  <c r="AD508" i="19"/>
  <c r="AC508" i="19" s="1"/>
  <c r="AD507" i="19"/>
  <c r="AC507" i="19" s="1"/>
  <c r="AD506" i="19"/>
  <c r="AC506" i="19" s="1"/>
  <c r="AD505" i="19"/>
  <c r="AC505" i="19" s="1"/>
  <c r="AD504" i="19"/>
  <c r="AC504" i="19" s="1"/>
  <c r="AD503" i="19"/>
  <c r="AC503" i="19" s="1"/>
  <c r="AD502" i="19"/>
  <c r="AC502" i="19" s="1"/>
  <c r="AD501" i="19"/>
  <c r="AC501" i="19" s="1"/>
  <c r="AD500" i="19"/>
  <c r="AC500" i="19" s="1"/>
  <c r="AD499" i="19"/>
  <c r="AC499" i="19" s="1"/>
  <c r="AD498" i="19"/>
  <c r="AC498" i="19" s="1"/>
  <c r="AD497" i="19"/>
  <c r="AC497" i="19" s="1"/>
  <c r="AD496" i="19"/>
  <c r="AC496" i="19" s="1"/>
  <c r="AD495" i="19"/>
  <c r="AC495" i="19" s="1"/>
  <c r="AD494" i="19"/>
  <c r="AC494" i="19" s="1"/>
  <c r="AD493" i="19"/>
  <c r="AC493" i="19" s="1"/>
  <c r="AD492" i="19"/>
  <c r="AC492" i="19" s="1"/>
  <c r="AD491" i="19"/>
  <c r="AC491" i="19" s="1"/>
  <c r="AD490" i="19"/>
  <c r="AC490" i="19" s="1"/>
  <c r="AD489" i="19"/>
  <c r="AC489" i="19" s="1"/>
  <c r="AD488" i="19"/>
  <c r="AC488" i="19" s="1"/>
  <c r="AD487" i="19"/>
  <c r="AC487" i="19" s="1"/>
  <c r="AD486" i="19"/>
  <c r="AC486" i="19" s="1"/>
  <c r="AD485" i="19"/>
  <c r="AC485" i="19" s="1"/>
  <c r="AD484" i="19"/>
  <c r="AC484" i="19" s="1"/>
  <c r="AD483" i="19"/>
  <c r="AC483" i="19" s="1"/>
  <c r="AD482" i="19"/>
  <c r="AC482" i="19" s="1"/>
  <c r="AD481" i="19"/>
  <c r="AC481" i="19" s="1"/>
  <c r="AD480" i="19"/>
  <c r="AC480" i="19" s="1"/>
  <c r="AD479" i="19"/>
  <c r="AC479" i="19" s="1"/>
  <c r="AD478" i="19"/>
  <c r="AC478" i="19" s="1"/>
  <c r="AD477" i="19"/>
  <c r="AC477" i="19" s="1"/>
  <c r="AD476" i="19"/>
  <c r="AC476" i="19" s="1"/>
  <c r="AD475" i="19"/>
  <c r="AC475" i="19" s="1"/>
  <c r="AD474" i="19"/>
  <c r="AC474" i="19" s="1"/>
  <c r="AD473" i="19"/>
  <c r="AC473" i="19" s="1"/>
  <c r="AD472" i="19"/>
  <c r="AC472" i="19" s="1"/>
  <c r="AD471" i="19"/>
  <c r="AC471" i="19" s="1"/>
  <c r="AD470" i="19"/>
  <c r="AC470" i="19" s="1"/>
  <c r="AD469" i="19"/>
  <c r="AC469" i="19" s="1"/>
  <c r="AD468" i="19"/>
  <c r="AC468" i="19" s="1"/>
  <c r="AD467" i="19"/>
  <c r="AC467" i="19" s="1"/>
  <c r="AD466" i="19"/>
  <c r="AC466" i="19" s="1"/>
  <c r="AD465" i="19"/>
  <c r="AC465" i="19" s="1"/>
  <c r="AD464" i="19"/>
  <c r="AC464" i="19" s="1"/>
  <c r="AD463" i="19"/>
  <c r="AC463" i="19" s="1"/>
  <c r="AD462" i="19"/>
  <c r="AC462" i="19" s="1"/>
  <c r="AD461" i="19"/>
  <c r="AC461" i="19" s="1"/>
  <c r="AD460" i="19"/>
  <c r="AC460" i="19" s="1"/>
  <c r="AD459" i="19"/>
  <c r="AC459" i="19" s="1"/>
  <c r="AD458" i="19"/>
  <c r="AC458" i="19" s="1"/>
  <c r="AD457" i="19"/>
  <c r="AC457" i="19" s="1"/>
  <c r="AD456" i="19"/>
  <c r="AC456" i="19" s="1"/>
  <c r="AD455" i="19"/>
  <c r="AC455" i="19" s="1"/>
  <c r="AD454" i="19"/>
  <c r="AC454" i="19" s="1"/>
  <c r="AD453" i="19"/>
  <c r="AC453" i="19" s="1"/>
  <c r="AD452" i="19"/>
  <c r="AC452" i="19" s="1"/>
  <c r="AD451" i="19"/>
  <c r="AC451" i="19" s="1"/>
  <c r="AD450" i="19"/>
  <c r="AC450" i="19" s="1"/>
  <c r="AD449" i="19"/>
  <c r="AC449" i="19" s="1"/>
  <c r="AD448" i="19"/>
  <c r="AC448" i="19" s="1"/>
  <c r="AD447" i="19"/>
  <c r="AC447" i="19" s="1"/>
  <c r="AD446" i="19"/>
  <c r="AC446" i="19" s="1"/>
  <c r="AD445" i="19"/>
  <c r="AC445" i="19" s="1"/>
  <c r="AD444" i="19"/>
  <c r="AC444" i="19" s="1"/>
  <c r="AD443" i="19"/>
  <c r="AC443" i="19" s="1"/>
  <c r="AD442" i="19"/>
  <c r="AC442" i="19" s="1"/>
  <c r="AD441" i="19"/>
  <c r="AC441" i="19" s="1"/>
  <c r="AD440" i="19"/>
  <c r="AC440" i="19" s="1"/>
  <c r="AD439" i="19"/>
  <c r="AC439" i="19" s="1"/>
  <c r="AD438" i="19"/>
  <c r="AC438" i="19" s="1"/>
  <c r="AD437" i="19"/>
  <c r="AC437" i="19" s="1"/>
  <c r="AD436" i="19"/>
  <c r="AC436" i="19" s="1"/>
  <c r="AD435" i="19"/>
  <c r="AC435" i="19" s="1"/>
  <c r="AD434" i="19"/>
  <c r="AC434" i="19" s="1"/>
  <c r="AD433" i="19"/>
  <c r="AC433" i="19" s="1"/>
  <c r="AD432" i="19"/>
  <c r="AC432" i="19" s="1"/>
  <c r="AD431" i="19"/>
  <c r="AC431" i="19" s="1"/>
  <c r="AD430" i="19"/>
  <c r="AC430" i="19" s="1"/>
  <c r="AD429" i="19"/>
  <c r="AC429" i="19" s="1"/>
  <c r="AD428" i="19"/>
  <c r="AC428" i="19" s="1"/>
  <c r="AD427" i="19"/>
  <c r="AC427" i="19" s="1"/>
  <c r="AD426" i="19"/>
  <c r="AC426" i="19" s="1"/>
  <c r="AD425" i="19"/>
  <c r="AC425" i="19" s="1"/>
  <c r="AD424" i="19"/>
  <c r="AC424" i="19" s="1"/>
  <c r="AD423" i="19"/>
  <c r="AC423" i="19" s="1"/>
  <c r="AD422" i="19"/>
  <c r="AC422" i="19" s="1"/>
  <c r="AD421" i="19"/>
  <c r="AC421" i="19" s="1"/>
  <c r="AD420" i="19"/>
  <c r="AC420" i="19" s="1"/>
  <c r="AD419" i="19"/>
  <c r="AC419" i="19" s="1"/>
  <c r="AD418" i="19"/>
  <c r="AC418" i="19" s="1"/>
  <c r="AD417" i="19"/>
  <c r="AC417" i="19" s="1"/>
  <c r="AD416" i="19"/>
  <c r="AC416" i="19" s="1"/>
  <c r="AD415" i="19"/>
  <c r="AC415" i="19" s="1"/>
  <c r="AD414" i="19"/>
  <c r="AC414" i="19" s="1"/>
  <c r="AD413" i="19"/>
  <c r="AC413" i="19" s="1"/>
  <c r="AD412" i="19"/>
  <c r="AC412" i="19" s="1"/>
  <c r="AD411" i="19"/>
  <c r="AC411" i="19" s="1"/>
  <c r="AD410" i="19"/>
  <c r="AC410" i="19" s="1"/>
  <c r="AD409" i="19"/>
  <c r="AC409" i="19" s="1"/>
  <c r="AD408" i="19"/>
  <c r="AC408" i="19" s="1"/>
  <c r="AD407" i="19"/>
  <c r="AC407" i="19" s="1"/>
  <c r="AD406" i="19"/>
  <c r="AC406" i="19" s="1"/>
  <c r="AD405" i="19"/>
  <c r="AC405" i="19" s="1"/>
  <c r="AD404" i="19"/>
  <c r="AC404" i="19" s="1"/>
  <c r="AD403" i="19"/>
  <c r="AC403" i="19" s="1"/>
  <c r="AD402" i="19"/>
  <c r="AC402" i="19" s="1"/>
  <c r="AD401" i="19"/>
  <c r="AC401" i="19" s="1"/>
  <c r="AD400" i="19"/>
  <c r="AC400" i="19" s="1"/>
  <c r="AD399" i="19"/>
  <c r="AC399" i="19" s="1"/>
  <c r="AD398" i="19"/>
  <c r="AC398" i="19" s="1"/>
  <c r="AD397" i="19"/>
  <c r="AC397" i="19" s="1"/>
  <c r="AD396" i="19"/>
  <c r="AC396" i="19" s="1"/>
  <c r="AD395" i="19"/>
  <c r="AC395" i="19" s="1"/>
  <c r="AD394" i="19"/>
  <c r="AC394" i="19" s="1"/>
  <c r="AD393" i="19"/>
  <c r="AC393" i="19" s="1"/>
  <c r="AD392" i="19"/>
  <c r="AC392" i="19" s="1"/>
  <c r="AD391" i="19"/>
  <c r="AC391" i="19" s="1"/>
  <c r="AD390" i="19"/>
  <c r="AC390" i="19" s="1"/>
  <c r="AD389" i="19"/>
  <c r="AC389" i="19" s="1"/>
  <c r="AD388" i="19"/>
  <c r="AC388" i="19" s="1"/>
  <c r="AD387" i="19"/>
  <c r="AC387" i="19" s="1"/>
  <c r="AD386" i="19"/>
  <c r="AC386" i="19" s="1"/>
  <c r="AD385" i="19"/>
  <c r="AC385" i="19" s="1"/>
  <c r="AD384" i="19"/>
  <c r="AC384" i="19" s="1"/>
  <c r="AD383" i="19"/>
  <c r="AC383" i="19" s="1"/>
  <c r="AD382" i="19"/>
  <c r="AC382" i="19" s="1"/>
  <c r="AD381" i="19"/>
  <c r="AC381" i="19" s="1"/>
  <c r="AD380" i="19"/>
  <c r="AC380" i="19" s="1"/>
  <c r="AD379" i="19"/>
  <c r="AC379" i="19" s="1"/>
  <c r="AD378" i="19"/>
  <c r="AC378" i="19" s="1"/>
  <c r="AD377" i="19"/>
  <c r="AC377" i="19" s="1"/>
  <c r="AD376" i="19"/>
  <c r="AC376" i="19" s="1"/>
  <c r="AD375" i="19"/>
  <c r="AC375" i="19" s="1"/>
  <c r="AD374" i="19"/>
  <c r="AC374" i="19" s="1"/>
  <c r="AD373" i="19"/>
  <c r="AC373" i="19" s="1"/>
  <c r="AD372" i="19"/>
  <c r="AC372" i="19" s="1"/>
  <c r="AD371" i="19"/>
  <c r="AC371" i="19" s="1"/>
  <c r="AD370" i="19"/>
  <c r="AC370" i="19" s="1"/>
  <c r="AD369" i="19"/>
  <c r="AC369" i="19" s="1"/>
  <c r="AD368" i="19"/>
  <c r="AC368" i="19" s="1"/>
  <c r="AD367" i="19"/>
  <c r="AC367" i="19" s="1"/>
  <c r="AD366" i="19"/>
  <c r="AC366" i="19" s="1"/>
  <c r="AD365" i="19"/>
  <c r="AC365" i="19" s="1"/>
  <c r="AD364" i="19"/>
  <c r="AC364" i="19" s="1"/>
  <c r="AD363" i="19"/>
  <c r="AC363" i="19" s="1"/>
  <c r="AD362" i="19"/>
  <c r="AC362" i="19" s="1"/>
  <c r="AD361" i="19"/>
  <c r="AC361" i="19" s="1"/>
  <c r="AD360" i="19"/>
  <c r="AC360" i="19" s="1"/>
  <c r="AD359" i="19"/>
  <c r="AC359" i="19" s="1"/>
  <c r="AD358" i="19"/>
  <c r="AC358" i="19" s="1"/>
  <c r="AD357" i="19"/>
  <c r="AC357" i="19" s="1"/>
  <c r="AD356" i="19"/>
  <c r="AC356" i="19" s="1"/>
  <c r="AD355" i="19"/>
  <c r="AC355" i="19" s="1"/>
  <c r="AD354" i="19"/>
  <c r="AC354" i="19" s="1"/>
  <c r="AD353" i="19"/>
  <c r="AC353" i="19" s="1"/>
  <c r="AD352" i="19"/>
  <c r="AC352" i="19" s="1"/>
  <c r="AD351" i="19"/>
  <c r="AC351" i="19" s="1"/>
  <c r="AD350" i="19"/>
  <c r="AC350" i="19" s="1"/>
  <c r="AD349" i="19"/>
  <c r="AC349" i="19" s="1"/>
  <c r="AD348" i="19"/>
  <c r="AC348" i="19" s="1"/>
  <c r="AD347" i="19"/>
  <c r="AC347" i="19" s="1"/>
  <c r="AD346" i="19"/>
  <c r="AC346" i="19" s="1"/>
  <c r="AD345" i="19"/>
  <c r="AC345" i="19" s="1"/>
  <c r="AD344" i="19"/>
  <c r="AC344" i="19" s="1"/>
  <c r="AD343" i="19"/>
  <c r="AC343" i="19" s="1"/>
  <c r="AD342" i="19"/>
  <c r="AC342" i="19" s="1"/>
  <c r="AD341" i="19"/>
  <c r="AC341" i="19" s="1"/>
  <c r="AD340" i="19"/>
  <c r="AC340" i="19" s="1"/>
  <c r="AD339" i="19"/>
  <c r="AC339" i="19" s="1"/>
  <c r="AD338" i="19"/>
  <c r="AC338" i="19" s="1"/>
  <c r="AD337" i="19"/>
  <c r="AC337" i="19" s="1"/>
  <c r="AD336" i="19"/>
  <c r="AC336" i="19" s="1"/>
  <c r="AD335" i="19"/>
  <c r="AC335" i="19" s="1"/>
  <c r="AD334" i="19"/>
  <c r="AC334" i="19" s="1"/>
  <c r="AD333" i="19"/>
  <c r="AC333" i="19" s="1"/>
  <c r="AD332" i="19"/>
  <c r="AC332" i="19" s="1"/>
  <c r="AD331" i="19"/>
  <c r="AC331" i="19" s="1"/>
  <c r="AD330" i="19"/>
  <c r="AC330" i="19" s="1"/>
  <c r="AD329" i="19"/>
  <c r="AC329" i="19" s="1"/>
  <c r="AD328" i="19"/>
  <c r="AC328" i="19" s="1"/>
  <c r="AD327" i="19"/>
  <c r="AC327" i="19" s="1"/>
  <c r="AD326" i="19"/>
  <c r="AC326" i="19" s="1"/>
  <c r="AD325" i="19"/>
  <c r="AC325" i="19" s="1"/>
  <c r="AD324" i="19"/>
  <c r="AC324" i="19" s="1"/>
  <c r="AD323" i="19"/>
  <c r="AC323" i="19" s="1"/>
  <c r="AD322" i="19"/>
  <c r="AC322" i="19" s="1"/>
  <c r="AD321" i="19"/>
  <c r="AC321" i="19" s="1"/>
  <c r="AD320" i="19"/>
  <c r="AC320" i="19" s="1"/>
  <c r="AD319" i="19"/>
  <c r="AC319" i="19" s="1"/>
  <c r="AD318" i="19"/>
  <c r="AC318" i="19" s="1"/>
  <c r="AD317" i="19"/>
  <c r="AC317" i="19" s="1"/>
  <c r="AD316" i="19"/>
  <c r="AC316" i="19" s="1"/>
  <c r="AD315" i="19"/>
  <c r="AC315" i="19" s="1"/>
  <c r="AD314" i="19"/>
  <c r="AC314" i="19" s="1"/>
  <c r="AD313" i="19"/>
  <c r="AC313" i="19" s="1"/>
  <c r="AD312" i="19"/>
  <c r="AC312" i="19" s="1"/>
  <c r="AD311" i="19"/>
  <c r="AC311" i="19" s="1"/>
  <c r="AD310" i="19"/>
  <c r="AC310" i="19" s="1"/>
  <c r="AD309" i="19"/>
  <c r="AC309" i="19" s="1"/>
  <c r="AD308" i="19"/>
  <c r="AC308" i="19" s="1"/>
  <c r="AD307" i="19"/>
  <c r="AC307" i="19" s="1"/>
  <c r="AD306" i="19"/>
  <c r="AC306" i="19" s="1"/>
  <c r="AD305" i="19"/>
  <c r="AC305" i="19" s="1"/>
  <c r="AD304" i="19"/>
  <c r="AC304" i="19" s="1"/>
  <c r="AD303" i="19"/>
  <c r="AC303" i="19" s="1"/>
  <c r="AD302" i="19"/>
  <c r="AC302" i="19" s="1"/>
  <c r="AD301" i="19"/>
  <c r="AC301" i="19" s="1"/>
  <c r="AD300" i="19"/>
  <c r="AC300" i="19" s="1"/>
  <c r="AD299" i="19"/>
  <c r="AC299" i="19" s="1"/>
  <c r="AD298" i="19"/>
  <c r="AC298" i="19" s="1"/>
  <c r="AD297" i="19"/>
  <c r="AC297" i="19" s="1"/>
  <c r="AD296" i="19"/>
  <c r="AC296" i="19" s="1"/>
  <c r="AD295" i="19"/>
  <c r="AC295" i="19" s="1"/>
  <c r="AD294" i="19"/>
  <c r="AC294" i="19" s="1"/>
  <c r="AD293" i="19"/>
  <c r="AC293" i="19" s="1"/>
  <c r="AD292" i="19"/>
  <c r="AC292" i="19" s="1"/>
  <c r="AD291" i="19"/>
  <c r="AC291" i="19" s="1"/>
  <c r="AD290" i="19"/>
  <c r="AC290" i="19" s="1"/>
  <c r="AD289" i="19"/>
  <c r="AC289" i="19" s="1"/>
  <c r="AD288" i="19"/>
  <c r="AC288" i="19" s="1"/>
  <c r="AD287" i="19"/>
  <c r="AC287" i="19" s="1"/>
  <c r="AD286" i="19"/>
  <c r="AC286" i="19" s="1"/>
  <c r="AD285" i="19"/>
  <c r="AC285" i="19" s="1"/>
  <c r="AD284" i="19"/>
  <c r="AC284" i="19" s="1"/>
  <c r="AD283" i="19"/>
  <c r="AC283" i="19" s="1"/>
  <c r="AD282" i="19"/>
  <c r="AC282" i="19" s="1"/>
  <c r="AD281" i="19"/>
  <c r="AC281" i="19" s="1"/>
  <c r="AD280" i="19"/>
  <c r="AC280" i="19" s="1"/>
  <c r="AD279" i="19"/>
  <c r="AC279" i="19" s="1"/>
  <c r="AD278" i="19"/>
  <c r="AC278" i="19" s="1"/>
  <c r="AD277" i="19"/>
  <c r="AC277" i="19" s="1"/>
  <c r="AD276" i="19"/>
  <c r="AC276" i="19" s="1"/>
  <c r="AD275" i="19"/>
  <c r="AC275" i="19" s="1"/>
  <c r="AD274" i="19"/>
  <c r="AC274" i="19" s="1"/>
  <c r="AD273" i="19"/>
  <c r="AC273" i="19" s="1"/>
  <c r="AD272" i="19"/>
  <c r="AC272" i="19" s="1"/>
  <c r="AD271" i="19"/>
  <c r="AC271" i="19" s="1"/>
  <c r="AD270" i="19"/>
  <c r="AC270" i="19" s="1"/>
  <c r="AD269" i="19"/>
  <c r="AC269" i="19" s="1"/>
  <c r="AD268" i="19"/>
  <c r="AC268" i="19" s="1"/>
  <c r="AD267" i="19"/>
  <c r="AC267" i="19" s="1"/>
  <c r="AD266" i="19"/>
  <c r="AC266" i="19" s="1"/>
  <c r="AD265" i="19"/>
  <c r="AC265" i="19" s="1"/>
  <c r="AD264" i="19"/>
  <c r="AC264" i="19" s="1"/>
  <c r="AD263" i="19"/>
  <c r="AC263" i="19" s="1"/>
  <c r="AD262" i="19"/>
  <c r="AC262" i="19" s="1"/>
  <c r="AD261" i="19"/>
  <c r="AC261" i="19" s="1"/>
  <c r="AD260" i="19"/>
  <c r="AC260" i="19" s="1"/>
  <c r="AD259" i="19"/>
  <c r="AC259" i="19" s="1"/>
  <c r="AD258" i="19"/>
  <c r="AC258" i="19" s="1"/>
  <c r="AD257" i="19"/>
  <c r="AC257" i="19" s="1"/>
  <c r="AD256" i="19"/>
  <c r="AC256" i="19" s="1"/>
  <c r="AD255" i="19"/>
  <c r="AC255" i="19" s="1"/>
  <c r="AD254" i="19"/>
  <c r="AC254" i="19" s="1"/>
  <c r="AD253" i="19"/>
  <c r="AC253" i="19" s="1"/>
  <c r="AD252" i="19"/>
  <c r="AC252" i="19" s="1"/>
  <c r="AD251" i="19"/>
  <c r="AC251" i="19" s="1"/>
  <c r="AD250" i="19"/>
  <c r="AC250" i="19" s="1"/>
  <c r="AD249" i="19"/>
  <c r="AC249" i="19" s="1"/>
  <c r="AD248" i="19"/>
  <c r="AC248" i="19" s="1"/>
  <c r="AD247" i="19"/>
  <c r="AC247" i="19" s="1"/>
  <c r="AD246" i="19"/>
  <c r="AC246" i="19" s="1"/>
  <c r="AD245" i="19"/>
  <c r="AC245" i="19" s="1"/>
  <c r="AD244" i="19"/>
  <c r="AC244" i="19" s="1"/>
  <c r="AD243" i="19"/>
  <c r="AC243" i="19" s="1"/>
  <c r="AD242" i="19"/>
  <c r="AC242" i="19" s="1"/>
  <c r="AD241" i="19"/>
  <c r="AC241" i="19" s="1"/>
  <c r="AD240" i="19"/>
  <c r="AC240" i="19" s="1"/>
  <c r="AD239" i="19"/>
  <c r="AC239" i="19" s="1"/>
  <c r="AD238" i="19"/>
  <c r="AC238" i="19" s="1"/>
  <c r="AD237" i="19"/>
  <c r="AC237" i="19" s="1"/>
  <c r="AD236" i="19"/>
  <c r="AC236" i="19" s="1"/>
  <c r="AD235" i="19"/>
  <c r="AC235" i="19" s="1"/>
  <c r="AD234" i="19"/>
  <c r="AC234" i="19" s="1"/>
  <c r="AD233" i="19"/>
  <c r="AC233" i="19" s="1"/>
  <c r="AD232" i="19"/>
  <c r="AC232" i="19" s="1"/>
  <c r="AD231" i="19"/>
  <c r="AC231" i="19" s="1"/>
  <c r="AD230" i="19"/>
  <c r="AC230" i="19" s="1"/>
  <c r="AD229" i="19"/>
  <c r="AC229" i="19" s="1"/>
  <c r="AD228" i="19"/>
  <c r="AC228" i="19" s="1"/>
  <c r="AD227" i="19"/>
  <c r="AC227" i="19" s="1"/>
  <c r="AD226" i="19"/>
  <c r="AC226" i="19" s="1"/>
  <c r="AD225" i="19"/>
  <c r="AC225" i="19" s="1"/>
  <c r="AD224" i="19"/>
  <c r="AC224" i="19" s="1"/>
  <c r="AD223" i="19"/>
  <c r="AC223" i="19" s="1"/>
  <c r="AD222" i="19"/>
  <c r="AC222" i="19" s="1"/>
  <c r="AD221" i="19"/>
  <c r="AC221" i="19" s="1"/>
  <c r="AD220" i="19"/>
  <c r="AC220" i="19" s="1"/>
  <c r="AD219" i="19"/>
  <c r="AC219" i="19" s="1"/>
  <c r="AD218" i="19"/>
  <c r="AC218" i="19" s="1"/>
  <c r="AD217" i="19"/>
  <c r="AC217" i="19" s="1"/>
  <c r="AD216" i="19"/>
  <c r="AC216" i="19" s="1"/>
  <c r="AD215" i="19"/>
  <c r="AC215" i="19" s="1"/>
  <c r="AD214" i="19"/>
  <c r="AC214" i="19" s="1"/>
  <c r="AD213" i="19"/>
  <c r="AC213" i="19" s="1"/>
  <c r="AD212" i="19"/>
  <c r="AC212" i="19" s="1"/>
  <c r="AD211" i="19"/>
  <c r="AC211" i="19" s="1"/>
  <c r="AD210" i="19"/>
  <c r="AC210" i="19" s="1"/>
  <c r="AD209" i="19"/>
  <c r="AC209" i="19" s="1"/>
  <c r="AD208" i="19"/>
  <c r="AC208" i="19" s="1"/>
  <c r="AD207" i="19"/>
  <c r="AC207" i="19" s="1"/>
  <c r="AD206" i="19"/>
  <c r="AC206" i="19" s="1"/>
  <c r="AD205" i="19"/>
  <c r="AC205" i="19" s="1"/>
  <c r="AD204" i="19"/>
  <c r="AC204" i="19" s="1"/>
  <c r="AD203" i="19"/>
  <c r="AC203" i="19" s="1"/>
  <c r="AD202" i="19"/>
  <c r="AC202" i="19" s="1"/>
  <c r="AD201" i="19"/>
  <c r="AC201" i="19" s="1"/>
  <c r="AD200" i="19"/>
  <c r="AC200" i="19" s="1"/>
  <c r="AD199" i="19"/>
  <c r="AC199" i="19" s="1"/>
  <c r="AD198" i="19"/>
  <c r="AC198" i="19" s="1"/>
  <c r="AD197" i="19"/>
  <c r="AC197" i="19" s="1"/>
  <c r="AD196" i="19"/>
  <c r="AC196" i="19" s="1"/>
  <c r="AD195" i="19"/>
  <c r="AC195" i="19" s="1"/>
  <c r="AD194" i="19"/>
  <c r="AC194" i="19" s="1"/>
  <c r="AD193" i="19"/>
  <c r="AC193" i="19" s="1"/>
  <c r="AD192" i="19"/>
  <c r="AC192" i="19" s="1"/>
  <c r="AD191" i="19"/>
  <c r="AC191" i="19" s="1"/>
  <c r="AD190" i="19"/>
  <c r="AC190" i="19" s="1"/>
  <c r="AD189" i="19"/>
  <c r="AC189" i="19" s="1"/>
  <c r="AD188" i="19"/>
  <c r="AC188" i="19" s="1"/>
  <c r="AD187" i="19"/>
  <c r="AC187" i="19" s="1"/>
  <c r="AD186" i="19"/>
  <c r="AC186" i="19" s="1"/>
  <c r="AD185" i="19"/>
  <c r="AC185" i="19" s="1"/>
  <c r="AD184" i="19"/>
  <c r="AC184" i="19" s="1"/>
  <c r="AD183" i="19"/>
  <c r="AC183" i="19" s="1"/>
  <c r="AD182" i="19"/>
  <c r="AC182" i="19" s="1"/>
  <c r="AD181" i="19"/>
  <c r="AC181" i="19" s="1"/>
  <c r="AD180" i="19"/>
  <c r="AC180" i="19" s="1"/>
  <c r="AD179" i="19"/>
  <c r="AC179" i="19" s="1"/>
  <c r="AD178" i="19"/>
  <c r="AC178" i="19" s="1"/>
  <c r="AD177" i="19"/>
  <c r="AC177" i="19" s="1"/>
  <c r="AD176" i="19"/>
  <c r="AC176" i="19" s="1"/>
  <c r="AD175" i="19"/>
  <c r="AC175" i="19" s="1"/>
  <c r="AD174" i="19"/>
  <c r="AC174" i="19" s="1"/>
  <c r="AD173" i="19"/>
  <c r="AC173" i="19" s="1"/>
  <c r="AD172" i="19"/>
  <c r="AC172" i="19" s="1"/>
  <c r="AD171" i="19"/>
  <c r="AC171" i="19" s="1"/>
  <c r="AD170" i="19"/>
  <c r="AC170" i="19" s="1"/>
  <c r="AD169" i="19"/>
  <c r="AC169" i="19" s="1"/>
  <c r="AD168" i="19"/>
  <c r="AC168" i="19" s="1"/>
  <c r="AD167" i="19"/>
  <c r="AC167" i="19" s="1"/>
  <c r="AD166" i="19"/>
  <c r="AC166" i="19" s="1"/>
  <c r="AD165" i="19"/>
  <c r="AC165" i="19" s="1"/>
  <c r="AD164" i="19"/>
  <c r="AC164" i="19" s="1"/>
  <c r="AD163" i="19"/>
  <c r="AC163" i="19" s="1"/>
  <c r="AD162" i="19"/>
  <c r="AC162" i="19" s="1"/>
  <c r="AD161" i="19"/>
  <c r="AC161" i="19" s="1"/>
  <c r="AD160" i="19"/>
  <c r="AC160" i="19" s="1"/>
  <c r="AD159" i="19"/>
  <c r="AC159" i="19" s="1"/>
  <c r="AD158" i="19"/>
  <c r="AC158" i="19" s="1"/>
  <c r="AD157" i="19"/>
  <c r="AC157" i="19" s="1"/>
  <c r="AD156" i="19"/>
  <c r="AC156" i="19" s="1"/>
  <c r="AD155" i="19"/>
  <c r="AC155" i="19" s="1"/>
  <c r="AD154" i="19"/>
  <c r="AC154" i="19" s="1"/>
  <c r="AD153" i="19"/>
  <c r="AC153" i="19" s="1"/>
  <c r="AD152" i="19"/>
  <c r="AC152" i="19" s="1"/>
  <c r="AD151" i="19"/>
  <c r="AC151" i="19" s="1"/>
  <c r="AD150" i="19"/>
  <c r="AC150" i="19" s="1"/>
  <c r="AD149" i="19"/>
  <c r="AC149" i="19" s="1"/>
  <c r="AD148" i="19"/>
  <c r="AC148" i="19" s="1"/>
  <c r="AD147" i="19"/>
  <c r="AC147" i="19" s="1"/>
  <c r="AD146" i="19"/>
  <c r="AC146" i="19" s="1"/>
  <c r="AD145" i="19"/>
  <c r="AC145" i="19" s="1"/>
  <c r="AD144" i="19"/>
  <c r="AC144" i="19" s="1"/>
  <c r="AD143" i="19"/>
  <c r="AC143" i="19" s="1"/>
  <c r="AD142" i="19"/>
  <c r="AC142" i="19" s="1"/>
  <c r="AD141" i="19"/>
  <c r="AC141" i="19" s="1"/>
  <c r="AD140" i="19"/>
  <c r="AC140" i="19" s="1"/>
  <c r="AD139" i="19"/>
  <c r="AC139" i="19" s="1"/>
  <c r="AD138" i="19"/>
  <c r="AC138" i="19" s="1"/>
  <c r="AD137" i="19"/>
  <c r="AC137" i="19" s="1"/>
  <c r="AD136" i="19"/>
  <c r="AC136" i="19" s="1"/>
  <c r="AD135" i="19"/>
  <c r="AC135" i="19" s="1"/>
  <c r="AD134" i="19"/>
  <c r="AC134" i="19" s="1"/>
  <c r="AD133" i="19"/>
  <c r="AC133" i="19" s="1"/>
  <c r="AD132" i="19"/>
  <c r="AC132" i="19" s="1"/>
  <c r="AD131" i="19"/>
  <c r="AC131" i="19" s="1"/>
  <c r="AD130" i="19"/>
  <c r="AC130" i="19" s="1"/>
  <c r="AD129" i="19"/>
  <c r="AC129" i="19" s="1"/>
  <c r="AD128" i="19"/>
  <c r="AC128" i="19" s="1"/>
  <c r="AD127" i="19"/>
  <c r="AC127" i="19" s="1"/>
  <c r="AD126" i="19"/>
  <c r="AC126" i="19" s="1"/>
  <c r="AD125" i="19"/>
  <c r="AC125" i="19" s="1"/>
  <c r="AD124" i="19"/>
  <c r="AC124" i="19" s="1"/>
  <c r="AD123" i="19"/>
  <c r="AC123" i="19" s="1"/>
  <c r="AD122" i="19"/>
  <c r="AC122" i="19" s="1"/>
  <c r="AD121" i="19"/>
  <c r="AC121" i="19" s="1"/>
  <c r="AD120" i="19"/>
  <c r="AC120" i="19" s="1"/>
  <c r="AD119" i="19"/>
  <c r="AC119" i="19" s="1"/>
  <c r="AD118" i="19"/>
  <c r="AC118" i="19" s="1"/>
  <c r="AD117" i="19"/>
  <c r="AC117" i="19" s="1"/>
  <c r="AD116" i="19"/>
  <c r="AC116" i="19" s="1"/>
  <c r="AD115" i="19"/>
  <c r="AC115" i="19" s="1"/>
  <c r="AD114" i="19"/>
  <c r="AC114" i="19" s="1"/>
  <c r="AD113" i="19"/>
  <c r="AC113" i="19" s="1"/>
  <c r="AD112" i="19"/>
  <c r="AC112" i="19" s="1"/>
  <c r="AD111" i="19"/>
  <c r="AC111" i="19" s="1"/>
  <c r="AD110" i="19"/>
  <c r="AC110" i="19" s="1"/>
  <c r="AD109" i="19"/>
  <c r="AC109" i="19" s="1"/>
  <c r="AD108" i="19"/>
  <c r="AC108" i="19" s="1"/>
  <c r="AD107" i="19"/>
  <c r="AC107" i="19" s="1"/>
  <c r="AD106" i="19"/>
  <c r="AC106" i="19" s="1"/>
  <c r="AD105" i="19"/>
  <c r="AC105" i="19" s="1"/>
  <c r="AD104" i="19"/>
  <c r="AC104" i="19" s="1"/>
  <c r="AD103" i="19"/>
  <c r="AC103" i="19" s="1"/>
  <c r="AD102" i="19"/>
  <c r="AC102" i="19" s="1"/>
  <c r="AD101" i="19"/>
  <c r="AC101" i="19" s="1"/>
  <c r="AD100" i="19"/>
  <c r="AC100" i="19" s="1"/>
  <c r="AD99" i="19"/>
  <c r="AC99" i="19" s="1"/>
  <c r="AD98" i="19"/>
  <c r="AC98" i="19" s="1"/>
  <c r="AD97" i="19"/>
  <c r="AC97" i="19" s="1"/>
  <c r="AD96" i="19"/>
  <c r="AC96" i="19" s="1"/>
  <c r="AD95" i="19"/>
  <c r="AC95" i="19" s="1"/>
  <c r="AD94" i="19"/>
  <c r="AC94" i="19" s="1"/>
  <c r="AD93" i="19"/>
  <c r="AC93" i="19" s="1"/>
  <c r="AD92" i="19"/>
  <c r="AC92" i="19" s="1"/>
  <c r="AD91" i="19"/>
  <c r="AC91" i="19" s="1"/>
  <c r="AD90" i="19"/>
  <c r="AC90" i="19" s="1"/>
  <c r="AD89" i="19"/>
  <c r="AC89" i="19" s="1"/>
  <c r="AD88" i="19"/>
  <c r="AC88" i="19" s="1"/>
  <c r="AD87" i="19"/>
  <c r="AC87" i="19" s="1"/>
  <c r="AD86" i="19"/>
  <c r="AC86" i="19" s="1"/>
  <c r="AD85" i="19"/>
  <c r="AC85" i="19" s="1"/>
  <c r="AD84" i="19"/>
  <c r="AC84" i="19" s="1"/>
  <c r="AD83" i="19"/>
  <c r="AC83" i="19" s="1"/>
  <c r="AD82" i="19"/>
  <c r="AC82" i="19" s="1"/>
  <c r="AD81" i="19"/>
  <c r="AC81" i="19" s="1"/>
  <c r="AD80" i="19"/>
  <c r="AC80" i="19" s="1"/>
  <c r="AD79" i="19"/>
  <c r="AC79" i="19" s="1"/>
  <c r="AD78" i="19"/>
  <c r="AC78" i="19" s="1"/>
  <c r="AD77" i="19"/>
  <c r="AC77" i="19" s="1"/>
  <c r="AD76" i="19"/>
  <c r="AC76" i="19" s="1"/>
  <c r="AD75" i="19"/>
  <c r="AC75" i="19" s="1"/>
  <c r="AD74" i="19"/>
  <c r="AC74" i="19" s="1"/>
  <c r="AD73" i="19"/>
  <c r="AC73" i="19" s="1"/>
  <c r="AD72" i="19"/>
  <c r="AC72" i="19" s="1"/>
  <c r="AD71" i="19"/>
  <c r="AC71" i="19" s="1"/>
  <c r="AD70" i="19"/>
  <c r="AC70" i="19" s="1"/>
  <c r="AD69" i="19"/>
  <c r="AC69" i="19" s="1"/>
  <c r="AD68" i="19"/>
  <c r="AC68" i="19" s="1"/>
  <c r="AD67" i="19"/>
  <c r="AC67" i="19" s="1"/>
  <c r="AD66" i="19"/>
  <c r="AC66" i="19" s="1"/>
  <c r="AD65" i="19"/>
  <c r="AC65" i="19" s="1"/>
  <c r="AD64" i="19"/>
  <c r="AC64" i="19" s="1"/>
  <c r="AD63" i="19"/>
  <c r="AC63" i="19" s="1"/>
  <c r="AD62" i="19"/>
  <c r="AC62" i="19" s="1"/>
  <c r="AD61" i="19"/>
  <c r="AC61" i="19" s="1"/>
  <c r="AD60" i="19"/>
  <c r="AC60" i="19" s="1"/>
  <c r="AD59" i="19"/>
  <c r="AC59" i="19" s="1"/>
  <c r="AD58" i="19"/>
  <c r="AC58" i="19" s="1"/>
  <c r="AD57" i="19"/>
  <c r="AC57" i="19" s="1"/>
  <c r="AD56" i="19"/>
  <c r="AC56" i="19" s="1"/>
  <c r="AD55" i="19"/>
  <c r="AC55" i="19" s="1"/>
  <c r="AD54" i="19"/>
  <c r="AC54" i="19" s="1"/>
  <c r="AD53" i="19"/>
  <c r="AC53" i="19" s="1"/>
  <c r="AD52" i="19"/>
  <c r="AC52" i="19" s="1"/>
  <c r="AD51" i="19"/>
  <c r="AC51" i="19" s="1"/>
  <c r="AD50" i="19"/>
  <c r="AC50" i="19" s="1"/>
  <c r="AD49" i="19"/>
  <c r="AC49" i="19" s="1"/>
  <c r="AD48" i="19"/>
  <c r="AC48" i="19" s="1"/>
  <c r="AD47" i="19"/>
  <c r="AC47" i="19" s="1"/>
  <c r="AD46" i="19"/>
  <c r="AC46" i="19" s="1"/>
  <c r="AD45" i="19"/>
  <c r="AC45" i="19" s="1"/>
  <c r="AD44" i="19"/>
  <c r="AC44" i="19" s="1"/>
  <c r="AD43" i="19"/>
  <c r="AC43" i="19" s="1"/>
  <c r="AD42" i="19"/>
  <c r="AC42" i="19" s="1"/>
  <c r="AD41" i="19"/>
  <c r="AC41" i="19" s="1"/>
  <c r="AD40" i="19"/>
  <c r="AC40" i="19" s="1"/>
  <c r="AD39" i="19"/>
  <c r="AC39" i="19" s="1"/>
  <c r="AD38" i="19"/>
  <c r="AC38" i="19" s="1"/>
  <c r="AD37" i="19"/>
  <c r="AC37" i="19" s="1"/>
  <c r="AD36" i="19"/>
  <c r="AC36" i="19" s="1"/>
  <c r="AD35" i="19"/>
  <c r="AC35" i="19" s="1"/>
  <c r="AD34" i="19"/>
  <c r="AC34" i="19" s="1"/>
  <c r="AD33" i="19"/>
  <c r="AC33" i="19" s="1"/>
  <c r="AD32" i="19"/>
  <c r="AC32" i="19" s="1"/>
  <c r="AD31" i="19"/>
  <c r="AC31" i="19" s="1"/>
  <c r="AD30" i="19"/>
  <c r="AC30" i="19" s="1"/>
  <c r="AD29" i="19"/>
  <c r="AC29" i="19" s="1"/>
  <c r="AD28" i="19"/>
  <c r="AC28" i="19" s="1"/>
  <c r="AD27" i="19"/>
  <c r="AC27" i="19" s="1"/>
  <c r="AD26" i="19"/>
  <c r="AC26" i="19" s="1"/>
  <c r="AD25" i="19"/>
  <c r="AC25" i="19" s="1"/>
  <c r="AD24" i="19"/>
  <c r="AC24" i="19" s="1"/>
  <c r="AD23" i="19"/>
  <c r="AC23" i="19" s="1"/>
  <c r="AD22" i="19"/>
  <c r="AC22" i="19" s="1"/>
  <c r="AD21" i="19"/>
  <c r="AC21" i="19" s="1"/>
  <c r="AD20" i="19"/>
  <c r="AC20" i="19" s="1"/>
  <c r="AD19" i="19"/>
  <c r="AC19" i="19" s="1"/>
  <c r="AD18" i="19"/>
  <c r="AC18" i="19" s="1"/>
  <c r="AD17" i="19"/>
  <c r="AC17" i="19" s="1"/>
  <c r="AD16" i="19"/>
  <c r="AC16" i="19" s="1"/>
  <c r="AD15" i="19"/>
  <c r="AC15" i="19" s="1"/>
  <c r="AD14" i="19"/>
  <c r="AC14" i="19" s="1"/>
  <c r="AD13" i="19"/>
  <c r="AC13" i="19" s="1"/>
  <c r="AD12" i="19"/>
  <c r="AC12" i="19" s="1"/>
  <c r="AD11" i="19"/>
  <c r="AC11" i="19" s="1"/>
  <c r="AD10" i="19"/>
  <c r="AC10" i="19" s="1"/>
  <c r="AD9" i="19"/>
  <c r="AC9" i="19" s="1"/>
  <c r="AD8" i="19"/>
  <c r="AC8" i="19" s="1"/>
  <c r="AD7" i="19"/>
  <c r="AC7" i="19" s="1"/>
  <c r="AD6" i="19"/>
  <c r="AC6" i="19" s="1"/>
  <c r="AD5" i="19"/>
  <c r="AC5" i="19" s="1"/>
  <c r="AD4" i="19"/>
  <c r="AC4" i="19" s="1"/>
  <c r="V201" i="19" l="1"/>
  <c r="V202" i="19"/>
  <c r="V203" i="19"/>
  <c r="V204" i="19"/>
  <c r="V205" i="19"/>
  <c r="V206" i="19"/>
  <c r="V207" i="19"/>
  <c r="V208" i="19"/>
  <c r="V209" i="19"/>
  <c r="V210" i="19"/>
  <c r="V211" i="19"/>
  <c r="V212" i="19"/>
  <c r="V213" i="19"/>
  <c r="V214" i="19"/>
  <c r="V215" i="19"/>
  <c r="V216" i="19"/>
  <c r="V217" i="19"/>
  <c r="V218" i="19"/>
  <c r="V219" i="19"/>
  <c r="V220" i="19"/>
  <c r="V221" i="19"/>
  <c r="V222" i="19"/>
  <c r="V223" i="19"/>
  <c r="V224" i="19"/>
  <c r="V225" i="19"/>
  <c r="V226" i="19"/>
  <c r="V227" i="19"/>
  <c r="V228" i="19"/>
  <c r="V229" i="19"/>
  <c r="V230" i="19"/>
  <c r="V231" i="19"/>
  <c r="V232" i="19"/>
  <c r="V233" i="19"/>
  <c r="V234" i="19"/>
  <c r="V235" i="19"/>
  <c r="V236" i="19"/>
  <c r="V237" i="19"/>
  <c r="V238" i="19"/>
  <c r="V239" i="19"/>
  <c r="V240" i="19"/>
  <c r="V241" i="19"/>
  <c r="V242" i="19"/>
  <c r="V243" i="19"/>
  <c r="V244" i="19"/>
  <c r="V245" i="19"/>
  <c r="V246" i="19"/>
  <c r="V247" i="19"/>
  <c r="V248" i="19"/>
  <c r="Z225" i="19"/>
  <c r="V200" i="19"/>
  <c r="V199" i="19"/>
  <c r="V198" i="19"/>
  <c r="V197" i="19"/>
  <c r="V196" i="19"/>
  <c r="V195" i="19"/>
  <c r="V194" i="19"/>
  <c r="V193" i="19"/>
  <c r="V192" i="19"/>
  <c r="V191" i="19"/>
  <c r="V190" i="19"/>
  <c r="V189" i="19"/>
  <c r="V188" i="19"/>
  <c r="V187" i="19"/>
  <c r="V186" i="19"/>
  <c r="V185" i="19"/>
  <c r="V184" i="19"/>
  <c r="V183" i="19"/>
  <c r="V182" i="19"/>
  <c r="V181" i="19"/>
  <c r="V180" i="19"/>
  <c r="V179" i="19"/>
  <c r="V178" i="19"/>
  <c r="V177" i="19"/>
  <c r="V176" i="19"/>
  <c r="V175" i="19"/>
  <c r="V174" i="19"/>
  <c r="V173" i="19"/>
  <c r="V172" i="19"/>
  <c r="V171" i="19"/>
  <c r="V170" i="19"/>
  <c r="V169" i="19"/>
  <c r="V168" i="19"/>
  <c r="V167" i="19"/>
  <c r="V166" i="19"/>
  <c r="V165" i="19"/>
  <c r="V164" i="19"/>
  <c r="V163" i="19"/>
  <c r="V162" i="19"/>
  <c r="V161" i="19"/>
  <c r="V160" i="19"/>
  <c r="V159" i="19"/>
  <c r="V158" i="19"/>
  <c r="V157" i="19"/>
  <c r="V156" i="19"/>
  <c r="V155" i="19"/>
  <c r="V154" i="19"/>
  <c r="V153" i="19"/>
  <c r="V152" i="19"/>
  <c r="V151" i="19"/>
  <c r="V150" i="19"/>
  <c r="V149" i="19"/>
  <c r="V148" i="19"/>
  <c r="V147" i="19"/>
  <c r="V146" i="19"/>
  <c r="V145" i="19"/>
  <c r="V144" i="19"/>
  <c r="V143" i="19"/>
  <c r="V142" i="19"/>
  <c r="V141" i="19"/>
  <c r="V140" i="19"/>
  <c r="V139" i="19"/>
  <c r="V138" i="19"/>
  <c r="V137" i="19"/>
  <c r="V136" i="19"/>
  <c r="V135" i="19"/>
  <c r="V134" i="19"/>
  <c r="V133" i="19"/>
  <c r="V132" i="19"/>
  <c r="V131" i="19"/>
  <c r="V130" i="19"/>
  <c r="V129" i="19"/>
  <c r="V128" i="19"/>
  <c r="V127" i="19"/>
  <c r="V126" i="19"/>
  <c r="V125" i="19"/>
  <c r="V124" i="19"/>
  <c r="V123" i="19"/>
  <c r="V122" i="19"/>
  <c r="V121" i="19"/>
  <c r="V120" i="19"/>
  <c r="V119" i="19"/>
  <c r="V118" i="19"/>
  <c r="V117" i="19"/>
  <c r="V116" i="19"/>
  <c r="V115" i="19"/>
  <c r="V114" i="19"/>
  <c r="V113" i="19"/>
  <c r="V112" i="19"/>
  <c r="V111" i="19"/>
  <c r="V110" i="19"/>
  <c r="V109" i="19"/>
  <c r="V108" i="19"/>
  <c r="V107" i="19"/>
  <c r="V106" i="19"/>
  <c r="V105" i="19"/>
  <c r="V104" i="19"/>
  <c r="V103" i="19"/>
  <c r="V102" i="19"/>
  <c r="V101" i="19"/>
  <c r="V100" i="19"/>
  <c r="V99" i="19"/>
  <c r="V98" i="19"/>
  <c r="V97" i="19"/>
  <c r="V96" i="19"/>
  <c r="V95" i="19"/>
  <c r="V94" i="19"/>
  <c r="V93" i="19"/>
  <c r="V92" i="19"/>
  <c r="V91" i="19"/>
  <c r="V90" i="19"/>
  <c r="V89" i="19"/>
  <c r="V88" i="19"/>
  <c r="V87" i="19"/>
  <c r="V86" i="19"/>
  <c r="V85" i="19"/>
  <c r="V84" i="19"/>
  <c r="V83" i="19"/>
  <c r="V82" i="19"/>
  <c r="V81" i="19"/>
  <c r="V80" i="19"/>
  <c r="V79" i="19"/>
  <c r="V78" i="19"/>
  <c r="V77" i="19"/>
  <c r="V76" i="19"/>
  <c r="V75" i="19"/>
  <c r="V74" i="19"/>
  <c r="V73" i="19"/>
  <c r="V72" i="19"/>
  <c r="V71" i="19"/>
  <c r="V70" i="19"/>
  <c r="V69" i="19"/>
  <c r="V68" i="19"/>
  <c r="V67" i="19"/>
  <c r="V66" i="19"/>
  <c r="V65" i="19"/>
  <c r="V64" i="19"/>
  <c r="V63" i="19"/>
  <c r="V62" i="19"/>
  <c r="V61" i="19"/>
  <c r="V60" i="19"/>
  <c r="V59" i="19"/>
  <c r="V58" i="19"/>
  <c r="V57" i="19"/>
  <c r="V56" i="19"/>
  <c r="V55" i="19"/>
  <c r="V54" i="19"/>
  <c r="V53" i="19"/>
  <c r="V52" i="19"/>
  <c r="V51" i="19"/>
  <c r="V50" i="19"/>
  <c r="V49" i="19"/>
  <c r="V48" i="19"/>
  <c r="V47" i="19"/>
  <c r="V46" i="19"/>
  <c r="V45" i="19"/>
  <c r="V44" i="19"/>
  <c r="V43" i="19"/>
  <c r="V42" i="19"/>
  <c r="V41" i="19"/>
  <c r="V40" i="19"/>
  <c r="V39" i="19"/>
  <c r="V38" i="19"/>
  <c r="V37" i="19"/>
  <c r="V36" i="19"/>
  <c r="V35" i="19"/>
  <c r="V34" i="19"/>
  <c r="V33" i="19"/>
  <c r="V32" i="19"/>
  <c r="V31" i="19"/>
  <c r="V30" i="19"/>
  <c r="V29" i="19"/>
  <c r="V28" i="19"/>
  <c r="V27" i="19"/>
  <c r="V26" i="19"/>
  <c r="V25" i="19"/>
  <c r="V24" i="19"/>
  <c r="V23" i="19"/>
  <c r="V22" i="19"/>
  <c r="V21" i="19"/>
  <c r="V20" i="19"/>
  <c r="V19" i="19"/>
  <c r="V18" i="19"/>
  <c r="V17" i="19"/>
  <c r="V16" i="19"/>
  <c r="V15" i="19"/>
  <c r="V14" i="19"/>
  <c r="V13" i="19"/>
  <c r="V12" i="19"/>
  <c r="V11" i="19"/>
  <c r="V10" i="19"/>
  <c r="V9" i="19"/>
  <c r="V8" i="19"/>
  <c r="V7" i="19"/>
  <c r="V6" i="19"/>
  <c r="V5" i="19"/>
  <c r="V4" i="19"/>
  <c r="J4" i="19" l="1"/>
  <c r="J5" i="19"/>
  <c r="J6" i="19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3" i="19"/>
  <c r="P284" i="19"/>
  <c r="P285" i="19"/>
  <c r="P286" i="19"/>
  <c r="P287" i="19"/>
  <c r="P288" i="19"/>
  <c r="P289" i="19"/>
  <c r="P290" i="19"/>
  <c r="P291" i="19"/>
  <c r="P292" i="19"/>
  <c r="P293" i="19"/>
  <c r="P294" i="19"/>
  <c r="P295" i="19"/>
  <c r="P296" i="19"/>
  <c r="P297" i="19"/>
  <c r="P298" i="19"/>
  <c r="P299" i="19"/>
  <c r="P300" i="19"/>
  <c r="P301" i="19"/>
  <c r="P302" i="19"/>
  <c r="P303" i="19"/>
  <c r="P304" i="19"/>
  <c r="P305" i="19"/>
  <c r="P306" i="19"/>
  <c r="P307" i="19"/>
  <c r="P308" i="19"/>
  <c r="P309" i="19"/>
  <c r="P310" i="19"/>
  <c r="P311" i="19"/>
  <c r="P312" i="19"/>
  <c r="P313" i="19"/>
  <c r="P314" i="19"/>
  <c r="P315" i="19"/>
  <c r="P316" i="19"/>
  <c r="P317" i="19"/>
  <c r="P318" i="19"/>
  <c r="P319" i="19"/>
  <c r="P320" i="19"/>
  <c r="P321" i="19"/>
  <c r="P322" i="19"/>
  <c r="P323" i="19"/>
  <c r="P324" i="19"/>
  <c r="P325" i="19"/>
  <c r="P326" i="19"/>
  <c r="P327" i="19"/>
  <c r="P328" i="19"/>
  <c r="P329" i="19"/>
  <c r="P330" i="19"/>
  <c r="P331" i="19"/>
  <c r="P332" i="19"/>
  <c r="P333" i="19"/>
  <c r="P334" i="19"/>
  <c r="P335" i="19"/>
  <c r="P336" i="19"/>
  <c r="P337" i="19"/>
  <c r="P338" i="19"/>
  <c r="P339" i="19"/>
  <c r="P340" i="19"/>
  <c r="P341" i="19"/>
  <c r="P342" i="19"/>
  <c r="P343" i="19"/>
  <c r="P344" i="19"/>
  <c r="P345" i="19"/>
  <c r="P346" i="19"/>
  <c r="P347" i="19"/>
  <c r="P348" i="19"/>
  <c r="P349" i="19"/>
  <c r="P350" i="19"/>
  <c r="P351" i="19"/>
  <c r="P352" i="19"/>
  <c r="P353" i="19"/>
  <c r="P354" i="19"/>
  <c r="P355" i="19"/>
  <c r="P356" i="19"/>
  <c r="P357" i="19"/>
  <c r="P358" i="19"/>
  <c r="P359" i="19"/>
  <c r="P360" i="19"/>
  <c r="P361" i="19"/>
  <c r="P362" i="19"/>
  <c r="P363" i="19"/>
  <c r="P364" i="19"/>
  <c r="P365" i="19"/>
  <c r="P366" i="19"/>
  <c r="P367" i="19"/>
  <c r="P278" i="19"/>
  <c r="P279" i="19"/>
  <c r="P280" i="19"/>
  <c r="P281" i="19"/>
  <c r="P282" i="19"/>
  <c r="P283" i="19"/>
  <c r="P277" i="19"/>
  <c r="P276" i="19"/>
  <c r="P275" i="19"/>
  <c r="P274" i="19"/>
  <c r="P273" i="19"/>
  <c r="P272" i="19"/>
  <c r="P271" i="19"/>
  <c r="P270" i="19"/>
  <c r="P269" i="19"/>
  <c r="P268" i="19"/>
  <c r="P267" i="19"/>
  <c r="P266" i="19"/>
  <c r="P265" i="19"/>
  <c r="P264" i="19"/>
  <c r="P263" i="19"/>
  <c r="P262" i="19"/>
  <c r="P261" i="19"/>
  <c r="P260" i="19"/>
  <c r="P259" i="19"/>
  <c r="P258" i="19"/>
  <c r="P257" i="19"/>
  <c r="P256" i="19"/>
  <c r="P255" i="19"/>
  <c r="P254" i="19"/>
  <c r="P253" i="19"/>
  <c r="P252" i="19"/>
  <c r="P251" i="19"/>
  <c r="P250" i="19"/>
  <c r="P249" i="19"/>
  <c r="P248" i="19"/>
  <c r="P247" i="19"/>
  <c r="P246" i="19"/>
  <c r="P245" i="19"/>
  <c r="P244" i="19"/>
  <c r="P243" i="19"/>
  <c r="P242" i="19"/>
  <c r="P241" i="19"/>
  <c r="P240" i="19"/>
  <c r="P239" i="19"/>
  <c r="P238" i="19"/>
  <c r="P237" i="19"/>
  <c r="P236" i="19"/>
  <c r="P235" i="19"/>
  <c r="P234" i="19"/>
  <c r="P233" i="19"/>
  <c r="P232" i="19"/>
  <c r="P231" i="19"/>
  <c r="P230" i="19"/>
  <c r="P229" i="19"/>
  <c r="P228" i="19"/>
  <c r="P227" i="19"/>
  <c r="P226" i="19"/>
  <c r="P225" i="19"/>
  <c r="P224" i="19"/>
  <c r="P223" i="19"/>
  <c r="P222" i="19"/>
  <c r="P221" i="19"/>
  <c r="P220" i="19"/>
  <c r="P219" i="19"/>
  <c r="P218" i="19"/>
  <c r="P217" i="19"/>
  <c r="P216" i="19"/>
  <c r="P215" i="19"/>
  <c r="P214" i="19"/>
  <c r="P213" i="19"/>
  <c r="P212" i="19"/>
  <c r="P211" i="19"/>
  <c r="P210" i="19"/>
  <c r="P209" i="19"/>
  <c r="P208" i="19"/>
  <c r="P207" i="19"/>
  <c r="P206" i="19"/>
  <c r="P205" i="19"/>
  <c r="P204" i="19"/>
  <c r="P203" i="19"/>
  <c r="P202" i="19"/>
  <c r="P201" i="19"/>
  <c r="P200" i="19"/>
  <c r="P199" i="19"/>
  <c r="P198" i="19"/>
  <c r="P197" i="19"/>
  <c r="P196" i="19"/>
  <c r="P195" i="19"/>
  <c r="P194" i="19"/>
  <c r="P193" i="19"/>
  <c r="P192" i="19"/>
  <c r="P191" i="19"/>
  <c r="P190" i="19"/>
  <c r="P189" i="19"/>
  <c r="P188" i="19"/>
  <c r="P187" i="19"/>
  <c r="P186" i="19"/>
  <c r="P185" i="19"/>
  <c r="P184" i="19"/>
  <c r="P183" i="19"/>
  <c r="P182" i="19"/>
  <c r="P181" i="19"/>
  <c r="P180" i="19"/>
  <c r="P179" i="19"/>
  <c r="P178" i="19"/>
  <c r="P177" i="19"/>
  <c r="P176" i="19"/>
  <c r="P175" i="19"/>
  <c r="P174" i="19"/>
  <c r="P173" i="19"/>
  <c r="P172" i="19"/>
  <c r="P171" i="19"/>
  <c r="P170" i="19"/>
  <c r="P169" i="19"/>
  <c r="P168" i="19"/>
  <c r="P167" i="19"/>
  <c r="P166" i="19"/>
  <c r="P165" i="19"/>
  <c r="P164" i="19"/>
  <c r="P163" i="19"/>
  <c r="P162" i="19"/>
  <c r="P161" i="19"/>
  <c r="P160" i="19"/>
  <c r="P159" i="19"/>
  <c r="P158" i="19"/>
  <c r="P157" i="19"/>
  <c r="P156" i="19"/>
  <c r="P155" i="19"/>
  <c r="P154" i="19"/>
  <c r="P153" i="19"/>
  <c r="P152" i="19"/>
  <c r="P151" i="19"/>
  <c r="P150" i="19"/>
  <c r="P149" i="19"/>
  <c r="P148" i="19"/>
  <c r="P147" i="19"/>
  <c r="P146" i="19"/>
  <c r="P145" i="19"/>
  <c r="P144" i="19"/>
  <c r="P143" i="19"/>
  <c r="P142" i="19"/>
  <c r="P141" i="19"/>
  <c r="P140" i="19"/>
  <c r="P139" i="19"/>
  <c r="P138" i="19"/>
  <c r="P137" i="19"/>
  <c r="P136" i="19"/>
  <c r="P135" i="19"/>
  <c r="P134" i="19"/>
  <c r="P133" i="19"/>
  <c r="P132" i="19"/>
  <c r="P131" i="19"/>
  <c r="P130" i="19"/>
  <c r="P129" i="19"/>
  <c r="P128" i="19"/>
  <c r="P127" i="19"/>
  <c r="P126" i="19"/>
  <c r="P125" i="19"/>
  <c r="P124" i="19"/>
  <c r="P123" i="19"/>
  <c r="P122" i="19"/>
  <c r="P121" i="19"/>
  <c r="P120" i="19"/>
  <c r="P119" i="19"/>
  <c r="P118" i="19"/>
  <c r="P117" i="19"/>
  <c r="P116" i="19"/>
  <c r="P115" i="19"/>
  <c r="P114" i="19"/>
  <c r="P113" i="19"/>
  <c r="P112" i="19"/>
  <c r="P111" i="19"/>
  <c r="P110" i="19"/>
  <c r="P109" i="19"/>
  <c r="P108" i="19"/>
  <c r="P107" i="19"/>
  <c r="P106" i="19"/>
  <c r="P105" i="19"/>
  <c r="P104" i="19"/>
  <c r="P103" i="19"/>
  <c r="P102" i="19"/>
  <c r="P101" i="19"/>
  <c r="P100" i="19"/>
  <c r="P99" i="19"/>
  <c r="P98" i="19"/>
  <c r="P97" i="19"/>
  <c r="P96" i="19"/>
  <c r="P95" i="19"/>
  <c r="P94" i="19"/>
  <c r="P93" i="19"/>
  <c r="P92" i="19"/>
  <c r="P91" i="19"/>
  <c r="P90" i="19"/>
  <c r="P89" i="19"/>
  <c r="P88" i="19"/>
  <c r="P87" i="19"/>
  <c r="P86" i="19"/>
  <c r="P85" i="19"/>
  <c r="P84" i="19"/>
  <c r="P83" i="19"/>
  <c r="P82" i="19"/>
  <c r="P81" i="19"/>
  <c r="P80" i="19"/>
  <c r="P79" i="19"/>
  <c r="P78" i="19"/>
  <c r="P77" i="19"/>
  <c r="P76" i="19"/>
  <c r="P75" i="19"/>
  <c r="P74" i="19"/>
  <c r="P73" i="19"/>
  <c r="P72" i="19"/>
  <c r="P71" i="19"/>
  <c r="P70" i="19"/>
  <c r="P69" i="19"/>
  <c r="P68" i="19"/>
  <c r="P67" i="19"/>
  <c r="P66" i="19"/>
  <c r="P65" i="19"/>
  <c r="P64" i="19"/>
  <c r="P63" i="19"/>
  <c r="P62" i="19"/>
  <c r="P61" i="19"/>
  <c r="P60" i="19"/>
  <c r="P59" i="19"/>
  <c r="P58" i="19"/>
  <c r="P57" i="19"/>
  <c r="P56" i="19"/>
  <c r="P55" i="19"/>
  <c r="P54" i="19"/>
  <c r="P53" i="19"/>
  <c r="P52" i="19"/>
  <c r="P51" i="19"/>
  <c r="P50" i="19"/>
  <c r="P49" i="19"/>
  <c r="P48" i="19"/>
  <c r="P47" i="19"/>
  <c r="P46" i="19"/>
  <c r="P45" i="19"/>
  <c r="P44" i="19"/>
  <c r="P43" i="19"/>
  <c r="P42" i="19"/>
  <c r="P41" i="19"/>
  <c r="P40" i="19"/>
  <c r="P39" i="19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3" i="19"/>
  <c r="P22" i="19"/>
  <c r="P21" i="19"/>
  <c r="P20" i="19"/>
  <c r="P19" i="19"/>
  <c r="P18" i="19"/>
  <c r="P17" i="19"/>
  <c r="P16" i="19"/>
  <c r="P15" i="19"/>
  <c r="P14" i="19"/>
  <c r="P13" i="19"/>
  <c r="P12" i="19"/>
  <c r="P11" i="19"/>
  <c r="P10" i="19"/>
  <c r="P9" i="19"/>
  <c r="P8" i="19"/>
  <c r="P7" i="19"/>
  <c r="P6" i="19"/>
  <c r="P5" i="19"/>
  <c r="P4" i="19"/>
  <c r="P3" i="19"/>
  <c r="G4253" i="19" l="1"/>
  <c r="G4254" i="19"/>
  <c r="G4255" i="19"/>
  <c r="G4256" i="19"/>
  <c r="G4257" i="19"/>
  <c r="G4258" i="19"/>
  <c r="G4259" i="19"/>
  <c r="G4260" i="19"/>
  <c r="G4261" i="19"/>
  <c r="G4262" i="19"/>
  <c r="G4263" i="19"/>
  <c r="G4264" i="19"/>
  <c r="G4265" i="19"/>
  <c r="G4266" i="19"/>
  <c r="G4267" i="19"/>
  <c r="G4268" i="19"/>
  <c r="G4269" i="19"/>
  <c r="G4270" i="19"/>
  <c r="G4271" i="19"/>
  <c r="G4272" i="19"/>
  <c r="G4273" i="19"/>
  <c r="G4274" i="19"/>
  <c r="G4275" i="19"/>
  <c r="G4276" i="19"/>
  <c r="G4277" i="19"/>
  <c r="G4278" i="19"/>
  <c r="G4279" i="19"/>
  <c r="G4280" i="19"/>
  <c r="G4281" i="19"/>
  <c r="G4282" i="19"/>
  <c r="G4283" i="19"/>
  <c r="G4284" i="19"/>
  <c r="G4285" i="19"/>
  <c r="G4286" i="19"/>
  <c r="G4287" i="19"/>
  <c r="G4288" i="19"/>
  <c r="G4289" i="19"/>
  <c r="G4290" i="19"/>
  <c r="G4291" i="19"/>
  <c r="G4292" i="19"/>
  <c r="G4293" i="19"/>
  <c r="G4294" i="19"/>
  <c r="G4295" i="19"/>
  <c r="G4296" i="19"/>
  <c r="G4297" i="19"/>
  <c r="G4298" i="19"/>
  <c r="G4299" i="19"/>
  <c r="G4300" i="19"/>
  <c r="G4301" i="19"/>
  <c r="G4302" i="19"/>
  <c r="G4303" i="19"/>
  <c r="G4304" i="19"/>
  <c r="G4305" i="19"/>
  <c r="G4306" i="19"/>
  <c r="G4307" i="19"/>
  <c r="G4308" i="19"/>
  <c r="G4309" i="19"/>
  <c r="G4310" i="19"/>
  <c r="G4311" i="19"/>
  <c r="G4312" i="19"/>
  <c r="G4313" i="19"/>
  <c r="G4314" i="19"/>
  <c r="G4315" i="19"/>
  <c r="G4316" i="19"/>
  <c r="G4317" i="19"/>
  <c r="G4318" i="19"/>
  <c r="G4319" i="19"/>
  <c r="G4320" i="19"/>
  <c r="G4321" i="19"/>
  <c r="G4322" i="19"/>
  <c r="G4323" i="19"/>
  <c r="G4324" i="19"/>
  <c r="G4325" i="19"/>
  <c r="G4326" i="19"/>
  <c r="G4327" i="19"/>
  <c r="G4328" i="19"/>
  <c r="G4329" i="19"/>
  <c r="G4330" i="19"/>
  <c r="G4331" i="19"/>
  <c r="G4332" i="19"/>
  <c r="G4333" i="19"/>
  <c r="G4334" i="19"/>
  <c r="G4335" i="19"/>
  <c r="G4336" i="19"/>
  <c r="G4337" i="19"/>
  <c r="G4338" i="19"/>
  <c r="G4339" i="19"/>
  <c r="G4340" i="19"/>
  <c r="G4341" i="19"/>
  <c r="G4342" i="19"/>
  <c r="G4343" i="19"/>
  <c r="G4344" i="19"/>
  <c r="G4345" i="19"/>
  <c r="G4346" i="19"/>
  <c r="G4347" i="19"/>
  <c r="G4348" i="19"/>
  <c r="G4349" i="19"/>
  <c r="G4350" i="19"/>
  <c r="G4351" i="19"/>
  <c r="G4352" i="19"/>
  <c r="G4353" i="19"/>
  <c r="G4354" i="19"/>
  <c r="G4355" i="19"/>
  <c r="G4356" i="19"/>
  <c r="G4357" i="19"/>
  <c r="G4358" i="19"/>
  <c r="G4359" i="19"/>
  <c r="G4360" i="19"/>
  <c r="G4361" i="19"/>
  <c r="G4362" i="19"/>
  <c r="G4363" i="19"/>
  <c r="G4364" i="19"/>
  <c r="G4365" i="19"/>
  <c r="G4366" i="19"/>
  <c r="G4367" i="19"/>
  <c r="G4368" i="19"/>
  <c r="G4369" i="19"/>
  <c r="A4253" i="19"/>
  <c r="A4254" i="19"/>
  <c r="A4255" i="19"/>
  <c r="A4256" i="19"/>
  <c r="A4257" i="19"/>
  <c r="A4258" i="19"/>
  <c r="A4259" i="19"/>
  <c r="A4260" i="19"/>
  <c r="A4261" i="19"/>
  <c r="A4262" i="19"/>
  <c r="A4263" i="19"/>
  <c r="A4264" i="19"/>
  <c r="A4265" i="19"/>
  <c r="A4266" i="19"/>
  <c r="A4267" i="19"/>
  <c r="A4268" i="19"/>
  <c r="A4269" i="19"/>
  <c r="A4270" i="19"/>
  <c r="A4271" i="19"/>
  <c r="A4272" i="19"/>
  <c r="A4273" i="19"/>
  <c r="A4274" i="19"/>
  <c r="A4275" i="19"/>
  <c r="A4276" i="19"/>
  <c r="A4277" i="19"/>
  <c r="A4278" i="19"/>
  <c r="A4279" i="19"/>
  <c r="A4280" i="19"/>
  <c r="A4281" i="19"/>
  <c r="A4282" i="19"/>
  <c r="A4283" i="19"/>
  <c r="A4284" i="19"/>
  <c r="A4285" i="19"/>
  <c r="A4286" i="19"/>
  <c r="A4287" i="19"/>
  <c r="A4288" i="19"/>
  <c r="A4289" i="19"/>
  <c r="A4290" i="19"/>
  <c r="A4291" i="19"/>
  <c r="A4292" i="19"/>
  <c r="A4293" i="19"/>
  <c r="A4294" i="19"/>
  <c r="A4295" i="19"/>
  <c r="A4296" i="19"/>
  <c r="A4297" i="19"/>
  <c r="A4298" i="19"/>
  <c r="A4299" i="19"/>
  <c r="A4300" i="19"/>
  <c r="A4301" i="19"/>
  <c r="A4302" i="19"/>
  <c r="A4303" i="19"/>
  <c r="A4304" i="19"/>
  <c r="A4305" i="19"/>
  <c r="A4306" i="19"/>
  <c r="A4307" i="19"/>
  <c r="A4308" i="19"/>
  <c r="A4309" i="19"/>
  <c r="A4310" i="19"/>
  <c r="A4311" i="19"/>
  <c r="A4312" i="19"/>
  <c r="A4313" i="19"/>
  <c r="A4314" i="19"/>
  <c r="A4315" i="19"/>
  <c r="A4316" i="19"/>
  <c r="A4317" i="19"/>
  <c r="A4318" i="19"/>
  <c r="A4319" i="19"/>
  <c r="A4320" i="19"/>
  <c r="A4321" i="19"/>
  <c r="A4322" i="19"/>
  <c r="A4323" i="19"/>
  <c r="A4324" i="19"/>
  <c r="A4325" i="19"/>
  <c r="A4326" i="19"/>
  <c r="A4327" i="19"/>
  <c r="A4328" i="19"/>
  <c r="A4329" i="19"/>
  <c r="A4330" i="19"/>
  <c r="A4331" i="19"/>
  <c r="A4332" i="19"/>
  <c r="A4333" i="19"/>
  <c r="A4334" i="19"/>
  <c r="A4335" i="19"/>
  <c r="A4336" i="19"/>
  <c r="A4337" i="19"/>
  <c r="A4338" i="19"/>
  <c r="A4339" i="19"/>
  <c r="A4340" i="19"/>
  <c r="A4341" i="19"/>
  <c r="A4342" i="19"/>
  <c r="A4343" i="19"/>
  <c r="A4344" i="19"/>
  <c r="A4345" i="19"/>
  <c r="A4346" i="19"/>
  <c r="A4347" i="19"/>
  <c r="A4348" i="19"/>
  <c r="A4349" i="19"/>
  <c r="A4350" i="19"/>
  <c r="A4351" i="19"/>
  <c r="A4352" i="19"/>
  <c r="A4353" i="19"/>
  <c r="A4354" i="19"/>
  <c r="A4355" i="19"/>
  <c r="A4356" i="19"/>
  <c r="A4357" i="19"/>
  <c r="A4358" i="19"/>
  <c r="A4359" i="19"/>
  <c r="A4360" i="19"/>
  <c r="A4361" i="19"/>
  <c r="A4362" i="19"/>
  <c r="A4363" i="19"/>
  <c r="A4364" i="19"/>
  <c r="A4365" i="19"/>
  <c r="A4366" i="19"/>
  <c r="A4367" i="19"/>
  <c r="A4368" i="19"/>
  <c r="A4369" i="19"/>
  <c r="B4135" i="19"/>
  <c r="B4134" i="19"/>
  <c r="B4133" i="19"/>
  <c r="B4132" i="19"/>
  <c r="B4131" i="19"/>
  <c r="B4130" i="19"/>
  <c r="B4129" i="19"/>
  <c r="B4128" i="19"/>
  <c r="B4127" i="19"/>
  <c r="B4126" i="19"/>
  <c r="B4125" i="19"/>
  <c r="B4124" i="19"/>
  <c r="B4123" i="19"/>
  <c r="B4122" i="19"/>
  <c r="B4121" i="19"/>
  <c r="B4120" i="19"/>
  <c r="B4119" i="19"/>
  <c r="B4118" i="19"/>
  <c r="B4117" i="19"/>
  <c r="B4116" i="19"/>
  <c r="B4115" i="19"/>
  <c r="B4114" i="19"/>
  <c r="B4113" i="19"/>
  <c r="B4112" i="19"/>
  <c r="B4111" i="19"/>
  <c r="B4110" i="19"/>
  <c r="B4109" i="19"/>
  <c r="B4108" i="19"/>
  <c r="B4107" i="19"/>
  <c r="B4106" i="19"/>
  <c r="B4105" i="19"/>
  <c r="B4104" i="19"/>
  <c r="B4103" i="19"/>
  <c r="B4102" i="19"/>
  <c r="B4101" i="19"/>
  <c r="B4100" i="19"/>
  <c r="B4099" i="19"/>
  <c r="B4098" i="19"/>
  <c r="B4097" i="19"/>
  <c r="B4096" i="19"/>
  <c r="B4095" i="19"/>
  <c r="B4094" i="19"/>
  <c r="B4093" i="19"/>
  <c r="B4092" i="19"/>
  <c r="B4091" i="19"/>
  <c r="B4090" i="19"/>
  <c r="B4089" i="19"/>
  <c r="B4088" i="19"/>
  <c r="B4087" i="19"/>
  <c r="B4086" i="19"/>
  <c r="B4085" i="19"/>
  <c r="B4084" i="19"/>
  <c r="B4083" i="19"/>
  <c r="B4082" i="19"/>
  <c r="B4081" i="19"/>
  <c r="B4080" i="19"/>
  <c r="B4079" i="19"/>
  <c r="B4078" i="19"/>
  <c r="B4077" i="19"/>
  <c r="B4076" i="19"/>
  <c r="B4075" i="19"/>
  <c r="B4074" i="19"/>
  <c r="B4073" i="19"/>
  <c r="B4072" i="19"/>
  <c r="B4071" i="19"/>
  <c r="B4070" i="19"/>
  <c r="B4069" i="19"/>
  <c r="B4068" i="19"/>
  <c r="B4067" i="19"/>
  <c r="B4066" i="19"/>
  <c r="B4065" i="19"/>
  <c r="B4064" i="19"/>
  <c r="B4063" i="19"/>
  <c r="B4062" i="19"/>
  <c r="B4061" i="19"/>
  <c r="B4060" i="19"/>
  <c r="B4059" i="19"/>
  <c r="B4058" i="19"/>
  <c r="B4057" i="19"/>
  <c r="B4056" i="19"/>
  <c r="B4055" i="19"/>
  <c r="B4054" i="19"/>
  <c r="B4053" i="19"/>
  <c r="B4052" i="19"/>
  <c r="B4051" i="19"/>
  <c r="B4050" i="19"/>
  <c r="B4049" i="19"/>
  <c r="B4048" i="19"/>
  <c r="B4047" i="19"/>
  <c r="B4046" i="19"/>
  <c r="B4045" i="19"/>
  <c r="B4044" i="19"/>
  <c r="B4043" i="19"/>
  <c r="B4042" i="19"/>
  <c r="B4041" i="19"/>
  <c r="B4040" i="19"/>
  <c r="B4039" i="19"/>
  <c r="B4038" i="19"/>
  <c r="B4037" i="19"/>
  <c r="B4036" i="19"/>
  <c r="B4035" i="19"/>
  <c r="B4034" i="19"/>
  <c r="B4033" i="19"/>
  <c r="B4032" i="19"/>
  <c r="B4031" i="19"/>
  <c r="B4030" i="19"/>
  <c r="B4029" i="19"/>
  <c r="B4028" i="19"/>
  <c r="B4027" i="19"/>
  <c r="B4026" i="19"/>
  <c r="B4025" i="19"/>
  <c r="B4024" i="19"/>
  <c r="B4023" i="19"/>
  <c r="B4022" i="19"/>
  <c r="B4021" i="19"/>
  <c r="B4020" i="19"/>
  <c r="B4019" i="19"/>
  <c r="B4018" i="19"/>
  <c r="B4017" i="19"/>
  <c r="B4016" i="19"/>
  <c r="B4015" i="19"/>
  <c r="B4014" i="19"/>
  <c r="B4013" i="19"/>
  <c r="B4012" i="19"/>
  <c r="B4011" i="19"/>
  <c r="B4010" i="19"/>
  <c r="B4009" i="19"/>
  <c r="B4008" i="19"/>
  <c r="B4007" i="19"/>
  <c r="B4006" i="19"/>
  <c r="B4005" i="19"/>
  <c r="B4004" i="19"/>
  <c r="B4003" i="19"/>
  <c r="B4002" i="19"/>
  <c r="B4001" i="19"/>
  <c r="B4000" i="19"/>
  <c r="B3999" i="19"/>
  <c r="B3998" i="19"/>
  <c r="B3997" i="19"/>
  <c r="B3996" i="19"/>
  <c r="B3995" i="19"/>
  <c r="B3994" i="19"/>
  <c r="B3993" i="19"/>
  <c r="B3992" i="19"/>
  <c r="B3991" i="19"/>
  <c r="B3990" i="19"/>
  <c r="B3989" i="19"/>
  <c r="B3988" i="19"/>
  <c r="B3987" i="19"/>
  <c r="B3986" i="19"/>
  <c r="B3985" i="19"/>
  <c r="B3984" i="19"/>
  <c r="B3983" i="19"/>
  <c r="B3982" i="19"/>
  <c r="B3981" i="19"/>
  <c r="B3980" i="19"/>
  <c r="B3979" i="19"/>
  <c r="B3978" i="19"/>
  <c r="B3977" i="19"/>
  <c r="B3976" i="19"/>
  <c r="B3975" i="19"/>
  <c r="B3974" i="19"/>
  <c r="B3973" i="19"/>
  <c r="B3972" i="19"/>
  <c r="B3971" i="19"/>
  <c r="B3970" i="19"/>
  <c r="B3969" i="19"/>
  <c r="B3968" i="19"/>
  <c r="B3967" i="19"/>
  <c r="B3966" i="19"/>
  <c r="B3965" i="19"/>
  <c r="B3964" i="19"/>
  <c r="B3963" i="19"/>
  <c r="B3962" i="19"/>
  <c r="B3961" i="19"/>
  <c r="B3960" i="19"/>
  <c r="B3959" i="19"/>
  <c r="B3958" i="19"/>
  <c r="B3957" i="19"/>
  <c r="B3956" i="19"/>
  <c r="B3955" i="19"/>
  <c r="B3954" i="19"/>
  <c r="B3953" i="19"/>
  <c r="B3952" i="19"/>
  <c r="B3951" i="19"/>
  <c r="B3950" i="19"/>
  <c r="B3949" i="19"/>
  <c r="B3948" i="19"/>
  <c r="B3947" i="19"/>
  <c r="B3946" i="19"/>
  <c r="B3945" i="19"/>
  <c r="B3944" i="19"/>
  <c r="B3943" i="19"/>
  <c r="B3942" i="19"/>
  <c r="B3941" i="19"/>
  <c r="B3940" i="19"/>
  <c r="B3939" i="19"/>
  <c r="B3938" i="19"/>
  <c r="B3937" i="19"/>
  <c r="B3936" i="19"/>
  <c r="B3935" i="19"/>
  <c r="B3934" i="19"/>
  <c r="B3933" i="19"/>
  <c r="B3932" i="19"/>
  <c r="B3931" i="19"/>
  <c r="B3930" i="19"/>
  <c r="B3929" i="19"/>
  <c r="B3928" i="19"/>
  <c r="B3927" i="19"/>
  <c r="B3926" i="19"/>
  <c r="B3925" i="19"/>
  <c r="B3924" i="19"/>
  <c r="B3923" i="19"/>
  <c r="B3922" i="19"/>
  <c r="B3921" i="19"/>
  <c r="B3920" i="19"/>
  <c r="B3919" i="19"/>
  <c r="B3918" i="19"/>
  <c r="B3917" i="19"/>
  <c r="B3916" i="19"/>
  <c r="B3915" i="19"/>
  <c r="B3914" i="19"/>
  <c r="B3913" i="19"/>
  <c r="B3912" i="19"/>
  <c r="B3911" i="19"/>
  <c r="B3910" i="19"/>
  <c r="B3909" i="19"/>
  <c r="B3908" i="19"/>
  <c r="B3907" i="19"/>
  <c r="B3906" i="19"/>
  <c r="B3905" i="19"/>
  <c r="B3904" i="19"/>
  <c r="B3903" i="19"/>
  <c r="B3902" i="19"/>
  <c r="B3901" i="19"/>
  <c r="B3900" i="19"/>
  <c r="B3899" i="19"/>
  <c r="B3898" i="19"/>
  <c r="B3897" i="19"/>
  <c r="B3896" i="19"/>
  <c r="B3895" i="19"/>
  <c r="B3894" i="19"/>
  <c r="B3893" i="19"/>
  <c r="B3892" i="19"/>
  <c r="B3891" i="19"/>
  <c r="B3890" i="19"/>
  <c r="B3889" i="19"/>
  <c r="B3888" i="19"/>
  <c r="B3887" i="19"/>
  <c r="B3886" i="19"/>
  <c r="B3885" i="19"/>
  <c r="B3884" i="19"/>
  <c r="B3883" i="19"/>
  <c r="B3882" i="19"/>
  <c r="B3881" i="19"/>
  <c r="B3880" i="19"/>
  <c r="B3879" i="19"/>
  <c r="B3878" i="19"/>
  <c r="B3877" i="19"/>
  <c r="B3876" i="19"/>
  <c r="B3875" i="19"/>
  <c r="B3874" i="19"/>
  <c r="B3873" i="19"/>
  <c r="B3872" i="19"/>
  <c r="B3871" i="19"/>
  <c r="B3870" i="19"/>
  <c r="B3869" i="19"/>
  <c r="B3868" i="19"/>
  <c r="B3867" i="19"/>
  <c r="B3866" i="19"/>
  <c r="B3865" i="19"/>
  <c r="B3864" i="19"/>
  <c r="B3863" i="19"/>
  <c r="B3862" i="19"/>
  <c r="B3861" i="19"/>
  <c r="B3860" i="19"/>
  <c r="B3859" i="19"/>
  <c r="B3858" i="19"/>
  <c r="B3857" i="19"/>
  <c r="B3856" i="19"/>
  <c r="B3855" i="19"/>
  <c r="B3854" i="19"/>
  <c r="B3853" i="19"/>
  <c r="B3852" i="19"/>
  <c r="B3851" i="19"/>
  <c r="B3850" i="19"/>
  <c r="B3849" i="19"/>
  <c r="B3848" i="19"/>
  <c r="B3847" i="19"/>
  <c r="B3846" i="19"/>
  <c r="B3845" i="19"/>
  <c r="B3844" i="19"/>
  <c r="B3843" i="19"/>
  <c r="B3842" i="19"/>
  <c r="B3841" i="19"/>
  <c r="B3840" i="19"/>
  <c r="B3839" i="19"/>
  <c r="B3838" i="19"/>
  <c r="B3837" i="19"/>
  <c r="B3836" i="19"/>
  <c r="B3835" i="19"/>
  <c r="B3834" i="19"/>
  <c r="B3833" i="19"/>
  <c r="B3832" i="19"/>
  <c r="B3831" i="19"/>
  <c r="B3830" i="19"/>
  <c r="B3829" i="19"/>
  <c r="B3828" i="19"/>
  <c r="B3827" i="19"/>
  <c r="B3826" i="19"/>
  <c r="B3825" i="19"/>
  <c r="B3824" i="19"/>
  <c r="B3823" i="19"/>
  <c r="B3822" i="19"/>
  <c r="B3821" i="19"/>
  <c r="B3820" i="19"/>
  <c r="B3819" i="19"/>
  <c r="B3818" i="19"/>
  <c r="B3817" i="19"/>
  <c r="B3816" i="19"/>
  <c r="B3815" i="19"/>
  <c r="B3814" i="19"/>
  <c r="B3813" i="19"/>
  <c r="B3812" i="19"/>
  <c r="B3811" i="19"/>
  <c r="B3810" i="19"/>
  <c r="B3809" i="19"/>
  <c r="B3808" i="19"/>
  <c r="B3807" i="19"/>
  <c r="B3806" i="19"/>
  <c r="B3805" i="19"/>
  <c r="B3804" i="19"/>
  <c r="B3803" i="19"/>
  <c r="B3802" i="19"/>
  <c r="B3801" i="19"/>
  <c r="B3800" i="19"/>
  <c r="B3799" i="19"/>
  <c r="B3798" i="19"/>
  <c r="B3797" i="19"/>
  <c r="B3796" i="19"/>
  <c r="B3795" i="19"/>
  <c r="B3794" i="19"/>
  <c r="B3793" i="19"/>
  <c r="B3792" i="19"/>
  <c r="B3791" i="19"/>
  <c r="B3790" i="19"/>
  <c r="B3789" i="19"/>
  <c r="B3788" i="19"/>
  <c r="B3787" i="19"/>
  <c r="B3786" i="19"/>
  <c r="B3785" i="19"/>
  <c r="B3784" i="19"/>
  <c r="B3783" i="19"/>
  <c r="B3782" i="19"/>
  <c r="B3781" i="19"/>
  <c r="B3780" i="19"/>
  <c r="B3779" i="19"/>
  <c r="B3778" i="19"/>
  <c r="B3777" i="19"/>
  <c r="B3776" i="19"/>
  <c r="B3775" i="19"/>
  <c r="B3774" i="19"/>
  <c r="B3773" i="19"/>
  <c r="B3772" i="19"/>
  <c r="B3771" i="19"/>
  <c r="B3770" i="19"/>
  <c r="B3769" i="19"/>
  <c r="B3768" i="19"/>
  <c r="B3767" i="19"/>
  <c r="B3766" i="19"/>
  <c r="B3765" i="19"/>
  <c r="B3764" i="19"/>
  <c r="B3763" i="19"/>
  <c r="B3762" i="19"/>
  <c r="B3761" i="19"/>
  <c r="B3760" i="19"/>
  <c r="B3759" i="19"/>
  <c r="B3758" i="19"/>
  <c r="B3757" i="19"/>
  <c r="B3756" i="19"/>
  <c r="B3755" i="19"/>
  <c r="B3754" i="19"/>
  <c r="B3753" i="19"/>
  <c r="B3752" i="19"/>
  <c r="B3751" i="19"/>
  <c r="B3750" i="19"/>
  <c r="B3749" i="19"/>
  <c r="B3748" i="19"/>
  <c r="B3747" i="19"/>
  <c r="B3746" i="19"/>
  <c r="B3745" i="19"/>
  <c r="B3744" i="19"/>
  <c r="B3743" i="19"/>
  <c r="B3742" i="19"/>
  <c r="B3741" i="19"/>
  <c r="B3740" i="19"/>
  <c r="B3739" i="19"/>
  <c r="B3738" i="19"/>
  <c r="B3737" i="19"/>
  <c r="B3736" i="19"/>
  <c r="B3735" i="19"/>
  <c r="B3734" i="19"/>
  <c r="B3733" i="19"/>
  <c r="B3732" i="19"/>
  <c r="B3731" i="19"/>
  <c r="B3730" i="19"/>
  <c r="B3729" i="19"/>
  <c r="B3728" i="19"/>
  <c r="B3727" i="19"/>
  <c r="B3726" i="19"/>
  <c r="B3725" i="19"/>
  <c r="B3724" i="19"/>
  <c r="B3723" i="19"/>
  <c r="B3722" i="19"/>
  <c r="B3721" i="19"/>
  <c r="B3720" i="19"/>
  <c r="B3719" i="19"/>
  <c r="B3718" i="19"/>
  <c r="B3717" i="19"/>
  <c r="B3716" i="19"/>
  <c r="B3715" i="19"/>
  <c r="B3714" i="19"/>
  <c r="B3713" i="19"/>
  <c r="B3712" i="19"/>
  <c r="B3711" i="19"/>
  <c r="B3710" i="19"/>
  <c r="B3709" i="19"/>
  <c r="B3708" i="19"/>
  <c r="B3707" i="19"/>
  <c r="B3706" i="19"/>
  <c r="B3705" i="19"/>
  <c r="B3704" i="19"/>
  <c r="B3703" i="19"/>
  <c r="B3702" i="19"/>
  <c r="B3701" i="19"/>
  <c r="B3700" i="19"/>
  <c r="B3699" i="19"/>
  <c r="B3698" i="19"/>
  <c r="B3697" i="19"/>
  <c r="B3696" i="19"/>
  <c r="B3695" i="19"/>
  <c r="B3694" i="19"/>
  <c r="B3693" i="19"/>
  <c r="B3692" i="19"/>
  <c r="B3691" i="19"/>
  <c r="B3690" i="19"/>
  <c r="B3689" i="19"/>
  <c r="B3688" i="19"/>
  <c r="B3687" i="19"/>
  <c r="B3686" i="19"/>
  <c r="B3685" i="19"/>
  <c r="B3684" i="19"/>
  <c r="B3683" i="19"/>
  <c r="B3682" i="19"/>
  <c r="B3681" i="19"/>
  <c r="B3680" i="19"/>
  <c r="B3679" i="19"/>
  <c r="B3678" i="19"/>
  <c r="B3677" i="19"/>
  <c r="B3676" i="19"/>
  <c r="B3675" i="19"/>
  <c r="B3674" i="19"/>
  <c r="B3673" i="19"/>
  <c r="B3672" i="19"/>
  <c r="B3671" i="19"/>
  <c r="B3670" i="19"/>
  <c r="B3669" i="19"/>
  <c r="B3668" i="19"/>
  <c r="B3667" i="19"/>
  <c r="B3666" i="19"/>
  <c r="B3665" i="19"/>
  <c r="B3664" i="19"/>
  <c r="B3663" i="19"/>
  <c r="B3662" i="19"/>
  <c r="B3661" i="19"/>
  <c r="B3660" i="19"/>
  <c r="B3659" i="19"/>
  <c r="B3658" i="19"/>
  <c r="B3657" i="19"/>
  <c r="B3656" i="19"/>
  <c r="B3655" i="19"/>
  <c r="B3654" i="19"/>
  <c r="B3653" i="19"/>
  <c r="B3652" i="19"/>
  <c r="B3651" i="19"/>
  <c r="B3650" i="19"/>
  <c r="B3649" i="19"/>
  <c r="B3648" i="19"/>
  <c r="B3647" i="19"/>
  <c r="B3646" i="19"/>
  <c r="B3645" i="19"/>
  <c r="B3644" i="19"/>
  <c r="B3643" i="19"/>
  <c r="B3642" i="19"/>
  <c r="B3641" i="19"/>
  <c r="B3640" i="19"/>
  <c r="B3639" i="19"/>
  <c r="B3638" i="19"/>
  <c r="B3637" i="19"/>
  <c r="B3636" i="19"/>
  <c r="B3635" i="19"/>
  <c r="B3634" i="19"/>
  <c r="B3633" i="19"/>
  <c r="B3632" i="19"/>
  <c r="B3631" i="19"/>
  <c r="B3630" i="19"/>
  <c r="B3629" i="19"/>
  <c r="B3628" i="19"/>
  <c r="B3627" i="19"/>
  <c r="B3626" i="19"/>
  <c r="B3625" i="19"/>
  <c r="B3624" i="19"/>
  <c r="B3623" i="19"/>
  <c r="B3622" i="19"/>
  <c r="B3621" i="19"/>
  <c r="B3620" i="19"/>
  <c r="B3619" i="19"/>
  <c r="B3618" i="19"/>
  <c r="B3617" i="19"/>
  <c r="B3616" i="19"/>
  <c r="B3615" i="19"/>
  <c r="B3614" i="19"/>
  <c r="B3613" i="19"/>
  <c r="B3612" i="19"/>
  <c r="B3611" i="19"/>
  <c r="B3610" i="19"/>
  <c r="B3609" i="19"/>
  <c r="B3608" i="19"/>
  <c r="B3607" i="19"/>
  <c r="B3606" i="19"/>
  <c r="B3605" i="19"/>
  <c r="B3604" i="19"/>
  <c r="B3603" i="19"/>
  <c r="B3602" i="19"/>
  <c r="B3601" i="19"/>
  <c r="B3600" i="19"/>
  <c r="B3599" i="19"/>
  <c r="B3598" i="19"/>
  <c r="B3597" i="19"/>
  <c r="B3596" i="19"/>
  <c r="B3595" i="19"/>
  <c r="B3594" i="19"/>
  <c r="B3593" i="19"/>
  <c r="B3592" i="19"/>
  <c r="B3591" i="19"/>
  <c r="B3590" i="19"/>
  <c r="B3589" i="19"/>
  <c r="B3588" i="19"/>
  <c r="B3587" i="19"/>
  <c r="B3586" i="19"/>
  <c r="B3585" i="19"/>
  <c r="B3584" i="19"/>
  <c r="B3583" i="19"/>
  <c r="B3582" i="19"/>
  <c r="B3581" i="19"/>
  <c r="B3580" i="19"/>
  <c r="B3579" i="19"/>
  <c r="B3578" i="19"/>
  <c r="B3577" i="19"/>
  <c r="B3576" i="19"/>
  <c r="B3575" i="19"/>
  <c r="B3574" i="19"/>
  <c r="B3573" i="19"/>
  <c r="B3572" i="19"/>
  <c r="B3571" i="19"/>
  <c r="B3570" i="19"/>
  <c r="B3569" i="19"/>
  <c r="B3568" i="19"/>
  <c r="B3567" i="19"/>
  <c r="B3566" i="19"/>
  <c r="B3565" i="19"/>
  <c r="B3564" i="19"/>
  <c r="B3563" i="19"/>
  <c r="B3562" i="19"/>
  <c r="B3561" i="19"/>
  <c r="B3560" i="19"/>
  <c r="B3559" i="19"/>
  <c r="B3558" i="19"/>
  <c r="B3557" i="19"/>
  <c r="B3556" i="19"/>
  <c r="B3555" i="19"/>
  <c r="B3554" i="19"/>
  <c r="B3553" i="19"/>
  <c r="B3552" i="19"/>
  <c r="B3551" i="19"/>
  <c r="B3550" i="19"/>
  <c r="B3549" i="19"/>
  <c r="B3548" i="19"/>
  <c r="B3547" i="19"/>
  <c r="B3546" i="19"/>
  <c r="B3545" i="19"/>
  <c r="B3544" i="19"/>
  <c r="B3543" i="19"/>
  <c r="B3542" i="19"/>
  <c r="B3541" i="19"/>
  <c r="B3540" i="19"/>
  <c r="B3539" i="19"/>
  <c r="B3538" i="19"/>
  <c r="B3537" i="19"/>
  <c r="B3536" i="19"/>
  <c r="B3535" i="19"/>
  <c r="B3534" i="19"/>
  <c r="B3533" i="19"/>
  <c r="B3532" i="19"/>
  <c r="B3531" i="19"/>
  <c r="B3530" i="19"/>
  <c r="B3529" i="19"/>
  <c r="B3528" i="19"/>
  <c r="B3527" i="19"/>
  <c r="B3526" i="19"/>
  <c r="B3525" i="19"/>
  <c r="B3524" i="19"/>
  <c r="B3523" i="19"/>
  <c r="B3522" i="19"/>
  <c r="B3521" i="19"/>
  <c r="B3520" i="19"/>
  <c r="B3519" i="19"/>
  <c r="B3518" i="19"/>
  <c r="B3517" i="19"/>
  <c r="B3516" i="19"/>
  <c r="B3515" i="19"/>
  <c r="B3514" i="19"/>
  <c r="B3513" i="19"/>
  <c r="B3512" i="19"/>
  <c r="B3511" i="19"/>
  <c r="B3510" i="19"/>
  <c r="B3509" i="19"/>
  <c r="B3508" i="19"/>
  <c r="B3507" i="19"/>
  <c r="B3506" i="19"/>
  <c r="B3505" i="19"/>
  <c r="B3504" i="19"/>
  <c r="B3503" i="19"/>
  <c r="B3502" i="19"/>
  <c r="B3501" i="19"/>
  <c r="B3500" i="19"/>
  <c r="B3499" i="19"/>
  <c r="B3498" i="19"/>
  <c r="B3497" i="19"/>
  <c r="B3496" i="19"/>
  <c r="B3495" i="19"/>
  <c r="B3494" i="19"/>
  <c r="B3493" i="19"/>
  <c r="B3492" i="19"/>
  <c r="B3491" i="19"/>
  <c r="B3490" i="19"/>
  <c r="B3489" i="19"/>
  <c r="B3488" i="19"/>
  <c r="B3487" i="19"/>
  <c r="B3486" i="19"/>
  <c r="B3485" i="19"/>
  <c r="B3484" i="19"/>
  <c r="B3483" i="19"/>
  <c r="B3482" i="19"/>
  <c r="B3481" i="19"/>
  <c r="B3480" i="19"/>
  <c r="B3479" i="19"/>
  <c r="B3478" i="19"/>
  <c r="B3477" i="19"/>
  <c r="B3476" i="19"/>
  <c r="B3475" i="19"/>
  <c r="B3474" i="19"/>
  <c r="B3473" i="19"/>
  <c r="B3472" i="19"/>
  <c r="B3471" i="19"/>
  <c r="B3470" i="19"/>
  <c r="B3469" i="19"/>
  <c r="B3468" i="19"/>
  <c r="B3467" i="19"/>
  <c r="B3466" i="19"/>
  <c r="B3465" i="19"/>
  <c r="B3464" i="19"/>
  <c r="B3463" i="19"/>
  <c r="B3462" i="19"/>
  <c r="B3461" i="19"/>
  <c r="B3460" i="19"/>
  <c r="B3459" i="19"/>
  <c r="B3458" i="19"/>
  <c r="B3457" i="19"/>
  <c r="B3456" i="19"/>
  <c r="B3455" i="19"/>
  <c r="B3454" i="19"/>
  <c r="B3453" i="19"/>
  <c r="B3452" i="19"/>
  <c r="B3451" i="19"/>
  <c r="B3450" i="19"/>
  <c r="B3449" i="19"/>
  <c r="B3448" i="19"/>
  <c r="B3447" i="19"/>
  <c r="B3446" i="19"/>
  <c r="B3445" i="19"/>
  <c r="B3444" i="19"/>
  <c r="B3443" i="19"/>
  <c r="B3442" i="19"/>
  <c r="B3441" i="19"/>
  <c r="B3440" i="19"/>
  <c r="B3439" i="19"/>
  <c r="B3438" i="19"/>
  <c r="B3437" i="19"/>
  <c r="B3436" i="19"/>
  <c r="B3435" i="19"/>
  <c r="B3434" i="19"/>
  <c r="B3433" i="19"/>
  <c r="B3432" i="19"/>
  <c r="B3431" i="19"/>
  <c r="B3430" i="19"/>
  <c r="B3429" i="19"/>
  <c r="B3428" i="19"/>
  <c r="B3427" i="19"/>
  <c r="B3426" i="19"/>
  <c r="B3425" i="19"/>
  <c r="B3424" i="19"/>
  <c r="B3423" i="19"/>
  <c r="B3422" i="19"/>
  <c r="B3421" i="19"/>
  <c r="B3420" i="19"/>
  <c r="B3419" i="19"/>
  <c r="B3418" i="19"/>
  <c r="B3417" i="19"/>
  <c r="B3416" i="19"/>
  <c r="B3415" i="19"/>
  <c r="B3414" i="19"/>
  <c r="B3413" i="19"/>
  <c r="B3412" i="19"/>
  <c r="B3411" i="19"/>
  <c r="B3410" i="19"/>
  <c r="B3409" i="19"/>
  <c r="B3408" i="19"/>
  <c r="B3407" i="19"/>
  <c r="B3406" i="19"/>
  <c r="B3405" i="19"/>
  <c r="B3404" i="19"/>
  <c r="B3403" i="19"/>
  <c r="B3402" i="19"/>
  <c r="B3401" i="19"/>
  <c r="B3400" i="19"/>
  <c r="B3399" i="19"/>
  <c r="B3398" i="19"/>
  <c r="B3397" i="19"/>
  <c r="B3396" i="19"/>
  <c r="B3395" i="19"/>
  <c r="B3394" i="19"/>
  <c r="B3393" i="19"/>
  <c r="B3392" i="19"/>
  <c r="B3391" i="19"/>
  <c r="B3390" i="19"/>
  <c r="B3389" i="19"/>
  <c r="B3388" i="19"/>
  <c r="B3387" i="19"/>
  <c r="B3386" i="19"/>
  <c r="B3385" i="19"/>
  <c r="B3384" i="19"/>
  <c r="B3383" i="19"/>
  <c r="B3382" i="19"/>
  <c r="B3381" i="19"/>
  <c r="B3380" i="19"/>
  <c r="B3379" i="19"/>
  <c r="B3378" i="19"/>
  <c r="B3377" i="19"/>
  <c r="B3376" i="19"/>
  <c r="B3375" i="19"/>
  <c r="B3374" i="19"/>
  <c r="B3373" i="19"/>
  <c r="B3372" i="19"/>
  <c r="B3371" i="19"/>
  <c r="B3370" i="19"/>
  <c r="B3369" i="19"/>
  <c r="B3368" i="19"/>
  <c r="B3367" i="19"/>
  <c r="B3366" i="19"/>
  <c r="B3365" i="19"/>
  <c r="B3364" i="19"/>
  <c r="B3363" i="19"/>
  <c r="B3362" i="19"/>
  <c r="B3361" i="19"/>
  <c r="B3360" i="19"/>
  <c r="B3359" i="19"/>
  <c r="B3358" i="19"/>
  <c r="B3357" i="19"/>
  <c r="B3356" i="19"/>
  <c r="B3355" i="19"/>
  <c r="B3354" i="19"/>
  <c r="B3353" i="19"/>
  <c r="B3352" i="19"/>
  <c r="B3351" i="19"/>
  <c r="B3350" i="19"/>
  <c r="B3349" i="19"/>
  <c r="B3348" i="19"/>
  <c r="B3347" i="19"/>
  <c r="B3346" i="19"/>
  <c r="B3345" i="19"/>
  <c r="B3344" i="19"/>
  <c r="B3343" i="19"/>
  <c r="B3342" i="19"/>
  <c r="B3341" i="19"/>
  <c r="B3340" i="19"/>
  <c r="B3339" i="19"/>
  <c r="B3338" i="19"/>
  <c r="B3337" i="19"/>
  <c r="B3336" i="19"/>
  <c r="B3335" i="19"/>
  <c r="B3334" i="19"/>
  <c r="B3333" i="19"/>
  <c r="B3332" i="19"/>
  <c r="B3331" i="19"/>
  <c r="B3330" i="19"/>
  <c r="B3329" i="19"/>
  <c r="B3328" i="19"/>
  <c r="B3327" i="19"/>
  <c r="B3326" i="19"/>
  <c r="B3325" i="19"/>
  <c r="B3324" i="19"/>
  <c r="B3323" i="19"/>
  <c r="B3322" i="19"/>
  <c r="B3321" i="19"/>
  <c r="B3320" i="19"/>
  <c r="B3319" i="19"/>
  <c r="B3318" i="19"/>
  <c r="B3317" i="19"/>
  <c r="B3316" i="19"/>
  <c r="B3315" i="19"/>
  <c r="B3314" i="19"/>
  <c r="B3313" i="19"/>
  <c r="B3312" i="19"/>
  <c r="B3311" i="19"/>
  <c r="B3310" i="19"/>
  <c r="B3309" i="19"/>
  <c r="B3308" i="19"/>
  <c r="B3307" i="19"/>
  <c r="B3306" i="19"/>
  <c r="B3305" i="19"/>
  <c r="B3304" i="19"/>
  <c r="B3303" i="19"/>
  <c r="B3302" i="19"/>
  <c r="B3301" i="19"/>
  <c r="B3300" i="19"/>
  <c r="B3299" i="19"/>
  <c r="B3298" i="19"/>
  <c r="B3297" i="19"/>
  <c r="B3296" i="19"/>
  <c r="B3295" i="19"/>
  <c r="B3294" i="19"/>
  <c r="B3293" i="19"/>
  <c r="B3292" i="19"/>
  <c r="B3291" i="19"/>
  <c r="B3290" i="19"/>
  <c r="B3289" i="19"/>
  <c r="B3288" i="19"/>
  <c r="B3287" i="19"/>
  <c r="B3286" i="19"/>
  <c r="B3285" i="19"/>
  <c r="B3284" i="19"/>
  <c r="B3283" i="19"/>
  <c r="B3282" i="19"/>
  <c r="B3281" i="19"/>
  <c r="B3280" i="19"/>
  <c r="B3279" i="19"/>
  <c r="B3278" i="19"/>
  <c r="B3277" i="19"/>
  <c r="B3276" i="19"/>
  <c r="B3275" i="19"/>
  <c r="B3274" i="19"/>
  <c r="B3273" i="19"/>
  <c r="B3272" i="19"/>
  <c r="B3271" i="19"/>
  <c r="B3270" i="19"/>
  <c r="B3269" i="19"/>
  <c r="B3268" i="19"/>
  <c r="B3267" i="19"/>
  <c r="B3266" i="19"/>
  <c r="B3265" i="19"/>
  <c r="B3264" i="19"/>
  <c r="B3263" i="19"/>
  <c r="B3262" i="19"/>
  <c r="B3261" i="19"/>
  <c r="B3260" i="19"/>
  <c r="B3259" i="19"/>
  <c r="B3258" i="19"/>
  <c r="B3257" i="19"/>
  <c r="B3256" i="19"/>
  <c r="B3255" i="19"/>
  <c r="B3254" i="19"/>
  <c r="B3253" i="19"/>
  <c r="B3252" i="19"/>
  <c r="B3251" i="19"/>
  <c r="B3250" i="19"/>
  <c r="B3249" i="19"/>
  <c r="B3248" i="19"/>
  <c r="B3247" i="19"/>
  <c r="B3246" i="19"/>
  <c r="B3245" i="19"/>
  <c r="B3244" i="19"/>
  <c r="B3243" i="19"/>
  <c r="B3242" i="19"/>
  <c r="B3241" i="19"/>
  <c r="B3240" i="19"/>
  <c r="B3239" i="19"/>
  <c r="B3238" i="19"/>
  <c r="B3237" i="19"/>
  <c r="B3236" i="19"/>
  <c r="B3235" i="19"/>
  <c r="B3234" i="19"/>
  <c r="B3233" i="19"/>
  <c r="B3232" i="19"/>
  <c r="B3231" i="19"/>
  <c r="B3230" i="19"/>
  <c r="B3229" i="19"/>
  <c r="B3228" i="19"/>
  <c r="B3227" i="19"/>
  <c r="B3226" i="19"/>
  <c r="B3225" i="19"/>
  <c r="B3224" i="19"/>
  <c r="B3223" i="19"/>
  <c r="B3222" i="19"/>
  <c r="B3221" i="19"/>
  <c r="B3220" i="19"/>
  <c r="B3219" i="19"/>
  <c r="B3218" i="19"/>
  <c r="B3217" i="19"/>
  <c r="B3216" i="19"/>
  <c r="B3215" i="19"/>
  <c r="B3214" i="19"/>
  <c r="B3213" i="19"/>
  <c r="B3212" i="19"/>
  <c r="B3211" i="19"/>
  <c r="B3210" i="19"/>
  <c r="B3209" i="19"/>
  <c r="B3208" i="19"/>
  <c r="B3207" i="19"/>
  <c r="B3206" i="19"/>
  <c r="B3205" i="19"/>
  <c r="B3204" i="19"/>
  <c r="B3203" i="19"/>
  <c r="B3202" i="19"/>
  <c r="B3201" i="19"/>
  <c r="B3200" i="19"/>
  <c r="B3199" i="19"/>
  <c r="B3198" i="19"/>
  <c r="B3197" i="19"/>
  <c r="B3196" i="19"/>
  <c r="B3195" i="19"/>
  <c r="B3194" i="19"/>
  <c r="B3193" i="19"/>
  <c r="B3192" i="19"/>
  <c r="B3191" i="19"/>
  <c r="B3190" i="19"/>
  <c r="B3189" i="19"/>
  <c r="B3188" i="19"/>
  <c r="B3187" i="19"/>
  <c r="B3186" i="19"/>
  <c r="B3185" i="19"/>
  <c r="B3184" i="19"/>
  <c r="B3183" i="19"/>
  <c r="B3182" i="19"/>
  <c r="B3181" i="19"/>
  <c r="B3180" i="19"/>
  <c r="B3179" i="19"/>
  <c r="B3178" i="19"/>
  <c r="B3177" i="19"/>
  <c r="B3176" i="19"/>
  <c r="B3175" i="19"/>
  <c r="B3174" i="19"/>
  <c r="B3173" i="19"/>
  <c r="B3172" i="19"/>
  <c r="B3171" i="19"/>
  <c r="B3170" i="19"/>
  <c r="B3169" i="19"/>
  <c r="B3168" i="19"/>
  <c r="B3167" i="19"/>
  <c r="B3166" i="19"/>
  <c r="B3165" i="19"/>
  <c r="B3164" i="19"/>
  <c r="B3163" i="19"/>
  <c r="B3162" i="19"/>
  <c r="B3161" i="19"/>
  <c r="B3160" i="19"/>
  <c r="B3159" i="19"/>
  <c r="B3158" i="19"/>
  <c r="B3157" i="19"/>
  <c r="B3156" i="19"/>
  <c r="B3155" i="19"/>
  <c r="B3154" i="19"/>
  <c r="B3153" i="19"/>
  <c r="B3152" i="19"/>
  <c r="B3151" i="19"/>
  <c r="B3150" i="19"/>
  <c r="B3149" i="19"/>
  <c r="B3148" i="19"/>
  <c r="B3147" i="19"/>
  <c r="B3146" i="19"/>
  <c r="B3145" i="19"/>
  <c r="B3144" i="19"/>
  <c r="B3143" i="19"/>
  <c r="B3142" i="19"/>
  <c r="B3141" i="19"/>
  <c r="B3140" i="19"/>
  <c r="B3139" i="19"/>
  <c r="B3138" i="19"/>
  <c r="B3137" i="19"/>
  <c r="B3136" i="19"/>
  <c r="B3135" i="19"/>
  <c r="B3134" i="19"/>
  <c r="B3133" i="19"/>
  <c r="B3132" i="19"/>
  <c r="B3131" i="19"/>
  <c r="B3130" i="19"/>
  <c r="B3129" i="19"/>
  <c r="B3128" i="19"/>
  <c r="B3127" i="19"/>
  <c r="B3126" i="19"/>
  <c r="B3125" i="19"/>
  <c r="B3124" i="19"/>
  <c r="B3123" i="19"/>
  <c r="B3122" i="19"/>
  <c r="B3121" i="19"/>
  <c r="B3120" i="19"/>
  <c r="B3119" i="19"/>
  <c r="B3118" i="19"/>
  <c r="B3117" i="19"/>
  <c r="B3116" i="19"/>
  <c r="B3115" i="19"/>
  <c r="B3114" i="19"/>
  <c r="B3113" i="19"/>
  <c r="B3112" i="19"/>
  <c r="B3111" i="19"/>
  <c r="B3110" i="19"/>
  <c r="B3109" i="19"/>
  <c r="B3108" i="19"/>
  <c r="B3107" i="19"/>
  <c r="B3106" i="19"/>
  <c r="B3105" i="19"/>
  <c r="B3104" i="19"/>
  <c r="B3103" i="19"/>
  <c r="B3102" i="19"/>
  <c r="B3101" i="19"/>
  <c r="B3100" i="19"/>
  <c r="B3099" i="19"/>
  <c r="B3098" i="19"/>
  <c r="B3097" i="19"/>
  <c r="B3096" i="19"/>
  <c r="B3095" i="19"/>
  <c r="B3094" i="19"/>
  <c r="B3093" i="19"/>
  <c r="B3092" i="19"/>
  <c r="B3091" i="19"/>
  <c r="B3090" i="19"/>
  <c r="B3089" i="19"/>
  <c r="B3088" i="19"/>
  <c r="B3087" i="19"/>
  <c r="B3086" i="19"/>
  <c r="B3085" i="19"/>
  <c r="B3084" i="19"/>
  <c r="B3083" i="19"/>
  <c r="B3082" i="19"/>
  <c r="B3081" i="19"/>
  <c r="B3080" i="19"/>
  <c r="B3079" i="19"/>
  <c r="B3078" i="19"/>
  <c r="B3077" i="19"/>
  <c r="B3076" i="19"/>
  <c r="B3075" i="19"/>
  <c r="B3074" i="19"/>
  <c r="B3073" i="19"/>
  <c r="B3072" i="19"/>
  <c r="B3071" i="19"/>
  <c r="B3070" i="19"/>
  <c r="B3069" i="19"/>
  <c r="B3068" i="19"/>
  <c r="B3067" i="19"/>
  <c r="B3066" i="19"/>
  <c r="B3065" i="19"/>
  <c r="B3064" i="19"/>
  <c r="B3063" i="19"/>
  <c r="B3062" i="19"/>
  <c r="B3061" i="19"/>
  <c r="B3060" i="19"/>
  <c r="B3059" i="19"/>
  <c r="B3058" i="19"/>
  <c r="B3057" i="19"/>
  <c r="B3056" i="19"/>
  <c r="B3055" i="19"/>
  <c r="B3054" i="19"/>
  <c r="B3053" i="19"/>
  <c r="B3052" i="19"/>
  <c r="B3051" i="19"/>
  <c r="B3050" i="19"/>
  <c r="B3049" i="19"/>
  <c r="B3048" i="19"/>
  <c r="B3047" i="19"/>
  <c r="B3046" i="19"/>
  <c r="B3045" i="19"/>
  <c r="B3044" i="19"/>
  <c r="B3043" i="19"/>
  <c r="B3042" i="19"/>
  <c r="B3041" i="19"/>
  <c r="B3040" i="19"/>
  <c r="B3039" i="19"/>
  <c r="B3038" i="19"/>
  <c r="B3037" i="19"/>
  <c r="B3036" i="19"/>
  <c r="B3035" i="19"/>
  <c r="B3034" i="19"/>
  <c r="B3033" i="19"/>
  <c r="B3032" i="19"/>
  <c r="B3031" i="19"/>
  <c r="B3030" i="19"/>
  <c r="B3029" i="19"/>
  <c r="B3028" i="19"/>
  <c r="B3027" i="19"/>
  <c r="B3026" i="19"/>
  <c r="B3025" i="19"/>
  <c r="B3024" i="19"/>
  <c r="B3023" i="19"/>
  <c r="B3022" i="19"/>
  <c r="B3021" i="19"/>
  <c r="B3020" i="19"/>
  <c r="B3019" i="19"/>
  <c r="B3018" i="19"/>
  <c r="B3017" i="19"/>
  <c r="B3016" i="19"/>
  <c r="B3015" i="19"/>
  <c r="B3014" i="19"/>
  <c r="B3013" i="19"/>
  <c r="B3012" i="19"/>
  <c r="B3011" i="19"/>
  <c r="B3010" i="19"/>
  <c r="B3009" i="19"/>
  <c r="B3008" i="19"/>
  <c r="B3007" i="19"/>
  <c r="B3006" i="19"/>
  <c r="B3005" i="19"/>
  <c r="B3004" i="19"/>
  <c r="B3003" i="19"/>
  <c r="B3002" i="19"/>
  <c r="B3001" i="19"/>
  <c r="B3000" i="19"/>
  <c r="B2999" i="19"/>
  <c r="B2998" i="19"/>
  <c r="B2997" i="19"/>
  <c r="B2996" i="19"/>
  <c r="B2995" i="19"/>
  <c r="B2994" i="19"/>
  <c r="B2993" i="19"/>
  <c r="B2992" i="19"/>
  <c r="B2991" i="19"/>
  <c r="B2990" i="19"/>
  <c r="B2989" i="19"/>
  <c r="B2988" i="19"/>
  <c r="B2987" i="19"/>
  <c r="B2986" i="19"/>
  <c r="B2985" i="19"/>
  <c r="B2984" i="19"/>
  <c r="B2983" i="19"/>
  <c r="B2982" i="19"/>
  <c r="B2981" i="19"/>
  <c r="B2980" i="19"/>
  <c r="B2979" i="19"/>
  <c r="B2978" i="19"/>
  <c r="B2977" i="19"/>
  <c r="B2976" i="19"/>
  <c r="B2975" i="19"/>
  <c r="B2974" i="19"/>
  <c r="B2973" i="19"/>
  <c r="B2972" i="19"/>
  <c r="B2971" i="19"/>
  <c r="B2970" i="19"/>
  <c r="B2969" i="19"/>
  <c r="B2968" i="19"/>
  <c r="B2967" i="19"/>
  <c r="B2966" i="19"/>
  <c r="B2965" i="19"/>
  <c r="B2964" i="19"/>
  <c r="B2963" i="19"/>
  <c r="B2962" i="19"/>
  <c r="B2961" i="19"/>
  <c r="B2960" i="19"/>
  <c r="B2959" i="19"/>
  <c r="B2958" i="19"/>
  <c r="B2957" i="19"/>
  <c r="B2956" i="19"/>
  <c r="B2955" i="19"/>
  <c r="B2954" i="19"/>
  <c r="B2953" i="19"/>
  <c r="B2952" i="19"/>
  <c r="B2951" i="19"/>
  <c r="B2950" i="19"/>
  <c r="B2949" i="19"/>
  <c r="B2948" i="19"/>
  <c r="B2947" i="19"/>
  <c r="B2946" i="19"/>
  <c r="B2945" i="19"/>
  <c r="B2944" i="19"/>
  <c r="B2943" i="19"/>
  <c r="B2942" i="19"/>
  <c r="B2941" i="19"/>
  <c r="B2940" i="19"/>
  <c r="B2939" i="19"/>
  <c r="B2938" i="19"/>
  <c r="B2937" i="19"/>
  <c r="B2936" i="19"/>
  <c r="B2935" i="19"/>
  <c r="B2934" i="19"/>
  <c r="B2933" i="19"/>
  <c r="B2932" i="19"/>
  <c r="B2931" i="19"/>
  <c r="B2930" i="19"/>
  <c r="B2929" i="19"/>
  <c r="B2928" i="19"/>
  <c r="B2927" i="19"/>
  <c r="B2926" i="19"/>
  <c r="B2925" i="19"/>
  <c r="B2924" i="19"/>
  <c r="B2923" i="19"/>
  <c r="B2922" i="19"/>
  <c r="B2921" i="19"/>
  <c r="B2920" i="19"/>
  <c r="B2919" i="19"/>
  <c r="B2918" i="19"/>
  <c r="B2917" i="19"/>
  <c r="B2916" i="19"/>
  <c r="B2915" i="19"/>
  <c r="B2914" i="19"/>
  <c r="B2913" i="19"/>
  <c r="B2912" i="19"/>
  <c r="B2911" i="19"/>
  <c r="B2910" i="19"/>
  <c r="B2909" i="19"/>
  <c r="B2908" i="19"/>
  <c r="B2907" i="19"/>
  <c r="B2906" i="19"/>
  <c r="B2905" i="19"/>
  <c r="B2904" i="19"/>
  <c r="B2903" i="19"/>
  <c r="B2902" i="19"/>
  <c r="B2901" i="19"/>
  <c r="B2900" i="19"/>
  <c r="B2899" i="19"/>
  <c r="B2898" i="19"/>
  <c r="B2897" i="19"/>
  <c r="B2896" i="19"/>
  <c r="B2895" i="19"/>
  <c r="B2894" i="19"/>
  <c r="B2893" i="19"/>
  <c r="B2892" i="19"/>
  <c r="B2891" i="19"/>
  <c r="B2890" i="19"/>
  <c r="B2889" i="19"/>
  <c r="B2888" i="19"/>
  <c r="B2887" i="19"/>
  <c r="B2886" i="19"/>
  <c r="B2885" i="19"/>
  <c r="B2884" i="19"/>
  <c r="B2883" i="19"/>
  <c r="B2882" i="19"/>
  <c r="B2881" i="19"/>
  <c r="B2880" i="19"/>
  <c r="B2879" i="19"/>
  <c r="B2878" i="19"/>
  <c r="B2877" i="19"/>
  <c r="B2876" i="19"/>
  <c r="B2875" i="19"/>
  <c r="B2874" i="19"/>
  <c r="B2873" i="19"/>
  <c r="B2872" i="19"/>
  <c r="B2871" i="19"/>
  <c r="B2870" i="19"/>
  <c r="B2869" i="19"/>
  <c r="B2868" i="19"/>
  <c r="B2867" i="19"/>
  <c r="B2866" i="19"/>
  <c r="B2865" i="19"/>
  <c r="B2864" i="19"/>
  <c r="B2863" i="19"/>
  <c r="B2862" i="19"/>
  <c r="B2861" i="19"/>
  <c r="B2860" i="19"/>
  <c r="B2859" i="19"/>
  <c r="B2858" i="19"/>
  <c r="B2857" i="19"/>
  <c r="B2856" i="19"/>
  <c r="B2855" i="19"/>
  <c r="B2854" i="19"/>
  <c r="B2853" i="19"/>
  <c r="B2852" i="19"/>
  <c r="B2851" i="19"/>
  <c r="B2850" i="19"/>
  <c r="B2849" i="19"/>
  <c r="B2848" i="19"/>
  <c r="B2847" i="19"/>
  <c r="B2846" i="19"/>
  <c r="B2845" i="19"/>
  <c r="B2844" i="19"/>
  <c r="B2843" i="19"/>
  <c r="B2842" i="19"/>
  <c r="B2841" i="19"/>
  <c r="B2840" i="19"/>
  <c r="B2839" i="19"/>
  <c r="B2838" i="19"/>
  <c r="B2837" i="19"/>
  <c r="B2836" i="19"/>
  <c r="B2835" i="19"/>
  <c r="B2834" i="19"/>
  <c r="B2833" i="19"/>
  <c r="B2832" i="19"/>
  <c r="B2831" i="19"/>
  <c r="B2830" i="19"/>
  <c r="B2829" i="19"/>
  <c r="B2828" i="19"/>
  <c r="B2827" i="19"/>
  <c r="B2826" i="19"/>
  <c r="B2825" i="19"/>
  <c r="B2824" i="19"/>
  <c r="B2823" i="19"/>
  <c r="B2822" i="19"/>
  <c r="B2821" i="19"/>
  <c r="B2820" i="19"/>
  <c r="B2819" i="19"/>
  <c r="B2818" i="19"/>
  <c r="B2817" i="19"/>
  <c r="B2816" i="19"/>
  <c r="B2815" i="19"/>
  <c r="B2814" i="19"/>
  <c r="B2813" i="19"/>
  <c r="B2812" i="19"/>
  <c r="B2811" i="19"/>
  <c r="B2810" i="19"/>
  <c r="B2809" i="19"/>
  <c r="B2808" i="19"/>
  <c r="B2807" i="19"/>
  <c r="B2806" i="19"/>
  <c r="B2805" i="19"/>
  <c r="B2804" i="19"/>
  <c r="B2803" i="19"/>
  <c r="B2802" i="19"/>
  <c r="B2801" i="19"/>
  <c r="B2800" i="19"/>
  <c r="B2799" i="19"/>
  <c r="B2798" i="19"/>
  <c r="B2797" i="19"/>
  <c r="B2796" i="19"/>
  <c r="B2795" i="19"/>
  <c r="B2794" i="19"/>
  <c r="B2793" i="19"/>
  <c r="B2792" i="19"/>
  <c r="B2791" i="19"/>
  <c r="B2790" i="19"/>
  <c r="B2789" i="19"/>
  <c r="B2788" i="19"/>
  <c r="B2787" i="19"/>
  <c r="B2786" i="19"/>
  <c r="B2785" i="19"/>
  <c r="B2784" i="19"/>
  <c r="B2783" i="19"/>
  <c r="B2782" i="19"/>
  <c r="B2781" i="19"/>
  <c r="B2780" i="19"/>
  <c r="B2779" i="19"/>
  <c r="B2778" i="19"/>
  <c r="B2777" i="19"/>
  <c r="B2776" i="19"/>
  <c r="B2775" i="19"/>
  <c r="B2774" i="19"/>
  <c r="B2773" i="19"/>
  <c r="B2772" i="19"/>
  <c r="B2771" i="19"/>
  <c r="B2770" i="19"/>
  <c r="B2769" i="19"/>
  <c r="B2768" i="19"/>
  <c r="B2767" i="19"/>
  <c r="B2766" i="19"/>
  <c r="B2765" i="19"/>
  <c r="B2764" i="19"/>
  <c r="B2763" i="19"/>
  <c r="B2762" i="19"/>
  <c r="B2761" i="19"/>
  <c r="B2760" i="19"/>
  <c r="B2759" i="19"/>
  <c r="B2758" i="19"/>
  <c r="B2757" i="19"/>
  <c r="B2756" i="19"/>
  <c r="B2755" i="19"/>
  <c r="B2754" i="19"/>
  <c r="B2753" i="19"/>
  <c r="B2752" i="19"/>
  <c r="B2751" i="19"/>
  <c r="B2750" i="19"/>
  <c r="B2749" i="19"/>
  <c r="B2748" i="19"/>
  <c r="B2747" i="19"/>
  <c r="B2746" i="19"/>
  <c r="B2745" i="19"/>
  <c r="B2744" i="19"/>
  <c r="B2743" i="19"/>
  <c r="B2742" i="19"/>
  <c r="B2741" i="19"/>
  <c r="B2740" i="19"/>
  <c r="B2739" i="19"/>
  <c r="B2738" i="19"/>
  <c r="B2737" i="19"/>
  <c r="B2736" i="19"/>
  <c r="B2735" i="19"/>
  <c r="B2734" i="19"/>
  <c r="B2733" i="19"/>
  <c r="B2732" i="19"/>
  <c r="B2731" i="19"/>
  <c r="B2730" i="19"/>
  <c r="B2729" i="19"/>
  <c r="B2728" i="19"/>
  <c r="B2727" i="19"/>
  <c r="B2726" i="19"/>
  <c r="B2725" i="19"/>
  <c r="B2724" i="19"/>
  <c r="B2723" i="19"/>
  <c r="B2722" i="19"/>
  <c r="B2721" i="19"/>
  <c r="B2720" i="19"/>
  <c r="B2719" i="19"/>
  <c r="B2718" i="19"/>
  <c r="B2717" i="19"/>
  <c r="B2716" i="19"/>
  <c r="B2715" i="19"/>
  <c r="B2714" i="19"/>
  <c r="B2713" i="19"/>
  <c r="B2712" i="19"/>
  <c r="B2711" i="19"/>
  <c r="B2710" i="19"/>
  <c r="B2709" i="19"/>
  <c r="B2708" i="19"/>
  <c r="B2707" i="19"/>
  <c r="B2706" i="19"/>
  <c r="B2705" i="19"/>
  <c r="B2704" i="19"/>
  <c r="B2703" i="19"/>
  <c r="B2702" i="19"/>
  <c r="B2701" i="19"/>
  <c r="B2700" i="19"/>
  <c r="B2699" i="19"/>
  <c r="B2698" i="19"/>
  <c r="B2697" i="19"/>
  <c r="B2696" i="19"/>
  <c r="B2695" i="19"/>
  <c r="B2694" i="19"/>
  <c r="B2693" i="19"/>
  <c r="B2692" i="19"/>
  <c r="B2691" i="19"/>
  <c r="B2690" i="19"/>
  <c r="B2689" i="19"/>
  <c r="B2688" i="19"/>
  <c r="B2687" i="19"/>
  <c r="B2686" i="19"/>
  <c r="B2685" i="19"/>
  <c r="B2684" i="19"/>
  <c r="B2683" i="19"/>
  <c r="B2682" i="19"/>
  <c r="B2681" i="19"/>
  <c r="B2680" i="19"/>
  <c r="B2679" i="19"/>
  <c r="B2678" i="19"/>
  <c r="B2677" i="19"/>
  <c r="B2676" i="19"/>
  <c r="B2675" i="19"/>
  <c r="B2674" i="19"/>
  <c r="B2673" i="19"/>
  <c r="B2672" i="19"/>
  <c r="B2671" i="19"/>
  <c r="B2670" i="19"/>
  <c r="B2669" i="19"/>
  <c r="B2668" i="19"/>
  <c r="B2667" i="19"/>
  <c r="B2666" i="19"/>
  <c r="B2665" i="19"/>
  <c r="B2664" i="19"/>
  <c r="B2663" i="19"/>
  <c r="B2662" i="19"/>
  <c r="B2661" i="19"/>
  <c r="B2660" i="19"/>
  <c r="B2659" i="19"/>
  <c r="B2658" i="19"/>
  <c r="B2657" i="19"/>
  <c r="B2656" i="19"/>
  <c r="B2655" i="19"/>
  <c r="B2654" i="19"/>
  <c r="B2653" i="19"/>
  <c r="B2652" i="19"/>
  <c r="B2651" i="19"/>
  <c r="B2650" i="19"/>
  <c r="B2649" i="19"/>
  <c r="B2648" i="19"/>
  <c r="B2647" i="19"/>
  <c r="B2646" i="19"/>
  <c r="B2645" i="19"/>
  <c r="B2644" i="19"/>
  <c r="B2643" i="19"/>
  <c r="B2642" i="19"/>
  <c r="B2641" i="19"/>
  <c r="B2640" i="19"/>
  <c r="B2639" i="19"/>
  <c r="B2638" i="19"/>
  <c r="B2637" i="19"/>
  <c r="B2636" i="19"/>
  <c r="B2635" i="19"/>
  <c r="B2634" i="19"/>
  <c r="B2633" i="19"/>
  <c r="B2632" i="19"/>
  <c r="B2631" i="19"/>
  <c r="B2630" i="19"/>
  <c r="B2629" i="19"/>
  <c r="B2628" i="19"/>
  <c r="B2627" i="19"/>
  <c r="B2626" i="19"/>
  <c r="B2625" i="19"/>
  <c r="B2624" i="19"/>
  <c r="B2623" i="19"/>
  <c r="B2622" i="19"/>
  <c r="B2621" i="19"/>
  <c r="B2620" i="19"/>
  <c r="B2619" i="19"/>
  <c r="B2618" i="19"/>
  <c r="B2617" i="19"/>
  <c r="B2616" i="19"/>
  <c r="B2615" i="19"/>
  <c r="B2614" i="19"/>
  <c r="B2613" i="19"/>
  <c r="B2612" i="19"/>
  <c r="B2611" i="19"/>
  <c r="B2610" i="19"/>
  <c r="B2609" i="19"/>
  <c r="B2608" i="19"/>
  <c r="B2607" i="19"/>
  <c r="B2606" i="19"/>
  <c r="B2605" i="19"/>
  <c r="B2604" i="19"/>
  <c r="B2603" i="19"/>
  <c r="B2602" i="19"/>
  <c r="B2601" i="19"/>
  <c r="B2600" i="19"/>
  <c r="B2599" i="19"/>
  <c r="B2598" i="19"/>
  <c r="B2597" i="19"/>
  <c r="B2596" i="19"/>
  <c r="B2595" i="19"/>
  <c r="B2594" i="19"/>
  <c r="B2593" i="19"/>
  <c r="B2592" i="19"/>
  <c r="B2591" i="19"/>
  <c r="B2590" i="19"/>
  <c r="B2589" i="19"/>
  <c r="B2588" i="19"/>
  <c r="B2587" i="19"/>
  <c r="B2586" i="19"/>
  <c r="B2585" i="19"/>
  <c r="B2584" i="19"/>
  <c r="B2583" i="19"/>
  <c r="B2582" i="19"/>
  <c r="B2581" i="19"/>
  <c r="B2580" i="19"/>
  <c r="B2579" i="19"/>
  <c r="B2578" i="19"/>
  <c r="B2577" i="19"/>
  <c r="B2576" i="19"/>
  <c r="B2575" i="19"/>
  <c r="B2574" i="19"/>
  <c r="B2573" i="19"/>
  <c r="B2572" i="19"/>
  <c r="B2571" i="19"/>
  <c r="B2570" i="19"/>
  <c r="B2569" i="19"/>
  <c r="B2568" i="19"/>
  <c r="B2567" i="19"/>
  <c r="B2566" i="19"/>
  <c r="B2565" i="19"/>
  <c r="B2564" i="19"/>
  <c r="B2563" i="19"/>
  <c r="B2562" i="19"/>
  <c r="B2561" i="19"/>
  <c r="B2560" i="19"/>
  <c r="B2559" i="19"/>
  <c r="B2558" i="19"/>
  <c r="B2557" i="19"/>
  <c r="B2556" i="19"/>
  <c r="B2555" i="19"/>
  <c r="B2554" i="19"/>
  <c r="B2553" i="19"/>
  <c r="B2552" i="19"/>
  <c r="B2551" i="19"/>
  <c r="B2550" i="19"/>
  <c r="B2549" i="19"/>
  <c r="B2548" i="19"/>
  <c r="B2547" i="19"/>
  <c r="B2546" i="19"/>
  <c r="B2545" i="19"/>
  <c r="B2544" i="19"/>
  <c r="B2543" i="19"/>
  <c r="B2542" i="19"/>
  <c r="B2541" i="19"/>
  <c r="B2540" i="19"/>
  <c r="B2539" i="19"/>
  <c r="B2538" i="19"/>
  <c r="B2537" i="19"/>
  <c r="B2536" i="19"/>
  <c r="B2535" i="19"/>
  <c r="B2534" i="19"/>
  <c r="B2533" i="19"/>
  <c r="B2532" i="19"/>
  <c r="B2531" i="19"/>
  <c r="B2530" i="19"/>
  <c r="B2529" i="19"/>
  <c r="B2528" i="19"/>
  <c r="B2527" i="19"/>
  <c r="B2526" i="19"/>
  <c r="B2525" i="19"/>
  <c r="B2524" i="19"/>
  <c r="B2523" i="19"/>
  <c r="B2522" i="19"/>
  <c r="B2521" i="19"/>
  <c r="B2520" i="19"/>
  <c r="B2519" i="19"/>
  <c r="B2518" i="19"/>
  <c r="B2517" i="19"/>
  <c r="B2516" i="19"/>
  <c r="B2515" i="19"/>
  <c r="B2514" i="19"/>
  <c r="B2513" i="19"/>
  <c r="B2512" i="19"/>
  <c r="B2511" i="19"/>
  <c r="B2510" i="19"/>
  <c r="B2509" i="19"/>
  <c r="B2508" i="19"/>
  <c r="B2507" i="19"/>
  <c r="B2506" i="19"/>
  <c r="B2505" i="19"/>
  <c r="B2504" i="19"/>
  <c r="B2503" i="19"/>
  <c r="B2502" i="19"/>
  <c r="B2501" i="19"/>
  <c r="B2500" i="19"/>
  <c r="B2499" i="19"/>
  <c r="B2498" i="19"/>
  <c r="B2497" i="19"/>
  <c r="B2496" i="19"/>
  <c r="B2495" i="19"/>
  <c r="B2494" i="19"/>
  <c r="B2493" i="19"/>
  <c r="B2492" i="19"/>
  <c r="B2491" i="19"/>
  <c r="B2490" i="19"/>
  <c r="B2489" i="19"/>
  <c r="B2488" i="19"/>
  <c r="B2487" i="19"/>
  <c r="B2486" i="19"/>
  <c r="B2485" i="19"/>
  <c r="B2484" i="19"/>
  <c r="B2483" i="19"/>
  <c r="B2482" i="19"/>
  <c r="B2481" i="19"/>
  <c r="B2480" i="19"/>
  <c r="B2479" i="19"/>
  <c r="B2478" i="19"/>
  <c r="B2477" i="19"/>
  <c r="B2476" i="19"/>
  <c r="B2475" i="19"/>
  <c r="B2474" i="19"/>
  <c r="B2473" i="19"/>
  <c r="B2472" i="19"/>
  <c r="B2471" i="19"/>
  <c r="B2470" i="19"/>
  <c r="B2469" i="19"/>
  <c r="B2468" i="19"/>
  <c r="B2467" i="19"/>
  <c r="B2466" i="19"/>
  <c r="B2465" i="19"/>
  <c r="B2464" i="19"/>
  <c r="B2463" i="19"/>
  <c r="B2462" i="19"/>
  <c r="B2461" i="19"/>
  <c r="B2460" i="19"/>
  <c r="B2459" i="19"/>
  <c r="B2458" i="19"/>
  <c r="B2457" i="19"/>
  <c r="B2456" i="19"/>
  <c r="B2455" i="19"/>
  <c r="B2454" i="19"/>
  <c r="B2453" i="19"/>
  <c r="B2452" i="19"/>
  <c r="B2451" i="19"/>
  <c r="B2450" i="19"/>
  <c r="B2449" i="19"/>
  <c r="B2448" i="19"/>
  <c r="B2447" i="19"/>
  <c r="B2446" i="19"/>
  <c r="B2445" i="19"/>
  <c r="B2444" i="19"/>
  <c r="B2443" i="19"/>
  <c r="B2442" i="19"/>
  <c r="B2441" i="19"/>
  <c r="B2440" i="19"/>
  <c r="B2439" i="19"/>
  <c r="B2438" i="19"/>
  <c r="B2437" i="19"/>
  <c r="B2436" i="19"/>
  <c r="B2435" i="19"/>
  <c r="B2434" i="19"/>
  <c r="B2433" i="19"/>
  <c r="B2432" i="19"/>
  <c r="B2431" i="19"/>
  <c r="B2430" i="19"/>
  <c r="B2429" i="19"/>
  <c r="B2428" i="19"/>
  <c r="B2427" i="19"/>
  <c r="B2426" i="19"/>
  <c r="B2425" i="19"/>
  <c r="B2424" i="19"/>
  <c r="B2423" i="19"/>
  <c r="B2422" i="19"/>
  <c r="B2421" i="19"/>
  <c r="B2420" i="19"/>
  <c r="B2419" i="19"/>
  <c r="B2418" i="19"/>
  <c r="B2417" i="19"/>
  <c r="B2416" i="19"/>
  <c r="B2415" i="19"/>
  <c r="B2414" i="19"/>
  <c r="B2413" i="19"/>
  <c r="B2412" i="19"/>
  <c r="B2411" i="19"/>
  <c r="B2410" i="19"/>
  <c r="B2409" i="19"/>
  <c r="B2408" i="19"/>
  <c r="B2407" i="19"/>
  <c r="B2406" i="19"/>
  <c r="B2405" i="19"/>
  <c r="B2404" i="19"/>
  <c r="B2403" i="19"/>
  <c r="B2402" i="19"/>
  <c r="B2401" i="19"/>
  <c r="B2400" i="19"/>
  <c r="B2399" i="19"/>
  <c r="B2398" i="19"/>
  <c r="B2397" i="19"/>
  <c r="B2396" i="19"/>
  <c r="B2395" i="19"/>
  <c r="B2394" i="19"/>
  <c r="B2393" i="19"/>
  <c r="B2392" i="19"/>
  <c r="B2391" i="19"/>
  <c r="B2390" i="19"/>
  <c r="B2389" i="19"/>
  <c r="B2388" i="19"/>
  <c r="B2387" i="19"/>
  <c r="B2386" i="19"/>
  <c r="B2385" i="19"/>
  <c r="B2384" i="19"/>
  <c r="B2383" i="19"/>
  <c r="B2382" i="19"/>
  <c r="B2381" i="19"/>
  <c r="B2380" i="19"/>
  <c r="B2379" i="19"/>
  <c r="B2378" i="19"/>
  <c r="B2377" i="19"/>
  <c r="B2376" i="19"/>
  <c r="B2375" i="19"/>
  <c r="B2374" i="19"/>
  <c r="B2373" i="19"/>
  <c r="B2372" i="19"/>
  <c r="B2371" i="19"/>
  <c r="B2370" i="19"/>
  <c r="B2369" i="19"/>
  <c r="B2368" i="19"/>
  <c r="B2367" i="19"/>
  <c r="B2366" i="19"/>
  <c r="B2365" i="19"/>
  <c r="B2364" i="19"/>
  <c r="B2363" i="19"/>
  <c r="B2362" i="19"/>
  <c r="B2361" i="19"/>
  <c r="B2360" i="19"/>
  <c r="B2359" i="19"/>
  <c r="B2358" i="19"/>
  <c r="B2357" i="19"/>
  <c r="B2356" i="19"/>
  <c r="B2355" i="19"/>
  <c r="B2354" i="19"/>
  <c r="B2353" i="19"/>
  <c r="B2352" i="19"/>
  <c r="B2351" i="19"/>
  <c r="B2350" i="19"/>
  <c r="B2349" i="19"/>
  <c r="B2348" i="19"/>
  <c r="B2347" i="19"/>
  <c r="B2346" i="19"/>
  <c r="B2345" i="19"/>
  <c r="B2344" i="19"/>
  <c r="B2343" i="19"/>
  <c r="B2342" i="19"/>
  <c r="B2341" i="19"/>
  <c r="B2340" i="19"/>
  <c r="B2339" i="19"/>
  <c r="B2338" i="19"/>
  <c r="B2337" i="19"/>
  <c r="B2336" i="19"/>
  <c r="B2335" i="19"/>
  <c r="B2334" i="19"/>
  <c r="B2333" i="19"/>
  <c r="B2332" i="19"/>
  <c r="B2331" i="19"/>
  <c r="B2330" i="19"/>
  <c r="B2329" i="19"/>
  <c r="B2328" i="19"/>
  <c r="B2327" i="19"/>
  <c r="B2326" i="19"/>
  <c r="B2325" i="19"/>
  <c r="B2324" i="19"/>
  <c r="B2323" i="19"/>
  <c r="B2322" i="19"/>
  <c r="B2321" i="19"/>
  <c r="B2320" i="19"/>
  <c r="B2319" i="19"/>
  <c r="B2318" i="19"/>
  <c r="B2317" i="19"/>
  <c r="B2316" i="19"/>
  <c r="B2315" i="19"/>
  <c r="B2314" i="19"/>
  <c r="B2313" i="19"/>
  <c r="B2312" i="19"/>
  <c r="B2311" i="19"/>
  <c r="B2310" i="19"/>
  <c r="B2309" i="19"/>
  <c r="B2308" i="19"/>
  <c r="B2307" i="19"/>
  <c r="B2306" i="19"/>
  <c r="B2305" i="19"/>
  <c r="B2304" i="19"/>
  <c r="B2303" i="19"/>
  <c r="B2302" i="19"/>
  <c r="B2301" i="19"/>
  <c r="B2300" i="19"/>
  <c r="B2299" i="19"/>
  <c r="B2298" i="19"/>
  <c r="B2297" i="19"/>
  <c r="B2296" i="19"/>
  <c r="B2295" i="19"/>
  <c r="B2294" i="19"/>
  <c r="B2293" i="19"/>
  <c r="B2292" i="19"/>
  <c r="B2291" i="19"/>
  <c r="B2290" i="19"/>
  <c r="B2289" i="19"/>
  <c r="B2288" i="19"/>
  <c r="B2287" i="19"/>
  <c r="B2286" i="19"/>
  <c r="B2285" i="19"/>
  <c r="B2284" i="19"/>
  <c r="B2283" i="19"/>
  <c r="B2282" i="19"/>
  <c r="B2281" i="19"/>
  <c r="B2280" i="19"/>
  <c r="B2279" i="19"/>
  <c r="B2278" i="19"/>
  <c r="B2277" i="19"/>
  <c r="B2276" i="19"/>
  <c r="B2275" i="19"/>
  <c r="B2274" i="19"/>
  <c r="B2273" i="19"/>
  <c r="B2272" i="19"/>
  <c r="B2271" i="19"/>
  <c r="B2270" i="19"/>
  <c r="B2269" i="19"/>
  <c r="B2268" i="19"/>
  <c r="B2267" i="19"/>
  <c r="B2266" i="19"/>
  <c r="B2265" i="19"/>
  <c r="B2264" i="19"/>
  <c r="B2263" i="19"/>
  <c r="B2262" i="19"/>
  <c r="B2261" i="19"/>
  <c r="B2260" i="19"/>
  <c r="B2259" i="19"/>
  <c r="B2258" i="19"/>
  <c r="B2257" i="19"/>
  <c r="B2256" i="19"/>
  <c r="B2255" i="19"/>
  <c r="B2254" i="19"/>
  <c r="B2253" i="19"/>
  <c r="B2252" i="19"/>
  <c r="B2251" i="19"/>
  <c r="B2250" i="19"/>
  <c r="B2249" i="19"/>
  <c r="B2248" i="19"/>
  <c r="B2247" i="19"/>
  <c r="B2246" i="19"/>
  <c r="B2245" i="19"/>
  <c r="B2244" i="19"/>
  <c r="B2243" i="19"/>
  <c r="B2242" i="19"/>
  <c r="B2241" i="19"/>
  <c r="B2240" i="19"/>
  <c r="B2239" i="19"/>
  <c r="B2238" i="19"/>
  <c r="B2237" i="19"/>
  <c r="B2236" i="19"/>
  <c r="B2235" i="19"/>
  <c r="B2234" i="19"/>
  <c r="B2233" i="19"/>
  <c r="B2232" i="19"/>
  <c r="B2231" i="19"/>
  <c r="B2230" i="19"/>
  <c r="B2229" i="19"/>
  <c r="B2228" i="19"/>
  <c r="B2227" i="19"/>
  <c r="B2226" i="19"/>
  <c r="B2225" i="19"/>
  <c r="B2224" i="19"/>
  <c r="B2223" i="19"/>
  <c r="B2222" i="19"/>
  <c r="B2221" i="19"/>
  <c r="B2220" i="19"/>
  <c r="B2219" i="19"/>
  <c r="B2218" i="19"/>
  <c r="B2217" i="19"/>
  <c r="B2216" i="19"/>
  <c r="B2215" i="19"/>
  <c r="B2214" i="19"/>
  <c r="B2213" i="19"/>
  <c r="B2212" i="19"/>
  <c r="B2211" i="19"/>
  <c r="B2210" i="19"/>
  <c r="B2209" i="19"/>
  <c r="B2208" i="19"/>
  <c r="B2207" i="19"/>
  <c r="B2206" i="19"/>
  <c r="B2205" i="19"/>
  <c r="B2204" i="19"/>
  <c r="B2203" i="19"/>
  <c r="B2202" i="19"/>
  <c r="B2201" i="19"/>
  <c r="B2200" i="19"/>
  <c r="B2199" i="19"/>
  <c r="B2198" i="19"/>
  <c r="B2197" i="19"/>
  <c r="B2196" i="19"/>
  <c r="B2195" i="19"/>
  <c r="B2194" i="19"/>
  <c r="B2193" i="19"/>
  <c r="B2192" i="19"/>
  <c r="B2191" i="19"/>
  <c r="B2190" i="19"/>
  <c r="B2189" i="19"/>
  <c r="B2188" i="19"/>
  <c r="B2187" i="19"/>
  <c r="B2186" i="19"/>
  <c r="B2185" i="19"/>
  <c r="B2184" i="19"/>
  <c r="B2183" i="19"/>
  <c r="B2182" i="19"/>
  <c r="B2181" i="19"/>
  <c r="B2180" i="19"/>
  <c r="B2179" i="19"/>
  <c r="B2178" i="19"/>
  <c r="B2177" i="19"/>
  <c r="B2176" i="19"/>
  <c r="B2175" i="19"/>
  <c r="B2174" i="19"/>
  <c r="B2173" i="19"/>
  <c r="B2172" i="19"/>
  <c r="B2171" i="19"/>
  <c r="B2170" i="19"/>
  <c r="B2169" i="19"/>
  <c r="B2168" i="19"/>
  <c r="B2167" i="19"/>
  <c r="B2166" i="19"/>
  <c r="B2165" i="19"/>
  <c r="B2164" i="19"/>
  <c r="B2163" i="19"/>
  <c r="B2162" i="19"/>
  <c r="B2161" i="19"/>
  <c r="B2160" i="19"/>
  <c r="B2159" i="19"/>
  <c r="B2158" i="19"/>
  <c r="B2157" i="19"/>
  <c r="B2156" i="19"/>
  <c r="B2155" i="19"/>
  <c r="B2154" i="19"/>
  <c r="B2153" i="19"/>
  <c r="B2152" i="19"/>
  <c r="B2151" i="19"/>
  <c r="B2150" i="19"/>
  <c r="B2149" i="19"/>
  <c r="B2148" i="19"/>
  <c r="B2147" i="19"/>
  <c r="B2146" i="19"/>
  <c r="B2145" i="19"/>
  <c r="B2144" i="19"/>
  <c r="B2143" i="19"/>
  <c r="B2142" i="19"/>
  <c r="B2141" i="19"/>
  <c r="B2140" i="19"/>
  <c r="B2139" i="19"/>
  <c r="B2138" i="19"/>
  <c r="B2137" i="19"/>
  <c r="B2136" i="19"/>
  <c r="B2135" i="19"/>
  <c r="B2134" i="19"/>
  <c r="B2133" i="19"/>
  <c r="B2132" i="19"/>
  <c r="B2131" i="19"/>
  <c r="B2130" i="19"/>
  <c r="B2129" i="19"/>
  <c r="B2128" i="19"/>
  <c r="B2127" i="19"/>
  <c r="B2126" i="19"/>
  <c r="B2125" i="19"/>
  <c r="B2124" i="19"/>
  <c r="B2123" i="19"/>
  <c r="B2122" i="19"/>
  <c r="B2121" i="19"/>
  <c r="B2120" i="19"/>
  <c r="B2119" i="19"/>
  <c r="B2118" i="19"/>
  <c r="B2117" i="19"/>
  <c r="B2116" i="19"/>
  <c r="B2115" i="19"/>
  <c r="B2114" i="19"/>
  <c r="B2113" i="19"/>
  <c r="B2112" i="19"/>
  <c r="B2111" i="19"/>
  <c r="B2110" i="19"/>
  <c r="B2109" i="19"/>
  <c r="B2108" i="19"/>
  <c r="B2107" i="19"/>
  <c r="B2106" i="19"/>
  <c r="B2105" i="19"/>
  <c r="B2104" i="19"/>
  <c r="B2103" i="19"/>
  <c r="B2102" i="19"/>
  <c r="B2101" i="19"/>
  <c r="B2100" i="19"/>
  <c r="B2099" i="19"/>
  <c r="B2098" i="19"/>
  <c r="B2097" i="19"/>
  <c r="B2096" i="19"/>
  <c r="B2095" i="19"/>
  <c r="B2094" i="19"/>
  <c r="B2093" i="19"/>
  <c r="B2092" i="19"/>
  <c r="B2091" i="19"/>
  <c r="B2090" i="19"/>
  <c r="B2089" i="19"/>
  <c r="B2088" i="19"/>
  <c r="B2087" i="19"/>
  <c r="B2086" i="19"/>
  <c r="B2085" i="19"/>
  <c r="B2084" i="19"/>
  <c r="B2083" i="19"/>
  <c r="B2082" i="19"/>
  <c r="B2081" i="19"/>
  <c r="B2080" i="19"/>
  <c r="B2079" i="19"/>
  <c r="B2078" i="19"/>
  <c r="B2077" i="19"/>
  <c r="B2076" i="19"/>
  <c r="B2075" i="19"/>
  <c r="B2074" i="19"/>
  <c r="B2073" i="19"/>
  <c r="B2072" i="19"/>
  <c r="B2071" i="19"/>
  <c r="B2070" i="19"/>
  <c r="B2069" i="19"/>
  <c r="B2068" i="19"/>
  <c r="B2067" i="19"/>
  <c r="B2066" i="19"/>
  <c r="B2065" i="19"/>
  <c r="B2064" i="19"/>
  <c r="B2063" i="19"/>
  <c r="B2062" i="19"/>
  <c r="B2061" i="19"/>
  <c r="B2060" i="19"/>
  <c r="B2059" i="19"/>
  <c r="B2058" i="19"/>
  <c r="B2057" i="19"/>
  <c r="B2056" i="19"/>
  <c r="B2055" i="19"/>
  <c r="B2054" i="19"/>
  <c r="B2053" i="19"/>
  <c r="B2052" i="19"/>
  <c r="B2051" i="19"/>
  <c r="B2050" i="19"/>
  <c r="B2049" i="19"/>
  <c r="B2048" i="19"/>
  <c r="B2047" i="19"/>
  <c r="B2046" i="19"/>
  <c r="B2045" i="19"/>
  <c r="B2044" i="19"/>
  <c r="B2043" i="19"/>
  <c r="B2042" i="19"/>
  <c r="B2041" i="19"/>
  <c r="B2040" i="19"/>
  <c r="B2039" i="19"/>
  <c r="B2038" i="19"/>
  <c r="B2037" i="19"/>
  <c r="B2036" i="19"/>
  <c r="B2035" i="19"/>
  <c r="B2034" i="19"/>
  <c r="B2033" i="19"/>
  <c r="B2032" i="19"/>
  <c r="B2031" i="19"/>
  <c r="B2030" i="19"/>
  <c r="B2029" i="19"/>
  <c r="B2028" i="19"/>
  <c r="B2027" i="19"/>
  <c r="B2026" i="19"/>
  <c r="B2025" i="19"/>
  <c r="B2024" i="19"/>
  <c r="B2023" i="19"/>
  <c r="B2022" i="19"/>
  <c r="B2021" i="19"/>
  <c r="B2020" i="19"/>
  <c r="B2019" i="19"/>
  <c r="B2018" i="19"/>
  <c r="B2017" i="19"/>
  <c r="B2016" i="19"/>
  <c r="B2015" i="19"/>
  <c r="B2014" i="19"/>
  <c r="B2013" i="19"/>
  <c r="B2012" i="19"/>
  <c r="B2011" i="19"/>
  <c r="B2010" i="19"/>
  <c r="B2009" i="19"/>
  <c r="B2008" i="19"/>
  <c r="B2007" i="19"/>
  <c r="B2006" i="19"/>
  <c r="B2005" i="19"/>
  <c r="B2004" i="19"/>
  <c r="B2003" i="19"/>
  <c r="B2002" i="19"/>
  <c r="B2001" i="19"/>
  <c r="B2000" i="19"/>
  <c r="B1999" i="19"/>
  <c r="B1998" i="19"/>
  <c r="B1997" i="19"/>
  <c r="B1996" i="19"/>
  <c r="B1995" i="19"/>
  <c r="B1994" i="19"/>
  <c r="B1993" i="19"/>
  <c r="B1992" i="19"/>
  <c r="B1991" i="19"/>
  <c r="B1990" i="19"/>
  <c r="B1989" i="19"/>
  <c r="B1988" i="19"/>
  <c r="B1987" i="19"/>
  <c r="B1986" i="19"/>
  <c r="B1985" i="19"/>
  <c r="B1984" i="19"/>
  <c r="B1983" i="19"/>
  <c r="B1982" i="19"/>
  <c r="B1981" i="19"/>
  <c r="B1980" i="19"/>
  <c r="B1979" i="19"/>
  <c r="B1978" i="19"/>
  <c r="B1977" i="19"/>
  <c r="B1976" i="19"/>
  <c r="B1975" i="19"/>
  <c r="B1974" i="19"/>
  <c r="B1973" i="19"/>
  <c r="B1972" i="19"/>
  <c r="B1971" i="19"/>
  <c r="B1970" i="19"/>
  <c r="B1969" i="19"/>
  <c r="B1968" i="19"/>
  <c r="B1967" i="19"/>
  <c r="B1966" i="19"/>
  <c r="B1965" i="19"/>
  <c r="B1964" i="19"/>
  <c r="B1963" i="19"/>
  <c r="B1962" i="19"/>
  <c r="B1961" i="19"/>
  <c r="B1960" i="19"/>
  <c r="B1959" i="19"/>
  <c r="B1958" i="19"/>
  <c r="B1957" i="19"/>
  <c r="B1956" i="19"/>
  <c r="B1955" i="19"/>
  <c r="B1954" i="19"/>
  <c r="B1953" i="19"/>
  <c r="B1952" i="19"/>
  <c r="B1951" i="19"/>
  <c r="B1950" i="19"/>
  <c r="B1949" i="19"/>
  <c r="B1948" i="19"/>
  <c r="B1947" i="19"/>
  <c r="B1946" i="19"/>
  <c r="B1945" i="19"/>
  <c r="B1944" i="19"/>
  <c r="B1943" i="19"/>
  <c r="B1942" i="19"/>
  <c r="B1941" i="19"/>
  <c r="B1940" i="19"/>
  <c r="B1939" i="19"/>
  <c r="B1938" i="19"/>
  <c r="B1937" i="19"/>
  <c r="B1936" i="19"/>
  <c r="B1935" i="19"/>
  <c r="B1934" i="19"/>
  <c r="B1933" i="19"/>
  <c r="B1932" i="19"/>
  <c r="B1931" i="19"/>
  <c r="B1930" i="19"/>
  <c r="B1929" i="19"/>
  <c r="B1928" i="19"/>
  <c r="B1927" i="19"/>
  <c r="B1926" i="19"/>
  <c r="B1925" i="19"/>
  <c r="B1924" i="19"/>
  <c r="B1923" i="19"/>
  <c r="B1922" i="19"/>
  <c r="B1921" i="19"/>
  <c r="B1920" i="19"/>
  <c r="B1919" i="19"/>
  <c r="B1918" i="19"/>
  <c r="B1917" i="19"/>
  <c r="B1916" i="19"/>
  <c r="B1915" i="19"/>
  <c r="B1914" i="19"/>
  <c r="B1913" i="19"/>
  <c r="B1912" i="19"/>
  <c r="B1911" i="19"/>
  <c r="B1910" i="19"/>
  <c r="B1909" i="19"/>
  <c r="B1908" i="19"/>
  <c r="B1907" i="19"/>
  <c r="B1906" i="19"/>
  <c r="B1905" i="19"/>
  <c r="B1904" i="19"/>
  <c r="B1903" i="19"/>
  <c r="B1902" i="19"/>
  <c r="B1901" i="19"/>
  <c r="B1900" i="19"/>
  <c r="B1899" i="19"/>
  <c r="B1898" i="19"/>
  <c r="B1897" i="19"/>
  <c r="B1896" i="19"/>
  <c r="B1895" i="19"/>
  <c r="B1894" i="19"/>
  <c r="B1893" i="19"/>
  <c r="B1892" i="19"/>
  <c r="B1891" i="19"/>
  <c r="B1890" i="19"/>
  <c r="B1889" i="19"/>
  <c r="B1888" i="19"/>
  <c r="B1887" i="19"/>
  <c r="B1886" i="19"/>
  <c r="B1885" i="19"/>
  <c r="B1884" i="19"/>
  <c r="B1883" i="19"/>
  <c r="B1882" i="19"/>
  <c r="B1881" i="19"/>
  <c r="B1880" i="19"/>
  <c r="B1879" i="19"/>
  <c r="B1878" i="19"/>
  <c r="B1877" i="19"/>
  <c r="B1876" i="19"/>
  <c r="B1875" i="19"/>
  <c r="B1874" i="19"/>
  <c r="B1873" i="19"/>
  <c r="B1872" i="19"/>
  <c r="B1871" i="19"/>
  <c r="B1870" i="19"/>
  <c r="B1869" i="19"/>
  <c r="B1868" i="19"/>
  <c r="B1867" i="19"/>
  <c r="B1866" i="19"/>
  <c r="B1865" i="19"/>
  <c r="B1864" i="19"/>
  <c r="B1863" i="19"/>
  <c r="B1862" i="19"/>
  <c r="B1861" i="19"/>
  <c r="B1860" i="19"/>
  <c r="B1859" i="19"/>
  <c r="B1858" i="19"/>
  <c r="B1857" i="19"/>
  <c r="B1856" i="19"/>
  <c r="B1855" i="19"/>
  <c r="B1854" i="19"/>
  <c r="B1853" i="19"/>
  <c r="B1852" i="19"/>
  <c r="B1851" i="19"/>
  <c r="B1850" i="19"/>
  <c r="B1849" i="19"/>
  <c r="B1848" i="19"/>
  <c r="B1847" i="19"/>
  <c r="B1846" i="19"/>
  <c r="B1845" i="19"/>
  <c r="B1844" i="19"/>
  <c r="B1843" i="19"/>
  <c r="B1842" i="19"/>
  <c r="B1841" i="19"/>
  <c r="B1840" i="19"/>
  <c r="B1839" i="19"/>
  <c r="B1838" i="19"/>
  <c r="B1837" i="19"/>
  <c r="B1836" i="19"/>
  <c r="B1835" i="19"/>
  <c r="B1834" i="19"/>
  <c r="B1833" i="19"/>
  <c r="B1832" i="19"/>
  <c r="B1831" i="19"/>
  <c r="B1830" i="19"/>
  <c r="B1829" i="19"/>
  <c r="B1828" i="19"/>
  <c r="B1827" i="19"/>
  <c r="B1826" i="19"/>
  <c r="B1825" i="19"/>
  <c r="B1824" i="19"/>
  <c r="B1823" i="19"/>
  <c r="B1822" i="19"/>
  <c r="B1821" i="19"/>
  <c r="B1820" i="19"/>
  <c r="B1819" i="19"/>
  <c r="B1818" i="19"/>
  <c r="B1817" i="19"/>
  <c r="B1816" i="19"/>
  <c r="B1815" i="19"/>
  <c r="B1814" i="19"/>
  <c r="B1813" i="19"/>
  <c r="B1812" i="19"/>
  <c r="B1811" i="19"/>
  <c r="B1810" i="19"/>
  <c r="B1809" i="19"/>
  <c r="B1808" i="19"/>
  <c r="B1807" i="19"/>
  <c r="B1806" i="19"/>
  <c r="B1805" i="19"/>
  <c r="B1804" i="19"/>
  <c r="B1803" i="19"/>
  <c r="B1802" i="19"/>
  <c r="B1801" i="19"/>
  <c r="B1800" i="19"/>
  <c r="B1799" i="19"/>
  <c r="B1798" i="19"/>
  <c r="B1797" i="19"/>
  <c r="B1796" i="19"/>
  <c r="B1795" i="19"/>
  <c r="B1794" i="19"/>
  <c r="B1793" i="19"/>
  <c r="B1792" i="19"/>
  <c r="B1791" i="19"/>
  <c r="B1790" i="19"/>
  <c r="B1789" i="19"/>
  <c r="B1788" i="19"/>
  <c r="B1787" i="19"/>
  <c r="B1786" i="19"/>
  <c r="B1785" i="19"/>
  <c r="B1784" i="19"/>
  <c r="B1783" i="19"/>
  <c r="B1782" i="19"/>
  <c r="B1781" i="19"/>
  <c r="B1780" i="19"/>
  <c r="B1779" i="19"/>
  <c r="B1778" i="19"/>
  <c r="B1777" i="19"/>
  <c r="B1776" i="19"/>
  <c r="B1775" i="19"/>
  <c r="B1774" i="19"/>
  <c r="B1773" i="19"/>
  <c r="B1772" i="19"/>
  <c r="B1771" i="19"/>
  <c r="B1770" i="19"/>
  <c r="B1769" i="19"/>
  <c r="B1768" i="19"/>
  <c r="B1767" i="19"/>
  <c r="B1766" i="19"/>
  <c r="B1765" i="19"/>
  <c r="B1764" i="19"/>
  <c r="B1763" i="19"/>
  <c r="B1762" i="19"/>
  <c r="B1761" i="19"/>
  <c r="B1760" i="19"/>
  <c r="B1759" i="19"/>
  <c r="B1758" i="19"/>
  <c r="B1757" i="19"/>
  <c r="B1756" i="19"/>
  <c r="B1755" i="19"/>
  <c r="B1754" i="19"/>
  <c r="B1753" i="19"/>
  <c r="B1752" i="19"/>
  <c r="B1751" i="19"/>
  <c r="B1750" i="19"/>
  <c r="B1749" i="19"/>
  <c r="B1748" i="19"/>
  <c r="B1747" i="19"/>
  <c r="B1746" i="19"/>
  <c r="B1745" i="19"/>
  <c r="B1744" i="19"/>
  <c r="B1743" i="19"/>
  <c r="B1742" i="19"/>
  <c r="B1741" i="19"/>
  <c r="B1740" i="19"/>
  <c r="B1739" i="19"/>
  <c r="B1738" i="19"/>
  <c r="B1737" i="19"/>
  <c r="B1736" i="19"/>
  <c r="B1735" i="19"/>
  <c r="B1734" i="19"/>
  <c r="B1733" i="19"/>
  <c r="B1732" i="19"/>
  <c r="B1731" i="19"/>
  <c r="B1730" i="19"/>
  <c r="B1729" i="19"/>
  <c r="B1728" i="19"/>
  <c r="B1727" i="19"/>
  <c r="B1726" i="19"/>
  <c r="B1725" i="19"/>
  <c r="B1724" i="19"/>
  <c r="B1723" i="19"/>
  <c r="B1722" i="19"/>
  <c r="B1721" i="19"/>
  <c r="B1720" i="19"/>
  <c r="B1719" i="19"/>
  <c r="B1718" i="19"/>
  <c r="B1717" i="19"/>
  <c r="B1716" i="19"/>
  <c r="B1715" i="19"/>
  <c r="B1714" i="19"/>
  <c r="B1713" i="19"/>
  <c r="B1712" i="19"/>
  <c r="B1711" i="19"/>
  <c r="B1710" i="19"/>
  <c r="B1709" i="19"/>
  <c r="B1708" i="19"/>
  <c r="B1707" i="19"/>
  <c r="B1706" i="19"/>
  <c r="B1705" i="19"/>
  <c r="B1704" i="19"/>
  <c r="B1703" i="19"/>
  <c r="B1702" i="19"/>
  <c r="B1701" i="19"/>
  <c r="B1700" i="19"/>
  <c r="B1699" i="19"/>
  <c r="B1698" i="19"/>
  <c r="B1697" i="19"/>
  <c r="B1696" i="19"/>
  <c r="B1695" i="19"/>
  <c r="B1694" i="19"/>
  <c r="B1693" i="19"/>
  <c r="B1692" i="19"/>
  <c r="B1691" i="19"/>
  <c r="B1690" i="19"/>
  <c r="B1689" i="19"/>
  <c r="B1688" i="19"/>
  <c r="B1687" i="19"/>
  <c r="B1686" i="19"/>
  <c r="B1685" i="19"/>
  <c r="B1684" i="19"/>
  <c r="B1683" i="19"/>
  <c r="B1682" i="19"/>
  <c r="B1681" i="19"/>
  <c r="B1680" i="19"/>
  <c r="B1679" i="19"/>
  <c r="B1678" i="19"/>
  <c r="B1677" i="19"/>
  <c r="B1676" i="19"/>
  <c r="B1675" i="19"/>
  <c r="B1674" i="19"/>
  <c r="B1673" i="19"/>
  <c r="B1672" i="19"/>
  <c r="B1671" i="19"/>
  <c r="B1670" i="19"/>
  <c r="B1669" i="19"/>
  <c r="B1668" i="19"/>
  <c r="B1667" i="19"/>
  <c r="B1666" i="19"/>
  <c r="B1665" i="19"/>
  <c r="B1664" i="19"/>
  <c r="B1663" i="19"/>
  <c r="B1662" i="19"/>
  <c r="B1661" i="19"/>
  <c r="B1660" i="19"/>
  <c r="B1659" i="19"/>
  <c r="B1658" i="19"/>
  <c r="B1657" i="19"/>
  <c r="B1656" i="19"/>
  <c r="B1655" i="19"/>
  <c r="B1654" i="19"/>
  <c r="B1653" i="19"/>
  <c r="B1652" i="19"/>
  <c r="B1651" i="19"/>
  <c r="B1650" i="19"/>
  <c r="B1649" i="19"/>
  <c r="B1648" i="19"/>
  <c r="B1647" i="19"/>
  <c r="B1646" i="19"/>
  <c r="B1645" i="19"/>
  <c r="B1644" i="19"/>
  <c r="B1643" i="19"/>
  <c r="B1642" i="19"/>
  <c r="B1641" i="19"/>
  <c r="B1640" i="19"/>
  <c r="B1639" i="19"/>
  <c r="B1638" i="19"/>
  <c r="B1637" i="19"/>
  <c r="B1636" i="19"/>
  <c r="B1635" i="19"/>
  <c r="B1634" i="19"/>
  <c r="B1633" i="19"/>
  <c r="B1632" i="19"/>
  <c r="B1631" i="19"/>
  <c r="B1630" i="19"/>
  <c r="B1629" i="19"/>
  <c r="B1628" i="19"/>
  <c r="B1627" i="19"/>
  <c r="B1626" i="19"/>
  <c r="B1625" i="19"/>
  <c r="B1624" i="19"/>
  <c r="B1623" i="19"/>
  <c r="B1622" i="19"/>
  <c r="B1621" i="19"/>
  <c r="B1620" i="19"/>
  <c r="B1619" i="19"/>
  <c r="B1618" i="19"/>
  <c r="B1617" i="19"/>
  <c r="B1616" i="19"/>
  <c r="B1615" i="19"/>
  <c r="B1614" i="19"/>
  <c r="B1613" i="19"/>
  <c r="B1612" i="19"/>
  <c r="B1611" i="19"/>
  <c r="B1610" i="19"/>
  <c r="B1609" i="19"/>
  <c r="B1608" i="19"/>
  <c r="B1607" i="19"/>
  <c r="B1606" i="19"/>
  <c r="B1605" i="19"/>
  <c r="B1604" i="19"/>
  <c r="B1603" i="19"/>
  <c r="B1602" i="19"/>
  <c r="B1601" i="19"/>
  <c r="B1600" i="19"/>
  <c r="B1599" i="19"/>
  <c r="B1598" i="19"/>
  <c r="B1597" i="19"/>
  <c r="B1596" i="19"/>
  <c r="B1595" i="19"/>
  <c r="B1594" i="19"/>
  <c r="B1593" i="19"/>
  <c r="B1592" i="19"/>
  <c r="B1591" i="19"/>
  <c r="B1590" i="19"/>
  <c r="B1589" i="19"/>
  <c r="B1588" i="19"/>
  <c r="B1587" i="19"/>
  <c r="B1586" i="19"/>
  <c r="B1585" i="19"/>
  <c r="B1584" i="19"/>
  <c r="B1583" i="19"/>
  <c r="B1582" i="19"/>
  <c r="B1581" i="19"/>
  <c r="B1580" i="19"/>
  <c r="B1579" i="19"/>
  <c r="B1578" i="19"/>
  <c r="B1577" i="19"/>
  <c r="B1576" i="19"/>
  <c r="B1575" i="19"/>
  <c r="B1574" i="19"/>
  <c r="B1573" i="19"/>
  <c r="B1572" i="19"/>
  <c r="B1571" i="19"/>
  <c r="B1570" i="19"/>
  <c r="B1569" i="19"/>
  <c r="B1568" i="19"/>
  <c r="B1567" i="19"/>
  <c r="B1566" i="19"/>
  <c r="B1565" i="19"/>
  <c r="B1564" i="19"/>
  <c r="B1563" i="19"/>
  <c r="B1562" i="19"/>
  <c r="B1561" i="19"/>
  <c r="B1560" i="19"/>
  <c r="B1559" i="19"/>
  <c r="B1558" i="19"/>
  <c r="B1557" i="19"/>
  <c r="B1556" i="19"/>
  <c r="B1555" i="19"/>
  <c r="B1554" i="19"/>
  <c r="B1553" i="19"/>
  <c r="B1552" i="19"/>
  <c r="B1551" i="19"/>
  <c r="B1550" i="19"/>
  <c r="B1549" i="19"/>
  <c r="B1548" i="19"/>
  <c r="B1547" i="19"/>
  <c r="B1546" i="19"/>
  <c r="B1545" i="19"/>
  <c r="B1544" i="19"/>
  <c r="B1543" i="19"/>
  <c r="B1542" i="19"/>
  <c r="B1541" i="19"/>
  <c r="B1540" i="19"/>
  <c r="B1539" i="19"/>
  <c r="B1538" i="19"/>
  <c r="B1537" i="19"/>
  <c r="B1536" i="19"/>
  <c r="B1535" i="19"/>
  <c r="B1534" i="19"/>
  <c r="B1533" i="19"/>
  <c r="B1532" i="19"/>
  <c r="B1531" i="19"/>
  <c r="B1530" i="19"/>
  <c r="B1529" i="19"/>
  <c r="B1528" i="19"/>
  <c r="B1527" i="19"/>
  <c r="B1526" i="19"/>
  <c r="B1525" i="19"/>
  <c r="B1524" i="19"/>
  <c r="B1523" i="19"/>
  <c r="B1522" i="19"/>
  <c r="B1521" i="19"/>
  <c r="B1520" i="19"/>
  <c r="B1519" i="19"/>
  <c r="B1518" i="19"/>
  <c r="B1517" i="19"/>
  <c r="B1516" i="19"/>
  <c r="B1515" i="19"/>
  <c r="B1514" i="19"/>
  <c r="B1513" i="19"/>
  <c r="B1512" i="19"/>
  <c r="B1511" i="19"/>
  <c r="B1510" i="19"/>
  <c r="B1509" i="19"/>
  <c r="B1508" i="19"/>
  <c r="B1507" i="19"/>
  <c r="B1506" i="19"/>
  <c r="B1505" i="19"/>
  <c r="B1504" i="19"/>
  <c r="B1503" i="19"/>
  <c r="B1502" i="19"/>
  <c r="B1501" i="19"/>
  <c r="B1500" i="19"/>
  <c r="B1499" i="19"/>
  <c r="B1498" i="19"/>
  <c r="B1497" i="19"/>
  <c r="B1496" i="19"/>
  <c r="B1495" i="19"/>
  <c r="B1494" i="19"/>
  <c r="B1493" i="19"/>
  <c r="B1492" i="19"/>
  <c r="B1491" i="19"/>
  <c r="B1490" i="19"/>
  <c r="B1489" i="19"/>
  <c r="B1488" i="19"/>
  <c r="B1487" i="19"/>
  <c r="B1486" i="19"/>
  <c r="B1485" i="19"/>
  <c r="B1484" i="19"/>
  <c r="B1483" i="19"/>
  <c r="B1482" i="19"/>
  <c r="B1481" i="19"/>
  <c r="B1480" i="19"/>
  <c r="B1479" i="19"/>
  <c r="B1478" i="19"/>
  <c r="B1477" i="19"/>
  <c r="B1476" i="19"/>
  <c r="B1475" i="19"/>
  <c r="B1474" i="19"/>
  <c r="B1473" i="19"/>
  <c r="B1472" i="19"/>
  <c r="B1471" i="19"/>
  <c r="B1470" i="19"/>
  <c r="B1469" i="19"/>
  <c r="B1468" i="19"/>
  <c r="B1467" i="19"/>
  <c r="B1466" i="19"/>
  <c r="B1465" i="19"/>
  <c r="B1464" i="19"/>
  <c r="B1463" i="19"/>
  <c r="B1462" i="19"/>
  <c r="B1461" i="19"/>
  <c r="B1460" i="19"/>
  <c r="B1459" i="19"/>
  <c r="B1458" i="19"/>
  <c r="B1457" i="19"/>
  <c r="B1456" i="19"/>
  <c r="B1455" i="19"/>
  <c r="B1454" i="19"/>
  <c r="B1453" i="19"/>
  <c r="B1452" i="19"/>
  <c r="B1451" i="19"/>
  <c r="B1450" i="19"/>
  <c r="B1449" i="19"/>
  <c r="B1448" i="19"/>
  <c r="B1447" i="19"/>
  <c r="B1446" i="19"/>
  <c r="B1445" i="19"/>
  <c r="B1444" i="19"/>
  <c r="B1443" i="19"/>
  <c r="B1442" i="19"/>
  <c r="B1441" i="19"/>
  <c r="B1440" i="19"/>
  <c r="B1439" i="19"/>
  <c r="B1438" i="19"/>
  <c r="B1437" i="19"/>
  <c r="B1436" i="19"/>
  <c r="B1435" i="19"/>
  <c r="B1434" i="19"/>
  <c r="B1433" i="19"/>
  <c r="B1432" i="19"/>
  <c r="B1431" i="19"/>
  <c r="B1430" i="19"/>
  <c r="B1429" i="19"/>
  <c r="B1428" i="19"/>
  <c r="B1427" i="19"/>
  <c r="B1426" i="19"/>
  <c r="B1425" i="19"/>
  <c r="B1424" i="19"/>
  <c r="B1423" i="19"/>
  <c r="B1422" i="19"/>
  <c r="B1421" i="19"/>
  <c r="B1420" i="19"/>
  <c r="B1419" i="19"/>
  <c r="B1418" i="19"/>
  <c r="B1417" i="19"/>
  <c r="B1416" i="19"/>
  <c r="B1415" i="19"/>
  <c r="B1414" i="19"/>
  <c r="B1413" i="19"/>
  <c r="B1412" i="19"/>
  <c r="B1411" i="19"/>
  <c r="B1410" i="19"/>
  <c r="B1409" i="19"/>
  <c r="B1408" i="19"/>
  <c r="B1407" i="19"/>
  <c r="B1406" i="19"/>
  <c r="B1405" i="19"/>
  <c r="B1404" i="19"/>
  <c r="B1403" i="19"/>
  <c r="B1402" i="19"/>
  <c r="B1401" i="19"/>
  <c r="B1400" i="19"/>
  <c r="B1399" i="19"/>
  <c r="B1398" i="19"/>
  <c r="B1397" i="19"/>
  <c r="B1396" i="19"/>
  <c r="B1395" i="19"/>
  <c r="B1394" i="19"/>
  <c r="B1393" i="19"/>
  <c r="B1392" i="19"/>
  <c r="B1391" i="19"/>
  <c r="B1390" i="19"/>
  <c r="B1389" i="19"/>
  <c r="B1388" i="19"/>
  <c r="B1387" i="19"/>
  <c r="B1386" i="19"/>
  <c r="B1385" i="19"/>
  <c r="B1384" i="19"/>
  <c r="B1383" i="19"/>
  <c r="B1382" i="19"/>
  <c r="B1381" i="19"/>
  <c r="B1380" i="19"/>
  <c r="B1379" i="19"/>
  <c r="B1378" i="19"/>
  <c r="B1377" i="19"/>
  <c r="B1376" i="19"/>
  <c r="B1375" i="19"/>
  <c r="B1374" i="19"/>
  <c r="B1373" i="19"/>
  <c r="B1372" i="19"/>
  <c r="B1371" i="19"/>
  <c r="B1370" i="19"/>
  <c r="B1369" i="19"/>
  <c r="B1368" i="19"/>
  <c r="B1367" i="19"/>
  <c r="B1366" i="19"/>
  <c r="B1365" i="19"/>
  <c r="B1364" i="19"/>
  <c r="B1363" i="19"/>
  <c r="B1362" i="19"/>
  <c r="B1361" i="19"/>
  <c r="B1360" i="19"/>
  <c r="B1359" i="19"/>
  <c r="B1358" i="19"/>
  <c r="B1357" i="19"/>
  <c r="B1356" i="19"/>
  <c r="B1355" i="19"/>
  <c r="B1354" i="19"/>
  <c r="B1353" i="19"/>
  <c r="B1352" i="19"/>
  <c r="B1351" i="19"/>
  <c r="B1350" i="19"/>
  <c r="B1349" i="19"/>
  <c r="B1348" i="19"/>
  <c r="B1347" i="19"/>
  <c r="B1346" i="19"/>
  <c r="B1345" i="19"/>
  <c r="B1344" i="19"/>
  <c r="B1343" i="19"/>
  <c r="B1342" i="19"/>
  <c r="B1341" i="19"/>
  <c r="B1340" i="19"/>
  <c r="B1339" i="19"/>
  <c r="B1338" i="19"/>
  <c r="B1337" i="19"/>
  <c r="B1336" i="19"/>
  <c r="B1335" i="19"/>
  <c r="B1334" i="19"/>
  <c r="B1333" i="19"/>
  <c r="B1332" i="19"/>
  <c r="B1331" i="19"/>
  <c r="B1330" i="19"/>
  <c r="B1329" i="19"/>
  <c r="B1328" i="19"/>
  <c r="B1327" i="19"/>
  <c r="B1326" i="19"/>
  <c r="B1325" i="19"/>
  <c r="B1324" i="19"/>
  <c r="B1323" i="19"/>
  <c r="B1322" i="19"/>
  <c r="B1321" i="19"/>
  <c r="B1320" i="19"/>
  <c r="B1319" i="19"/>
  <c r="B1318" i="19"/>
  <c r="B1317" i="19"/>
  <c r="B1316" i="19"/>
  <c r="B1315" i="19"/>
  <c r="B1314" i="19"/>
  <c r="B1313" i="19"/>
  <c r="B1312" i="19"/>
  <c r="B1311" i="19"/>
  <c r="B1310" i="19"/>
  <c r="B1309" i="19"/>
  <c r="B1308" i="19"/>
  <c r="B1307" i="19"/>
  <c r="B1306" i="19"/>
  <c r="B1305" i="19"/>
  <c r="B1304" i="19"/>
  <c r="B1303" i="19"/>
  <c r="B1302" i="19"/>
  <c r="B1301" i="19"/>
  <c r="B1300" i="19"/>
  <c r="B1299" i="19"/>
  <c r="B1298" i="19"/>
  <c r="B1297" i="19"/>
  <c r="B1296" i="19"/>
  <c r="B1295" i="19"/>
  <c r="B1294" i="19"/>
  <c r="B1293" i="19"/>
  <c r="B1292" i="19"/>
  <c r="B1291" i="19"/>
  <c r="B1290" i="19"/>
  <c r="B1289" i="19"/>
  <c r="B1288" i="19"/>
  <c r="B1287" i="19"/>
  <c r="B1286" i="19"/>
  <c r="B1285" i="19"/>
  <c r="B1284" i="19"/>
  <c r="B1283" i="19"/>
  <c r="B1282" i="19"/>
  <c r="B1281" i="19"/>
  <c r="B1280" i="19"/>
  <c r="B1279" i="19"/>
  <c r="B1278" i="19"/>
  <c r="B1277" i="19"/>
  <c r="B1276" i="19"/>
  <c r="B1275" i="19"/>
  <c r="B1274" i="19"/>
  <c r="B1273" i="19"/>
  <c r="B1272" i="19"/>
  <c r="B1271" i="19"/>
  <c r="B1270" i="19"/>
  <c r="B1269" i="19"/>
  <c r="B1268" i="19"/>
  <c r="B1267" i="19"/>
  <c r="B1266" i="19"/>
  <c r="B1265" i="19"/>
  <c r="B1264" i="19"/>
  <c r="B1263" i="19"/>
  <c r="B1262" i="19"/>
  <c r="B1261" i="19"/>
  <c r="B1260" i="19"/>
  <c r="B1259" i="19"/>
  <c r="B1258" i="19"/>
  <c r="B1257" i="19"/>
  <c r="B1256" i="19"/>
  <c r="B1255" i="19"/>
  <c r="B1254" i="19"/>
  <c r="B1253" i="19"/>
  <c r="B1252" i="19"/>
  <c r="B1251" i="19"/>
  <c r="B1250" i="19"/>
  <c r="B1249" i="19"/>
  <c r="B1248" i="19"/>
  <c r="B1247" i="19"/>
  <c r="B1246" i="19"/>
  <c r="B1245" i="19"/>
  <c r="B1244" i="19"/>
  <c r="B1243" i="19"/>
  <c r="B1242" i="19"/>
  <c r="B1241" i="19"/>
  <c r="B1240" i="19"/>
  <c r="B1239" i="19"/>
  <c r="B1238" i="19"/>
  <c r="B1237" i="19"/>
  <c r="B1236" i="19"/>
  <c r="B1235" i="19"/>
  <c r="B1234" i="19"/>
  <c r="B1233" i="19"/>
  <c r="B1232" i="19"/>
  <c r="B1231" i="19"/>
  <c r="B1230" i="19"/>
  <c r="B1229" i="19"/>
  <c r="B1228" i="19"/>
  <c r="B1227" i="19"/>
  <c r="B1226" i="19"/>
  <c r="B1225" i="19"/>
  <c r="B1224" i="19"/>
  <c r="B1223" i="19"/>
  <c r="B1222" i="19"/>
  <c r="B1221" i="19"/>
  <c r="B1220" i="19"/>
  <c r="B1219" i="19"/>
  <c r="B1218" i="19"/>
  <c r="B1217" i="19"/>
  <c r="B1216" i="19"/>
  <c r="B1215" i="19"/>
  <c r="B1214" i="19"/>
  <c r="B1213" i="19"/>
  <c r="B1212" i="19"/>
  <c r="B1211" i="19"/>
  <c r="B1210" i="19"/>
  <c r="B1209" i="19"/>
  <c r="B1208" i="19"/>
  <c r="B1207" i="19"/>
  <c r="B1206" i="19"/>
  <c r="B1205" i="19"/>
  <c r="B1204" i="19"/>
  <c r="B1203" i="19"/>
  <c r="B1202" i="19"/>
  <c r="B1201" i="19"/>
  <c r="B1200" i="19"/>
  <c r="B1199" i="19"/>
  <c r="B1198" i="19"/>
  <c r="B1197" i="19"/>
  <c r="B1196" i="19"/>
  <c r="B1195" i="19"/>
  <c r="B1194" i="19"/>
  <c r="B1193" i="19"/>
  <c r="B1192" i="19"/>
  <c r="B1191" i="19"/>
  <c r="B1190" i="19"/>
  <c r="B1189" i="19"/>
  <c r="B1188" i="19"/>
  <c r="B1187" i="19"/>
  <c r="B1186" i="19"/>
  <c r="B1185" i="19"/>
  <c r="B1184" i="19"/>
  <c r="B1183" i="19"/>
  <c r="B1182" i="19"/>
  <c r="B1181" i="19"/>
  <c r="B1180" i="19"/>
  <c r="B1179" i="19"/>
  <c r="B1178" i="19"/>
  <c r="B1177" i="19"/>
  <c r="B1176" i="19"/>
  <c r="B1175" i="19"/>
  <c r="B1174" i="19"/>
  <c r="B1173" i="19"/>
  <c r="B1172" i="19"/>
  <c r="B1171" i="19"/>
  <c r="B1170" i="19"/>
  <c r="B1169" i="19"/>
  <c r="B1168" i="19"/>
  <c r="B1167" i="19"/>
  <c r="B1166" i="19"/>
  <c r="B1165" i="19"/>
  <c r="B1164" i="19"/>
  <c r="B1163" i="19"/>
  <c r="B1162" i="19"/>
  <c r="B1161" i="19"/>
  <c r="B1160" i="19"/>
  <c r="B1159" i="19"/>
  <c r="B1158" i="19"/>
  <c r="B1157" i="19"/>
  <c r="B1156" i="19"/>
  <c r="B1155" i="19"/>
  <c r="B1154" i="19"/>
  <c r="B1153" i="19"/>
  <c r="B1152" i="19"/>
  <c r="B1151" i="19"/>
  <c r="B1150" i="19"/>
  <c r="B1149" i="19"/>
  <c r="B1148" i="19"/>
  <c r="B1147" i="19"/>
  <c r="B1146" i="19"/>
  <c r="B1145" i="19"/>
  <c r="B1144" i="19"/>
  <c r="B1143" i="19"/>
  <c r="B1142" i="19"/>
  <c r="B1141" i="19"/>
  <c r="B1140" i="19"/>
  <c r="B1139" i="19"/>
  <c r="B1138" i="19"/>
  <c r="B1137" i="19"/>
  <c r="B1136" i="19"/>
  <c r="B1135" i="19"/>
  <c r="B1134" i="19"/>
  <c r="B1133" i="19"/>
  <c r="B1132" i="19"/>
  <c r="B1131" i="19"/>
  <c r="B1130" i="19"/>
  <c r="B1129" i="19"/>
  <c r="B1128" i="19"/>
  <c r="B1127" i="19"/>
  <c r="B1126" i="19"/>
  <c r="B1125" i="19"/>
  <c r="B1124" i="19"/>
  <c r="B1123" i="19"/>
  <c r="B1122" i="19"/>
  <c r="B1121" i="19"/>
  <c r="B1120" i="19"/>
  <c r="B1119" i="19"/>
  <c r="B1118" i="19"/>
  <c r="B1117" i="19"/>
  <c r="B1116" i="19"/>
  <c r="B1115" i="19"/>
  <c r="B1114" i="19"/>
  <c r="B1113" i="19"/>
  <c r="B1112" i="19"/>
  <c r="B1111" i="19"/>
  <c r="B1110" i="19"/>
  <c r="B1109" i="19"/>
  <c r="B1108" i="19"/>
  <c r="B1107" i="19"/>
  <c r="B1106" i="19"/>
  <c r="B1105" i="19"/>
  <c r="B1104" i="19"/>
  <c r="B1103" i="19"/>
  <c r="B1102" i="19"/>
  <c r="B1101" i="19"/>
  <c r="B1100" i="19"/>
  <c r="B1099" i="19"/>
  <c r="B1098" i="19"/>
  <c r="B1097" i="19"/>
  <c r="B1096" i="19"/>
  <c r="B1095" i="19"/>
  <c r="B1094" i="19"/>
  <c r="B1093" i="19"/>
  <c r="B1092" i="19"/>
  <c r="B1091" i="19"/>
  <c r="B1090" i="19"/>
  <c r="B1089" i="19"/>
  <c r="B1088" i="19"/>
  <c r="B1087" i="19"/>
  <c r="B1086" i="19"/>
  <c r="B1085" i="19"/>
  <c r="B1084" i="19"/>
  <c r="B1083" i="19"/>
  <c r="B1082" i="19"/>
  <c r="B1081" i="19"/>
  <c r="B1080" i="19"/>
  <c r="B1079" i="19"/>
  <c r="B1078" i="19"/>
  <c r="B1077" i="19"/>
  <c r="B1076" i="19"/>
  <c r="B1075" i="19"/>
  <c r="B1074" i="19"/>
  <c r="B1073" i="19"/>
  <c r="B1072" i="19"/>
  <c r="B1071" i="19"/>
  <c r="B1070" i="19"/>
  <c r="B1069" i="19"/>
  <c r="B1068" i="19"/>
  <c r="B1067" i="19"/>
  <c r="B1066" i="19"/>
  <c r="B1065" i="19"/>
  <c r="B1064" i="19"/>
  <c r="B1063" i="19"/>
  <c r="B1062" i="19"/>
  <c r="B1061" i="19"/>
  <c r="B1060" i="19"/>
  <c r="B1059" i="19"/>
  <c r="B1058" i="19"/>
  <c r="B1057" i="19"/>
  <c r="B1056" i="19"/>
  <c r="B1055" i="19"/>
  <c r="B1054" i="19"/>
  <c r="B1053" i="19"/>
  <c r="B1052" i="19"/>
  <c r="B1051" i="19"/>
  <c r="B1050" i="19"/>
  <c r="B1049" i="19"/>
  <c r="B1048" i="19"/>
  <c r="B1047" i="19"/>
  <c r="B1046" i="19"/>
  <c r="B1045" i="19"/>
  <c r="B1044" i="19"/>
  <c r="B1043" i="19"/>
  <c r="B1042" i="19"/>
  <c r="B1041" i="19"/>
  <c r="B1040" i="19"/>
  <c r="B1039" i="19"/>
  <c r="B1038" i="19"/>
  <c r="B1037" i="19"/>
  <c r="B1036" i="19"/>
  <c r="B1035" i="19"/>
  <c r="B1034" i="19"/>
  <c r="B1033" i="19"/>
  <c r="B1032" i="19"/>
  <c r="B1031" i="19"/>
  <c r="B1030" i="19"/>
  <c r="B1029" i="19"/>
  <c r="B1028" i="19"/>
  <c r="B1027" i="19"/>
  <c r="B1026" i="19"/>
  <c r="B1025" i="19"/>
  <c r="B1024" i="19"/>
  <c r="B1023" i="19"/>
  <c r="B1022" i="19"/>
  <c r="B1021" i="19"/>
  <c r="B1020" i="19"/>
  <c r="B1019" i="19"/>
  <c r="B1018" i="19"/>
  <c r="B1017" i="19"/>
  <c r="B1016" i="19"/>
  <c r="B1015" i="19"/>
  <c r="B1014" i="19"/>
  <c r="B1013" i="19"/>
  <c r="B1012" i="19"/>
  <c r="B1011" i="19"/>
  <c r="B1010" i="19"/>
  <c r="B1009" i="19"/>
  <c r="B1008" i="19"/>
  <c r="B1007" i="19"/>
  <c r="B1006" i="19"/>
  <c r="B1005" i="19"/>
  <c r="B1004" i="19"/>
  <c r="B1003" i="19"/>
  <c r="B1002" i="19"/>
  <c r="B1001" i="19"/>
  <c r="B1000" i="19"/>
  <c r="B999" i="19"/>
  <c r="B998" i="19"/>
  <c r="B997" i="19"/>
  <c r="B996" i="19"/>
  <c r="B995" i="19"/>
  <c r="B994" i="19"/>
  <c r="B993" i="19"/>
  <c r="B992" i="19"/>
  <c r="B991" i="19"/>
  <c r="B990" i="19"/>
  <c r="B989" i="19"/>
  <c r="B988" i="19"/>
  <c r="B987" i="19"/>
  <c r="B986" i="19"/>
  <c r="B985" i="19"/>
  <c r="B984" i="19"/>
  <c r="B983" i="19"/>
  <c r="B982" i="19"/>
  <c r="B981" i="19"/>
  <c r="B980" i="19"/>
  <c r="B979" i="19"/>
  <c r="B978" i="19"/>
  <c r="B977" i="19"/>
  <c r="B976" i="19"/>
  <c r="B975" i="19"/>
  <c r="B974" i="19"/>
  <c r="B973" i="19"/>
  <c r="B972" i="19"/>
  <c r="B971" i="19"/>
  <c r="B970" i="19"/>
  <c r="B969" i="19"/>
  <c r="B968" i="19"/>
  <c r="B967" i="19"/>
  <c r="B966" i="19"/>
  <c r="B965" i="19"/>
  <c r="B964" i="19"/>
  <c r="B963" i="19"/>
  <c r="B962" i="19"/>
  <c r="B961" i="19"/>
  <c r="B960" i="19"/>
  <c r="B959" i="19"/>
  <c r="B958" i="19"/>
  <c r="B957" i="19"/>
  <c r="B956" i="19"/>
  <c r="B955" i="19"/>
  <c r="B954" i="19"/>
  <c r="B953" i="19"/>
  <c r="B952" i="19"/>
  <c r="B951" i="19"/>
  <c r="B950" i="19"/>
  <c r="B949" i="19"/>
  <c r="B948" i="19"/>
  <c r="B947" i="19"/>
  <c r="B946" i="19"/>
  <c r="B945" i="19"/>
  <c r="B944" i="19"/>
  <c r="B943" i="19"/>
  <c r="B942" i="19"/>
  <c r="B941" i="19"/>
  <c r="B940" i="19"/>
  <c r="B939" i="19"/>
  <c r="B938" i="19"/>
  <c r="B937" i="19"/>
  <c r="B936" i="19"/>
  <c r="B935" i="19"/>
  <c r="B934" i="19"/>
  <c r="B933" i="19"/>
  <c r="B932" i="19"/>
  <c r="B931" i="19"/>
  <c r="B930" i="19"/>
  <c r="B929" i="19"/>
  <c r="B928" i="19"/>
  <c r="B927" i="19"/>
  <c r="B926" i="19"/>
  <c r="B925" i="19"/>
  <c r="B924" i="19"/>
  <c r="B923" i="19"/>
  <c r="B922" i="19"/>
  <c r="B921" i="19"/>
  <c r="B920" i="19"/>
  <c r="B919" i="19"/>
  <c r="B918" i="19"/>
  <c r="B917" i="19"/>
  <c r="B916" i="19"/>
  <c r="B915" i="19"/>
  <c r="B914" i="19"/>
  <c r="B913" i="19"/>
  <c r="B912" i="19"/>
  <c r="B911" i="19"/>
  <c r="B910" i="19"/>
  <c r="B909" i="19"/>
  <c r="B908" i="19"/>
  <c r="B907" i="19"/>
  <c r="B906" i="19"/>
  <c r="B905" i="19"/>
  <c r="B904" i="19"/>
  <c r="B903" i="19"/>
  <c r="B902" i="19"/>
  <c r="B901" i="19"/>
  <c r="B900" i="19"/>
  <c r="B899" i="19"/>
  <c r="B898" i="19"/>
  <c r="B897" i="19"/>
  <c r="B896" i="19"/>
  <c r="B895" i="19"/>
  <c r="B894" i="19"/>
  <c r="B893" i="19"/>
  <c r="B892" i="19"/>
  <c r="B891" i="19"/>
  <c r="B890" i="19"/>
  <c r="B889" i="19"/>
  <c r="B888" i="19"/>
  <c r="B887" i="19"/>
  <c r="B886" i="19"/>
  <c r="B885" i="19"/>
  <c r="B884" i="19"/>
  <c r="B883" i="19"/>
  <c r="B882" i="19"/>
  <c r="B881" i="19"/>
  <c r="B880" i="19"/>
  <c r="B879" i="19"/>
  <c r="B878" i="19"/>
  <c r="B877" i="19"/>
  <c r="B876" i="19"/>
  <c r="B875" i="19"/>
  <c r="B874" i="19"/>
  <c r="B873" i="19"/>
  <c r="B872" i="19"/>
  <c r="B871" i="19"/>
  <c r="B870" i="19"/>
  <c r="B869" i="19"/>
  <c r="B868" i="19"/>
  <c r="B867" i="19"/>
  <c r="B866" i="19"/>
  <c r="B865" i="19"/>
  <c r="B864" i="19"/>
  <c r="B863" i="19"/>
  <c r="B862" i="19"/>
  <c r="B861" i="19"/>
  <c r="B860" i="19"/>
  <c r="B859" i="19"/>
  <c r="B858" i="19"/>
  <c r="B857" i="19"/>
  <c r="B856" i="19"/>
  <c r="B855" i="19"/>
  <c r="B854" i="19"/>
  <c r="B853" i="19"/>
  <c r="B852" i="19"/>
  <c r="B851" i="19"/>
  <c r="B850" i="19"/>
  <c r="B849" i="19"/>
  <c r="B848" i="19"/>
  <c r="B847" i="19"/>
  <c r="B846" i="19"/>
  <c r="B845" i="19"/>
  <c r="B844" i="19"/>
  <c r="B843" i="19"/>
  <c r="B842" i="19"/>
  <c r="B841" i="19"/>
  <c r="B840" i="19"/>
  <c r="B839" i="19"/>
  <c r="B838" i="19"/>
  <c r="B837" i="19"/>
  <c r="B836" i="19"/>
  <c r="B835" i="19"/>
  <c r="B834" i="19"/>
  <c r="B833" i="19"/>
  <c r="B832" i="19"/>
  <c r="B831" i="19"/>
  <c r="B830" i="19"/>
  <c r="B829" i="19"/>
  <c r="B828" i="19"/>
  <c r="B827" i="19"/>
  <c r="B826" i="19"/>
  <c r="B825" i="19"/>
  <c r="B824" i="19"/>
  <c r="B823" i="19"/>
  <c r="B822" i="19"/>
  <c r="B821" i="19"/>
  <c r="B820" i="19"/>
  <c r="B819" i="19"/>
  <c r="B818" i="19"/>
  <c r="B817" i="19"/>
  <c r="B816" i="19"/>
  <c r="B815" i="19"/>
  <c r="B814" i="19"/>
  <c r="B813" i="19"/>
  <c r="B812" i="19"/>
  <c r="B811" i="19"/>
  <c r="B810" i="19"/>
  <c r="B809" i="19"/>
  <c r="B808" i="19"/>
  <c r="B807" i="19"/>
  <c r="B806" i="19"/>
  <c r="B805" i="19"/>
  <c r="B804" i="19"/>
  <c r="B803" i="19"/>
  <c r="B802" i="19"/>
  <c r="B801" i="19"/>
  <c r="B800" i="19"/>
  <c r="B799" i="19"/>
  <c r="B798" i="19"/>
  <c r="B797" i="19"/>
  <c r="B796" i="19"/>
  <c r="B795" i="19"/>
  <c r="B794" i="19"/>
  <c r="B793" i="19"/>
  <c r="B792" i="19"/>
  <c r="B791" i="19"/>
  <c r="B790" i="19"/>
  <c r="B789" i="19"/>
  <c r="B788" i="19"/>
  <c r="B787" i="19"/>
  <c r="B786" i="19"/>
  <c r="B785" i="19"/>
  <c r="B784" i="19"/>
  <c r="B783" i="19"/>
  <c r="B782" i="19"/>
  <c r="B781" i="19"/>
  <c r="B780" i="19"/>
  <c r="B779" i="19"/>
  <c r="B778" i="19"/>
  <c r="B777" i="19"/>
  <c r="B776" i="19"/>
  <c r="B775" i="19"/>
  <c r="B774" i="19"/>
  <c r="B773" i="19"/>
  <c r="B772" i="19"/>
  <c r="B771" i="19"/>
  <c r="B770" i="19"/>
  <c r="B769" i="19"/>
  <c r="B768" i="19"/>
  <c r="B767" i="19"/>
  <c r="B766" i="19"/>
  <c r="B765" i="19"/>
  <c r="B764" i="19"/>
  <c r="B763" i="19"/>
  <c r="B762" i="19"/>
  <c r="B761" i="19"/>
  <c r="B760" i="19"/>
  <c r="B759" i="19"/>
  <c r="B758" i="19"/>
  <c r="B757" i="19"/>
  <c r="B756" i="19"/>
  <c r="B755" i="19"/>
  <c r="B754" i="19"/>
  <c r="B753" i="19"/>
  <c r="B752" i="19"/>
  <c r="B751" i="19"/>
  <c r="B750" i="19"/>
  <c r="B749" i="19"/>
  <c r="B748" i="19"/>
  <c r="B747" i="19"/>
  <c r="B746" i="19"/>
  <c r="B745" i="19"/>
  <c r="B744" i="19"/>
  <c r="B743" i="19"/>
  <c r="B742" i="19"/>
  <c r="B741" i="19"/>
  <c r="B740" i="19"/>
  <c r="B739" i="19"/>
  <c r="B738" i="19"/>
  <c r="B737" i="19"/>
  <c r="B736" i="19"/>
  <c r="B735" i="19"/>
  <c r="B734" i="19"/>
  <c r="B733" i="19"/>
  <c r="B732" i="19"/>
  <c r="B731" i="19"/>
  <c r="B730" i="19"/>
  <c r="B729" i="19"/>
  <c r="B728" i="19"/>
  <c r="B727" i="19"/>
  <c r="B726" i="19"/>
  <c r="B725" i="19"/>
  <c r="B724" i="19"/>
  <c r="B723" i="19"/>
  <c r="B722" i="19"/>
  <c r="B721" i="19"/>
  <c r="B720" i="19"/>
  <c r="B719" i="19"/>
  <c r="B718" i="19"/>
  <c r="B717" i="19"/>
  <c r="B716" i="19"/>
  <c r="B715" i="19"/>
  <c r="B714" i="19"/>
  <c r="B713" i="19"/>
  <c r="B712" i="19"/>
  <c r="B711" i="19"/>
  <c r="B710" i="19"/>
  <c r="B709" i="19"/>
  <c r="B708" i="19"/>
  <c r="B707" i="19"/>
  <c r="B706" i="19"/>
  <c r="B705" i="19"/>
  <c r="B704" i="19"/>
  <c r="B703" i="19"/>
  <c r="B702" i="19"/>
  <c r="B701" i="19"/>
  <c r="B700" i="19"/>
  <c r="B699" i="19"/>
  <c r="B698" i="19"/>
  <c r="B697" i="19"/>
  <c r="B696" i="19"/>
  <c r="B695" i="19"/>
  <c r="B694" i="19"/>
  <c r="B693" i="19"/>
  <c r="B692" i="19"/>
  <c r="B691" i="19"/>
  <c r="B690" i="19"/>
  <c r="B689" i="19"/>
  <c r="B688" i="19"/>
  <c r="B687" i="19"/>
  <c r="B686" i="19"/>
  <c r="B685" i="19"/>
  <c r="B684" i="19"/>
  <c r="B683" i="19"/>
  <c r="B682" i="19"/>
  <c r="B681" i="19"/>
  <c r="B680" i="19"/>
  <c r="B679" i="19"/>
  <c r="B678" i="19"/>
  <c r="B677" i="19"/>
  <c r="B676" i="19"/>
  <c r="B675" i="19"/>
  <c r="B674" i="19"/>
  <c r="B673" i="19"/>
  <c r="B672" i="19"/>
  <c r="B671" i="19"/>
  <c r="B670" i="19"/>
  <c r="B669" i="19"/>
  <c r="B668" i="19"/>
  <c r="B667" i="19"/>
  <c r="B666" i="19"/>
  <c r="B665" i="19"/>
  <c r="B664" i="19"/>
  <c r="B663" i="19"/>
  <c r="B662" i="19"/>
  <c r="B661" i="19"/>
  <c r="B660" i="19"/>
  <c r="B659" i="19"/>
  <c r="B658" i="19"/>
  <c r="B657" i="19"/>
  <c r="B656" i="19"/>
  <c r="B655" i="19"/>
  <c r="B654" i="19"/>
  <c r="B653" i="19"/>
  <c r="B652" i="19"/>
  <c r="B651" i="19"/>
  <c r="B650" i="19"/>
  <c r="B649" i="19"/>
  <c r="B648" i="19"/>
  <c r="B647" i="19"/>
  <c r="B646" i="19"/>
  <c r="B645" i="19"/>
  <c r="B644" i="19"/>
  <c r="B643" i="19"/>
  <c r="B642" i="19"/>
  <c r="B641" i="19"/>
  <c r="B640" i="19"/>
  <c r="B639" i="19"/>
  <c r="B638" i="19"/>
  <c r="B637" i="19"/>
  <c r="B636" i="19"/>
  <c r="B635" i="19"/>
  <c r="B634" i="19"/>
  <c r="B633" i="19"/>
  <c r="B632" i="19"/>
  <c r="B631" i="19"/>
  <c r="B630" i="19"/>
  <c r="B629" i="19"/>
  <c r="B628" i="19"/>
  <c r="B627" i="19"/>
  <c r="B626" i="19"/>
  <c r="B625" i="19"/>
  <c r="B624" i="19"/>
  <c r="B623" i="19"/>
  <c r="B622" i="19"/>
  <c r="B621" i="19"/>
  <c r="B620" i="19"/>
  <c r="B619" i="19"/>
  <c r="B618" i="19"/>
  <c r="B617" i="19"/>
  <c r="B616" i="19"/>
  <c r="B615" i="19"/>
  <c r="B614" i="19"/>
  <c r="B613" i="19"/>
  <c r="B612" i="19"/>
  <c r="B611" i="19"/>
  <c r="B610" i="19"/>
  <c r="B609" i="19"/>
  <c r="B608" i="19"/>
  <c r="B607" i="19"/>
  <c r="B606" i="19"/>
  <c r="B605" i="19"/>
  <c r="B604" i="19"/>
  <c r="B603" i="19"/>
  <c r="B602" i="19"/>
  <c r="B601" i="19"/>
  <c r="B600" i="19"/>
  <c r="B599" i="19"/>
  <c r="B598" i="19"/>
  <c r="B597" i="19"/>
  <c r="B596" i="19"/>
  <c r="B595" i="19"/>
  <c r="B594" i="19"/>
  <c r="B593" i="19"/>
  <c r="B592" i="19"/>
  <c r="B591" i="19"/>
  <c r="B590" i="19"/>
  <c r="B589" i="19"/>
  <c r="B588" i="19"/>
  <c r="B587" i="19"/>
  <c r="B586" i="19"/>
  <c r="B585" i="19"/>
  <c r="B584" i="19"/>
  <c r="B583" i="19"/>
  <c r="B582" i="19"/>
  <c r="B581" i="19"/>
  <c r="B580" i="19"/>
  <c r="B579" i="19"/>
  <c r="B578" i="19"/>
  <c r="B577" i="19"/>
  <c r="B576" i="19"/>
  <c r="B575" i="19"/>
  <c r="B574" i="19"/>
  <c r="B573" i="19"/>
  <c r="B572" i="19"/>
  <c r="B571" i="19"/>
  <c r="B570" i="19"/>
  <c r="B569" i="19"/>
  <c r="B568" i="19"/>
  <c r="B567" i="19"/>
  <c r="B566" i="19"/>
  <c r="B565" i="19"/>
  <c r="B564" i="19"/>
  <c r="B563" i="19"/>
  <c r="B562" i="19"/>
  <c r="B561" i="19"/>
  <c r="B560" i="19"/>
  <c r="B559" i="19"/>
  <c r="B558" i="19"/>
  <c r="B557" i="19"/>
  <c r="B556" i="19"/>
  <c r="B555" i="19"/>
  <c r="B554" i="19"/>
  <c r="B553" i="19"/>
  <c r="B552" i="19"/>
  <c r="B551" i="19"/>
  <c r="B550" i="19"/>
  <c r="B549" i="19"/>
  <c r="B548" i="19"/>
  <c r="B547" i="19"/>
  <c r="B546" i="19"/>
  <c r="B545" i="19"/>
  <c r="B544" i="19"/>
  <c r="B543" i="19"/>
  <c r="B542" i="19"/>
  <c r="B541" i="19"/>
  <c r="B540" i="19"/>
  <c r="B539" i="19"/>
  <c r="B538" i="19"/>
  <c r="B537" i="19"/>
  <c r="B536" i="19"/>
  <c r="B535" i="19"/>
  <c r="B534" i="19"/>
  <c r="B533" i="19"/>
  <c r="B532" i="19"/>
  <c r="B531" i="19"/>
  <c r="B530" i="19"/>
  <c r="B529" i="19"/>
  <c r="B528" i="19"/>
  <c r="B527" i="19"/>
  <c r="B526" i="19"/>
  <c r="B525" i="19"/>
  <c r="B524" i="19"/>
  <c r="B523" i="19"/>
  <c r="B522" i="19"/>
  <c r="B521" i="19"/>
  <c r="B520" i="19"/>
  <c r="B519" i="19"/>
  <c r="B518" i="19"/>
  <c r="B517" i="19"/>
  <c r="B516" i="19"/>
  <c r="B515" i="19"/>
  <c r="B514" i="19"/>
  <c r="B513" i="19"/>
  <c r="B512" i="19"/>
  <c r="B511" i="19"/>
  <c r="B510" i="19"/>
  <c r="B509" i="19"/>
  <c r="B508" i="19"/>
  <c r="B507" i="19"/>
  <c r="B506" i="19"/>
  <c r="B505" i="19"/>
  <c r="B504" i="19"/>
  <c r="B503" i="19"/>
  <c r="B502" i="19"/>
  <c r="B501" i="19"/>
  <c r="B500" i="19"/>
  <c r="B499" i="19"/>
  <c r="B498" i="19"/>
  <c r="B497" i="19"/>
  <c r="B496" i="19"/>
  <c r="B495" i="19"/>
  <c r="B494" i="19"/>
  <c r="B493" i="19"/>
  <c r="B492" i="19"/>
  <c r="B491" i="19"/>
  <c r="B490" i="19"/>
  <c r="B489" i="19"/>
  <c r="B488" i="19"/>
  <c r="B487" i="19"/>
  <c r="B486" i="19"/>
  <c r="B485" i="19"/>
  <c r="B484" i="19"/>
  <c r="B483" i="19"/>
  <c r="B482" i="19"/>
  <c r="B481" i="19"/>
  <c r="B480" i="19"/>
  <c r="B479" i="19"/>
  <c r="B478" i="19"/>
  <c r="B477" i="19"/>
  <c r="B476" i="19"/>
  <c r="B475" i="19"/>
  <c r="B474" i="19"/>
  <c r="B473" i="19"/>
  <c r="B472" i="19"/>
  <c r="B471" i="19"/>
  <c r="B470" i="19"/>
  <c r="B469" i="19"/>
  <c r="B468" i="19"/>
  <c r="B467" i="19"/>
  <c r="B466" i="19"/>
  <c r="B465" i="19"/>
  <c r="B464" i="19"/>
  <c r="B463" i="19"/>
  <c r="B462" i="19"/>
  <c r="B461" i="19"/>
  <c r="B460" i="19"/>
  <c r="B459" i="19"/>
  <c r="B458" i="19"/>
  <c r="B457" i="19"/>
  <c r="B456" i="19"/>
  <c r="B455" i="19"/>
  <c r="B454" i="19"/>
  <c r="B453" i="19"/>
  <c r="B452" i="19"/>
  <c r="B451" i="19"/>
  <c r="B450" i="19"/>
  <c r="B449" i="19"/>
  <c r="B448" i="19"/>
  <c r="B447" i="19"/>
  <c r="B446" i="19"/>
  <c r="B445" i="19"/>
  <c r="B444" i="19"/>
  <c r="B443" i="19"/>
  <c r="B442" i="19"/>
  <c r="B441" i="19"/>
  <c r="B440" i="19"/>
  <c r="B439" i="19"/>
  <c r="B438" i="19"/>
  <c r="B437" i="19"/>
  <c r="B436" i="19"/>
  <c r="B435" i="19"/>
  <c r="B434" i="19"/>
  <c r="B433" i="19"/>
  <c r="B432" i="19"/>
  <c r="B431" i="19"/>
  <c r="B430" i="19"/>
  <c r="B429" i="19"/>
  <c r="B428" i="19"/>
  <c r="B427" i="19"/>
  <c r="B426" i="19"/>
  <c r="B425" i="19"/>
  <c r="B424" i="19"/>
  <c r="B423" i="19"/>
  <c r="B422" i="19"/>
  <c r="B421" i="19"/>
  <c r="B420" i="19"/>
  <c r="B419" i="19"/>
  <c r="B418" i="19"/>
  <c r="B417" i="19"/>
  <c r="B416" i="19"/>
  <c r="B415" i="19"/>
  <c r="B414" i="19"/>
  <c r="B413" i="19"/>
  <c r="B412" i="19"/>
  <c r="B411" i="19"/>
  <c r="B410" i="19"/>
  <c r="B409" i="19"/>
  <c r="B408" i="19"/>
  <c r="B407" i="19"/>
  <c r="B406" i="19"/>
  <c r="B405" i="19"/>
  <c r="B404" i="19"/>
  <c r="B403" i="19"/>
  <c r="B402" i="19"/>
  <c r="B401" i="19"/>
  <c r="B400" i="19"/>
  <c r="B399" i="19"/>
  <c r="B398" i="19"/>
  <c r="B397" i="19"/>
  <c r="B396" i="19"/>
  <c r="B395" i="19"/>
  <c r="B394" i="19"/>
  <c r="B393" i="19"/>
  <c r="B392" i="19"/>
  <c r="B391" i="19"/>
  <c r="B390" i="19"/>
  <c r="B389" i="19"/>
  <c r="B388" i="19"/>
  <c r="B387" i="19"/>
  <c r="B386" i="19"/>
  <c r="B385" i="19"/>
  <c r="B384" i="19"/>
  <c r="B383" i="19"/>
  <c r="B382" i="19"/>
  <c r="B381" i="19"/>
  <c r="B380" i="19"/>
  <c r="B379" i="19"/>
  <c r="B378" i="19"/>
  <c r="B377" i="19"/>
  <c r="B376" i="19"/>
  <c r="B375" i="19"/>
  <c r="B374" i="19"/>
  <c r="B373" i="19"/>
  <c r="B372" i="19"/>
  <c r="B371" i="19"/>
  <c r="B370" i="19"/>
  <c r="B369" i="19"/>
  <c r="B368" i="19"/>
  <c r="B367" i="19"/>
  <c r="B366" i="19"/>
  <c r="B365" i="19"/>
  <c r="B364" i="19"/>
  <c r="B363" i="19"/>
  <c r="B362" i="19"/>
  <c r="B361" i="19"/>
  <c r="B360" i="19"/>
  <c r="B359" i="19"/>
  <c r="B358" i="19"/>
  <c r="B357" i="19"/>
  <c r="B356" i="19"/>
  <c r="B355" i="19"/>
  <c r="B354" i="19"/>
  <c r="B353" i="19"/>
  <c r="B352" i="19"/>
  <c r="B351" i="19"/>
  <c r="B350" i="19"/>
  <c r="B349" i="19"/>
  <c r="B348" i="19"/>
  <c r="B347" i="19"/>
  <c r="B346" i="19"/>
  <c r="B345" i="19"/>
  <c r="B344" i="19"/>
  <c r="B343" i="19"/>
  <c r="B342" i="19"/>
  <c r="B341" i="19"/>
  <c r="B340" i="19"/>
  <c r="B339" i="19"/>
  <c r="B338" i="19"/>
  <c r="B337" i="19"/>
  <c r="B336" i="19"/>
  <c r="B335" i="19"/>
  <c r="B334" i="19"/>
  <c r="B333" i="19"/>
  <c r="B332" i="19"/>
  <c r="B331" i="19"/>
  <c r="B330" i="19"/>
  <c r="B329" i="19"/>
  <c r="B328" i="19"/>
  <c r="B327" i="19"/>
  <c r="B326" i="19"/>
  <c r="B325" i="19"/>
  <c r="B324" i="19"/>
  <c r="B323" i="19"/>
  <c r="B322" i="19"/>
  <c r="B321" i="19"/>
  <c r="B320" i="19"/>
  <c r="B319" i="19"/>
  <c r="B318" i="19"/>
  <c r="B317" i="19"/>
  <c r="B316" i="19"/>
  <c r="B315" i="19"/>
  <c r="B314" i="19"/>
  <c r="B313" i="19"/>
  <c r="B312" i="19"/>
  <c r="B311" i="19"/>
  <c r="B310" i="19"/>
  <c r="B309" i="19"/>
  <c r="B308" i="19"/>
  <c r="B307" i="19"/>
  <c r="B306" i="19"/>
  <c r="B305" i="19"/>
  <c r="B304" i="19"/>
  <c r="B303" i="19"/>
  <c r="B302" i="19"/>
  <c r="B301" i="19"/>
  <c r="B300" i="19"/>
  <c r="B299" i="19"/>
  <c r="B298" i="19"/>
  <c r="B297" i="19"/>
  <c r="B296" i="19"/>
  <c r="B295" i="19"/>
  <c r="B294" i="19"/>
  <c r="B293" i="19"/>
  <c r="B292" i="19"/>
  <c r="B291" i="19"/>
  <c r="B290" i="19"/>
  <c r="B289" i="19"/>
  <c r="B288" i="19"/>
  <c r="B287" i="19"/>
  <c r="B286" i="19"/>
  <c r="B285" i="19"/>
  <c r="B284" i="19"/>
  <c r="B283" i="19"/>
  <c r="B282" i="19"/>
  <c r="B281" i="19"/>
  <c r="B280" i="19"/>
  <c r="B279" i="19"/>
  <c r="B278" i="19"/>
  <c r="B277" i="19"/>
  <c r="B276" i="19"/>
  <c r="B275" i="19"/>
  <c r="B274" i="19"/>
  <c r="B273" i="19"/>
  <c r="B272" i="19"/>
  <c r="B271" i="19"/>
  <c r="B270" i="19"/>
  <c r="B269" i="19"/>
  <c r="B268" i="19"/>
  <c r="B267" i="19"/>
  <c r="B266" i="19"/>
  <c r="B265" i="19"/>
  <c r="B264" i="19"/>
  <c r="B263" i="19"/>
  <c r="B262" i="19"/>
  <c r="B261" i="19"/>
  <c r="B260" i="19"/>
  <c r="B259" i="19"/>
  <c r="B258" i="19"/>
  <c r="B257" i="19"/>
  <c r="B256" i="19"/>
  <c r="B255" i="19"/>
  <c r="B254" i="19"/>
  <c r="B253" i="19"/>
  <c r="B252" i="19"/>
  <c r="B251" i="19"/>
  <c r="B250" i="19"/>
  <c r="B249" i="19"/>
  <c r="B248" i="19"/>
  <c r="B247" i="19"/>
  <c r="B246" i="19"/>
  <c r="B245" i="19"/>
  <c r="B244" i="19"/>
  <c r="B243" i="19"/>
  <c r="B242" i="19"/>
  <c r="B241" i="19"/>
  <c r="B240" i="19"/>
  <c r="B239" i="19"/>
  <c r="B238" i="19"/>
  <c r="B237" i="19"/>
  <c r="B236" i="19"/>
  <c r="B235" i="19"/>
  <c r="B234" i="19"/>
  <c r="B233" i="19"/>
  <c r="B232" i="19"/>
  <c r="B231" i="19"/>
  <c r="B230" i="19"/>
  <c r="B229" i="19"/>
  <c r="B228" i="19"/>
  <c r="B227" i="19"/>
  <c r="B226" i="19"/>
  <c r="B225" i="19"/>
  <c r="B224" i="19"/>
  <c r="B223" i="19"/>
  <c r="B222" i="19"/>
  <c r="B221" i="19"/>
  <c r="B220" i="19"/>
  <c r="B219" i="19"/>
  <c r="B218" i="19"/>
  <c r="B217" i="19"/>
  <c r="B216" i="19"/>
  <c r="B215" i="19"/>
  <c r="B214" i="19"/>
  <c r="B213" i="19"/>
  <c r="B212" i="19"/>
  <c r="B211" i="19"/>
  <c r="B210" i="19"/>
  <c r="B209" i="19"/>
  <c r="B208" i="19"/>
  <c r="B207" i="19"/>
  <c r="B206" i="19"/>
  <c r="B205" i="19"/>
  <c r="B204" i="19"/>
  <c r="B203" i="19"/>
  <c r="B202" i="19"/>
  <c r="B201" i="19"/>
  <c r="B200" i="19"/>
  <c r="B199" i="19"/>
  <c r="B198" i="19"/>
  <c r="B197" i="19"/>
  <c r="B196" i="19"/>
  <c r="B195" i="19"/>
  <c r="B194" i="19"/>
  <c r="B193" i="19"/>
  <c r="B192" i="19"/>
  <c r="B191" i="19"/>
  <c r="B190" i="19"/>
  <c r="B189" i="19"/>
  <c r="B188" i="19"/>
  <c r="B187" i="19"/>
  <c r="B186" i="19"/>
  <c r="B185" i="19"/>
  <c r="B184" i="19"/>
  <c r="B183" i="19"/>
  <c r="B182" i="19"/>
  <c r="B181" i="19"/>
  <c r="B180" i="19"/>
  <c r="B179" i="19"/>
  <c r="B178" i="19"/>
  <c r="B177" i="19"/>
  <c r="B176" i="19"/>
  <c r="B175" i="19"/>
  <c r="B174" i="19"/>
  <c r="B173" i="19"/>
  <c r="B172" i="19"/>
  <c r="B171" i="19"/>
  <c r="B170" i="19"/>
  <c r="B169" i="19"/>
  <c r="B168" i="19"/>
  <c r="B167" i="19"/>
  <c r="B166" i="19"/>
  <c r="B165" i="19"/>
  <c r="B164" i="19"/>
  <c r="B163" i="19"/>
  <c r="B162" i="19"/>
  <c r="B161" i="19"/>
  <c r="B160" i="19"/>
  <c r="B159" i="19"/>
  <c r="B158" i="19"/>
  <c r="B157" i="19"/>
  <c r="B156" i="19"/>
  <c r="B155" i="19"/>
  <c r="B154" i="19"/>
  <c r="B153" i="19"/>
  <c r="B152" i="19"/>
  <c r="B151" i="19"/>
  <c r="B150" i="19"/>
  <c r="B149" i="19"/>
  <c r="B148" i="19"/>
  <c r="B147" i="19"/>
  <c r="B146" i="19"/>
  <c r="B145" i="19"/>
  <c r="B144" i="19"/>
  <c r="B143" i="19"/>
  <c r="B142" i="19"/>
  <c r="B141" i="19"/>
  <c r="B140" i="19"/>
  <c r="B139" i="19"/>
  <c r="B138" i="19"/>
  <c r="B137" i="19"/>
  <c r="B136" i="19"/>
  <c r="B135" i="19"/>
  <c r="B134" i="19"/>
  <c r="B133" i="19"/>
  <c r="B132" i="19"/>
  <c r="B131" i="19"/>
  <c r="B130" i="19"/>
  <c r="B129" i="19"/>
  <c r="B128" i="19"/>
  <c r="B127" i="19"/>
  <c r="B126" i="19"/>
  <c r="B125" i="19"/>
  <c r="B124" i="19"/>
  <c r="B123" i="19"/>
  <c r="B122" i="19"/>
  <c r="B121" i="19"/>
  <c r="B120" i="19"/>
  <c r="B119" i="19"/>
  <c r="B118" i="19"/>
  <c r="B117" i="19"/>
  <c r="B116" i="19"/>
  <c r="B115" i="19"/>
  <c r="B114" i="19"/>
  <c r="B113" i="19"/>
  <c r="B112" i="19"/>
  <c r="B111" i="19"/>
  <c r="B110" i="19"/>
  <c r="B109" i="19"/>
  <c r="B108" i="19"/>
  <c r="B107" i="19"/>
  <c r="B106" i="19"/>
  <c r="B105" i="19"/>
  <c r="B104" i="19"/>
  <c r="B103" i="19"/>
  <c r="B102" i="19"/>
  <c r="B101" i="19"/>
  <c r="B100" i="19"/>
  <c r="B99" i="19"/>
  <c r="B98" i="19"/>
  <c r="B97" i="19"/>
  <c r="B96" i="19"/>
  <c r="B95" i="19"/>
  <c r="B94" i="19"/>
  <c r="B93" i="19"/>
  <c r="B92" i="19"/>
  <c r="B91" i="19"/>
  <c r="B90" i="19"/>
  <c r="B89" i="19"/>
  <c r="B88" i="19"/>
  <c r="B87" i="19"/>
  <c r="B86" i="19"/>
  <c r="B85" i="19"/>
  <c r="B84" i="19"/>
  <c r="B83" i="19"/>
  <c r="B82" i="19"/>
  <c r="B81" i="19"/>
  <c r="B80" i="19"/>
  <c r="B79" i="19"/>
  <c r="B78" i="19"/>
  <c r="B77" i="19"/>
  <c r="B76" i="19"/>
  <c r="B75" i="19"/>
  <c r="B74" i="19"/>
  <c r="B73" i="19"/>
  <c r="B72" i="19"/>
  <c r="B71" i="19"/>
  <c r="B70" i="19"/>
  <c r="B69" i="19"/>
  <c r="B68" i="19"/>
  <c r="B67" i="19"/>
  <c r="B66" i="19"/>
  <c r="B65" i="19"/>
  <c r="B64" i="19"/>
  <c r="B63" i="19"/>
  <c r="B62" i="19"/>
  <c r="B61" i="19"/>
  <c r="B60" i="19"/>
  <c r="B59" i="19"/>
  <c r="B58" i="19"/>
  <c r="B57" i="19"/>
  <c r="B56" i="19"/>
  <c r="B55" i="19"/>
  <c r="B54" i="19"/>
  <c r="B53" i="19"/>
  <c r="B52" i="19"/>
  <c r="B51" i="19"/>
  <c r="B50" i="19"/>
  <c r="B49" i="19"/>
  <c r="B48" i="19"/>
  <c r="B47" i="19"/>
  <c r="B46" i="19"/>
  <c r="B45" i="19"/>
  <c r="B44" i="19"/>
  <c r="B43" i="19"/>
  <c r="B42" i="19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B6" i="19"/>
  <c r="B5" i="19"/>
  <c r="B4" i="19"/>
  <c r="G4252" i="19"/>
  <c r="G4251" i="19"/>
  <c r="G4250" i="19"/>
  <c r="G4249" i="19"/>
  <c r="G4248" i="19"/>
  <c r="G4247" i="19"/>
  <c r="G4246" i="19"/>
  <c r="G4245" i="19"/>
  <c r="G4244" i="19"/>
  <c r="G4243" i="19"/>
  <c r="G4242" i="19"/>
  <c r="G4241" i="19"/>
  <c r="G4240" i="19"/>
  <c r="G4239" i="19"/>
  <c r="G4238" i="19"/>
  <c r="G4237" i="19"/>
  <c r="G4236" i="19"/>
  <c r="G4235" i="19"/>
  <c r="G4234" i="19"/>
  <c r="G4233" i="19"/>
  <c r="G4232" i="19"/>
  <c r="G4231" i="19"/>
  <c r="G4230" i="19"/>
  <c r="G4229" i="19"/>
  <c r="G4228" i="19"/>
  <c r="G4227" i="19"/>
  <c r="G4226" i="19"/>
  <c r="G4225" i="19"/>
  <c r="G4224" i="19"/>
  <c r="G4223" i="19"/>
  <c r="G4222" i="19"/>
  <c r="G4221" i="19"/>
  <c r="G4220" i="19"/>
  <c r="G4219" i="19"/>
  <c r="G4218" i="19"/>
  <c r="G4217" i="19"/>
  <c r="G4216" i="19"/>
  <c r="G4215" i="19"/>
  <c r="G4214" i="19"/>
  <c r="G4213" i="19"/>
  <c r="G4212" i="19"/>
  <c r="G4211" i="19"/>
  <c r="G4210" i="19"/>
  <c r="G4209" i="19"/>
  <c r="G4208" i="19"/>
  <c r="G4207" i="19"/>
  <c r="G4206" i="19"/>
  <c r="G4205" i="19"/>
  <c r="G4204" i="19"/>
  <c r="G4203" i="19"/>
  <c r="G4202" i="19"/>
  <c r="G4201" i="19"/>
  <c r="G4200" i="19"/>
  <c r="G4199" i="19"/>
  <c r="G4198" i="19"/>
  <c r="G4197" i="19"/>
  <c r="G4196" i="19"/>
  <c r="G4195" i="19"/>
  <c r="G4194" i="19"/>
  <c r="G4193" i="19"/>
  <c r="G4192" i="19"/>
  <c r="G4191" i="19"/>
  <c r="G4190" i="19"/>
  <c r="G4189" i="19"/>
  <c r="G4188" i="19"/>
  <c r="G4187" i="19"/>
  <c r="G4186" i="19"/>
  <c r="G4185" i="19"/>
  <c r="G4184" i="19"/>
  <c r="G4183" i="19"/>
  <c r="G4182" i="19"/>
  <c r="G4181" i="19"/>
  <c r="G4180" i="19"/>
  <c r="G4179" i="19"/>
  <c r="G4178" i="19"/>
  <c r="G4177" i="19"/>
  <c r="G4176" i="19"/>
  <c r="G4175" i="19"/>
  <c r="G4174" i="19"/>
  <c r="G4173" i="19"/>
  <c r="G4172" i="19"/>
  <c r="G4171" i="19"/>
  <c r="G4170" i="19"/>
  <c r="G4169" i="19"/>
  <c r="G4168" i="19"/>
  <c r="G4167" i="19"/>
  <c r="G4166" i="19"/>
  <c r="G4165" i="19"/>
  <c r="G4164" i="19"/>
  <c r="G4163" i="19"/>
  <c r="G4162" i="19"/>
  <c r="G4161" i="19"/>
  <c r="G4160" i="19"/>
  <c r="G4159" i="19"/>
  <c r="G4158" i="19"/>
  <c r="G4157" i="19"/>
  <c r="G4156" i="19"/>
  <c r="G4155" i="19"/>
  <c r="G4154" i="19"/>
  <c r="G4153" i="19"/>
  <c r="G4152" i="19"/>
  <c r="G4151" i="19"/>
  <c r="G4150" i="19"/>
  <c r="G4149" i="19"/>
  <c r="G4148" i="19"/>
  <c r="G4147" i="19"/>
  <c r="G4146" i="19"/>
  <c r="G4145" i="19"/>
  <c r="G4144" i="19"/>
  <c r="G4143" i="19"/>
  <c r="G4142" i="19"/>
  <c r="G4141" i="19"/>
  <c r="G4140" i="19"/>
  <c r="G4139" i="19"/>
  <c r="G4138" i="19"/>
  <c r="G4137" i="19"/>
  <c r="G4136" i="19"/>
  <c r="G4135" i="19"/>
  <c r="G4134" i="19"/>
  <c r="G4133" i="19"/>
  <c r="G4132" i="19"/>
  <c r="G4131" i="19"/>
  <c r="G4130" i="19"/>
  <c r="G4129" i="19"/>
  <c r="G4128" i="19"/>
  <c r="G4127" i="19"/>
  <c r="G4126" i="19"/>
  <c r="G4125" i="19"/>
  <c r="G4124" i="19"/>
  <c r="G4123" i="19"/>
  <c r="G4122" i="19"/>
  <c r="G4121" i="19"/>
  <c r="G4120" i="19"/>
  <c r="G4119" i="19"/>
  <c r="G4118" i="19"/>
  <c r="G4117" i="19"/>
  <c r="G4116" i="19"/>
  <c r="G4115" i="19"/>
  <c r="G4114" i="19"/>
  <c r="G4113" i="19"/>
  <c r="G4112" i="19"/>
  <c r="G4111" i="19"/>
  <c r="G4110" i="19"/>
  <c r="G4109" i="19"/>
  <c r="G4108" i="19"/>
  <c r="G4107" i="19"/>
  <c r="G4106" i="19"/>
  <c r="G4105" i="19"/>
  <c r="G4104" i="19"/>
  <c r="G4103" i="19"/>
  <c r="G4102" i="19"/>
  <c r="G4101" i="19"/>
  <c r="G4100" i="19"/>
  <c r="G4099" i="19"/>
  <c r="G4098" i="19"/>
  <c r="G4097" i="19"/>
  <c r="G4096" i="19"/>
  <c r="G4095" i="19"/>
  <c r="G4094" i="19"/>
  <c r="G4093" i="19"/>
  <c r="G4092" i="19"/>
  <c r="G4091" i="19"/>
  <c r="G4090" i="19"/>
  <c r="G4089" i="19"/>
  <c r="G4088" i="19"/>
  <c r="G4087" i="19"/>
  <c r="G4086" i="19"/>
  <c r="G4085" i="19"/>
  <c r="G4084" i="19"/>
  <c r="G4083" i="19"/>
  <c r="G4082" i="19"/>
  <c r="G4081" i="19"/>
  <c r="G4080" i="19"/>
  <c r="G4079" i="19"/>
  <c r="G4078" i="19"/>
  <c r="G4077" i="19"/>
  <c r="G4076" i="19"/>
  <c r="G4075" i="19"/>
  <c r="G4074" i="19"/>
  <c r="G4073" i="19"/>
  <c r="G4072" i="19"/>
  <c r="G4071" i="19"/>
  <c r="G4070" i="19"/>
  <c r="G4069" i="19"/>
  <c r="G4068" i="19"/>
  <c r="G4067" i="19"/>
  <c r="G4066" i="19"/>
  <c r="G4065" i="19"/>
  <c r="G4064" i="19"/>
  <c r="G4063" i="19"/>
  <c r="G4062" i="19"/>
  <c r="G4060" i="19"/>
  <c r="G4059" i="19"/>
  <c r="G4058" i="19"/>
  <c r="G4057" i="19"/>
  <c r="G4056" i="19"/>
  <c r="G4055" i="19"/>
  <c r="G4054" i="19"/>
  <c r="G4053" i="19"/>
  <c r="G4052" i="19"/>
  <c r="G4051" i="19"/>
  <c r="G4050" i="19"/>
  <c r="G4049" i="19"/>
  <c r="G4048" i="19"/>
  <c r="G4047" i="19"/>
  <c r="G4046" i="19"/>
  <c r="G4045" i="19"/>
  <c r="G4044" i="19"/>
  <c r="G4043" i="19"/>
  <c r="G4042" i="19"/>
  <c r="G4041" i="19"/>
  <c r="G4040" i="19"/>
  <c r="G4039" i="19"/>
  <c r="G4038" i="19"/>
  <c r="G4037" i="19"/>
  <c r="G4036" i="19"/>
  <c r="G4035" i="19"/>
  <c r="G4034" i="19"/>
  <c r="G4033" i="19"/>
  <c r="G4032" i="19"/>
  <c r="G4031" i="19"/>
  <c r="G4030" i="19"/>
  <c r="G4029" i="19"/>
  <c r="G4028" i="19"/>
  <c r="G4027" i="19"/>
  <c r="G4026" i="19"/>
  <c r="G4025" i="19"/>
  <c r="G4024" i="19"/>
  <c r="G4023" i="19"/>
  <c r="G4022" i="19"/>
  <c r="G4021" i="19"/>
  <c r="G4020" i="19"/>
  <c r="G4019" i="19"/>
  <c r="G4018" i="19"/>
  <c r="G4017" i="19"/>
  <c r="G4016" i="19"/>
  <c r="G4015" i="19"/>
  <c r="G4014" i="19"/>
  <c r="G4013" i="19"/>
  <c r="G4012" i="19"/>
  <c r="G4011" i="19"/>
  <c r="G4010" i="19"/>
  <c r="G4009" i="19"/>
  <c r="G4008" i="19"/>
  <c r="G4007" i="19"/>
  <c r="G4006" i="19"/>
  <c r="G4005" i="19"/>
  <c r="G4004" i="19"/>
  <c r="G4003" i="19"/>
  <c r="G4002" i="19"/>
  <c r="G4001" i="19"/>
  <c r="G4000" i="19"/>
  <c r="G3999" i="19"/>
  <c r="G3998" i="19"/>
  <c r="G3997" i="19"/>
  <c r="G3996" i="19"/>
  <c r="G3995" i="19"/>
  <c r="G3994" i="19"/>
  <c r="G3993" i="19"/>
  <c r="G3992" i="19"/>
  <c r="G3991" i="19"/>
  <c r="G3990" i="19"/>
  <c r="G3989" i="19"/>
  <c r="G3988" i="19"/>
  <c r="G3987" i="19"/>
  <c r="G3986" i="19"/>
  <c r="G3985" i="19"/>
  <c r="G3984" i="19"/>
  <c r="G3983" i="19"/>
  <c r="G3982" i="19"/>
  <c r="G3981" i="19"/>
  <c r="G3980" i="19"/>
  <c r="G3979" i="19"/>
  <c r="G3978" i="19"/>
  <c r="G3977" i="19"/>
  <c r="G3976" i="19"/>
  <c r="G3975" i="19"/>
  <c r="G3974" i="19"/>
  <c r="G3973" i="19"/>
  <c r="G3972" i="19"/>
  <c r="G3971" i="19"/>
  <c r="G3970" i="19"/>
  <c r="G3969" i="19"/>
  <c r="G3968" i="19"/>
  <c r="G3967" i="19"/>
  <c r="G3966" i="19"/>
  <c r="G3965" i="19"/>
  <c r="G3964" i="19"/>
  <c r="G3963" i="19"/>
  <c r="G3962" i="19"/>
  <c r="G3961" i="19"/>
  <c r="G3960" i="19"/>
  <c r="G3959" i="19"/>
  <c r="G3958" i="19"/>
  <c r="G3957" i="19"/>
  <c r="G3956" i="19"/>
  <c r="G3955" i="19"/>
  <c r="G3954" i="19"/>
  <c r="G3953" i="19"/>
  <c r="G3952" i="19"/>
  <c r="G3951" i="19"/>
  <c r="G3949" i="19"/>
  <c r="G3948" i="19"/>
  <c r="G3947" i="19"/>
  <c r="G3946" i="19"/>
  <c r="G3945" i="19"/>
  <c r="G3944" i="19"/>
  <c r="G3943" i="19"/>
  <c r="G3942" i="19"/>
  <c r="G3941" i="19"/>
  <c r="G3939" i="19"/>
  <c r="G3938" i="19"/>
  <c r="G3937" i="19"/>
  <c r="G3936" i="19"/>
  <c r="G3934" i="19"/>
  <c r="G3933" i="19"/>
  <c r="G3932" i="19"/>
  <c r="G3931" i="19"/>
  <c r="G3930" i="19"/>
  <c r="G3929" i="19"/>
  <c r="G3928" i="19"/>
  <c r="G3927" i="19"/>
  <c r="G3926" i="19"/>
  <c r="G3925" i="19"/>
  <c r="G3924" i="19"/>
  <c r="G3923" i="19"/>
  <c r="G3922" i="19"/>
  <c r="G3921" i="19"/>
  <c r="G3920" i="19"/>
  <c r="G3919" i="19"/>
  <c r="G3918" i="19"/>
  <c r="G3917" i="19"/>
  <c r="G3916" i="19"/>
  <c r="G3915" i="19"/>
  <c r="G3914" i="19"/>
  <c r="G3913" i="19"/>
  <c r="G3912" i="19"/>
  <c r="G3911" i="19"/>
  <c r="G3910" i="19"/>
  <c r="G3909" i="19"/>
  <c r="G3908" i="19"/>
  <c r="G3907" i="19"/>
  <c r="G3906" i="19"/>
  <c r="G3905" i="19"/>
  <c r="G3904" i="19"/>
  <c r="G3903" i="19"/>
  <c r="G3902" i="19"/>
  <c r="G3900" i="19"/>
  <c r="G3899" i="19"/>
  <c r="G3898" i="19"/>
  <c r="G3897" i="19"/>
  <c r="G3896" i="19"/>
  <c r="G3895" i="19"/>
  <c r="G3894" i="19"/>
  <c r="G3893" i="19"/>
  <c r="G3892" i="19"/>
  <c r="G3891" i="19"/>
  <c r="G3890" i="19"/>
  <c r="G3889" i="19"/>
  <c r="G3888" i="19"/>
  <c r="G3887" i="19"/>
  <c r="G3886" i="19"/>
  <c r="G3885" i="19"/>
  <c r="G3884" i="19"/>
  <c r="G3883" i="19"/>
  <c r="G3882" i="19"/>
  <c r="G3881" i="19"/>
  <c r="G3880" i="19"/>
  <c r="G3879" i="19"/>
  <c r="G3878" i="19"/>
  <c r="G3877" i="19"/>
  <c r="G3876" i="19"/>
  <c r="G3875" i="19"/>
  <c r="G3874" i="19"/>
  <c r="G3873" i="19"/>
  <c r="G3872" i="19"/>
  <c r="G3871" i="19"/>
  <c r="G3870" i="19"/>
  <c r="G3869" i="19"/>
  <c r="G3868" i="19"/>
  <c r="G3867" i="19"/>
  <c r="G3866" i="19"/>
  <c r="G3865" i="19"/>
  <c r="G3864" i="19"/>
  <c r="G3863" i="19"/>
  <c r="G3862" i="19"/>
  <c r="G3861" i="19"/>
  <c r="G3860" i="19"/>
  <c r="G3859" i="19"/>
  <c r="G3858" i="19"/>
  <c r="G3857" i="19"/>
  <c r="G3856" i="19"/>
  <c r="G3855" i="19"/>
  <c r="G3854" i="19"/>
  <c r="G3853" i="19"/>
  <c r="G3852" i="19"/>
  <c r="G3851" i="19"/>
  <c r="G3850" i="19"/>
  <c r="G3848" i="19"/>
  <c r="G3847" i="19"/>
  <c r="G3846" i="19"/>
  <c r="G3845" i="19"/>
  <c r="G3844" i="19"/>
  <c r="G3843" i="19"/>
  <c r="G3842" i="19"/>
  <c r="G3841" i="19"/>
  <c r="G3840" i="19"/>
  <c r="G3839" i="19"/>
  <c r="G3838" i="19"/>
  <c r="G3837" i="19"/>
  <c r="G3836" i="19"/>
  <c r="G3835" i="19"/>
  <c r="G3834" i="19"/>
  <c r="G3833" i="19"/>
  <c r="G3832" i="19"/>
  <c r="G3831" i="19"/>
  <c r="G3830" i="19"/>
  <c r="G3829" i="19"/>
  <c r="G3828" i="19"/>
  <c r="G3827" i="19"/>
  <c r="G3826" i="19"/>
  <c r="G3825" i="19"/>
  <c r="G3824" i="19"/>
  <c r="G3823" i="19"/>
  <c r="G3822" i="19"/>
  <c r="G3821" i="19"/>
  <c r="G3820" i="19"/>
  <c r="G3819" i="19"/>
  <c r="G3818" i="19"/>
  <c r="G3817" i="19"/>
  <c r="G3816" i="19"/>
  <c r="G3815" i="19"/>
  <c r="G3814" i="19"/>
  <c r="G3813" i="19"/>
  <c r="G3812" i="19"/>
  <c r="G3811" i="19"/>
  <c r="G3810" i="19"/>
  <c r="G3809" i="19"/>
  <c r="G3808" i="19"/>
  <c r="G3807" i="19"/>
  <c r="G3806" i="19"/>
  <c r="G3805" i="19"/>
  <c r="G3804" i="19"/>
  <c r="G3803" i="19"/>
  <c r="G3802" i="19"/>
  <c r="G3801" i="19"/>
  <c r="G3800" i="19"/>
  <c r="G3799" i="19"/>
  <c r="G3798" i="19"/>
  <c r="G3797" i="19"/>
  <c r="G3796" i="19"/>
  <c r="G3795" i="19"/>
  <c r="G3794" i="19"/>
  <c r="G3793" i="19"/>
  <c r="G3792" i="19"/>
  <c r="G3791" i="19"/>
  <c r="G3790" i="19"/>
  <c r="G3789" i="19"/>
  <c r="G3788" i="19"/>
  <c r="G3787" i="19"/>
  <c r="G3786" i="19"/>
  <c r="G3785" i="19"/>
  <c r="G3784" i="19"/>
  <c r="G3783" i="19"/>
  <c r="G3782" i="19"/>
  <c r="G3781" i="19"/>
  <c r="G3780" i="19"/>
  <c r="G3779" i="19"/>
  <c r="G3778" i="19"/>
  <c r="G3777" i="19"/>
  <c r="G3776" i="19"/>
  <c r="G3775" i="19"/>
  <c r="G3774" i="19"/>
  <c r="G3773" i="19"/>
  <c r="G3772" i="19"/>
  <c r="G3771" i="19"/>
  <c r="G3770" i="19"/>
  <c r="G3769" i="19"/>
  <c r="G3768" i="19"/>
  <c r="G3767" i="19"/>
  <c r="G3766" i="19"/>
  <c r="G3765" i="19"/>
  <c r="G3764" i="19"/>
  <c r="G3763" i="19"/>
  <c r="G3762" i="19"/>
  <c r="G3761" i="19"/>
  <c r="G3760" i="19"/>
  <c r="G3759" i="19"/>
  <c r="G3758" i="19"/>
  <c r="G3757" i="19"/>
  <c r="G3755" i="19"/>
  <c r="G3754" i="19"/>
  <c r="G3753" i="19"/>
  <c r="G3752" i="19"/>
  <c r="G3751" i="19"/>
  <c r="G3750" i="19"/>
  <c r="G3749" i="19"/>
  <c r="G3748" i="19"/>
  <c r="G3747" i="19"/>
  <c r="G3746" i="19"/>
  <c r="G3745" i="19"/>
  <c r="G3744" i="19"/>
  <c r="G3743" i="19"/>
  <c r="G3742" i="19"/>
  <c r="G3741" i="19"/>
  <c r="G3740" i="19"/>
  <c r="G3739" i="19"/>
  <c r="G3738" i="19"/>
  <c r="G3737" i="19"/>
  <c r="G3736" i="19"/>
  <c r="G3735" i="19"/>
  <c r="G3734" i="19"/>
  <c r="G3733" i="19"/>
  <c r="G3732" i="19"/>
  <c r="G3731" i="19"/>
  <c r="G3730" i="19"/>
  <c r="G3729" i="19"/>
  <c r="G3728" i="19"/>
  <c r="G3727" i="19"/>
  <c r="G3726" i="19"/>
  <c r="G3725" i="19"/>
  <c r="G3724" i="19"/>
  <c r="G3723" i="19"/>
  <c r="G3722" i="19"/>
  <c r="G3721" i="19"/>
  <c r="G3720" i="19"/>
  <c r="G3719" i="19"/>
  <c r="G3718" i="19"/>
  <c r="G3717" i="19"/>
  <c r="G3716" i="19"/>
  <c r="G3715" i="19"/>
  <c r="G3714" i="19"/>
  <c r="G3713" i="19"/>
  <c r="G3712" i="19"/>
  <c r="G3711" i="19"/>
  <c r="G3709" i="19"/>
  <c r="G3708" i="19"/>
  <c r="G3707" i="19"/>
  <c r="G3706" i="19"/>
  <c r="G3705" i="19"/>
  <c r="G3704" i="19"/>
  <c r="G3703" i="19"/>
  <c r="G3702" i="19"/>
  <c r="G3701" i="19"/>
  <c r="G3700" i="19"/>
  <c r="G3699" i="19"/>
  <c r="G3698" i="19"/>
  <c r="G3697" i="19"/>
  <c r="G3696" i="19"/>
  <c r="G3695" i="19"/>
  <c r="G3694" i="19"/>
  <c r="G3693" i="19"/>
  <c r="G3692" i="19"/>
  <c r="G3691" i="19"/>
  <c r="G3690" i="19"/>
  <c r="G3689" i="19"/>
  <c r="G3688" i="19"/>
  <c r="G3687" i="19"/>
  <c r="G3686" i="19"/>
  <c r="G3685" i="19"/>
  <c r="G3684" i="19"/>
  <c r="G3683" i="19"/>
  <c r="G3682" i="19"/>
  <c r="G3681" i="19"/>
  <c r="G3680" i="19"/>
  <c r="G3679" i="19"/>
  <c r="G3678" i="19"/>
  <c r="G3677" i="19"/>
  <c r="G3676" i="19"/>
  <c r="G3675" i="19"/>
  <c r="G3674" i="19"/>
  <c r="G3673" i="19"/>
  <c r="G3672" i="19"/>
  <c r="G3671" i="19"/>
  <c r="G3670" i="19"/>
  <c r="G3669" i="19"/>
  <c r="G3668" i="19"/>
  <c r="G3667" i="19"/>
  <c r="G3666" i="19"/>
  <c r="G3665" i="19"/>
  <c r="G3664" i="19"/>
  <c r="G3663" i="19"/>
  <c r="G3662" i="19"/>
  <c r="G3661" i="19"/>
  <c r="G3660" i="19"/>
  <c r="G3659" i="19"/>
  <c r="G3658" i="19"/>
  <c r="G3657" i="19"/>
  <c r="G3656" i="19"/>
  <c r="G3655" i="19"/>
  <c r="G3654" i="19"/>
  <c r="G3653" i="19"/>
  <c r="G3652" i="19"/>
  <c r="G3651" i="19"/>
  <c r="G3650" i="19"/>
  <c r="G3649" i="19"/>
  <c r="G3648" i="19"/>
  <c r="G3647" i="19"/>
  <c r="G3646" i="19"/>
  <c r="G3645" i="19"/>
  <c r="G3644" i="19"/>
  <c r="G3643" i="19"/>
  <c r="G3642" i="19"/>
  <c r="G3641" i="19"/>
  <c r="G3640" i="19"/>
  <c r="G3639" i="19"/>
  <c r="G3638" i="19"/>
  <c r="G3637" i="19"/>
  <c r="G3636" i="19"/>
  <c r="G3635" i="19"/>
  <c r="G3634" i="19"/>
  <c r="G3633" i="19"/>
  <c r="G3632" i="19"/>
  <c r="G3631" i="19"/>
  <c r="G3629" i="19"/>
  <c r="G3628" i="19"/>
  <c r="G3627" i="19"/>
  <c r="G3626" i="19"/>
  <c r="G3625" i="19"/>
  <c r="G3624" i="19"/>
  <c r="G3623" i="19"/>
  <c r="G3622" i="19"/>
  <c r="G3621" i="19"/>
  <c r="G3620" i="19"/>
  <c r="G3619" i="19"/>
  <c r="G3618" i="19"/>
  <c r="G3617" i="19"/>
  <c r="G3616" i="19"/>
  <c r="G3615" i="19"/>
  <c r="G3614" i="19"/>
  <c r="G3613" i="19"/>
  <c r="G3612" i="19"/>
  <c r="G3611" i="19"/>
  <c r="G3610" i="19"/>
  <c r="G3609" i="19"/>
  <c r="G3608" i="19"/>
  <c r="G3607" i="19"/>
  <c r="G3606" i="19"/>
  <c r="G3605" i="19"/>
  <c r="G3604" i="19"/>
  <c r="G3603" i="19"/>
  <c r="G3602" i="19"/>
  <c r="G3601" i="19"/>
  <c r="G3600" i="19"/>
  <c r="G3599" i="19"/>
  <c r="G3598" i="19"/>
  <c r="G3597" i="19"/>
  <c r="G3596" i="19"/>
  <c r="G3595" i="19"/>
  <c r="G3594" i="19"/>
  <c r="G3593" i="19"/>
  <c r="G3592" i="19"/>
  <c r="G3591" i="19"/>
  <c r="G3590" i="19"/>
  <c r="G3589" i="19"/>
  <c r="G3588" i="19"/>
  <c r="G3587" i="19"/>
  <c r="G3586" i="19"/>
  <c r="G3585" i="19"/>
  <c r="G3584" i="19"/>
  <c r="G3583" i="19"/>
  <c r="G3582" i="19"/>
  <c r="G3581" i="19"/>
  <c r="G3580" i="19"/>
  <c r="G3579" i="19"/>
  <c r="G3578" i="19"/>
  <c r="G3576" i="19"/>
  <c r="G3575" i="19"/>
  <c r="G3574" i="19"/>
  <c r="G3573" i="19"/>
  <c r="G3572" i="19"/>
  <c r="G3571" i="19"/>
  <c r="G3570" i="19"/>
  <c r="G3569" i="19"/>
  <c r="G3568" i="19"/>
  <c r="G3567" i="19"/>
  <c r="G3566" i="19"/>
  <c r="G3565" i="19"/>
  <c r="G3564" i="19"/>
  <c r="G3563" i="19"/>
  <c r="G3562" i="19"/>
  <c r="G3561" i="19"/>
  <c r="G3560" i="19"/>
  <c r="G3559" i="19"/>
  <c r="G3558" i="19"/>
  <c r="G3557" i="19"/>
  <c r="G3556" i="19"/>
  <c r="G3555" i="19"/>
  <c r="G3554" i="19"/>
  <c r="G3553" i="19"/>
  <c r="G3552" i="19"/>
  <c r="G3551" i="19"/>
  <c r="G3550" i="19"/>
  <c r="G3549" i="19"/>
  <c r="G3548" i="19"/>
  <c r="G3547" i="19"/>
  <c r="G3546" i="19"/>
  <c r="G3545" i="19"/>
  <c r="G3544" i="19"/>
  <c r="G3543" i="19"/>
  <c r="G3542" i="19"/>
  <c r="G3541" i="19"/>
  <c r="G3540" i="19"/>
  <c r="G3539" i="19"/>
  <c r="G3538" i="19"/>
  <c r="G3537" i="19"/>
  <c r="G3536" i="19"/>
  <c r="G3535" i="19"/>
  <c r="G3534" i="19"/>
  <c r="G3533" i="19"/>
  <c r="G3532" i="19"/>
  <c r="G3531" i="19"/>
  <c r="G3530" i="19"/>
  <c r="G3529" i="19"/>
  <c r="G3528" i="19"/>
  <c r="G3527" i="19"/>
  <c r="G3526" i="19"/>
  <c r="G3525" i="19"/>
  <c r="G3524" i="19"/>
  <c r="G3523" i="19"/>
  <c r="G3522" i="19"/>
  <c r="G3521" i="19"/>
  <c r="G3520" i="19"/>
  <c r="G3519" i="19"/>
  <c r="G3518" i="19"/>
  <c r="G3517" i="19"/>
  <c r="G3516" i="19"/>
  <c r="G3515" i="19"/>
  <c r="G3514" i="19"/>
  <c r="G3513" i="19"/>
  <c r="G3512" i="19"/>
  <c r="G3511" i="19"/>
  <c r="G3510" i="19"/>
  <c r="G3509" i="19"/>
  <c r="G3508" i="19"/>
  <c r="G3506" i="19"/>
  <c r="G3505" i="19"/>
  <c r="G3504" i="19"/>
  <c r="G3503" i="19"/>
  <c r="G3502" i="19"/>
  <c r="G3501" i="19"/>
  <c r="G3500" i="19"/>
  <c r="G3499" i="19"/>
  <c r="G3498" i="19"/>
  <c r="G3497" i="19"/>
  <c r="G3496" i="19"/>
  <c r="G3495" i="19"/>
  <c r="G3494" i="19"/>
  <c r="G3493" i="19"/>
  <c r="G3492" i="19"/>
  <c r="G3490" i="19"/>
  <c r="G3489" i="19"/>
  <c r="G3487" i="19"/>
  <c r="G3486" i="19"/>
  <c r="G3485" i="19"/>
  <c r="G3484" i="19"/>
  <c r="G3483" i="19"/>
  <c r="G3482" i="19"/>
  <c r="G3481" i="19"/>
  <c r="G3480" i="19"/>
  <c r="G3479" i="19"/>
  <c r="G3478" i="19"/>
  <c r="G3477" i="19"/>
  <c r="G3476" i="19"/>
  <c r="G3475" i="19"/>
  <c r="G3474" i="19"/>
  <c r="G3473" i="19"/>
  <c r="G3472" i="19"/>
  <c r="G3471" i="19"/>
  <c r="G3470" i="19"/>
  <c r="G3469" i="19"/>
  <c r="G3468" i="19"/>
  <c r="G3467" i="19"/>
  <c r="G3465" i="19"/>
  <c r="G3464" i="19"/>
  <c r="G3463" i="19"/>
  <c r="G3462" i="19"/>
  <c r="G3461" i="19"/>
  <c r="G3460" i="19"/>
  <c r="G3459" i="19"/>
  <c r="G3458" i="19"/>
  <c r="G3457" i="19"/>
  <c r="G3456" i="19"/>
  <c r="G3455" i="19"/>
  <c r="G3454" i="19"/>
  <c r="G3453" i="19"/>
  <c r="G3452" i="19"/>
  <c r="G3451" i="19"/>
  <c r="G3450" i="19"/>
  <c r="G3449" i="19"/>
  <c r="G3448" i="19"/>
  <c r="G3447" i="19"/>
  <c r="G3446" i="19"/>
  <c r="G3445" i="19"/>
  <c r="G3444" i="19"/>
  <c r="G3443" i="19"/>
  <c r="G3442" i="19"/>
  <c r="G3441" i="19"/>
  <c r="G3440" i="19"/>
  <c r="G3439" i="19"/>
  <c r="G3438" i="19"/>
  <c r="G3437" i="19"/>
  <c r="G3436" i="19"/>
  <c r="G3435" i="19"/>
  <c r="G3434" i="19"/>
  <c r="G3433" i="19"/>
  <c r="G3432" i="19"/>
  <c r="G3431" i="19"/>
  <c r="G3430" i="19"/>
  <c r="G3429" i="19"/>
  <c r="G3428" i="19"/>
  <c r="G3427" i="19"/>
  <c r="G3426" i="19"/>
  <c r="G3425" i="19"/>
  <c r="G3424" i="19"/>
  <c r="G3423" i="19"/>
  <c r="G3422" i="19"/>
  <c r="G3421" i="19"/>
  <c r="G3420" i="19"/>
  <c r="G3419" i="19"/>
  <c r="G3418" i="19"/>
  <c r="G3417" i="19"/>
  <c r="G3416" i="19"/>
  <c r="G3415" i="19"/>
  <c r="G3414" i="19"/>
  <c r="G3413" i="19"/>
  <c r="G3412" i="19"/>
  <c r="G3411" i="19"/>
  <c r="G3410" i="19"/>
  <c r="G3409" i="19"/>
  <c r="G3408" i="19"/>
  <c r="G3407" i="19"/>
  <c r="G3406" i="19"/>
  <c r="G3405" i="19"/>
  <c r="G3404" i="19"/>
  <c r="G3403" i="19"/>
  <c r="G3402" i="19"/>
  <c r="G3401" i="19"/>
  <c r="G3400" i="19"/>
  <c r="G3399" i="19"/>
  <c r="G3398" i="19"/>
  <c r="G3397" i="19"/>
  <c r="G3396" i="19"/>
  <c r="G3395" i="19"/>
  <c r="G3394" i="19"/>
  <c r="G3393" i="19"/>
  <c r="G3392" i="19"/>
  <c r="G3391" i="19"/>
  <c r="G3390" i="19"/>
  <c r="G3389" i="19"/>
  <c r="G3388" i="19"/>
  <c r="G3387" i="19"/>
  <c r="G3386" i="19"/>
  <c r="G3385" i="19"/>
  <c r="G3384" i="19"/>
  <c r="G3383" i="19"/>
  <c r="G3382" i="19"/>
  <c r="G3381" i="19"/>
  <c r="G3380" i="19"/>
  <c r="G3379" i="19"/>
  <c r="G3378" i="19"/>
  <c r="G3377" i="19"/>
  <c r="G3376" i="19"/>
  <c r="G3375" i="19"/>
  <c r="G3374" i="19"/>
  <c r="G3373" i="19"/>
  <c r="G3372" i="19"/>
  <c r="G3371" i="19"/>
  <c r="G3369" i="19"/>
  <c r="G3368" i="19"/>
  <c r="G3367" i="19"/>
  <c r="G3366" i="19"/>
  <c r="G3365" i="19"/>
  <c r="G3364" i="19"/>
  <c r="G3363" i="19"/>
  <c r="G3362" i="19"/>
  <c r="G3361" i="19"/>
  <c r="G3360" i="19"/>
  <c r="G3359" i="19"/>
  <c r="G3358" i="19"/>
  <c r="G3357" i="19"/>
  <c r="G3356" i="19"/>
  <c r="G3355" i="19"/>
  <c r="G3354" i="19"/>
  <c r="G3353" i="19"/>
  <c r="G3352" i="19"/>
  <c r="G3351" i="19"/>
  <c r="G3350" i="19"/>
  <c r="G3349" i="19"/>
  <c r="G3348" i="19"/>
  <c r="G3347" i="19"/>
  <c r="G3346" i="19"/>
  <c r="G3345" i="19"/>
  <c r="G3344" i="19"/>
  <c r="G3343" i="19"/>
  <c r="G3342" i="19"/>
  <c r="G3341" i="19"/>
  <c r="G3340" i="19"/>
  <c r="G3339" i="19"/>
  <c r="G3338" i="19"/>
  <c r="G3337" i="19"/>
  <c r="G3336" i="19"/>
  <c r="G3335" i="19"/>
  <c r="G3334" i="19"/>
  <c r="G3333" i="19"/>
  <c r="G3332" i="19"/>
  <c r="G3331" i="19"/>
  <c r="G3330" i="19"/>
  <c r="G3329" i="19"/>
  <c r="G3328" i="19"/>
  <c r="G3327" i="19"/>
  <c r="G3326" i="19"/>
  <c r="G3325" i="19"/>
  <c r="G3324" i="19"/>
  <c r="G3323" i="19"/>
  <c r="G3322" i="19"/>
  <c r="G3321" i="19"/>
  <c r="G3320" i="19"/>
  <c r="G3319" i="19"/>
  <c r="G3318" i="19"/>
  <c r="G3317" i="19"/>
  <c r="G3316" i="19"/>
  <c r="G3315" i="19"/>
  <c r="G3314" i="19"/>
  <c r="G3313" i="19"/>
  <c r="G3312" i="19"/>
  <c r="G3311" i="19"/>
  <c r="G3310" i="19"/>
  <c r="G3309" i="19"/>
  <c r="G3308" i="19"/>
  <c r="G3307" i="19"/>
  <c r="G3306" i="19"/>
  <c r="G3305" i="19"/>
  <c r="G3304" i="19"/>
  <c r="G3303" i="19"/>
  <c r="G3302" i="19"/>
  <c r="G3301" i="19"/>
  <c r="G3300" i="19"/>
  <c r="G3299" i="19"/>
  <c r="G3298" i="19"/>
  <c r="G3297" i="19"/>
  <c r="G3296" i="19"/>
  <c r="G3295" i="19"/>
  <c r="G3294" i="19"/>
  <c r="G3293" i="19"/>
  <c r="G3292" i="19"/>
  <c r="G3291" i="19"/>
  <c r="G3290" i="19"/>
  <c r="G3289" i="19"/>
  <c r="G3287" i="19"/>
  <c r="G3286" i="19"/>
  <c r="G3285" i="19"/>
  <c r="G3284" i="19"/>
  <c r="G3283" i="19"/>
  <c r="G3282" i="19"/>
  <c r="G3281" i="19"/>
  <c r="G3280" i="19"/>
  <c r="G3279" i="19"/>
  <c r="G3278" i="19"/>
  <c r="G3277" i="19"/>
  <c r="G3276" i="19"/>
  <c r="G3275" i="19"/>
  <c r="G3274" i="19"/>
  <c r="G3273" i="19"/>
  <c r="G3272" i="19"/>
  <c r="G3270" i="19"/>
  <c r="G3269" i="19"/>
  <c r="G3267" i="19"/>
  <c r="G3266" i="19"/>
  <c r="G3265" i="19"/>
  <c r="G3264" i="19"/>
  <c r="G3263" i="19"/>
  <c r="G3262" i="19"/>
  <c r="G3261" i="19"/>
  <c r="G3260" i="19"/>
  <c r="G3259" i="19"/>
  <c r="G3258" i="19"/>
  <c r="G3257" i="19"/>
  <c r="G3256" i="19"/>
  <c r="G3255" i="19"/>
  <c r="G3254" i="19"/>
  <c r="G3253" i="19"/>
  <c r="G3252" i="19"/>
  <c r="G3251" i="19"/>
  <c r="G3250" i="19"/>
  <c r="G3249" i="19"/>
  <c r="G3248" i="19"/>
  <c r="G3247" i="19"/>
  <c r="G3246" i="19"/>
  <c r="G3245" i="19"/>
  <c r="G3244" i="19"/>
  <c r="G3243" i="19"/>
  <c r="G3242" i="19"/>
  <c r="G3241" i="19"/>
  <c r="G3240" i="19"/>
  <c r="G3239" i="19"/>
  <c r="G3238" i="19"/>
  <c r="G3237" i="19"/>
  <c r="G3236" i="19"/>
  <c r="G3235" i="19"/>
  <c r="G3234" i="19"/>
  <c r="G3233" i="19"/>
  <c r="G3232" i="19"/>
  <c r="G3231" i="19"/>
  <c r="G3230" i="19"/>
  <c r="G3229" i="19"/>
  <c r="G3228" i="19"/>
  <c r="G3227" i="19"/>
  <c r="G3226" i="19"/>
  <c r="G3225" i="19"/>
  <c r="G3224" i="19"/>
  <c r="G3223" i="19"/>
  <c r="G3222" i="19"/>
  <c r="G3221" i="19"/>
  <c r="G3220" i="19"/>
  <c r="G3219" i="19"/>
  <c r="G3218" i="19"/>
  <c r="G3217" i="19"/>
  <c r="G3216" i="19"/>
  <c r="G3215" i="19"/>
  <c r="G3214" i="19"/>
  <c r="G3213" i="19"/>
  <c r="G3212" i="19"/>
  <c r="G3211" i="19"/>
  <c r="G3210" i="19"/>
  <c r="G3209" i="19"/>
  <c r="G3208" i="19"/>
  <c r="G3207" i="19"/>
  <c r="G3206" i="19"/>
  <c r="G3205" i="19"/>
  <c r="G3204" i="19"/>
  <c r="G3203" i="19"/>
  <c r="G3202" i="19"/>
  <c r="G3201" i="19"/>
  <c r="G3200" i="19"/>
  <c r="G3198" i="19"/>
  <c r="G3197" i="19"/>
  <c r="G3196" i="19"/>
  <c r="G3195" i="19"/>
  <c r="G3194" i="19"/>
  <c r="G3193" i="19"/>
  <c r="G3192" i="19"/>
  <c r="G3191" i="19"/>
  <c r="G3190" i="19"/>
  <c r="G3189" i="19"/>
  <c r="G3188" i="19"/>
  <c r="G3187" i="19"/>
  <c r="G3186" i="19"/>
  <c r="G3185" i="19"/>
  <c r="G3184" i="19"/>
  <c r="G3183" i="19"/>
  <c r="G3182" i="19"/>
  <c r="G3181" i="19"/>
  <c r="G3180" i="19"/>
  <c r="G3179" i="19"/>
  <c r="G3178" i="19"/>
  <c r="G3177" i="19"/>
  <c r="G3176" i="19"/>
  <c r="G3175" i="19"/>
  <c r="G3174" i="19"/>
  <c r="G3173" i="19"/>
  <c r="G3172" i="19"/>
  <c r="G3171" i="19"/>
  <c r="G3170" i="19"/>
  <c r="G3169" i="19"/>
  <c r="G3168" i="19"/>
  <c r="G3167" i="19"/>
  <c r="G3166" i="19"/>
  <c r="G3165" i="19"/>
  <c r="G3164" i="19"/>
  <c r="G3163" i="19"/>
  <c r="G3162" i="19"/>
  <c r="G3161" i="19"/>
  <c r="G3160" i="19"/>
  <c r="G3159" i="19"/>
  <c r="G3158" i="19"/>
  <c r="G3157" i="19"/>
  <c r="G3156" i="19"/>
  <c r="G3155" i="19"/>
  <c r="G3154" i="19"/>
  <c r="G3153" i="19"/>
  <c r="G3152" i="19"/>
  <c r="G3150" i="19"/>
  <c r="G3149" i="19"/>
  <c r="G3148" i="19"/>
  <c r="G3147" i="19"/>
  <c r="G3146" i="19"/>
  <c r="G3145" i="19"/>
  <c r="G3144" i="19"/>
  <c r="G3143" i="19"/>
  <c r="G3142" i="19"/>
  <c r="G3141" i="19"/>
  <c r="G3140" i="19"/>
  <c r="G3139" i="19"/>
  <c r="G3138" i="19"/>
  <c r="G3137" i="19"/>
  <c r="G3136" i="19"/>
  <c r="G3135" i="19"/>
  <c r="G3134" i="19"/>
  <c r="G3133" i="19"/>
  <c r="G3132" i="19"/>
  <c r="G3131" i="19"/>
  <c r="G3130" i="19"/>
  <c r="G3129" i="19"/>
  <c r="G3128" i="19"/>
  <c r="G3127" i="19"/>
  <c r="G3126" i="19"/>
  <c r="G3125" i="19"/>
  <c r="G3124" i="19"/>
  <c r="G3123" i="19"/>
  <c r="G3122" i="19"/>
  <c r="G3121" i="19"/>
  <c r="G3120" i="19"/>
  <c r="G3119" i="19"/>
  <c r="G3118" i="19"/>
  <c r="G3117" i="19"/>
  <c r="G3116" i="19"/>
  <c r="G3115" i="19"/>
  <c r="G3113" i="19"/>
  <c r="G3112" i="19"/>
  <c r="G3111" i="19"/>
  <c r="G3110" i="19"/>
  <c r="G3109" i="19"/>
  <c r="G3108" i="19"/>
  <c r="G3107" i="19"/>
  <c r="G3106" i="19"/>
  <c r="G3105" i="19"/>
  <c r="G3104" i="19"/>
  <c r="G3103" i="19"/>
  <c r="G3102" i="19"/>
  <c r="G3101" i="19"/>
  <c r="G3100" i="19"/>
  <c r="G3099" i="19"/>
  <c r="G3098" i="19"/>
  <c r="G3097" i="19"/>
  <c r="G3096" i="19"/>
  <c r="G3095" i="19"/>
  <c r="G3094" i="19"/>
  <c r="G3093" i="19"/>
  <c r="G3092" i="19"/>
  <c r="G3091" i="19"/>
  <c r="G3090" i="19"/>
  <c r="G3089" i="19"/>
  <c r="G3088" i="19"/>
  <c r="G3087" i="19"/>
  <c r="G3086" i="19"/>
  <c r="G3085" i="19"/>
  <c r="G3084" i="19"/>
  <c r="G3083" i="19"/>
  <c r="G3081" i="19"/>
  <c r="G3080" i="19"/>
  <c r="G3079" i="19"/>
  <c r="G3078" i="19"/>
  <c r="G3077" i="19"/>
  <c r="G3076" i="19"/>
  <c r="G3075" i="19"/>
  <c r="G3074" i="19"/>
  <c r="G3073" i="19"/>
  <c r="G3072" i="19"/>
  <c r="G3071" i="19"/>
  <c r="G3070" i="19"/>
  <c r="G3069" i="19"/>
  <c r="G3068" i="19"/>
  <c r="G3067" i="19"/>
  <c r="G3066" i="19"/>
  <c r="G3065" i="19"/>
  <c r="G3064" i="19"/>
  <c r="G3063" i="19"/>
  <c r="G3062" i="19"/>
  <c r="G3061" i="19"/>
  <c r="G3060" i="19"/>
  <c r="G3059" i="19"/>
  <c r="G3058" i="19"/>
  <c r="G3057" i="19"/>
  <c r="G3056" i="19"/>
  <c r="G3055" i="19"/>
  <c r="G3054" i="19"/>
  <c r="G3053" i="19"/>
  <c r="G3052" i="19"/>
  <c r="G3051" i="19"/>
  <c r="G3050" i="19"/>
  <c r="G3049" i="19"/>
  <c r="G3048" i="19"/>
  <c r="G3047" i="19"/>
  <c r="G3046" i="19"/>
  <c r="G3045" i="19"/>
  <c r="G3044" i="19"/>
  <c r="G3043" i="19"/>
  <c r="G3042" i="19"/>
  <c r="G3041" i="19"/>
  <c r="G3040" i="19"/>
  <c r="G3039" i="19"/>
  <c r="G3038" i="19"/>
  <c r="G3037" i="19"/>
  <c r="G3036" i="19"/>
  <c r="G3035" i="19"/>
  <c r="G3034" i="19"/>
  <c r="G3033" i="19"/>
  <c r="G3032" i="19"/>
  <c r="G3031" i="19"/>
  <c r="G3030" i="19"/>
  <c r="G3029" i="19"/>
  <c r="G3028" i="19"/>
  <c r="G3027" i="19"/>
  <c r="G3026" i="19"/>
  <c r="G3025" i="19"/>
  <c r="G3024" i="19"/>
  <c r="G3023" i="19"/>
  <c r="G3022" i="19"/>
  <c r="G3021" i="19"/>
  <c r="G3020" i="19"/>
  <c r="G3019" i="19"/>
  <c r="G3018" i="19"/>
  <c r="G3017" i="19"/>
  <c r="G3016" i="19"/>
  <c r="G3015" i="19"/>
  <c r="G3014" i="19"/>
  <c r="G3013" i="19"/>
  <c r="G3012" i="19"/>
  <c r="G3011" i="19"/>
  <c r="G3010" i="19"/>
  <c r="G3009" i="19"/>
  <c r="G3008" i="19"/>
  <c r="G3007" i="19"/>
  <c r="G3006" i="19"/>
  <c r="G3005" i="19"/>
  <c r="G3004" i="19"/>
  <c r="G3003" i="19"/>
  <c r="G3002" i="19"/>
  <c r="G3001" i="19"/>
  <c r="G3000" i="19"/>
  <c r="G2999" i="19"/>
  <c r="G2998" i="19"/>
  <c r="G2997" i="19"/>
  <c r="G2996" i="19"/>
  <c r="G2995" i="19"/>
  <c r="G2994" i="19"/>
  <c r="G2993" i="19"/>
  <c r="G2991" i="19"/>
  <c r="G2990" i="19"/>
  <c r="G2989" i="19"/>
  <c r="G2988" i="19"/>
  <c r="G2987" i="19"/>
  <c r="G2986" i="19"/>
  <c r="G2985" i="19"/>
  <c r="G2984" i="19"/>
  <c r="G2983" i="19"/>
  <c r="G2982" i="19"/>
  <c r="G2981" i="19"/>
  <c r="G2980" i="19"/>
  <c r="G2979" i="19"/>
  <c r="G2978" i="19"/>
  <c r="G2977" i="19"/>
  <c r="G2976" i="19"/>
  <c r="G2975" i="19"/>
  <c r="G2974" i="19"/>
  <c r="G2973" i="19"/>
  <c r="G2972" i="19"/>
  <c r="G2971" i="19"/>
  <c r="G2970" i="19"/>
  <c r="G2969" i="19"/>
  <c r="G2968" i="19"/>
  <c r="G2967" i="19"/>
  <c r="G2966" i="19"/>
  <c r="G2965" i="19"/>
  <c r="G2964" i="19"/>
  <c r="G2963" i="19"/>
  <c r="G2962" i="19"/>
  <c r="G2961" i="19"/>
  <c r="G2960" i="19"/>
  <c r="G2959" i="19"/>
  <c r="G2958" i="19"/>
  <c r="G2957" i="19"/>
  <c r="G2956" i="19"/>
  <c r="G2955" i="19"/>
  <c r="G2954" i="19"/>
  <c r="G2953" i="19"/>
  <c r="G2952" i="19"/>
  <c r="G2951" i="19"/>
  <c r="G2950" i="19"/>
  <c r="G2949" i="19"/>
  <c r="G2948" i="19"/>
  <c r="G2947" i="19"/>
  <c r="G2946" i="19"/>
  <c r="G2945" i="19"/>
  <c r="G2944" i="19"/>
  <c r="G2943" i="19"/>
  <c r="G2942" i="19"/>
  <c r="G2941" i="19"/>
  <c r="G2940" i="19"/>
  <c r="G2939" i="19"/>
  <c r="G2938" i="19"/>
  <c r="G2937" i="19"/>
  <c r="G2936" i="19"/>
  <c r="G2935" i="19"/>
  <c r="G2934" i="19"/>
  <c r="G2933" i="19"/>
  <c r="G2932" i="19"/>
  <c r="G2931" i="19"/>
  <c r="G2929" i="19"/>
  <c r="G2928" i="19"/>
  <c r="G2927" i="19"/>
  <c r="G2926" i="19"/>
  <c r="G2925" i="19"/>
  <c r="G2924" i="19"/>
  <c r="G2923" i="19"/>
  <c r="G2922" i="19"/>
  <c r="G2921" i="19"/>
  <c r="G2920" i="19"/>
  <c r="G2919" i="19"/>
  <c r="G2918" i="19"/>
  <c r="G2917" i="19"/>
  <c r="G2916" i="19"/>
  <c r="G2915" i="19"/>
  <c r="G2914" i="19"/>
  <c r="G2913" i="19"/>
  <c r="G2912" i="19"/>
  <c r="G2911" i="19"/>
  <c r="G2910" i="19"/>
  <c r="G2909" i="19"/>
  <c r="G2908" i="19"/>
  <c r="G2907" i="19"/>
  <c r="G2906" i="19"/>
  <c r="G2905" i="19"/>
  <c r="G2904" i="19"/>
  <c r="G2903" i="19"/>
  <c r="G2902" i="19"/>
  <c r="G2901" i="19"/>
  <c r="G2900" i="19"/>
  <c r="G2899" i="19"/>
  <c r="G2898" i="19"/>
  <c r="G2897" i="19"/>
  <c r="G2896" i="19"/>
  <c r="G2895" i="19"/>
  <c r="G2894" i="19"/>
  <c r="G2893" i="19"/>
  <c r="G2892" i="19"/>
  <c r="G2891" i="19"/>
  <c r="G2890" i="19"/>
  <c r="G2889" i="19"/>
  <c r="G2888" i="19"/>
  <c r="G2887" i="19"/>
  <c r="G2886" i="19"/>
  <c r="G2885" i="19"/>
  <c r="G2884" i="19"/>
  <c r="G2883" i="19"/>
  <c r="G2882" i="19"/>
  <c r="G2881" i="19"/>
  <c r="G2880" i="19"/>
  <c r="G2879" i="19"/>
  <c r="G2878" i="19"/>
  <c r="G2877" i="19"/>
  <c r="G2876" i="19"/>
  <c r="G2875" i="19"/>
  <c r="G2874" i="19"/>
  <c r="G2873" i="19"/>
  <c r="G2872" i="19"/>
  <c r="G2871" i="19"/>
  <c r="G2870" i="19"/>
  <c r="G2869" i="19"/>
  <c r="G2868" i="19"/>
  <c r="G2867" i="19"/>
  <c r="G2866" i="19"/>
  <c r="G2865" i="19"/>
  <c r="G2864" i="19"/>
  <c r="G2863" i="19"/>
  <c r="G2862" i="19"/>
  <c r="G2861" i="19"/>
  <c r="G2860" i="19"/>
  <c r="G2859" i="19"/>
  <c r="G2858" i="19"/>
  <c r="G2857" i="19"/>
  <c r="G2856" i="19"/>
  <c r="G2855" i="19"/>
  <c r="G2854" i="19"/>
  <c r="G2853" i="19"/>
  <c r="G2852" i="19"/>
  <c r="G2851" i="19"/>
  <c r="G2850" i="19"/>
  <c r="G2849" i="19"/>
  <c r="G2848" i="19"/>
  <c r="G2847" i="19"/>
  <c r="G2846" i="19"/>
  <c r="G2845" i="19"/>
  <c r="G2843" i="19"/>
  <c r="G2842" i="19"/>
  <c r="G2841" i="19"/>
  <c r="G2840" i="19"/>
  <c r="G2839" i="19"/>
  <c r="G2838" i="19"/>
  <c r="G2837" i="19"/>
  <c r="G2836" i="19"/>
  <c r="G2835" i="19"/>
  <c r="G2834" i="19"/>
  <c r="G2833" i="19"/>
  <c r="G2832" i="19"/>
  <c r="G2831" i="19"/>
  <c r="G2830" i="19"/>
  <c r="G2829" i="19"/>
  <c r="G2828" i="19"/>
  <c r="G2827" i="19"/>
  <c r="G2826" i="19"/>
  <c r="G2825" i="19"/>
  <c r="G2824" i="19"/>
  <c r="G2823" i="19"/>
  <c r="G2822" i="19"/>
  <c r="G2821" i="19"/>
  <c r="G2820" i="19"/>
  <c r="G2819" i="19"/>
  <c r="G2818" i="19"/>
  <c r="G2817" i="19"/>
  <c r="G2816" i="19"/>
  <c r="G2815" i="19"/>
  <c r="G2814" i="19"/>
  <c r="G2813" i="19"/>
  <c r="G2812" i="19"/>
  <c r="G2811" i="19"/>
  <c r="G2810" i="19"/>
  <c r="G2809" i="19"/>
  <c r="G2808" i="19"/>
  <c r="G2807" i="19"/>
  <c r="G2806" i="19"/>
  <c r="G2805" i="19"/>
  <c r="G2804" i="19"/>
  <c r="G2803" i="19"/>
  <c r="G2801" i="19"/>
  <c r="G2800" i="19"/>
  <c r="G2799" i="19"/>
  <c r="G2798" i="19"/>
  <c r="G2797" i="19"/>
  <c r="G2796" i="19"/>
  <c r="G2795" i="19"/>
  <c r="G2794" i="19"/>
  <c r="G2793" i="19"/>
  <c r="G2792" i="19"/>
  <c r="G2791" i="19"/>
  <c r="G2790" i="19"/>
  <c r="G2789" i="19"/>
  <c r="G2788" i="19"/>
  <c r="G2787" i="19"/>
  <c r="G2786" i="19"/>
  <c r="G2785" i="19"/>
  <c r="G2784" i="19"/>
  <c r="G2783" i="19"/>
  <c r="G2782" i="19"/>
  <c r="G2781" i="19"/>
  <c r="G2780" i="19"/>
  <c r="G2779" i="19"/>
  <c r="G2777" i="19"/>
  <c r="G2776" i="19"/>
  <c r="G2775" i="19"/>
  <c r="G2774" i="19"/>
  <c r="G2773" i="19"/>
  <c r="G2772" i="19"/>
  <c r="G2771" i="19"/>
  <c r="G2770" i="19"/>
  <c r="G2769" i="19"/>
  <c r="G2768" i="19"/>
  <c r="G2767" i="19"/>
  <c r="G2766" i="19"/>
  <c r="G2765" i="19"/>
  <c r="G2764" i="19"/>
  <c r="G2763" i="19"/>
  <c r="G2762" i="19"/>
  <c r="G2761" i="19"/>
  <c r="G2760" i="19"/>
  <c r="G2759" i="19"/>
  <c r="G2758" i="19"/>
  <c r="G2757" i="19"/>
  <c r="G2756" i="19"/>
  <c r="G2755" i="19"/>
  <c r="G2754" i="19"/>
  <c r="G2753" i="19"/>
  <c r="G2752" i="19"/>
  <c r="G2751" i="19"/>
  <c r="G2750" i="19"/>
  <c r="G2749" i="19"/>
  <c r="G2748" i="19"/>
  <c r="G2747" i="19"/>
  <c r="G2746" i="19"/>
  <c r="G2745" i="19"/>
  <c r="G2744" i="19"/>
  <c r="G2743" i="19"/>
  <c r="G2742" i="19"/>
  <c r="G2741" i="19"/>
  <c r="G2740" i="19"/>
  <c r="G2739" i="19"/>
  <c r="G2738" i="19"/>
  <c r="G2737" i="19"/>
  <c r="G2736" i="19"/>
  <c r="G2735" i="19"/>
  <c r="G2734" i="19"/>
  <c r="G2733" i="19"/>
  <c r="G2732" i="19"/>
  <c r="G2731" i="19"/>
  <c r="G2730" i="19"/>
  <c r="G2729" i="19"/>
  <c r="G2728" i="19"/>
  <c r="G2727" i="19"/>
  <c r="G2726" i="19"/>
  <c r="G2725" i="19"/>
  <c r="G2724" i="19"/>
  <c r="G2723" i="19"/>
  <c r="G2722" i="19"/>
  <c r="G2721" i="19"/>
  <c r="G2720" i="19"/>
  <c r="G2719" i="19"/>
  <c r="G2718" i="19"/>
  <c r="G2717" i="19"/>
  <c r="G2716" i="19"/>
  <c r="G2715" i="19"/>
  <c r="G2714" i="19"/>
  <c r="G2713" i="19"/>
  <c r="G2712" i="19"/>
  <c r="G2711" i="19"/>
  <c r="G2710" i="19"/>
  <c r="G2709" i="19"/>
  <c r="G2708" i="19"/>
  <c r="G2707" i="19"/>
  <c r="G2706" i="19"/>
  <c r="G2705" i="19"/>
  <c r="G2704" i="19"/>
  <c r="G2703" i="19"/>
  <c r="G2702" i="19"/>
  <c r="G2701" i="19"/>
  <c r="G2700" i="19"/>
  <c r="G2699" i="19"/>
  <c r="G2698" i="19"/>
  <c r="G2697" i="19"/>
  <c r="G2696" i="19"/>
  <c r="G2695" i="19"/>
  <c r="G2694" i="19"/>
  <c r="G2693" i="19"/>
  <c r="G2692" i="19"/>
  <c r="G2691" i="19"/>
  <c r="G2690" i="19"/>
  <c r="G2689" i="19"/>
  <c r="G2688" i="19"/>
  <c r="G2687" i="19"/>
  <c r="G2686" i="19"/>
  <c r="G2685" i="19"/>
  <c r="G2684" i="19"/>
  <c r="G2683" i="19"/>
  <c r="G2682" i="19"/>
  <c r="G2681" i="19"/>
  <c r="G2680" i="19"/>
  <c r="G2679" i="19"/>
  <c r="G2678" i="19"/>
  <c r="G2677" i="19"/>
  <c r="G2676" i="19"/>
  <c r="G2675" i="19"/>
  <c r="G2674" i="19"/>
  <c r="G2673" i="19"/>
  <c r="G2672" i="19"/>
  <c r="G2671" i="19"/>
  <c r="G2670" i="19"/>
  <c r="G2669" i="19"/>
  <c r="G2668" i="19"/>
  <c r="G2667" i="19"/>
  <c r="G2666" i="19"/>
  <c r="G2665" i="19"/>
  <c r="G2664" i="19"/>
  <c r="G2663" i="19"/>
  <c r="G2662" i="19"/>
  <c r="G2661" i="19"/>
  <c r="G2660" i="19"/>
  <c r="G2659" i="19"/>
  <c r="G2658" i="19"/>
  <c r="G2657" i="19"/>
  <c r="G2656" i="19"/>
  <c r="G2655" i="19"/>
  <c r="G2654" i="19"/>
  <c r="G2653" i="19"/>
  <c r="G2652" i="19"/>
  <c r="G2651" i="19"/>
  <c r="G2648" i="19"/>
  <c r="G2647" i="19"/>
  <c r="G2646" i="19"/>
  <c r="G2645" i="19"/>
  <c r="G2644" i="19"/>
  <c r="G2643" i="19"/>
  <c r="G2642" i="19"/>
  <c r="G2641" i="19"/>
  <c r="G2640" i="19"/>
  <c r="G2639" i="19"/>
  <c r="G2638" i="19"/>
  <c r="G2637" i="19"/>
  <c r="G2636" i="19"/>
  <c r="G2635" i="19"/>
  <c r="G2634" i="19"/>
  <c r="G2633" i="19"/>
  <c r="G2632" i="19"/>
  <c r="G2631" i="19"/>
  <c r="G2628" i="19"/>
  <c r="G2627" i="19"/>
  <c r="G2626" i="19"/>
  <c r="G2625" i="19"/>
  <c r="G2624" i="19"/>
  <c r="G2623" i="19"/>
  <c r="G2622" i="19"/>
  <c r="G2621" i="19"/>
  <c r="G2620" i="19"/>
  <c r="G2619" i="19"/>
  <c r="G2618" i="19"/>
  <c r="G2617" i="19"/>
  <c r="G2616" i="19"/>
  <c r="G2615" i="19"/>
  <c r="G2614" i="19"/>
  <c r="G2613" i="19"/>
  <c r="G2612" i="19"/>
  <c r="G2611" i="19"/>
  <c r="G2610" i="19"/>
  <c r="G2609" i="19"/>
  <c r="G2608" i="19"/>
  <c r="G2607" i="19"/>
  <c r="G2606" i="19"/>
  <c r="G2605" i="19"/>
  <c r="G2604" i="19"/>
  <c r="G2603" i="19"/>
  <c r="G2602" i="19"/>
  <c r="G2601" i="19"/>
  <c r="G2600" i="19"/>
  <c r="G2599" i="19"/>
  <c r="G2598" i="19"/>
  <c r="G2597" i="19"/>
  <c r="G2596" i="19"/>
  <c r="G2595" i="19"/>
  <c r="G2594" i="19"/>
  <c r="G2593" i="19"/>
  <c r="G2592" i="19"/>
  <c r="G2591" i="19"/>
  <c r="G2590" i="19"/>
  <c r="G2589" i="19"/>
  <c r="G2588" i="19"/>
  <c r="G2587" i="19"/>
  <c r="G2586" i="19"/>
  <c r="G2585" i="19"/>
  <c r="G2584" i="19"/>
  <c r="G2583" i="19"/>
  <c r="G2582" i="19"/>
  <c r="G2581" i="19"/>
  <c r="G2580" i="19"/>
  <c r="G2579" i="19"/>
  <c r="G2578" i="19"/>
  <c r="G2577" i="19"/>
  <c r="G2576" i="19"/>
  <c r="G2572" i="19"/>
  <c r="G2571" i="19"/>
  <c r="G2570" i="19"/>
  <c r="G2569" i="19"/>
  <c r="G2568" i="19"/>
  <c r="G2567" i="19"/>
  <c r="G2566" i="19"/>
  <c r="G2565" i="19"/>
  <c r="G2564" i="19"/>
  <c r="G2563" i="19"/>
  <c r="G2562" i="19"/>
  <c r="G2561" i="19"/>
  <c r="G2560" i="19"/>
  <c r="G2559" i="19"/>
  <c r="G2558" i="19"/>
  <c r="G2557" i="19"/>
  <c r="G2556" i="19"/>
  <c r="G2555" i="19"/>
  <c r="G2554" i="19"/>
  <c r="G2553" i="19"/>
  <c r="G2552" i="19"/>
  <c r="G2551" i="19"/>
  <c r="G2550" i="19"/>
  <c r="G2549" i="19"/>
  <c r="G2548" i="19"/>
  <c r="G2547" i="19"/>
  <c r="G2546" i="19"/>
  <c r="G2545" i="19"/>
  <c r="G2544" i="19"/>
  <c r="G2543" i="19"/>
  <c r="G2542" i="19"/>
  <c r="G2541" i="19"/>
  <c r="G2540" i="19"/>
  <c r="G2539" i="19"/>
  <c r="G2538" i="19"/>
  <c r="G2537" i="19"/>
  <c r="G2536" i="19"/>
  <c r="G2535" i="19"/>
  <c r="G2534" i="19"/>
  <c r="G2533" i="19"/>
  <c r="G2532" i="19"/>
  <c r="G2531" i="19"/>
  <c r="G2530" i="19"/>
  <c r="G2529" i="19"/>
  <c r="G2528" i="19"/>
  <c r="G2527" i="19"/>
  <c r="G2526" i="19"/>
  <c r="G2525" i="19"/>
  <c r="G2524" i="19"/>
  <c r="G2523" i="19"/>
  <c r="G2522" i="19"/>
  <c r="G2521" i="19"/>
  <c r="G2520" i="19"/>
  <c r="G2519" i="19"/>
  <c r="G2518" i="19"/>
  <c r="G2517" i="19"/>
  <c r="G2516" i="19"/>
  <c r="G2515" i="19"/>
  <c r="G2514" i="19"/>
  <c r="G2513" i="19"/>
  <c r="G2510" i="19"/>
  <c r="G2509" i="19"/>
  <c r="G2508" i="19"/>
  <c r="G2507" i="19"/>
  <c r="G2506" i="19"/>
  <c r="G2505" i="19"/>
  <c r="G2504" i="19"/>
  <c r="G2503" i="19"/>
  <c r="G2502" i="19"/>
  <c r="G2501" i="19"/>
  <c r="G2500" i="19"/>
  <c r="G2499" i="19"/>
  <c r="G2498" i="19"/>
  <c r="G2497" i="19"/>
  <c r="G2496" i="19"/>
  <c r="G2495" i="19"/>
  <c r="G2494" i="19"/>
  <c r="G2493" i="19"/>
  <c r="G2492" i="19"/>
  <c r="G2491" i="19"/>
  <c r="G2490" i="19"/>
  <c r="G2489" i="19"/>
  <c r="G2488" i="19"/>
  <c r="G2487" i="19"/>
  <c r="G2486" i="19"/>
  <c r="G2485" i="19"/>
  <c r="G2484" i="19"/>
  <c r="G2483" i="19"/>
  <c r="G2482" i="19"/>
  <c r="G2481" i="19"/>
  <c r="G2480" i="19"/>
  <c r="G2479" i="19"/>
  <c r="G2478" i="19"/>
  <c r="G2477" i="19"/>
  <c r="G2476" i="19"/>
  <c r="G2475" i="19"/>
  <c r="G2474" i="19"/>
  <c r="G2473" i="19"/>
  <c r="G2472" i="19"/>
  <c r="G2471" i="19"/>
  <c r="G2470" i="19"/>
  <c r="G2469" i="19"/>
  <c r="G2468" i="19"/>
  <c r="G2467" i="19"/>
  <c r="G2466" i="19"/>
  <c r="G2465" i="19"/>
  <c r="G2464" i="19"/>
  <c r="G2463" i="19"/>
  <c r="G2462" i="19"/>
  <c r="G2461" i="19"/>
  <c r="G2460" i="19"/>
  <c r="G2459" i="19"/>
  <c r="G2458" i="19"/>
  <c r="G2457" i="19"/>
  <c r="G2456" i="19"/>
  <c r="G2455" i="19"/>
  <c r="G2454" i="19"/>
  <c r="G2453" i="19"/>
  <c r="G2452" i="19"/>
  <c r="G2451" i="19"/>
  <c r="G2450" i="19"/>
  <c r="G2449" i="19"/>
  <c r="G2448" i="19"/>
  <c r="G2447" i="19"/>
  <c r="G2446" i="19"/>
  <c r="G2445" i="19"/>
  <c r="G2444" i="19"/>
  <c r="G2443" i="19"/>
  <c r="G2442" i="19"/>
  <c r="G2441" i="19"/>
  <c r="G2440" i="19"/>
  <c r="G2439" i="19"/>
  <c r="G2438" i="19"/>
  <c r="G2437" i="19"/>
  <c r="G2436" i="19"/>
  <c r="G2435" i="19"/>
  <c r="G2434" i="19"/>
  <c r="G2433" i="19"/>
  <c r="G2432" i="19"/>
  <c r="G2431" i="19"/>
  <c r="G2430" i="19"/>
  <c r="G2429" i="19"/>
  <c r="G2428" i="19"/>
  <c r="G2427" i="19"/>
  <c r="G2426" i="19"/>
  <c r="G2425" i="19"/>
  <c r="G2424" i="19"/>
  <c r="G2423" i="19"/>
  <c r="G2422" i="19"/>
  <c r="G2421" i="19"/>
  <c r="G2420" i="19"/>
  <c r="G2419" i="19"/>
  <c r="G2418" i="19"/>
  <c r="G2417" i="19"/>
  <c r="G2416" i="19"/>
  <c r="G2415" i="19"/>
  <c r="G2414" i="19"/>
  <c r="G2413" i="19"/>
  <c r="G2412" i="19"/>
  <c r="G2411" i="19"/>
  <c r="G2410" i="19"/>
  <c r="G2409" i="19"/>
  <c r="G2408" i="19"/>
  <c r="G2407" i="19"/>
  <c r="G2406" i="19"/>
  <c r="G2405" i="19"/>
  <c r="G2404" i="19"/>
  <c r="G2403" i="19"/>
  <c r="G2402" i="19"/>
  <c r="G2401" i="19"/>
  <c r="G2400" i="19"/>
  <c r="G2399" i="19"/>
  <c r="G2398" i="19"/>
  <c r="G2397" i="19"/>
  <c r="G2396" i="19"/>
  <c r="G2395" i="19"/>
  <c r="G2394" i="19"/>
  <c r="G2393" i="19"/>
  <c r="G2392" i="19"/>
  <c r="G2391" i="19"/>
  <c r="G2390" i="19"/>
  <c r="G2389" i="19"/>
  <c r="G2388" i="19"/>
  <c r="G2387" i="19"/>
  <c r="G2386" i="19"/>
  <c r="G2385" i="19"/>
  <c r="G2384" i="19"/>
  <c r="G2383" i="19"/>
  <c r="G2382" i="19"/>
  <c r="G2381" i="19"/>
  <c r="G2380" i="19"/>
  <c r="G2379" i="19"/>
  <c r="G2378" i="19"/>
  <c r="G2377" i="19"/>
  <c r="G2376" i="19"/>
  <c r="G2375" i="19"/>
  <c r="G2374" i="19"/>
  <c r="G2373" i="19"/>
  <c r="G2372" i="19"/>
  <c r="G2371" i="19"/>
  <c r="G2370" i="19"/>
  <c r="G2369" i="19"/>
  <c r="G2368" i="19"/>
  <c r="G2367" i="19"/>
  <c r="G2366" i="19"/>
  <c r="G2365" i="19"/>
  <c r="G2364" i="19"/>
  <c r="G2363" i="19"/>
  <c r="G2362" i="19"/>
  <c r="G2361" i="19"/>
  <c r="G2360" i="19"/>
  <c r="G2359" i="19"/>
  <c r="G2358" i="19"/>
  <c r="G2357" i="19"/>
  <c r="G2355" i="19"/>
  <c r="G2354" i="19"/>
  <c r="G2353" i="19"/>
  <c r="G2352" i="19"/>
  <c r="G2351" i="19"/>
  <c r="G2350" i="19"/>
  <c r="G2349" i="19"/>
  <c r="G2348" i="19"/>
  <c r="G2347" i="19"/>
  <c r="G2346" i="19"/>
  <c r="G2345" i="19"/>
  <c r="G2344" i="19"/>
  <c r="G2343" i="19"/>
  <c r="G2342" i="19"/>
  <c r="G2341" i="19"/>
  <c r="G2340" i="19"/>
  <c r="G2339" i="19"/>
  <c r="G2338" i="19"/>
  <c r="G2336" i="19"/>
  <c r="G2335" i="19"/>
  <c r="G2334" i="19"/>
  <c r="G2333" i="19"/>
  <c r="G2332" i="19"/>
  <c r="G2331" i="19"/>
  <c r="G2330" i="19"/>
  <c r="G2329" i="19"/>
  <c r="G2327" i="19"/>
  <c r="G2326" i="19"/>
  <c r="G2325" i="19"/>
  <c r="G2324" i="19"/>
  <c r="G2323" i="19"/>
  <c r="G2322" i="19"/>
  <c r="G2321" i="19"/>
  <c r="G2320" i="19"/>
  <c r="G2319" i="19"/>
  <c r="G2318" i="19"/>
  <c r="G2315" i="19"/>
  <c r="G2314" i="19"/>
  <c r="G2313" i="19"/>
  <c r="G2312" i="19"/>
  <c r="G2311" i="19"/>
  <c r="G2310" i="19"/>
  <c r="G2309" i="19"/>
  <c r="G2308" i="19"/>
  <c r="G2307" i="19"/>
  <c r="G2306" i="19"/>
  <c r="G2305" i="19"/>
  <c r="G2304" i="19"/>
  <c r="G2303" i="19"/>
  <c r="G2302" i="19"/>
  <c r="G2301" i="19"/>
  <c r="G2300" i="19"/>
  <c r="G2299" i="19"/>
  <c r="G2298" i="19"/>
  <c r="G2297" i="19"/>
  <c r="G2296" i="19"/>
  <c r="G2295" i="19"/>
  <c r="G2294" i="19"/>
  <c r="G2293" i="19"/>
  <c r="G2292" i="19"/>
  <c r="G2291" i="19"/>
  <c r="G2290" i="19"/>
  <c r="G2289" i="19"/>
  <c r="G2288" i="19"/>
  <c r="G2287" i="19"/>
  <c r="G2286" i="19"/>
  <c r="G2285" i="19"/>
  <c r="G2284" i="19"/>
  <c r="G2283" i="19"/>
  <c r="G2282" i="19"/>
  <c r="G2281" i="19"/>
  <c r="G2280" i="19"/>
  <c r="G2279" i="19"/>
  <c r="G2278" i="19"/>
  <c r="G2277" i="19"/>
  <c r="G2276" i="19"/>
  <c r="G2275" i="19"/>
  <c r="G2274" i="19"/>
  <c r="G2273" i="19"/>
  <c r="G2270" i="19"/>
  <c r="G2269" i="19"/>
  <c r="G2268" i="19"/>
  <c r="G2267" i="19"/>
  <c r="G2266" i="19"/>
  <c r="G2265" i="19"/>
  <c r="G2263" i="19"/>
  <c r="G2262" i="19"/>
  <c r="G2261" i="19"/>
  <c r="G2260" i="19"/>
  <c r="G2259" i="19"/>
  <c r="G2258" i="19"/>
  <c r="G2257" i="19"/>
  <c r="G2256" i="19"/>
  <c r="G2255" i="19"/>
  <c r="G2254" i="19"/>
  <c r="G2253" i="19"/>
  <c r="G2252" i="19"/>
  <c r="G2249" i="19"/>
  <c r="G2248" i="19"/>
  <c r="G2247" i="19"/>
  <c r="G2246" i="19"/>
  <c r="G2245" i="19"/>
  <c r="G2244" i="19"/>
  <c r="G2243" i="19"/>
  <c r="G2242" i="19"/>
  <c r="G2241" i="19"/>
  <c r="G2240" i="19"/>
  <c r="G2239" i="19"/>
  <c r="G2238" i="19"/>
  <c r="G2237" i="19"/>
  <c r="G2236" i="19"/>
  <c r="G2235" i="19"/>
  <c r="G2234" i="19"/>
  <c r="G2233" i="19"/>
  <c r="G2232" i="19"/>
  <c r="G2231" i="19"/>
  <c r="G2230" i="19"/>
  <c r="G2229" i="19"/>
  <c r="G2228" i="19"/>
  <c r="G2227" i="19"/>
  <c r="G2226" i="19"/>
  <c r="G2225" i="19"/>
  <c r="G2224" i="19"/>
  <c r="G2223" i="19"/>
  <c r="G2222" i="19"/>
  <c r="G2221" i="19"/>
  <c r="G2220" i="19"/>
  <c r="G2219" i="19"/>
  <c r="G2218" i="19"/>
  <c r="G2217" i="19"/>
  <c r="G2216" i="19"/>
  <c r="G2215" i="19"/>
  <c r="G2214" i="19"/>
  <c r="G2213" i="19"/>
  <c r="G2212" i="19"/>
  <c r="G2211" i="19"/>
  <c r="G2210" i="19"/>
  <c r="G2209" i="19"/>
  <c r="G2208" i="19"/>
  <c r="G2207" i="19"/>
  <c r="G2206" i="19"/>
  <c r="G2205" i="19"/>
  <c r="G2204" i="19"/>
  <c r="G2203" i="19"/>
  <c r="G2202" i="19"/>
  <c r="G2201" i="19"/>
  <c r="G2200" i="19"/>
  <c r="G2199" i="19"/>
  <c r="G2198" i="19"/>
  <c r="G2197" i="19"/>
  <c r="G2196" i="19"/>
  <c r="G2195" i="19"/>
  <c r="G2194" i="19"/>
  <c r="G2193" i="19"/>
  <c r="G2192" i="19"/>
  <c r="G2191" i="19"/>
  <c r="G2190" i="19"/>
  <c r="G2189" i="19"/>
  <c r="G2188" i="19"/>
  <c r="G2187" i="19"/>
  <c r="G2186" i="19"/>
  <c r="G2185" i="19"/>
  <c r="G2184" i="19"/>
  <c r="G2183" i="19"/>
  <c r="G2182" i="19"/>
  <c r="G2181" i="19"/>
  <c r="G2180" i="19"/>
  <c r="G2179" i="19"/>
  <c r="G2178" i="19"/>
  <c r="G2177" i="19"/>
  <c r="G2176" i="19"/>
  <c r="G2175" i="19"/>
  <c r="G2174" i="19"/>
  <c r="G2173" i="19"/>
  <c r="G2172" i="19"/>
  <c r="G2171" i="19"/>
  <c r="G2170" i="19"/>
  <c r="G2169" i="19"/>
  <c r="G2168" i="19"/>
  <c r="G2167" i="19"/>
  <c r="G2165" i="19"/>
  <c r="G2164" i="19"/>
  <c r="G2163" i="19"/>
  <c r="G2162" i="19"/>
  <c r="G2161" i="19"/>
  <c r="G2160" i="19"/>
  <c r="G2159" i="19"/>
  <c r="G2158" i="19"/>
  <c r="G2157" i="19"/>
  <c r="G2156" i="19"/>
  <c r="G2155" i="19"/>
  <c r="G2154" i="19"/>
  <c r="G2153" i="19"/>
  <c r="G2152" i="19"/>
  <c r="G2151" i="19"/>
  <c r="G2150" i="19"/>
  <c r="G2149" i="19"/>
  <c r="G2148" i="19"/>
  <c r="G2147" i="19"/>
  <c r="G2146" i="19"/>
  <c r="G2145" i="19"/>
  <c r="G2144" i="19"/>
  <c r="G2143" i="19"/>
  <c r="G2142" i="19"/>
  <c r="G2141" i="19"/>
  <c r="G2140" i="19"/>
  <c r="G2139" i="19"/>
  <c r="G2138" i="19"/>
  <c r="G2137" i="19"/>
  <c r="G2136" i="19"/>
  <c r="G2135" i="19"/>
  <c r="G2134" i="19"/>
  <c r="G2133" i="19"/>
  <c r="G2132" i="19"/>
  <c r="G2131" i="19"/>
  <c r="G2130" i="19"/>
  <c r="G2129" i="19"/>
  <c r="G2128" i="19"/>
  <c r="G2127" i="19"/>
  <c r="G2126" i="19"/>
  <c r="G2125" i="19"/>
  <c r="G2124" i="19"/>
  <c r="G2123" i="19"/>
  <c r="G2122" i="19"/>
  <c r="G2121" i="19"/>
  <c r="G2120" i="19"/>
  <c r="G2119" i="19"/>
  <c r="G2118" i="19"/>
  <c r="G2117" i="19"/>
  <c r="G2116" i="19"/>
  <c r="G2115" i="19"/>
  <c r="G2114" i="19"/>
  <c r="G2113" i="19"/>
  <c r="G2112" i="19"/>
  <c r="G2111" i="19"/>
  <c r="G2110" i="19"/>
  <c r="G2109" i="19"/>
  <c r="G2108" i="19"/>
  <c r="G2107" i="19"/>
  <c r="G2106" i="19"/>
  <c r="G2105" i="19"/>
  <c r="G2104" i="19"/>
  <c r="G2103" i="19"/>
  <c r="G2102" i="19"/>
  <c r="G2101" i="19"/>
  <c r="G2100" i="19"/>
  <c r="G2099" i="19"/>
  <c r="G2096" i="19"/>
  <c r="G2095" i="19"/>
  <c r="G2094" i="19"/>
  <c r="G2093" i="19"/>
  <c r="G2092" i="19"/>
  <c r="G2091" i="19"/>
  <c r="G2090" i="19"/>
  <c r="G2089" i="19"/>
  <c r="G2088" i="19"/>
  <c r="G2087" i="19"/>
  <c r="G2086" i="19"/>
  <c r="G2085" i="19"/>
  <c r="G2084" i="19"/>
  <c r="G2083" i="19"/>
  <c r="G2082" i="19"/>
  <c r="G2081" i="19"/>
  <c r="G2080" i="19"/>
  <c r="G2079" i="19"/>
  <c r="G2078" i="19"/>
  <c r="G2077" i="19"/>
  <c r="G2076" i="19"/>
  <c r="G2075" i="19"/>
  <c r="G2074" i="19"/>
  <c r="G2073" i="19"/>
  <c r="G2072" i="19"/>
  <c r="G2071" i="19"/>
  <c r="G2070" i="19"/>
  <c r="G2069" i="19"/>
  <c r="G2068" i="19"/>
  <c r="G2067" i="19"/>
  <c r="G2066" i="19"/>
  <c r="G2065" i="19"/>
  <c r="G2064" i="19"/>
  <c r="G2063" i="19"/>
  <c r="G2062" i="19"/>
  <c r="G2061" i="19"/>
  <c r="G2060" i="19"/>
  <c r="G2059" i="19"/>
  <c r="G2058" i="19"/>
  <c r="G2057" i="19"/>
  <c r="G2056" i="19"/>
  <c r="G2055" i="19"/>
  <c r="G2054" i="19"/>
  <c r="G2053" i="19"/>
  <c r="G2052" i="19"/>
  <c r="G2051" i="19"/>
  <c r="G2050" i="19"/>
  <c r="G2049" i="19"/>
  <c r="G2048" i="19"/>
  <c r="G2047" i="19"/>
  <c r="G2046" i="19"/>
  <c r="G2045" i="19"/>
  <c r="G2044" i="19"/>
  <c r="G2043" i="19"/>
  <c r="G2042" i="19"/>
  <c r="G2041" i="19"/>
  <c r="G2040" i="19"/>
  <c r="G2039" i="19"/>
  <c r="G2038" i="19"/>
  <c r="G2037" i="19"/>
  <c r="G2036" i="19"/>
  <c r="G2035" i="19"/>
  <c r="G2034" i="19"/>
  <c r="G2033" i="19"/>
  <c r="G2032" i="19"/>
  <c r="G2031" i="19"/>
  <c r="G2030" i="19"/>
  <c r="G2029" i="19"/>
  <c r="G2028" i="19"/>
  <c r="G2027" i="19"/>
  <c r="G2026" i="19"/>
  <c r="G2025" i="19"/>
  <c r="G2024" i="19"/>
  <c r="G2023" i="19"/>
  <c r="G2022" i="19"/>
  <c r="G2021" i="19"/>
  <c r="G2020" i="19"/>
  <c r="G2019" i="19"/>
  <c r="G2018" i="19"/>
  <c r="G2017" i="19"/>
  <c r="G2016" i="19"/>
  <c r="G2015" i="19"/>
  <c r="G2014" i="19"/>
  <c r="G2013" i="19"/>
  <c r="G2012" i="19"/>
  <c r="G2011" i="19"/>
  <c r="G2008" i="19"/>
  <c r="G2007" i="19"/>
  <c r="G2006" i="19"/>
  <c r="G2005" i="19"/>
  <c r="G2004" i="19"/>
  <c r="G2003" i="19"/>
  <c r="G2002" i="19"/>
  <c r="G2001" i="19"/>
  <c r="G2000" i="19"/>
  <c r="G1999" i="19"/>
  <c r="G1998" i="19"/>
  <c r="G1997" i="19"/>
  <c r="G1996" i="19"/>
  <c r="G1995" i="19"/>
  <c r="G1994" i="19"/>
  <c r="G1993" i="19"/>
  <c r="G1992" i="19"/>
  <c r="G1991" i="19"/>
  <c r="G1990" i="19"/>
  <c r="G1989" i="19"/>
  <c r="G1988" i="19"/>
  <c r="G1987" i="19"/>
  <c r="G1986" i="19"/>
  <c r="G1985" i="19"/>
  <c r="G1984" i="19"/>
  <c r="G1983" i="19"/>
  <c r="G1981" i="19"/>
  <c r="G1980" i="19"/>
  <c r="G1979" i="19"/>
  <c r="G1978" i="19"/>
  <c r="G1977" i="19"/>
  <c r="G1976" i="19"/>
  <c r="G1975" i="19"/>
  <c r="G1974" i="19"/>
  <c r="G1973" i="19"/>
  <c r="G1972" i="19"/>
  <c r="G1971" i="19"/>
  <c r="G1970" i="19"/>
  <c r="G1967" i="19"/>
  <c r="G1966" i="19"/>
  <c r="G1965" i="19"/>
  <c r="G1964" i="19"/>
  <c r="G1963" i="19"/>
  <c r="G1962" i="19"/>
  <c r="G1961" i="19"/>
  <c r="G1960" i="19"/>
  <c r="G1959" i="19"/>
  <c r="G1958" i="19"/>
  <c r="G1957" i="19"/>
  <c r="G1956" i="19"/>
  <c r="G1955" i="19"/>
  <c r="G1954" i="19"/>
  <c r="G1953" i="19"/>
  <c r="G1952" i="19"/>
  <c r="G1951" i="19"/>
  <c r="G1950" i="19"/>
  <c r="G1949" i="19"/>
  <c r="G1948" i="19"/>
  <c r="G1947" i="19"/>
  <c r="G1946" i="19"/>
  <c r="G1945" i="19"/>
  <c r="G1944" i="19"/>
  <c r="G1943" i="19"/>
  <c r="G1942" i="19"/>
  <c r="G1941" i="19"/>
  <c r="G1940" i="19"/>
  <c r="G1939" i="19"/>
  <c r="G1938" i="19"/>
  <c r="G1937" i="19"/>
  <c r="G1936" i="19"/>
  <c r="G1935" i="19"/>
  <c r="G1934" i="19"/>
  <c r="G1933" i="19"/>
  <c r="G1932" i="19"/>
  <c r="G1931" i="19"/>
  <c r="G1930" i="19"/>
  <c r="G1929" i="19"/>
  <c r="G1928" i="19"/>
  <c r="G1927" i="19"/>
  <c r="G1926" i="19"/>
  <c r="G1925" i="19"/>
  <c r="G1924" i="19"/>
  <c r="G1923" i="19"/>
  <c r="G1922" i="19"/>
  <c r="G1921" i="19"/>
  <c r="G1920" i="19"/>
  <c r="G1919" i="19"/>
  <c r="G1918" i="19"/>
  <c r="G1917" i="19"/>
  <c r="G1916" i="19"/>
  <c r="G1913" i="19"/>
  <c r="G1912" i="19"/>
  <c r="G1911" i="19"/>
  <c r="G1910" i="19"/>
  <c r="G1909" i="19"/>
  <c r="G1908" i="19"/>
  <c r="G1907" i="19"/>
  <c r="G1906" i="19"/>
  <c r="G1905" i="19"/>
  <c r="G1904" i="19"/>
  <c r="G1903" i="19"/>
  <c r="G1902" i="19"/>
  <c r="G1901" i="19"/>
  <c r="G1900" i="19"/>
  <c r="G1899" i="19"/>
  <c r="G1898" i="19"/>
  <c r="G1897" i="19"/>
  <c r="G1896" i="19"/>
  <c r="G1895" i="19"/>
  <c r="G1894" i="19"/>
  <c r="G1892" i="19"/>
  <c r="G1891" i="19"/>
  <c r="G1890" i="19"/>
  <c r="G1889" i="19"/>
  <c r="G1888" i="19"/>
  <c r="G1887" i="19"/>
  <c r="G1884" i="19"/>
  <c r="G1883" i="19"/>
  <c r="G1882" i="19"/>
  <c r="G1881" i="19"/>
  <c r="G1880" i="19"/>
  <c r="G1879" i="19"/>
  <c r="G1878" i="19"/>
  <c r="G1877" i="19"/>
  <c r="G1876" i="19"/>
  <c r="G1875" i="19"/>
  <c r="G1874" i="19"/>
  <c r="G1873" i="19"/>
  <c r="G1872" i="19"/>
  <c r="G1871" i="19"/>
  <c r="G1870" i="19"/>
  <c r="G1869" i="19"/>
  <c r="G1868" i="19"/>
  <c r="G1867" i="19"/>
  <c r="G1866" i="19"/>
  <c r="G1865" i="19"/>
  <c r="G1864" i="19"/>
  <c r="G1863" i="19"/>
  <c r="G1862" i="19"/>
  <c r="G1861" i="19"/>
  <c r="G1860" i="19"/>
  <c r="G1859" i="19"/>
  <c r="G1858" i="19"/>
  <c r="G1857" i="19"/>
  <c r="G1856" i="19"/>
  <c r="G1855" i="19"/>
  <c r="G1854" i="19"/>
  <c r="G1853" i="19"/>
  <c r="G1852" i="19"/>
  <c r="G1851" i="19"/>
  <c r="G1850" i="19"/>
  <c r="G1849" i="19"/>
  <c r="G1848" i="19"/>
  <c r="G1845" i="19"/>
  <c r="G1844" i="19"/>
  <c r="G1843" i="19"/>
  <c r="G1842" i="19"/>
  <c r="G1841" i="19"/>
  <c r="G1840" i="19"/>
  <c r="G1839" i="19"/>
  <c r="G1838" i="19"/>
  <c r="G1837" i="19"/>
  <c r="G1836" i="19"/>
  <c r="G1835" i="19"/>
  <c r="G1834" i="19"/>
  <c r="G1833" i="19"/>
  <c r="G1832" i="19"/>
  <c r="G1831" i="19"/>
  <c r="G1830" i="19"/>
  <c r="G1829" i="19"/>
  <c r="G1828" i="19"/>
  <c r="G1827" i="19"/>
  <c r="G1826" i="19"/>
  <c r="G1825" i="19"/>
  <c r="G1824" i="19"/>
  <c r="G1823" i="19"/>
  <c r="G1822" i="19"/>
  <c r="G1821" i="19"/>
  <c r="G1820" i="19"/>
  <c r="G1819" i="19"/>
  <c r="G1818" i="19"/>
  <c r="G1817" i="19"/>
  <c r="G1816" i="19"/>
  <c r="G1815" i="19"/>
  <c r="G1814" i="19"/>
  <c r="G1813" i="19"/>
  <c r="G1812" i="19"/>
  <c r="G1811" i="19"/>
  <c r="G1810" i="19"/>
  <c r="G1809" i="19"/>
  <c r="G1808" i="19"/>
  <c r="G1807" i="19"/>
  <c r="G1806" i="19"/>
  <c r="G1805" i="19"/>
  <c r="G1804" i="19"/>
  <c r="G1803" i="19"/>
  <c r="G1802" i="19"/>
  <c r="G1801" i="19"/>
  <c r="G1800" i="19"/>
  <c r="G1799" i="19"/>
  <c r="G1798" i="19"/>
  <c r="G1797" i="19"/>
  <c r="G1796" i="19"/>
  <c r="G1795" i="19"/>
  <c r="G1794" i="19"/>
  <c r="G1793" i="19"/>
  <c r="G1792" i="19"/>
  <c r="G1791" i="19"/>
  <c r="G1790" i="19"/>
  <c r="G1789" i="19"/>
  <c r="G1788" i="19"/>
  <c r="G1787" i="19"/>
  <c r="G1786" i="19"/>
  <c r="G1785" i="19"/>
  <c r="G1784" i="19"/>
  <c r="G1781" i="19"/>
  <c r="G1780" i="19"/>
  <c r="G1779" i="19"/>
  <c r="G1778" i="19"/>
  <c r="G1777" i="19"/>
  <c r="G1776" i="19"/>
  <c r="G1775" i="19"/>
  <c r="G1774" i="19"/>
  <c r="G1773" i="19"/>
  <c r="G1772" i="19"/>
  <c r="G1771" i="19"/>
  <c r="G1770" i="19"/>
  <c r="G1769" i="19"/>
  <c r="G1768" i="19"/>
  <c r="G1767" i="19"/>
  <c r="G1766" i="19"/>
  <c r="G1765" i="19"/>
  <c r="G1764" i="19"/>
  <c r="G1763" i="19"/>
  <c r="G1762" i="19"/>
  <c r="G1761" i="19"/>
  <c r="G1760" i="19"/>
  <c r="G1759" i="19"/>
  <c r="G1758" i="19"/>
  <c r="G1757" i="19"/>
  <c r="G1756" i="19"/>
  <c r="G1753" i="19"/>
  <c r="G1752" i="19"/>
  <c r="G1751" i="19"/>
  <c r="G1750" i="19"/>
  <c r="G1747" i="19"/>
  <c r="G1746" i="19"/>
  <c r="G1745" i="19"/>
  <c r="G1744" i="19"/>
  <c r="G1743" i="19"/>
  <c r="G1742" i="19"/>
  <c r="G1741" i="19"/>
  <c r="G1740" i="19"/>
  <c r="G1738" i="19"/>
  <c r="G1737" i="19"/>
  <c r="G1736" i="19"/>
  <c r="G1735" i="19"/>
  <c r="G1734" i="19"/>
  <c r="G1733" i="19"/>
  <c r="G1732" i="19"/>
  <c r="G1731" i="19"/>
  <c r="G1730" i="19"/>
  <c r="G1729" i="19"/>
  <c r="G1728" i="19"/>
  <c r="G1727" i="19"/>
  <c r="G1726" i="19"/>
  <c r="G1725" i="19"/>
  <c r="G1724" i="19"/>
  <c r="G1723" i="19"/>
  <c r="G1722" i="19"/>
  <c r="G1721" i="19"/>
  <c r="G1720" i="19"/>
  <c r="G1719" i="19"/>
  <c r="G1718" i="19"/>
  <c r="G1717" i="19"/>
  <c r="G1716" i="19"/>
  <c r="G1715" i="19"/>
  <c r="G1714" i="19"/>
  <c r="G1713" i="19"/>
  <c r="G1712" i="19"/>
  <c r="G1711" i="19"/>
  <c r="G1710" i="19"/>
  <c r="G1709" i="19"/>
  <c r="G1708" i="19"/>
  <c r="G1707" i="19"/>
  <c r="G1706" i="19"/>
  <c r="G1705" i="19"/>
  <c r="G1704" i="19"/>
  <c r="G1703" i="19"/>
  <c r="G1702" i="19"/>
  <c r="G1701" i="19"/>
  <c r="G1700" i="19"/>
  <c r="G1699" i="19"/>
  <c r="G1698" i="19"/>
  <c r="G1697" i="19"/>
  <c r="G1696" i="19"/>
  <c r="G1695" i="19"/>
  <c r="G1694" i="19"/>
  <c r="G1693" i="19"/>
  <c r="G1692" i="19"/>
  <c r="G1691" i="19"/>
  <c r="G1690" i="19"/>
  <c r="G1689" i="19"/>
  <c r="G1688" i="19"/>
  <c r="G1687" i="19"/>
  <c r="G1686" i="19"/>
  <c r="G1685" i="19"/>
  <c r="G1684" i="19"/>
  <c r="G1683" i="19"/>
  <c r="G1682" i="19"/>
  <c r="G1681" i="19"/>
  <c r="G1680" i="19"/>
  <c r="G1679" i="19"/>
  <c r="G1678" i="19"/>
  <c r="G1677" i="19"/>
  <c r="G1676" i="19"/>
  <c r="G1675" i="19"/>
  <c r="G1674" i="19"/>
  <c r="G1673" i="19"/>
  <c r="G1672" i="19"/>
  <c r="G1671" i="19"/>
  <c r="G1670" i="19"/>
  <c r="G1669" i="19"/>
  <c r="G1668" i="19"/>
  <c r="G1667" i="19"/>
  <c r="G1666" i="19"/>
  <c r="G1665" i="19"/>
  <c r="G1664" i="19"/>
  <c r="G1663" i="19"/>
  <c r="G1662" i="19"/>
  <c r="G1661" i="19"/>
  <c r="G1660" i="19"/>
  <c r="G1659" i="19"/>
  <c r="G1658" i="19"/>
  <c r="G1657" i="19"/>
  <c r="G1656" i="19"/>
  <c r="G1655" i="19"/>
  <c r="G1654" i="19"/>
  <c r="G1653" i="19"/>
  <c r="G1652" i="19"/>
  <c r="G1651" i="19"/>
  <c r="G1650" i="19"/>
  <c r="G1649" i="19"/>
  <c r="G1648" i="19"/>
  <c r="G1647" i="19"/>
  <c r="G1646" i="19"/>
  <c r="G1645" i="19"/>
  <c r="G1644" i="19"/>
  <c r="G1643" i="19"/>
  <c r="G1642" i="19"/>
  <c r="G1641" i="19"/>
  <c r="G1640" i="19"/>
  <c r="G1639" i="19"/>
  <c r="G1638" i="19"/>
  <c r="G1634" i="19"/>
  <c r="G1633" i="19"/>
  <c r="G1632" i="19"/>
  <c r="G1631" i="19"/>
  <c r="G1630" i="19"/>
  <c r="G1629" i="19"/>
  <c r="G1628" i="19"/>
  <c r="G1627" i="19"/>
  <c r="G1626" i="19"/>
  <c r="G1625" i="19"/>
  <c r="G1624" i="19"/>
  <c r="G1623" i="19"/>
  <c r="G1622" i="19"/>
  <c r="G1621" i="19"/>
  <c r="G1620" i="19"/>
  <c r="G1619" i="19"/>
  <c r="G1618" i="19"/>
  <c r="G1617" i="19"/>
  <c r="G1616" i="19"/>
  <c r="G1615" i="19"/>
  <c r="G1614" i="19"/>
  <c r="G1613" i="19"/>
  <c r="G1612" i="19"/>
  <c r="G1611" i="19"/>
  <c r="G1610" i="19"/>
  <c r="G1609" i="19"/>
  <c r="G1608" i="19"/>
  <c r="G1607" i="19"/>
  <c r="G1606" i="19"/>
  <c r="G1605" i="19"/>
  <c r="G1604" i="19"/>
  <c r="G1603" i="19"/>
  <c r="G1602" i="19"/>
  <c r="G1601" i="19"/>
  <c r="G1600" i="19"/>
  <c r="G1599" i="19"/>
  <c r="G1598" i="19"/>
  <c r="G1597" i="19"/>
  <c r="G1596" i="19"/>
  <c r="G1595" i="19"/>
  <c r="G1594" i="19"/>
  <c r="G1593" i="19"/>
  <c r="G1592" i="19"/>
  <c r="G1591" i="19"/>
  <c r="G1590" i="19"/>
  <c r="G1589" i="19"/>
  <c r="G1588" i="19"/>
  <c r="G1587" i="19"/>
  <c r="G1586" i="19"/>
  <c r="G1585" i="19"/>
  <c r="G1584" i="19"/>
  <c r="G1583" i="19"/>
  <c r="G1582" i="19"/>
  <c r="G1581" i="19"/>
  <c r="G1580" i="19"/>
  <c r="G1579" i="19"/>
  <c r="G1578" i="19"/>
  <c r="G1577" i="19"/>
  <c r="G1576" i="19"/>
  <c r="G1575" i="19"/>
  <c r="G1574" i="19"/>
  <c r="G1573" i="19"/>
  <c r="G1572" i="19"/>
  <c r="G1571" i="19"/>
  <c r="G1570" i="19"/>
  <c r="G1569" i="19"/>
  <c r="G1568" i="19"/>
  <c r="G1567" i="19"/>
  <c r="G1566" i="19"/>
  <c r="G1565" i="19"/>
  <c r="G1564" i="19"/>
  <c r="G1563" i="19"/>
  <c r="G1562" i="19"/>
  <c r="G1561" i="19"/>
  <c r="G1560" i="19"/>
  <c r="G1559" i="19"/>
  <c r="G1558" i="19"/>
  <c r="G1557" i="19"/>
  <c r="G1556" i="19"/>
  <c r="G1555" i="19"/>
  <c r="G1554" i="19"/>
  <c r="G1553" i="19"/>
  <c r="G1552" i="19"/>
  <c r="G1551" i="19"/>
  <c r="G1550" i="19"/>
  <c r="G1549" i="19"/>
  <c r="G1548" i="19"/>
  <c r="G1547" i="19"/>
  <c r="G1546" i="19"/>
  <c r="G1545" i="19"/>
  <c r="G1544" i="19"/>
  <c r="G1543" i="19"/>
  <c r="G1542" i="19"/>
  <c r="G1541" i="19"/>
  <c r="G1540" i="19"/>
  <c r="G1537" i="19"/>
  <c r="G1536" i="19"/>
  <c r="G1535" i="19"/>
  <c r="G1534" i="19"/>
  <c r="G1533" i="19"/>
  <c r="G1532" i="19"/>
  <c r="G1531" i="19"/>
  <c r="G1530" i="19"/>
  <c r="G1529" i="19"/>
  <c r="G1528" i="19"/>
  <c r="G1527" i="19"/>
  <c r="G1526" i="19"/>
  <c r="G1525" i="19"/>
  <c r="G1524" i="19"/>
  <c r="G1523" i="19"/>
  <c r="G1522" i="19"/>
  <c r="G1519" i="19"/>
  <c r="G1518" i="19"/>
  <c r="G1517" i="19"/>
  <c r="G1516" i="19"/>
  <c r="G1515" i="19"/>
  <c r="G1514" i="19"/>
  <c r="G1513" i="19"/>
  <c r="G1512" i="19"/>
  <c r="G1511" i="19"/>
  <c r="G1510" i="19"/>
  <c r="G1509" i="19"/>
  <c r="G1508" i="19"/>
  <c r="G1507" i="19"/>
  <c r="G1506" i="19"/>
  <c r="G1505" i="19"/>
  <c r="G1504" i="19"/>
  <c r="G1503" i="19"/>
  <c r="G1502" i="19"/>
  <c r="G1501" i="19"/>
  <c r="G1500" i="19"/>
  <c r="G1498" i="19"/>
  <c r="G1497" i="19"/>
  <c r="G1496" i="19"/>
  <c r="G1495" i="19"/>
  <c r="G1494" i="19"/>
  <c r="G1493" i="19"/>
  <c r="G1492" i="19"/>
  <c r="G1491" i="19"/>
  <c r="G1488" i="19"/>
  <c r="G1487" i="19"/>
  <c r="G1486" i="19"/>
  <c r="G1485" i="19"/>
  <c r="G1484" i="19"/>
  <c r="G1483" i="19"/>
  <c r="G1482" i="19"/>
  <c r="G1481" i="19"/>
  <c r="G1480" i="19"/>
  <c r="G1479" i="19"/>
  <c r="G1478" i="19"/>
  <c r="G1477" i="19"/>
  <c r="G1476" i="19"/>
  <c r="G1475" i="19"/>
  <c r="G1474" i="19"/>
  <c r="G1473" i="19"/>
  <c r="G1472" i="19"/>
  <c r="G1468" i="19"/>
  <c r="G1467" i="19"/>
  <c r="G1466" i="19"/>
  <c r="G1465" i="19"/>
  <c r="G1463" i="19"/>
  <c r="G1462" i="19"/>
  <c r="G1461" i="19"/>
  <c r="G1460" i="19"/>
  <c r="G1459" i="19"/>
  <c r="G1458" i="19"/>
  <c r="G1457" i="19"/>
  <c r="G1456" i="19"/>
  <c r="G1455" i="19"/>
  <c r="G1454" i="19"/>
  <c r="G1453" i="19"/>
  <c r="G1452" i="19"/>
  <c r="G1451" i="19"/>
  <c r="G1450" i="19"/>
  <c r="G1449" i="19"/>
  <c r="G1448" i="19"/>
  <c r="G1447" i="19"/>
  <c r="G1446" i="19"/>
  <c r="G1445" i="19"/>
  <c r="G1444" i="19"/>
  <c r="G1443" i="19"/>
  <c r="G1442" i="19"/>
  <c r="G1441" i="19"/>
  <c r="G1440" i="19"/>
  <c r="G1439" i="19"/>
  <c r="G1438" i="19"/>
  <c r="G1437" i="19"/>
  <c r="G1436" i="19"/>
  <c r="G1435" i="19"/>
  <c r="G1434" i="19"/>
  <c r="G1433" i="19"/>
  <c r="G1432" i="19"/>
  <c r="G1431" i="19"/>
  <c r="G1430" i="19"/>
  <c r="G1429" i="19"/>
  <c r="G1428" i="19"/>
  <c r="G1427" i="19"/>
  <c r="G1426" i="19"/>
  <c r="G1424" i="19"/>
  <c r="G1423" i="19"/>
  <c r="G1422" i="19"/>
  <c r="G1421" i="19"/>
  <c r="G1420" i="19"/>
  <c r="G1419" i="19"/>
  <c r="G1418" i="19"/>
  <c r="G1417" i="19"/>
  <c r="G1416" i="19"/>
  <c r="G1415" i="19"/>
  <c r="G1414" i="19"/>
  <c r="G1413" i="19"/>
  <c r="G1411" i="19"/>
  <c r="G1410" i="19"/>
  <c r="G1409" i="19"/>
  <c r="G1408" i="19"/>
  <c r="G1407" i="19"/>
  <c r="G1406" i="19"/>
  <c r="G1405" i="19"/>
  <c r="G1404" i="19"/>
  <c r="G1403" i="19"/>
  <c r="G1402" i="19"/>
  <c r="G1401" i="19"/>
  <c r="G1400" i="19"/>
  <c r="G1399" i="19"/>
  <c r="G1398" i="19"/>
  <c r="G1397" i="19"/>
  <c r="G1396" i="19"/>
  <c r="G1395" i="19"/>
  <c r="G1394" i="19"/>
  <c r="G1393" i="19"/>
  <c r="G1392" i="19"/>
  <c r="G1391" i="19"/>
  <c r="G1390" i="19"/>
  <c r="G1389" i="19"/>
  <c r="G1388" i="19"/>
  <c r="G1387" i="19"/>
  <c r="G1386" i="19"/>
  <c r="G1385" i="19"/>
  <c r="G1384" i="19"/>
  <c r="G1383" i="19"/>
  <c r="G1382" i="19"/>
  <c r="G1381" i="19"/>
  <c r="G1380" i="19"/>
  <c r="G1379" i="19"/>
  <c r="G1378" i="19"/>
  <c r="G1377" i="19"/>
  <c r="G1376" i="19"/>
  <c r="G1375" i="19"/>
  <c r="G1374" i="19"/>
  <c r="G1373" i="19"/>
  <c r="G1372" i="19"/>
  <c r="G1371" i="19"/>
  <c r="G1370" i="19"/>
  <c r="G1369" i="19"/>
  <c r="G1368" i="19"/>
  <c r="G1367" i="19"/>
  <c r="G1366" i="19"/>
  <c r="G1365" i="19"/>
  <c r="G1364" i="19"/>
  <c r="G1363" i="19"/>
  <c r="G1362" i="19"/>
  <c r="G1361" i="19"/>
  <c r="G1360" i="19"/>
  <c r="G1359" i="19"/>
  <c r="G1358" i="19"/>
  <c r="G1357" i="19"/>
  <c r="G1356" i="19"/>
  <c r="G1355" i="19"/>
  <c r="G1354" i="19"/>
  <c r="G1353" i="19"/>
  <c r="G1352" i="19"/>
  <c r="G1351" i="19"/>
  <c r="G1350" i="19"/>
  <c r="G1349" i="19"/>
  <c r="G1348" i="19"/>
  <c r="G1347" i="19"/>
  <c r="G1346" i="19"/>
  <c r="G1345" i="19"/>
  <c r="G1344" i="19"/>
  <c r="G1343" i="19"/>
  <c r="G1342" i="19"/>
  <c r="G1341" i="19"/>
  <c r="G1340" i="19"/>
  <c r="G1339" i="19"/>
  <c r="G1338" i="19"/>
  <c r="G1337" i="19"/>
  <c r="G1336" i="19"/>
  <c r="G1335" i="19"/>
  <c r="G1334" i="19"/>
  <c r="G1333" i="19"/>
  <c r="G1332" i="19"/>
  <c r="G1331" i="19"/>
  <c r="G1330" i="19"/>
  <c r="G1329" i="19"/>
  <c r="G1328" i="19"/>
  <c r="G1327" i="19"/>
  <c r="G1326" i="19"/>
  <c r="G1325" i="19"/>
  <c r="G1324" i="19"/>
  <c r="G1323" i="19"/>
  <c r="G1322" i="19"/>
  <c r="G1321" i="19"/>
  <c r="G1320" i="19"/>
  <c r="G1319" i="19"/>
  <c r="G1318" i="19"/>
  <c r="G1317" i="19"/>
  <c r="G1316" i="19"/>
  <c r="G1315" i="19"/>
  <c r="G1314" i="19"/>
  <c r="G1313" i="19"/>
  <c r="G1312" i="19"/>
  <c r="G1311" i="19"/>
  <c r="G1310" i="19"/>
  <c r="G1309" i="19"/>
  <c r="G1308" i="19"/>
  <c r="G1307" i="19"/>
  <c r="G1306" i="19"/>
  <c r="G1305" i="19"/>
  <c r="G1304" i="19"/>
  <c r="G1303" i="19"/>
  <c r="G1302" i="19"/>
  <c r="G1301" i="19"/>
  <c r="G1300" i="19"/>
  <c r="G1299" i="19"/>
  <c r="G1298" i="19"/>
  <c r="G1297" i="19"/>
  <c r="G1296" i="19"/>
  <c r="G1295" i="19"/>
  <c r="G1294" i="19"/>
  <c r="G1293" i="19"/>
  <c r="G1292" i="19"/>
  <c r="G1291" i="19"/>
  <c r="G1290" i="19"/>
  <c r="G1289" i="19"/>
  <c r="G1288" i="19"/>
  <c r="G1287" i="19"/>
  <c r="G1286" i="19"/>
  <c r="G1285" i="19"/>
  <c r="G1284" i="19"/>
  <c r="G1283" i="19"/>
  <c r="G1282" i="19"/>
  <c r="G1281" i="19"/>
  <c r="G1278" i="19"/>
  <c r="G1277" i="19"/>
  <c r="G1276" i="19"/>
  <c r="G1275" i="19"/>
  <c r="G1274" i="19"/>
  <c r="G1273" i="19"/>
  <c r="G1272" i="19"/>
  <c r="G1271" i="19"/>
  <c r="G1270" i="19"/>
  <c r="G1269" i="19"/>
  <c r="G1268" i="19"/>
  <c r="G1267" i="19"/>
  <c r="G1266" i="19"/>
  <c r="G1265" i="19"/>
  <c r="G1264" i="19"/>
  <c r="G1263" i="19"/>
  <c r="G1262" i="19"/>
  <c r="G1261" i="19"/>
  <c r="G1260" i="19"/>
  <c r="G1259" i="19"/>
  <c r="G1258" i="19"/>
  <c r="G1257" i="19"/>
  <c r="G1256" i="19"/>
  <c r="G1255" i="19"/>
  <c r="G1254" i="19"/>
  <c r="G1253" i="19"/>
  <c r="G1252" i="19"/>
  <c r="G1251" i="19"/>
  <c r="G1250" i="19"/>
  <c r="G1249" i="19"/>
  <c r="G1248" i="19"/>
  <c r="G1245" i="19"/>
  <c r="G1244" i="19"/>
  <c r="G1243" i="19"/>
  <c r="G1242" i="19"/>
  <c r="G1241" i="19"/>
  <c r="G1240" i="19"/>
  <c r="G1238" i="19"/>
  <c r="G1237" i="19"/>
  <c r="G1236" i="19"/>
  <c r="G1235" i="19"/>
  <c r="G1234" i="19"/>
  <c r="G1233" i="19"/>
  <c r="G1232" i="19"/>
  <c r="G1231" i="19"/>
  <c r="G1230" i="19"/>
  <c r="G1229" i="19"/>
  <c r="G1228" i="19"/>
  <c r="G1227" i="19"/>
  <c r="G1226" i="19"/>
  <c r="G1225" i="19"/>
  <c r="G1224" i="19"/>
  <c r="G1223" i="19"/>
  <c r="G1222" i="19"/>
  <c r="G1221" i="19"/>
  <c r="G1220" i="19"/>
  <c r="G1219" i="19"/>
  <c r="G1218" i="19"/>
  <c r="G1217" i="19"/>
  <c r="G1216" i="19"/>
  <c r="G1215" i="19"/>
  <c r="G1214" i="19"/>
  <c r="G1213" i="19"/>
  <c r="G1212" i="19"/>
  <c r="G1211" i="19"/>
  <c r="G1210" i="19"/>
  <c r="G1209" i="19"/>
  <c r="G1208" i="19"/>
  <c r="G1207" i="19"/>
  <c r="G1206" i="19"/>
  <c r="G1205" i="19"/>
  <c r="G1204" i="19"/>
  <c r="G1203" i="19"/>
  <c r="G1202" i="19"/>
  <c r="G1201" i="19"/>
  <c r="G1200" i="19"/>
  <c r="G1199" i="19"/>
  <c r="G1198" i="19"/>
  <c r="G1197" i="19"/>
  <c r="G1196" i="19"/>
  <c r="G1195" i="19"/>
  <c r="G1194" i="19"/>
  <c r="G1193" i="19"/>
  <c r="G1192" i="19"/>
  <c r="G1191" i="19"/>
  <c r="G1190" i="19"/>
  <c r="G1189" i="19"/>
  <c r="G1188" i="19"/>
  <c r="G1187" i="19"/>
  <c r="G1186" i="19"/>
  <c r="G1185" i="19"/>
  <c r="G1184" i="19"/>
  <c r="G1183" i="19"/>
  <c r="G1180" i="19"/>
  <c r="G1179" i="19"/>
  <c r="G1178" i="19"/>
  <c r="G1177" i="19"/>
  <c r="G1176" i="19"/>
  <c r="G1175" i="19"/>
  <c r="G1174" i="19"/>
  <c r="G1173" i="19"/>
  <c r="G1172" i="19"/>
  <c r="G1171" i="19"/>
  <c r="G1170" i="19"/>
  <c r="G1169" i="19"/>
  <c r="G1168" i="19"/>
  <c r="G1167" i="19"/>
  <c r="G1166" i="19"/>
  <c r="G1165" i="19"/>
  <c r="G1164" i="19"/>
  <c r="G1163" i="19"/>
  <c r="G1162" i="19"/>
  <c r="G1161" i="19"/>
  <c r="G1160" i="19"/>
  <c r="G1159" i="19"/>
  <c r="G1158" i="19"/>
  <c r="G1157" i="19"/>
  <c r="G1156" i="19"/>
  <c r="G1155" i="19"/>
  <c r="G1154" i="19"/>
  <c r="G1153" i="19"/>
  <c r="G1152" i="19"/>
  <c r="G1151" i="19"/>
  <c r="G1150" i="19"/>
  <c r="G1149" i="19"/>
  <c r="G1148" i="19"/>
  <c r="G1147" i="19"/>
  <c r="G1146" i="19"/>
  <c r="G1145" i="19"/>
  <c r="G1144" i="19"/>
  <c r="G1143" i="19"/>
  <c r="G1142" i="19"/>
  <c r="G1141" i="19"/>
  <c r="G1140" i="19"/>
  <c r="G1139" i="19"/>
  <c r="G1138" i="19"/>
  <c r="G1137" i="19"/>
  <c r="G1136" i="19"/>
  <c r="G1135" i="19"/>
  <c r="G1134" i="19"/>
  <c r="G1133" i="19"/>
  <c r="G1132" i="19"/>
  <c r="G1131" i="19"/>
  <c r="G1130" i="19"/>
  <c r="G1129" i="19"/>
  <c r="G1128" i="19"/>
  <c r="G1127" i="19"/>
  <c r="G1126" i="19"/>
  <c r="G1125" i="19"/>
  <c r="G1124" i="19"/>
  <c r="G1121" i="19"/>
  <c r="G1120" i="19"/>
  <c r="G1119" i="19"/>
  <c r="G1118" i="19"/>
  <c r="G1117" i="19"/>
  <c r="G1116" i="19"/>
  <c r="G1115" i="19"/>
  <c r="G1114" i="19"/>
  <c r="G1111" i="19"/>
  <c r="G1110" i="19"/>
  <c r="G1109" i="19"/>
  <c r="G1108" i="19"/>
  <c r="G1107" i="19"/>
  <c r="G1106" i="19"/>
  <c r="G1105" i="19"/>
  <c r="G1104" i="19"/>
  <c r="G1103" i="19"/>
  <c r="G1102" i="19"/>
  <c r="G1101" i="19"/>
  <c r="G1100" i="19"/>
  <c r="G1099" i="19"/>
  <c r="G1098" i="19"/>
  <c r="G1097" i="19"/>
  <c r="G1096" i="19"/>
  <c r="G1095" i="19"/>
  <c r="G1094" i="19"/>
  <c r="G1093" i="19"/>
  <c r="G1092" i="19"/>
  <c r="G1091" i="19"/>
  <c r="G1090" i="19"/>
  <c r="G1089" i="19"/>
  <c r="G1088" i="19"/>
  <c r="G1087" i="19"/>
  <c r="G1086" i="19"/>
  <c r="G1085" i="19"/>
  <c r="G1084" i="19"/>
  <c r="G1083" i="19"/>
  <c r="G1082" i="19"/>
  <c r="G1080" i="19"/>
  <c r="G1079" i="19"/>
  <c r="G1078" i="19"/>
  <c r="G1077" i="19"/>
  <c r="G1076" i="19"/>
  <c r="G1075" i="19"/>
  <c r="G1074" i="19"/>
  <c r="G1073" i="19"/>
  <c r="G1072" i="19"/>
  <c r="G1071" i="19"/>
  <c r="G1070" i="19"/>
  <c r="G1069" i="19"/>
  <c r="G1068" i="19"/>
  <c r="G1067" i="19"/>
  <c r="G1066" i="19"/>
  <c r="G1065" i="19"/>
  <c r="G1064" i="19"/>
  <c r="G1063" i="19"/>
  <c r="G1062" i="19"/>
  <c r="G1061" i="19"/>
  <c r="G1060" i="19"/>
  <c r="G1059" i="19"/>
  <c r="G1058" i="19"/>
  <c r="G1057" i="19"/>
  <c r="G1056" i="19"/>
  <c r="G1055" i="19"/>
  <c r="G1054" i="19"/>
  <c r="G1053" i="19"/>
  <c r="G1052" i="19"/>
  <c r="G1051" i="19"/>
  <c r="G1050" i="19"/>
  <c r="G1048" i="19"/>
  <c r="G1047" i="19"/>
  <c r="G1046" i="19"/>
  <c r="G1045" i="19"/>
  <c r="G1043" i="19"/>
  <c r="G1042" i="19"/>
  <c r="G1041" i="19"/>
  <c r="G1040" i="19"/>
  <c r="G1039" i="19"/>
  <c r="G1038" i="19"/>
  <c r="G1037" i="19"/>
  <c r="G1036" i="19"/>
  <c r="G1035" i="19"/>
  <c r="G1034" i="19"/>
  <c r="G1033" i="19"/>
  <c r="G1032" i="19"/>
  <c r="G1031" i="19"/>
  <c r="G1030" i="19"/>
  <c r="G1029" i="19"/>
  <c r="G1028" i="19"/>
  <c r="G1027" i="19"/>
  <c r="G1026" i="19"/>
  <c r="G1025" i="19"/>
  <c r="G1024" i="19"/>
  <c r="G1023" i="19"/>
  <c r="G1022" i="19"/>
  <c r="G1021" i="19"/>
  <c r="G1020" i="19"/>
  <c r="G1019" i="19"/>
  <c r="G1018" i="19"/>
  <c r="G1015" i="19"/>
  <c r="G1014" i="19"/>
  <c r="G1013" i="19"/>
  <c r="G1012" i="19"/>
  <c r="G1011" i="19"/>
  <c r="G1010" i="19"/>
  <c r="G1009" i="19"/>
  <c r="G1008" i="19"/>
  <c r="G1007" i="19"/>
  <c r="G1006" i="19"/>
  <c r="G1005" i="19"/>
  <c r="G1004" i="19"/>
  <c r="G1003" i="19"/>
  <c r="G1002" i="19"/>
  <c r="G1001" i="19"/>
  <c r="G1000" i="19"/>
  <c r="G999" i="19"/>
  <c r="G998" i="19"/>
  <c r="G997" i="19"/>
  <c r="G996" i="19"/>
  <c r="G995" i="19"/>
  <c r="G994" i="19"/>
  <c r="G993" i="19"/>
  <c r="G992" i="19"/>
  <c r="G991" i="19"/>
  <c r="G990" i="19"/>
  <c r="G989" i="19"/>
  <c r="G988" i="19"/>
  <c r="G987" i="19"/>
  <c r="G986" i="19"/>
  <c r="G985" i="19"/>
  <c r="G984" i="19"/>
  <c r="G983" i="19"/>
  <c r="G982" i="19"/>
  <c r="G981" i="19"/>
  <c r="G980" i="19"/>
  <c r="G979" i="19"/>
  <c r="G978" i="19"/>
  <c r="G977" i="19"/>
  <c r="G976" i="19"/>
  <c r="G975" i="19"/>
  <c r="G974" i="19"/>
  <c r="G971" i="19"/>
  <c r="G970" i="19"/>
  <c r="G969" i="19"/>
  <c r="G968" i="19"/>
  <c r="G967" i="19"/>
  <c r="G966" i="19"/>
  <c r="G965" i="19"/>
  <c r="G964" i="19"/>
  <c r="G963" i="19"/>
  <c r="G962" i="19"/>
  <c r="G961" i="19"/>
  <c r="G960" i="19"/>
  <c r="G959" i="19"/>
  <c r="G958" i="19"/>
  <c r="G957" i="19"/>
  <c r="G956" i="19"/>
  <c r="G955" i="19"/>
  <c r="G954" i="19"/>
  <c r="G953" i="19"/>
  <c r="G952" i="19"/>
  <c r="G951" i="19"/>
  <c r="G950" i="19"/>
  <c r="G949" i="19"/>
  <c r="G948" i="19"/>
  <c r="G947" i="19"/>
  <c r="G946" i="19"/>
  <c r="G945" i="19"/>
  <c r="G944" i="19"/>
  <c r="G943" i="19"/>
  <c r="G942" i="19"/>
  <c r="G941" i="19"/>
  <c r="G940" i="19"/>
  <c r="G939" i="19"/>
  <c r="G938" i="19"/>
  <c r="G937" i="19"/>
  <c r="G936" i="19"/>
  <c r="G935" i="19"/>
  <c r="G934" i="19"/>
  <c r="G933" i="19"/>
  <c r="G932" i="19"/>
  <c r="G931" i="19"/>
  <c r="G930" i="19"/>
  <c r="G929" i="19"/>
  <c r="G928" i="19"/>
  <c r="G927" i="19"/>
  <c r="G926" i="19"/>
  <c r="G925" i="19"/>
  <c r="G924" i="19"/>
  <c r="G923" i="19"/>
  <c r="G922" i="19"/>
  <c r="G921" i="19"/>
  <c r="G920" i="19"/>
  <c r="G919" i="19"/>
  <c r="G918" i="19"/>
  <c r="G917" i="19"/>
  <c r="G916" i="19"/>
  <c r="G915" i="19"/>
  <c r="G913" i="19"/>
  <c r="G912" i="19"/>
  <c r="G911" i="19"/>
  <c r="G910" i="19"/>
  <c r="G907" i="19"/>
  <c r="G906" i="19"/>
  <c r="G905" i="19"/>
  <c r="G904" i="19"/>
  <c r="G903" i="19"/>
  <c r="G902" i="19"/>
  <c r="G901" i="19"/>
  <c r="G900" i="19"/>
  <c r="G897" i="19"/>
  <c r="G896" i="19"/>
  <c r="G895" i="19"/>
  <c r="G894" i="19"/>
  <c r="G893" i="19"/>
  <c r="G892" i="19"/>
  <c r="G891" i="19"/>
  <c r="G890" i="19"/>
  <c r="G889" i="19"/>
  <c r="G888" i="19"/>
  <c r="G887" i="19"/>
  <c r="G886" i="19"/>
  <c r="G885" i="19"/>
  <c r="G884" i="19"/>
  <c r="G883" i="19"/>
  <c r="G882" i="19"/>
  <c r="G881" i="19"/>
  <c r="G880" i="19"/>
  <c r="G879" i="19"/>
  <c r="G878" i="19"/>
  <c r="G877" i="19"/>
  <c r="G876" i="19"/>
  <c r="G875" i="19"/>
  <c r="G874" i="19"/>
  <c r="G873" i="19"/>
  <c r="G872" i="19"/>
  <c r="G871" i="19"/>
  <c r="G870" i="19"/>
  <c r="G869" i="19"/>
  <c r="G868" i="19"/>
  <c r="G867" i="19"/>
  <c r="G866" i="19"/>
  <c r="G865" i="19"/>
  <c r="G864" i="19"/>
  <c r="G863" i="19"/>
  <c r="G862" i="19"/>
  <c r="G861" i="19"/>
  <c r="G860" i="19"/>
  <c r="G859" i="19"/>
  <c r="G858" i="19"/>
  <c r="G857" i="19"/>
  <c r="G856" i="19"/>
  <c r="G855" i="19"/>
  <c r="G854" i="19"/>
  <c r="G853" i="19"/>
  <c r="G852" i="19"/>
  <c r="G851" i="19"/>
  <c r="G850" i="19"/>
  <c r="G849" i="19"/>
  <c r="G848" i="19"/>
  <c r="G847" i="19"/>
  <c r="G846" i="19"/>
  <c r="G845" i="19"/>
  <c r="G844" i="19"/>
  <c r="G843" i="19"/>
  <c r="G842" i="19"/>
  <c r="G841" i="19"/>
  <c r="G840" i="19"/>
  <c r="G839" i="19"/>
  <c r="G838" i="19"/>
  <c r="G837" i="19"/>
  <c r="G836" i="19"/>
  <c r="G835" i="19"/>
  <c r="G834" i="19"/>
  <c r="G833" i="19"/>
  <c r="G832" i="19"/>
  <c r="G831" i="19"/>
  <c r="G830" i="19"/>
  <c r="G829" i="19"/>
  <c r="G828" i="19"/>
  <c r="G827" i="19"/>
  <c r="G826" i="19"/>
  <c r="G825" i="19"/>
  <c r="G824" i="19"/>
  <c r="G823" i="19"/>
  <c r="G822" i="19"/>
  <c r="G821" i="19"/>
  <c r="G820" i="19"/>
  <c r="G817" i="19"/>
  <c r="G816" i="19"/>
  <c r="G815" i="19"/>
  <c r="G814" i="19"/>
  <c r="G813" i="19"/>
  <c r="G812" i="19"/>
  <c r="G811" i="19"/>
  <c r="G810" i="19"/>
  <c r="G809" i="19"/>
  <c r="G808" i="19"/>
  <c r="G807" i="19"/>
  <c r="G806" i="19"/>
  <c r="G805" i="19"/>
  <c r="G804" i="19"/>
  <c r="G803" i="19"/>
  <c r="G802" i="19"/>
  <c r="G801" i="19"/>
  <c r="G800" i="19"/>
  <c r="G799" i="19"/>
  <c r="G798" i="19"/>
  <c r="G797" i="19"/>
  <c r="G796" i="19"/>
  <c r="G795" i="19"/>
  <c r="G794" i="19"/>
  <c r="G793" i="19"/>
  <c r="G792" i="19"/>
  <c r="G791" i="19"/>
  <c r="G790" i="19"/>
  <c r="G789" i="19"/>
  <c r="G788" i="19"/>
  <c r="G787" i="19"/>
  <c r="G786" i="19"/>
  <c r="G785" i="19"/>
  <c r="G784" i="19"/>
  <c r="G783" i="19"/>
  <c r="G782" i="19"/>
  <c r="G781" i="19"/>
  <c r="G780" i="19"/>
  <c r="G779" i="19"/>
  <c r="G778" i="19"/>
  <c r="G777" i="19"/>
  <c r="G776" i="19"/>
  <c r="G775" i="19"/>
  <c r="G774" i="19"/>
  <c r="G773" i="19"/>
  <c r="G772" i="19"/>
  <c r="G771" i="19"/>
  <c r="G770" i="19"/>
  <c r="G769" i="19"/>
  <c r="G768" i="19"/>
  <c r="G767" i="19"/>
  <c r="G766" i="19"/>
  <c r="G765" i="19"/>
  <c r="G764" i="19"/>
  <c r="G763" i="19"/>
  <c r="G762" i="19"/>
  <c r="G761" i="19"/>
  <c r="G760" i="19"/>
  <c r="G759" i="19"/>
  <c r="G758" i="19"/>
  <c r="G757" i="19"/>
  <c r="G756" i="19"/>
  <c r="G755" i="19"/>
  <c r="G754" i="19"/>
  <c r="G753" i="19"/>
  <c r="G752" i="19"/>
  <c r="G751" i="19"/>
  <c r="G750" i="19"/>
  <c r="G749" i="19"/>
  <c r="G748" i="19"/>
  <c r="G747" i="19"/>
  <c r="G746" i="19"/>
  <c r="G744" i="19"/>
  <c r="G743" i="19"/>
  <c r="G742" i="19"/>
  <c r="G741" i="19"/>
  <c r="G740" i="19"/>
  <c r="G739" i="19"/>
  <c r="G738" i="19"/>
  <c r="G737" i="19"/>
  <c r="G736" i="19"/>
  <c r="G735" i="19"/>
  <c r="G734" i="19"/>
  <c r="G733" i="19"/>
  <c r="G732" i="19"/>
  <c r="G731" i="19"/>
  <c r="G730" i="19"/>
  <c r="G729" i="19"/>
  <c r="G728" i="19"/>
  <c r="G727" i="19"/>
  <c r="G726" i="19"/>
  <c r="G725" i="19"/>
  <c r="G724" i="19"/>
  <c r="G723" i="19"/>
  <c r="G722" i="19"/>
  <c r="G721" i="19"/>
  <c r="G720" i="19"/>
  <c r="G719" i="19"/>
  <c r="G718" i="19"/>
  <c r="G717" i="19"/>
  <c r="G716" i="19"/>
  <c r="G715" i="19"/>
  <c r="G714" i="19"/>
  <c r="G713" i="19"/>
  <c r="G712" i="19"/>
  <c r="G711" i="19"/>
  <c r="G710" i="19"/>
  <c r="G709" i="19"/>
  <c r="G708" i="19"/>
  <c r="G707" i="19"/>
  <c r="G706" i="19"/>
  <c r="G705" i="19"/>
  <c r="G704" i="19"/>
  <c r="G703" i="19"/>
  <c r="G702" i="19"/>
  <c r="G701" i="19"/>
  <c r="G700" i="19"/>
  <c r="G699" i="19"/>
  <c r="G698" i="19"/>
  <c r="G697" i="19"/>
  <c r="G696" i="19"/>
  <c r="G695" i="19"/>
  <c r="G694" i="19"/>
  <c r="G693" i="19"/>
  <c r="G692" i="19"/>
  <c r="G691" i="19"/>
  <c r="G690" i="19"/>
  <c r="G689" i="19"/>
  <c r="G688" i="19"/>
  <c r="G687" i="19"/>
  <c r="G686" i="19"/>
  <c r="G685" i="19"/>
  <c r="G684" i="19"/>
  <c r="G683" i="19"/>
  <c r="G681" i="19"/>
  <c r="G680" i="19"/>
  <c r="G679" i="19"/>
  <c r="G678" i="19"/>
  <c r="G677" i="19"/>
  <c r="G676" i="19"/>
  <c r="G675" i="19"/>
  <c r="G674" i="19"/>
  <c r="G673" i="19"/>
  <c r="G672" i="19"/>
  <c r="G671" i="19"/>
  <c r="G670" i="19"/>
  <c r="G669" i="19"/>
  <c r="G668" i="19"/>
  <c r="G667" i="19"/>
  <c r="G666" i="19"/>
  <c r="G665" i="19"/>
  <c r="G664" i="19"/>
  <c r="G663" i="19"/>
  <c r="G662" i="19"/>
  <c r="G661" i="19"/>
  <c r="G660" i="19"/>
  <c r="G659" i="19"/>
  <c r="G658" i="19"/>
  <c r="G657" i="19"/>
  <c r="G656" i="19"/>
  <c r="G655" i="19"/>
  <c r="G654" i="19"/>
  <c r="G653" i="19"/>
  <c r="G652" i="19"/>
  <c r="G651" i="19"/>
  <c r="G650" i="19"/>
  <c r="G649" i="19"/>
  <c r="G648" i="19"/>
  <c r="G647" i="19"/>
  <c r="G646" i="19"/>
  <c r="G645" i="19"/>
  <c r="G644" i="19"/>
  <c r="G643" i="19"/>
  <c r="G642" i="19"/>
  <c r="G641" i="19"/>
  <c r="G640" i="19"/>
  <c r="G639" i="19"/>
  <c r="G638" i="19"/>
  <c r="G637" i="19"/>
  <c r="G636" i="19"/>
  <c r="G635" i="19"/>
  <c r="G634" i="19"/>
  <c r="G633" i="19"/>
  <c r="G632" i="19"/>
  <c r="G631" i="19"/>
  <c r="G630" i="19"/>
  <c r="G629" i="19"/>
  <c r="G628" i="19"/>
  <c r="G627" i="19"/>
  <c r="G626" i="19"/>
  <c r="G625" i="19"/>
  <c r="G624" i="19"/>
  <c r="G623" i="19"/>
  <c r="G622" i="19"/>
  <c r="G621" i="19"/>
  <c r="G620" i="19"/>
  <c r="G619" i="19"/>
  <c r="G618" i="19"/>
  <c r="G617" i="19"/>
  <c r="G616" i="19"/>
  <c r="G615" i="19"/>
  <c r="G614" i="19"/>
  <c r="G613" i="19"/>
  <c r="G612" i="19"/>
  <c r="G611" i="19"/>
  <c r="G610" i="19"/>
  <c r="G609" i="19"/>
  <c r="G608" i="19"/>
  <c r="G607" i="19"/>
  <c r="G606" i="19"/>
  <c r="G605" i="19"/>
  <c r="G604" i="19"/>
  <c r="G603" i="19"/>
  <c r="G602" i="19"/>
  <c r="G601" i="19"/>
  <c r="G600" i="19"/>
  <c r="G599" i="19"/>
  <c r="G598" i="19"/>
  <c r="G597" i="19"/>
  <c r="G596" i="19"/>
  <c r="G595" i="19"/>
  <c r="G594" i="19"/>
  <c r="G593" i="19"/>
  <c r="G592" i="19"/>
  <c r="G591" i="19"/>
  <c r="G590" i="19"/>
  <c r="G589" i="19"/>
  <c r="G588" i="19"/>
  <c r="G587" i="19"/>
  <c r="G586" i="19"/>
  <c r="G585" i="19"/>
  <c r="G584" i="19"/>
  <c r="G583" i="19"/>
  <c r="G582" i="19"/>
  <c r="G581" i="19"/>
  <c r="G580" i="19"/>
  <c r="G579" i="19"/>
  <c r="G578" i="19"/>
  <c r="G577" i="19"/>
  <c r="G576" i="19"/>
  <c r="G575" i="19"/>
  <c r="G574" i="19"/>
  <c r="G573" i="19"/>
  <c r="G572" i="19"/>
  <c r="G571" i="19"/>
  <c r="G570" i="19"/>
  <c r="G569" i="19"/>
  <c r="G568" i="19"/>
  <c r="G567" i="19"/>
  <c r="G566" i="19"/>
  <c r="G565" i="19"/>
  <c r="G564" i="19"/>
  <c r="G563" i="19"/>
  <c r="G562" i="19"/>
  <c r="G561" i="19"/>
  <c r="G560" i="19"/>
  <c r="G559" i="19"/>
  <c r="G558" i="19"/>
  <c r="G557" i="19"/>
  <c r="G556" i="19"/>
  <c r="G555" i="19"/>
  <c r="G554" i="19"/>
  <c r="G553" i="19"/>
  <c r="G552" i="19"/>
  <c r="G551" i="19"/>
  <c r="G550" i="19"/>
  <c r="G549" i="19"/>
  <c r="G548" i="19"/>
  <c r="G547" i="19"/>
  <c r="G546" i="19"/>
  <c r="G545" i="19"/>
  <c r="G544" i="19"/>
  <c r="G543" i="19"/>
  <c r="G542" i="19"/>
  <c r="G541" i="19"/>
  <c r="G540" i="19"/>
  <c r="G539" i="19"/>
  <c r="G538" i="19"/>
  <c r="G537" i="19"/>
  <c r="G536" i="19"/>
  <c r="G535" i="19"/>
  <c r="G534" i="19"/>
  <c r="G533" i="19"/>
  <c r="G532" i="19"/>
  <c r="G531" i="19"/>
  <c r="G530" i="19"/>
  <c r="G529" i="19"/>
  <c r="G528" i="19"/>
  <c r="G527" i="19"/>
  <c r="G526" i="19"/>
  <c r="G525" i="19"/>
  <c r="G522" i="19"/>
  <c r="G521" i="19"/>
  <c r="G520" i="19"/>
  <c r="G519" i="19"/>
  <c r="G518" i="19"/>
  <c r="G517" i="19"/>
  <c r="G516" i="19"/>
  <c r="G515" i="19"/>
  <c r="G514" i="19"/>
  <c r="G513" i="19"/>
  <c r="G512" i="19"/>
  <c r="G511" i="19"/>
  <c r="G510" i="19"/>
  <c r="G509" i="19"/>
  <c r="G508" i="19"/>
  <c r="G507" i="19"/>
  <c r="G505" i="19"/>
  <c r="G504" i="19"/>
  <c r="G503" i="19"/>
  <c r="G502" i="19"/>
  <c r="G501" i="19"/>
  <c r="G500" i="19"/>
  <c r="G499" i="19"/>
  <c r="G498" i="19"/>
  <c r="G497" i="19"/>
  <c r="G496" i="19"/>
  <c r="G495" i="19"/>
  <c r="G494" i="19"/>
  <c r="G493" i="19"/>
  <c r="G492" i="19"/>
  <c r="G491" i="19"/>
  <c r="G490" i="19"/>
  <c r="G489" i="19"/>
  <c r="G488" i="19"/>
  <c r="G487" i="19"/>
  <c r="G486" i="19"/>
  <c r="G485" i="19"/>
  <c r="G484" i="19"/>
  <c r="G483" i="19"/>
  <c r="G482" i="19"/>
  <c r="G481" i="19"/>
  <c r="G480" i="19"/>
  <c r="G479" i="19"/>
  <c r="G478" i="19"/>
  <c r="G477" i="19"/>
  <c r="G476" i="19"/>
  <c r="G475" i="19"/>
  <c r="G474" i="19"/>
  <c r="G473" i="19"/>
  <c r="G472" i="19"/>
  <c r="G471" i="19"/>
  <c r="G470" i="19"/>
  <c r="G469" i="19"/>
  <c r="G468" i="19"/>
  <c r="G467" i="19"/>
  <c r="G466" i="19"/>
  <c r="G465" i="19"/>
  <c r="G464" i="19"/>
  <c r="G461" i="19"/>
  <c r="G460" i="19"/>
  <c r="G459" i="19"/>
  <c r="G458" i="19"/>
  <c r="G457" i="19"/>
  <c r="G456" i="19"/>
  <c r="G455" i="19"/>
  <c r="G454" i="19"/>
  <c r="G453" i="19"/>
  <c r="G452" i="19"/>
  <c r="G451" i="19"/>
  <c r="G450" i="19"/>
  <c r="G449" i="19"/>
  <c r="G448" i="19"/>
  <c r="G447" i="19"/>
  <c r="G446" i="19"/>
  <c r="G445" i="19"/>
  <c r="G444" i="19"/>
  <c r="G443" i="19"/>
  <c r="G442" i="19"/>
  <c r="G441" i="19"/>
  <c r="G440" i="19"/>
  <c r="G439" i="19"/>
  <c r="G438" i="19"/>
  <c r="G437" i="19"/>
  <c r="G436" i="19"/>
  <c r="G435" i="19"/>
  <c r="G434" i="19"/>
  <c r="G433" i="19"/>
  <c r="G432" i="19"/>
  <c r="G431" i="19"/>
  <c r="G430" i="19"/>
  <c r="G429" i="19"/>
  <c r="G428" i="19"/>
  <c r="G427" i="19"/>
  <c r="G426" i="19"/>
  <c r="G425" i="19"/>
  <c r="G424" i="19"/>
  <c r="G423" i="19"/>
  <c r="G422" i="19"/>
  <c r="G421" i="19"/>
  <c r="G418" i="19"/>
  <c r="G417" i="19"/>
  <c r="G416" i="19"/>
  <c r="G415" i="19"/>
  <c r="G410" i="19"/>
  <c r="G409" i="19"/>
  <c r="G408" i="19"/>
  <c r="G407" i="19"/>
  <c r="G406" i="19"/>
  <c r="G405" i="19"/>
  <c r="G404" i="19"/>
  <c r="G403" i="19"/>
  <c r="G402" i="19"/>
  <c r="G401" i="19"/>
  <c r="G400" i="19"/>
  <c r="G399" i="19"/>
  <c r="G398" i="19"/>
  <c r="G397" i="19"/>
  <c r="G396" i="19"/>
  <c r="G395" i="19"/>
  <c r="G394" i="19"/>
  <c r="G391" i="19"/>
  <c r="G390" i="19"/>
  <c r="G388" i="19"/>
  <c r="G387" i="19"/>
  <c r="G386" i="19"/>
  <c r="G385" i="19"/>
  <c r="G384" i="19"/>
  <c r="G383" i="19"/>
  <c r="G382" i="19"/>
  <c r="G381" i="19"/>
  <c r="G380" i="19"/>
  <c r="G379" i="19"/>
  <c r="G378" i="19"/>
  <c r="G377" i="19"/>
  <c r="G376" i="19"/>
  <c r="G375" i="19"/>
  <c r="G374" i="19"/>
  <c r="G373" i="19"/>
  <c r="G372" i="19"/>
  <c r="G371" i="19"/>
  <c r="G370" i="19"/>
  <c r="G369" i="19"/>
  <c r="G368" i="19"/>
  <c r="G367" i="19"/>
  <c r="G366" i="19"/>
  <c r="G365" i="19"/>
  <c r="G364" i="19"/>
  <c r="G363" i="19"/>
  <c r="G362" i="19"/>
  <c r="G361" i="19"/>
  <c r="G360" i="19"/>
  <c r="G359" i="19"/>
  <c r="G358" i="19"/>
  <c r="G357" i="19"/>
  <c r="G356" i="19"/>
  <c r="G355" i="19"/>
  <c r="G354" i="19"/>
  <c r="G353" i="19"/>
  <c r="G352" i="19"/>
  <c r="G351" i="19"/>
  <c r="G350" i="19"/>
  <c r="G349" i="19"/>
  <c r="G348" i="19"/>
  <c r="G347" i="19"/>
  <c r="G346" i="19"/>
  <c r="G345" i="19"/>
  <c r="G344" i="19"/>
  <c r="G343" i="19"/>
  <c r="G342" i="19"/>
  <c r="G341" i="19"/>
  <c r="G340" i="19"/>
  <c r="G339" i="19"/>
  <c r="G338" i="19"/>
  <c r="G337" i="19"/>
  <c r="G336" i="19"/>
  <c r="G335" i="19"/>
  <c r="G334" i="19"/>
  <c r="G333" i="19"/>
  <c r="G332" i="19"/>
  <c r="G331" i="19"/>
  <c r="G330" i="19"/>
  <c r="G329" i="19"/>
  <c r="G328" i="19"/>
  <c r="G327" i="19"/>
  <c r="G326" i="19"/>
  <c r="G325" i="19"/>
  <c r="G324" i="19"/>
  <c r="G323" i="19"/>
  <c r="G322" i="19"/>
  <c r="G321" i="19"/>
  <c r="G320" i="19"/>
  <c r="G319" i="19"/>
  <c r="G318" i="19"/>
  <c r="G317" i="19"/>
  <c r="G316" i="19"/>
  <c r="G315" i="19"/>
  <c r="G314" i="19"/>
  <c r="G313" i="19"/>
  <c r="G312" i="19"/>
  <c r="G311" i="19"/>
  <c r="G310" i="19"/>
  <c r="G309" i="19"/>
  <c r="G308" i="19"/>
  <c r="G307" i="19"/>
  <c r="G306" i="19"/>
  <c r="G305" i="19"/>
  <c r="G304" i="19"/>
  <c r="G303" i="19"/>
  <c r="G302" i="19"/>
  <c r="G301" i="19"/>
  <c r="G300" i="19"/>
  <c r="G299" i="19"/>
  <c r="G298" i="19"/>
  <c r="G297" i="19"/>
  <c r="G296" i="19"/>
  <c r="G295" i="19"/>
  <c r="G294" i="19"/>
  <c r="G293" i="19"/>
  <c r="G292" i="19"/>
  <c r="G291" i="19"/>
  <c r="G290" i="19"/>
  <c r="G289" i="19"/>
  <c r="G288" i="19"/>
  <c r="G287" i="19"/>
  <c r="G286" i="19"/>
  <c r="G285" i="19"/>
  <c r="G284" i="19"/>
  <c r="G283" i="19"/>
  <c r="G282" i="19"/>
  <c r="G281" i="19"/>
  <c r="G280" i="19"/>
  <c r="G279" i="19"/>
  <c r="G278" i="19"/>
  <c r="G277" i="19"/>
  <c r="G276" i="19"/>
  <c r="G275" i="19"/>
  <c r="G274" i="19"/>
  <c r="G273" i="19"/>
  <c r="G272" i="19"/>
  <c r="G271" i="19"/>
  <c r="G270" i="19"/>
  <c r="G269" i="19"/>
  <c r="G268" i="19"/>
  <c r="G267" i="19"/>
  <c r="G266" i="19"/>
  <c r="G265" i="19"/>
  <c r="G264" i="19"/>
  <c r="G263" i="19"/>
  <c r="G262" i="19"/>
  <c r="G261" i="19"/>
  <c r="G260" i="19"/>
  <c r="G259" i="19"/>
  <c r="G258" i="19"/>
  <c r="G257" i="19"/>
  <c r="G256" i="19"/>
  <c r="G255" i="19"/>
  <c r="G254" i="19"/>
  <c r="G253" i="19"/>
  <c r="G252" i="19"/>
  <c r="G251" i="19"/>
  <c r="G250" i="19"/>
  <c r="G249" i="19"/>
  <c r="G248" i="19"/>
  <c r="G247" i="19"/>
  <c r="G246" i="19"/>
  <c r="G245" i="19"/>
  <c r="G244" i="19"/>
  <c r="G243" i="19"/>
  <c r="G242" i="19"/>
  <c r="G241" i="19"/>
  <c r="G240" i="19"/>
  <c r="G239" i="19"/>
  <c r="G238" i="19"/>
  <c r="G237" i="19"/>
  <c r="G236" i="19"/>
  <c r="G235" i="19"/>
  <c r="G234" i="19"/>
  <c r="G233" i="19"/>
  <c r="G232" i="19"/>
  <c r="G231" i="19"/>
  <c r="G230" i="19"/>
  <c r="G229" i="19"/>
  <c r="G228" i="19"/>
  <c r="G227" i="19"/>
  <c r="G226" i="19"/>
  <c r="G225" i="19"/>
  <c r="G223" i="19"/>
  <c r="G222" i="19"/>
  <c r="G221" i="19"/>
  <c r="G220" i="19"/>
  <c r="G219" i="19"/>
  <c r="G218" i="19"/>
  <c r="G217" i="19"/>
  <c r="G216" i="19"/>
  <c r="G215" i="19"/>
  <c r="G214" i="19"/>
  <c r="G213" i="19"/>
  <c r="G212" i="19"/>
  <c r="G211" i="19"/>
  <c r="G210" i="19"/>
  <c r="G209" i="19"/>
  <c r="G208" i="19"/>
  <c r="G207" i="19"/>
  <c r="G206" i="19"/>
  <c r="G205" i="19"/>
  <c r="G204" i="19"/>
  <c r="G203" i="19"/>
  <c r="G202" i="19"/>
  <c r="G201" i="19"/>
  <c r="G200" i="19"/>
  <c r="G199" i="19"/>
  <c r="G198" i="19"/>
  <c r="G197" i="19"/>
  <c r="G196" i="19"/>
  <c r="G195" i="19"/>
  <c r="G194" i="19"/>
  <c r="G193" i="19"/>
  <c r="G192" i="19"/>
  <c r="G191" i="19"/>
  <c r="G190" i="19"/>
  <c r="G189" i="19"/>
  <c r="G188" i="19"/>
  <c r="G187" i="19"/>
  <c r="G186" i="19"/>
  <c r="G185" i="19"/>
  <c r="G184" i="19"/>
  <c r="G183" i="19"/>
  <c r="G182" i="19"/>
  <c r="G181" i="19"/>
  <c r="G180" i="19"/>
  <c r="G179" i="19"/>
  <c r="G178" i="19"/>
  <c r="G177" i="19"/>
  <c r="G176" i="19"/>
  <c r="G175" i="19"/>
  <c r="G174" i="19"/>
  <c r="G171" i="19"/>
  <c r="G170" i="19"/>
  <c r="G169" i="19"/>
  <c r="G168" i="19"/>
  <c r="G167" i="19"/>
  <c r="G166" i="19"/>
  <c r="G165" i="19"/>
  <c r="G164" i="19"/>
  <c r="G163" i="19"/>
  <c r="G162" i="19"/>
  <c r="G161" i="19"/>
  <c r="G160" i="19"/>
  <c r="G159" i="19"/>
  <c r="G158" i="19"/>
  <c r="G157" i="19"/>
  <c r="G156" i="19"/>
  <c r="G155" i="19"/>
  <c r="G154" i="19"/>
  <c r="G153" i="19"/>
  <c r="G152" i="19"/>
  <c r="G151" i="19"/>
  <c r="G150" i="19"/>
  <c r="G149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3" i="19"/>
  <c r="G132" i="19"/>
  <c r="G131" i="19"/>
  <c r="G130" i="19"/>
  <c r="G129" i="19"/>
  <c r="G128" i="19"/>
  <c r="G127" i="19"/>
  <c r="G126" i="19"/>
  <c r="G125" i="19"/>
  <c r="G124" i="19"/>
  <c r="G123" i="19"/>
  <c r="G122" i="19"/>
  <c r="G121" i="19"/>
  <c r="G120" i="19"/>
  <c r="G119" i="19"/>
  <c r="G118" i="19"/>
  <c r="G117" i="19"/>
  <c r="G116" i="19"/>
  <c r="G115" i="19"/>
  <c r="G114" i="19"/>
  <c r="G113" i="19"/>
  <c r="G112" i="19"/>
  <c r="G111" i="19"/>
  <c r="G110" i="19"/>
  <c r="G109" i="19"/>
  <c r="G108" i="19"/>
  <c r="G107" i="19"/>
  <c r="G106" i="19"/>
  <c r="G104" i="19"/>
  <c r="G103" i="19"/>
  <c r="G102" i="19"/>
  <c r="G101" i="19"/>
  <c r="G100" i="19"/>
  <c r="G99" i="19"/>
  <c r="G98" i="19"/>
  <c r="G97" i="19"/>
  <c r="G96" i="19"/>
  <c r="G95" i="19"/>
  <c r="G94" i="19"/>
  <c r="G93" i="19"/>
  <c r="G90" i="19"/>
  <c r="G89" i="19"/>
  <c r="G88" i="19"/>
  <c r="G87" i="19"/>
  <c r="G84" i="19"/>
  <c r="G83" i="19"/>
  <c r="G82" i="19"/>
  <c r="G81" i="19"/>
  <c r="G80" i="19"/>
  <c r="G79" i="19"/>
  <c r="G78" i="19"/>
  <c r="G77" i="19"/>
  <c r="G76" i="19"/>
  <c r="G75" i="19"/>
  <c r="G74" i="19"/>
  <c r="G73" i="19"/>
  <c r="G72" i="19"/>
  <c r="G71" i="19"/>
  <c r="G70" i="19"/>
  <c r="G69" i="19"/>
  <c r="G68" i="19"/>
  <c r="G67" i="19"/>
  <c r="G66" i="19"/>
  <c r="G65" i="19"/>
  <c r="G64" i="19"/>
  <c r="G63" i="19"/>
  <c r="G62" i="19"/>
  <c r="G61" i="19"/>
  <c r="G60" i="19"/>
  <c r="G59" i="19"/>
  <c r="G58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0" i="19"/>
  <c r="G9" i="19"/>
  <c r="G8" i="19"/>
  <c r="G5" i="19"/>
  <c r="G4" i="19"/>
  <c r="A3" i="19" l="1"/>
  <c r="B4252" i="19"/>
  <c r="A4252" i="19" s="1"/>
  <c r="B4251" i="19"/>
  <c r="A4251" i="19" s="1"/>
  <c r="B4250" i="19"/>
  <c r="A4250" i="19" s="1"/>
  <c r="B4249" i="19"/>
  <c r="A4249" i="19" s="1"/>
  <c r="B4248" i="19"/>
  <c r="A4248" i="19" s="1"/>
  <c r="B4247" i="19"/>
  <c r="A4247" i="19" s="1"/>
  <c r="B4246" i="19"/>
  <c r="A4246" i="19" s="1"/>
  <c r="B4245" i="19"/>
  <c r="A4245" i="19" s="1"/>
  <c r="B4244" i="19"/>
  <c r="A4244" i="19" s="1"/>
  <c r="B4243" i="19"/>
  <c r="A4243" i="19" s="1"/>
  <c r="B4242" i="19"/>
  <c r="A4242" i="19" s="1"/>
  <c r="B4241" i="19"/>
  <c r="A4241" i="19" s="1"/>
  <c r="B4240" i="19"/>
  <c r="A4240" i="19" s="1"/>
  <c r="B4239" i="19"/>
  <c r="A4239" i="19" s="1"/>
  <c r="B4238" i="19"/>
  <c r="A4238" i="19" s="1"/>
  <c r="B4237" i="19"/>
  <c r="A4237" i="19" s="1"/>
  <c r="B4236" i="19"/>
  <c r="A4236" i="19" s="1"/>
  <c r="B4235" i="19"/>
  <c r="A4235" i="19" s="1"/>
  <c r="B4234" i="19"/>
  <c r="A4234" i="19" s="1"/>
  <c r="B4233" i="19"/>
  <c r="A4233" i="19" s="1"/>
  <c r="B4232" i="19"/>
  <c r="A4232" i="19" s="1"/>
  <c r="B4231" i="19"/>
  <c r="A4231" i="19" s="1"/>
  <c r="B4230" i="19"/>
  <c r="A4230" i="19" s="1"/>
  <c r="B4229" i="19"/>
  <c r="A4229" i="19" s="1"/>
  <c r="B4228" i="19"/>
  <c r="A4228" i="19" s="1"/>
  <c r="B4227" i="19"/>
  <c r="A4227" i="19" s="1"/>
  <c r="B4226" i="19"/>
  <c r="A4226" i="19" s="1"/>
  <c r="B4225" i="19"/>
  <c r="A4225" i="19" s="1"/>
  <c r="B4224" i="19"/>
  <c r="A4224" i="19" s="1"/>
  <c r="B4223" i="19"/>
  <c r="A4223" i="19" s="1"/>
  <c r="B4222" i="19"/>
  <c r="A4222" i="19" s="1"/>
  <c r="B4221" i="19"/>
  <c r="A4221" i="19" s="1"/>
  <c r="B4220" i="19"/>
  <c r="A4220" i="19" s="1"/>
  <c r="B4219" i="19"/>
  <c r="A4219" i="19" s="1"/>
  <c r="B4218" i="19"/>
  <c r="A4218" i="19" s="1"/>
  <c r="B4217" i="19"/>
  <c r="A4217" i="19" s="1"/>
  <c r="B4216" i="19"/>
  <c r="A4216" i="19" s="1"/>
  <c r="B4215" i="19"/>
  <c r="A4215" i="19" s="1"/>
  <c r="B4214" i="19"/>
  <c r="A4214" i="19" s="1"/>
  <c r="B4213" i="19"/>
  <c r="A4213" i="19" s="1"/>
  <c r="B4212" i="19"/>
  <c r="A4212" i="19" s="1"/>
  <c r="B4211" i="19"/>
  <c r="A4211" i="19" s="1"/>
  <c r="B4210" i="19"/>
  <c r="A4210" i="19" s="1"/>
  <c r="B4209" i="19"/>
  <c r="A4209" i="19" s="1"/>
  <c r="B4208" i="19"/>
  <c r="A4208" i="19" s="1"/>
  <c r="B4207" i="19"/>
  <c r="A4207" i="19" s="1"/>
  <c r="B4206" i="19"/>
  <c r="A4206" i="19" s="1"/>
  <c r="B4205" i="19"/>
  <c r="A4205" i="19" s="1"/>
  <c r="B4204" i="19"/>
  <c r="A4204" i="19" s="1"/>
  <c r="B4203" i="19"/>
  <c r="A4203" i="19" s="1"/>
  <c r="B4202" i="19"/>
  <c r="A4202" i="19" s="1"/>
  <c r="B4201" i="19"/>
  <c r="A4201" i="19" s="1"/>
  <c r="B4200" i="19"/>
  <c r="A4200" i="19" s="1"/>
  <c r="B4199" i="19"/>
  <c r="A4199" i="19" s="1"/>
  <c r="B4198" i="19"/>
  <c r="A4198" i="19" s="1"/>
  <c r="B4197" i="19"/>
  <c r="A4197" i="19" s="1"/>
  <c r="B4196" i="19"/>
  <c r="A4196" i="19" s="1"/>
  <c r="B4195" i="19"/>
  <c r="A4195" i="19" s="1"/>
  <c r="B4194" i="19"/>
  <c r="A4194" i="19" s="1"/>
  <c r="B4193" i="19"/>
  <c r="A4193" i="19" s="1"/>
  <c r="B4192" i="19"/>
  <c r="A4192" i="19" s="1"/>
  <c r="B4191" i="19"/>
  <c r="A4191" i="19" s="1"/>
  <c r="B4190" i="19"/>
  <c r="A4190" i="19" s="1"/>
  <c r="B4189" i="19"/>
  <c r="A4189" i="19" s="1"/>
  <c r="B4188" i="19"/>
  <c r="A4188" i="19" s="1"/>
  <c r="B4187" i="19"/>
  <c r="A4187" i="19" s="1"/>
  <c r="B4186" i="19"/>
  <c r="A4186" i="19" s="1"/>
  <c r="B4185" i="19"/>
  <c r="A4185" i="19" s="1"/>
  <c r="B4184" i="19"/>
  <c r="A4184" i="19" s="1"/>
  <c r="B4183" i="19"/>
  <c r="A4183" i="19" s="1"/>
  <c r="B4182" i="19"/>
  <c r="A4182" i="19" s="1"/>
  <c r="B4181" i="19"/>
  <c r="A4181" i="19" s="1"/>
  <c r="B4180" i="19"/>
  <c r="A4180" i="19" s="1"/>
  <c r="B4179" i="19"/>
  <c r="A4179" i="19" s="1"/>
  <c r="B4178" i="19"/>
  <c r="A4178" i="19" s="1"/>
  <c r="B4177" i="19"/>
  <c r="A4177" i="19" s="1"/>
  <c r="B4176" i="19"/>
  <c r="A4176" i="19" s="1"/>
  <c r="B4175" i="19"/>
  <c r="A4175" i="19" s="1"/>
  <c r="B4174" i="19"/>
  <c r="A4174" i="19" s="1"/>
  <c r="B4173" i="19"/>
  <c r="A4173" i="19" s="1"/>
  <c r="B4172" i="19"/>
  <c r="A4172" i="19" s="1"/>
  <c r="B4171" i="19"/>
  <c r="A4171" i="19" s="1"/>
  <c r="B4170" i="19"/>
  <c r="A4170" i="19" s="1"/>
  <c r="B4169" i="19"/>
  <c r="A4169" i="19" s="1"/>
  <c r="B4168" i="19"/>
  <c r="A4168" i="19" s="1"/>
  <c r="B4167" i="19"/>
  <c r="A4167" i="19" s="1"/>
  <c r="B4166" i="19"/>
  <c r="A4166" i="19" s="1"/>
  <c r="B4165" i="19"/>
  <c r="A4165" i="19" s="1"/>
  <c r="B4164" i="19"/>
  <c r="A4164" i="19" s="1"/>
  <c r="B4163" i="19"/>
  <c r="A4163" i="19" s="1"/>
  <c r="B4162" i="19"/>
  <c r="A4162" i="19" s="1"/>
  <c r="B4161" i="19"/>
  <c r="A4161" i="19" s="1"/>
  <c r="B4160" i="19"/>
  <c r="A4160" i="19" s="1"/>
  <c r="B4159" i="19"/>
  <c r="A4159" i="19" s="1"/>
  <c r="B4158" i="19"/>
  <c r="A4158" i="19" s="1"/>
  <c r="B4157" i="19"/>
  <c r="A4157" i="19" s="1"/>
  <c r="B4156" i="19"/>
  <c r="A4156" i="19" s="1"/>
  <c r="B4155" i="19"/>
  <c r="A4155" i="19" s="1"/>
  <c r="B4154" i="19"/>
  <c r="A4154" i="19" s="1"/>
  <c r="B4153" i="19"/>
  <c r="A4153" i="19" s="1"/>
  <c r="B4152" i="19"/>
  <c r="A4152" i="19" s="1"/>
  <c r="B4151" i="19"/>
  <c r="A4151" i="19" s="1"/>
  <c r="B4150" i="19"/>
  <c r="A4150" i="19" s="1"/>
  <c r="B4149" i="19"/>
  <c r="A4149" i="19" s="1"/>
  <c r="B4148" i="19"/>
  <c r="A4148" i="19" s="1"/>
  <c r="B4147" i="19"/>
  <c r="A4147" i="19" s="1"/>
  <c r="B4146" i="19"/>
  <c r="A4146" i="19" s="1"/>
  <c r="B4145" i="19"/>
  <c r="A4145" i="19" s="1"/>
  <c r="B4144" i="19"/>
  <c r="A4144" i="19" s="1"/>
  <c r="B4143" i="19"/>
  <c r="A4143" i="19" s="1"/>
  <c r="B4142" i="19"/>
  <c r="A4142" i="19" s="1"/>
  <c r="B4141" i="19"/>
  <c r="A4141" i="19" s="1"/>
  <c r="B4140" i="19"/>
  <c r="A4140" i="19" s="1"/>
  <c r="B4139" i="19"/>
  <c r="A4139" i="19" s="1"/>
  <c r="B4138" i="19"/>
  <c r="A4138" i="19" s="1"/>
  <c r="B4137" i="19"/>
  <c r="A4137" i="19" s="1"/>
  <c r="B4136" i="19"/>
  <c r="A4136" i="19" s="1"/>
  <c r="A4135" i="19"/>
  <c r="A4134" i="19"/>
  <c r="A4133" i="19"/>
  <c r="A4132" i="19"/>
  <c r="A4131" i="19"/>
  <c r="A4130" i="19"/>
  <c r="A4129" i="19"/>
  <c r="A4128" i="19"/>
  <c r="A4127" i="19"/>
  <c r="A4126" i="19"/>
  <c r="A4125" i="19"/>
  <c r="A4124" i="19"/>
  <c r="A4123" i="19"/>
  <c r="A4122" i="19"/>
  <c r="A4121" i="19"/>
  <c r="A4120" i="19"/>
  <c r="A4119" i="19"/>
  <c r="A4118" i="19"/>
  <c r="A4117" i="19"/>
  <c r="A4116" i="19"/>
  <c r="A4115" i="19"/>
  <c r="A4114" i="19"/>
  <c r="A4113" i="19"/>
  <c r="A4112" i="19"/>
  <c r="A4111" i="19"/>
  <c r="A4110" i="19"/>
  <c r="A4109" i="19"/>
  <c r="A4108" i="19"/>
  <c r="A4107" i="19"/>
  <c r="A4106" i="19"/>
  <c r="A4105" i="19"/>
  <c r="A4104" i="19"/>
  <c r="A4103" i="19"/>
  <c r="A4102" i="19"/>
  <c r="A4101" i="19"/>
  <c r="A4100" i="19"/>
  <c r="A4099" i="19"/>
  <c r="A4098" i="19"/>
  <c r="A4097" i="19"/>
  <c r="A4096" i="19"/>
  <c r="A4095" i="19"/>
  <c r="A4094" i="19"/>
  <c r="A4093" i="19"/>
  <c r="A4092" i="19"/>
  <c r="A4091" i="19"/>
  <c r="A4090" i="19"/>
  <c r="A4089" i="19"/>
  <c r="A4088" i="19"/>
  <c r="A4087" i="19"/>
  <c r="A4086" i="19"/>
  <c r="A4085" i="19"/>
  <c r="A4084" i="19"/>
  <c r="A4083" i="19"/>
  <c r="A4082" i="19"/>
  <c r="A4081" i="19"/>
  <c r="A4080" i="19"/>
  <c r="A4079" i="19"/>
  <c r="A4078" i="19"/>
  <c r="A4077" i="19"/>
  <c r="A4076" i="19"/>
  <c r="A4075" i="19"/>
  <c r="A4074" i="19"/>
  <c r="A4073" i="19"/>
  <c r="A4072" i="19"/>
  <c r="A4071" i="19"/>
  <c r="A4070" i="19"/>
  <c r="A4069" i="19"/>
  <c r="A4068" i="19"/>
  <c r="A4067" i="19"/>
  <c r="A4066" i="19"/>
  <c r="A4065" i="19"/>
  <c r="A4064" i="19"/>
  <c r="A4063" i="19"/>
  <c r="A4062" i="19"/>
  <c r="A4061" i="19"/>
  <c r="A4060" i="19"/>
  <c r="A4059" i="19"/>
  <c r="A4058" i="19"/>
  <c r="A4057" i="19"/>
  <c r="A4056" i="19"/>
  <c r="A4055" i="19"/>
  <c r="A4054" i="19"/>
  <c r="A4053" i="19"/>
  <c r="A4052" i="19"/>
  <c r="A4051" i="19"/>
  <c r="A4050" i="19"/>
  <c r="A4049" i="19"/>
  <c r="A4048" i="19"/>
  <c r="A4047" i="19"/>
  <c r="A4046" i="19"/>
  <c r="A4045" i="19"/>
  <c r="A4044" i="19"/>
  <c r="A4043" i="19"/>
  <c r="A4042" i="19"/>
  <c r="A4041" i="19"/>
  <c r="A4040" i="19"/>
  <c r="A4039" i="19"/>
  <c r="A4038" i="19"/>
  <c r="A4037" i="19"/>
  <c r="A4036" i="19"/>
  <c r="A4035" i="19"/>
  <c r="A4034" i="19"/>
  <c r="A4033" i="19"/>
  <c r="A4032" i="19"/>
  <c r="A4031" i="19"/>
  <c r="A4030" i="19"/>
  <c r="A4029" i="19"/>
  <c r="A4028" i="19"/>
  <c r="A4027" i="19"/>
  <c r="A4026" i="19"/>
  <c r="A4025" i="19"/>
  <c r="A4024" i="19"/>
  <c r="A4023" i="19"/>
  <c r="A4022" i="19"/>
  <c r="A4021" i="19"/>
  <c r="A4020" i="19"/>
  <c r="A4019" i="19"/>
  <c r="A4018" i="19"/>
  <c r="A4017" i="19"/>
  <c r="A4016" i="19"/>
  <c r="A4015" i="19"/>
  <c r="A4014" i="19"/>
  <c r="A4013" i="19"/>
  <c r="A4012" i="19"/>
  <c r="A4011" i="19"/>
  <c r="A4010" i="19"/>
  <c r="A4009" i="19"/>
  <c r="A4008" i="19"/>
  <c r="A4007" i="19"/>
  <c r="A4006" i="19"/>
  <c r="A4005" i="19"/>
  <c r="A4004" i="19"/>
  <c r="A4003" i="19"/>
  <c r="A4002" i="19"/>
  <c r="A4001" i="19"/>
  <c r="A4000" i="19"/>
  <c r="A3999" i="19"/>
  <c r="A3998" i="19"/>
  <c r="A3997" i="19"/>
  <c r="A3996" i="19"/>
  <c r="A3995" i="19"/>
  <c r="A3994" i="19"/>
  <c r="A3993" i="19"/>
  <c r="A3992" i="19"/>
  <c r="A3991" i="19"/>
  <c r="A3990" i="19"/>
  <c r="A3989" i="19"/>
  <c r="A3988" i="19"/>
  <c r="A3987" i="19"/>
  <c r="A3986" i="19"/>
  <c r="A3985" i="19"/>
  <c r="A3984" i="19"/>
  <c r="A3983" i="19"/>
  <c r="A3982" i="19"/>
  <c r="A3981" i="19"/>
  <c r="A3980" i="19"/>
  <c r="A3979" i="19"/>
  <c r="A3978" i="19"/>
  <c r="A3977" i="19"/>
  <c r="A3976" i="19"/>
  <c r="A3975" i="19"/>
  <c r="A3974" i="19"/>
  <c r="A3973" i="19"/>
  <c r="A3972" i="19"/>
  <c r="A3971" i="19"/>
  <c r="A3970" i="19"/>
  <c r="A3969" i="19"/>
  <c r="A3968" i="19"/>
  <c r="A3967" i="19"/>
  <c r="A3966" i="19"/>
  <c r="A3965" i="19"/>
  <c r="A3964" i="19"/>
  <c r="A3963" i="19"/>
  <c r="A3962" i="19"/>
  <c r="A3961" i="19"/>
  <c r="A3960" i="19"/>
  <c r="A3959" i="19"/>
  <c r="A3958" i="19"/>
  <c r="A3957" i="19"/>
  <c r="A3956" i="19"/>
  <c r="A3955" i="19"/>
  <c r="A3954" i="19"/>
  <c r="A3953" i="19"/>
  <c r="A3952" i="19"/>
  <c r="A3951" i="19"/>
  <c r="A3950" i="19"/>
  <c r="A3949" i="19"/>
  <c r="A3948" i="19"/>
  <c r="A3947" i="19"/>
  <c r="A3946" i="19"/>
  <c r="A3945" i="19"/>
  <c r="A3944" i="19"/>
  <c r="A3943" i="19"/>
  <c r="A3942" i="19"/>
  <c r="A3941" i="19"/>
  <c r="A3940" i="19"/>
  <c r="A3939" i="19"/>
  <c r="A3938" i="19"/>
  <c r="A3937" i="19"/>
  <c r="A3936" i="19"/>
  <c r="A3935" i="19"/>
  <c r="A3934" i="19"/>
  <c r="A3933" i="19"/>
  <c r="A3932" i="19"/>
  <c r="A3931" i="19"/>
  <c r="A3930" i="19"/>
  <c r="A3929" i="19"/>
  <c r="A3928" i="19"/>
  <c r="A3927" i="19"/>
  <c r="A3926" i="19"/>
  <c r="A3925" i="19"/>
  <c r="A3924" i="19"/>
  <c r="A3923" i="19"/>
  <c r="A3922" i="19"/>
  <c r="A3921" i="19"/>
  <c r="A3920" i="19"/>
  <c r="A3919" i="19"/>
  <c r="A3918" i="19"/>
  <c r="A3917" i="19"/>
  <c r="A3916" i="19"/>
  <c r="A3915" i="19"/>
  <c r="A3914" i="19"/>
  <c r="A3913" i="19"/>
  <c r="A3912" i="19"/>
  <c r="A3911" i="19"/>
  <c r="A3910" i="19"/>
  <c r="A3909" i="19"/>
  <c r="A3908" i="19"/>
  <c r="A3907" i="19"/>
  <c r="A3906" i="19"/>
  <c r="A3905" i="19"/>
  <c r="A3904" i="19"/>
  <c r="A3903" i="19"/>
  <c r="A3902" i="19"/>
  <c r="A3901" i="19"/>
  <c r="A3900" i="19"/>
  <c r="A3899" i="19"/>
  <c r="A3898" i="19"/>
  <c r="A3897" i="19"/>
  <c r="A3896" i="19"/>
  <c r="A3895" i="19"/>
  <c r="A3894" i="19"/>
  <c r="A3893" i="19"/>
  <c r="A3892" i="19"/>
  <c r="A3891" i="19"/>
  <c r="A3890" i="19"/>
  <c r="A3889" i="19"/>
  <c r="A3888" i="19"/>
  <c r="A3887" i="19"/>
  <c r="A3886" i="19"/>
  <c r="A3885" i="19"/>
  <c r="A3884" i="19"/>
  <c r="A3883" i="19"/>
  <c r="A3882" i="19"/>
  <c r="A3881" i="19"/>
  <c r="A3880" i="19"/>
  <c r="A3879" i="19"/>
  <c r="A3878" i="19"/>
  <c r="A3877" i="19"/>
  <c r="A3876" i="19"/>
  <c r="A3875" i="19"/>
  <c r="A3874" i="19"/>
  <c r="A3873" i="19"/>
  <c r="A3872" i="19"/>
  <c r="A3871" i="19"/>
  <c r="A3870" i="19"/>
  <c r="A3869" i="19"/>
  <c r="A3868" i="19"/>
  <c r="A3867" i="19"/>
  <c r="A3866" i="19"/>
  <c r="A3865" i="19"/>
  <c r="A3864" i="19"/>
  <c r="A3863" i="19"/>
  <c r="A3862" i="19"/>
  <c r="A3861" i="19"/>
  <c r="A3860" i="19"/>
  <c r="A3859" i="19"/>
  <c r="A3858" i="19"/>
  <c r="A3857" i="19"/>
  <c r="A3856" i="19"/>
  <c r="A3855" i="19"/>
  <c r="A3854" i="19"/>
  <c r="A3853" i="19"/>
  <c r="A3852" i="19"/>
  <c r="A3851" i="19"/>
  <c r="A3850" i="19"/>
  <c r="A3849" i="19"/>
  <c r="A3848" i="19"/>
  <c r="A3847" i="19"/>
  <c r="A3846" i="19"/>
  <c r="A3845" i="19"/>
  <c r="A3844" i="19"/>
  <c r="A3843" i="19"/>
  <c r="A3842" i="19"/>
  <c r="A3841" i="19"/>
  <c r="A3840" i="19"/>
  <c r="A3839" i="19"/>
  <c r="A3838" i="19"/>
  <c r="A3837" i="19"/>
  <c r="A3836" i="19"/>
  <c r="A3835" i="19"/>
  <c r="A3834" i="19"/>
  <c r="A3833" i="19"/>
  <c r="A3832" i="19"/>
  <c r="A3831" i="19"/>
  <c r="A3830" i="19"/>
  <c r="A3829" i="19"/>
  <c r="A3828" i="19"/>
  <c r="A3827" i="19"/>
  <c r="A3826" i="19"/>
  <c r="A3825" i="19"/>
  <c r="A3824" i="19"/>
  <c r="A3823" i="19"/>
  <c r="A3822" i="19"/>
  <c r="A3821" i="19"/>
  <c r="A3820" i="19"/>
  <c r="A3819" i="19"/>
  <c r="A3818" i="19"/>
  <c r="A3817" i="19"/>
  <c r="A3816" i="19"/>
  <c r="A3815" i="19"/>
  <c r="A3814" i="19"/>
  <c r="A3813" i="19"/>
  <c r="A3812" i="19"/>
  <c r="A3811" i="19"/>
  <c r="A3810" i="19"/>
  <c r="A3809" i="19"/>
  <c r="A3808" i="19"/>
  <c r="A3807" i="19"/>
  <c r="A3806" i="19"/>
  <c r="A3805" i="19"/>
  <c r="A3804" i="19"/>
  <c r="A3803" i="19"/>
  <c r="A3802" i="19"/>
  <c r="A3801" i="19"/>
  <c r="A3800" i="19"/>
  <c r="A3799" i="19"/>
  <c r="A3798" i="19"/>
  <c r="A3797" i="19"/>
  <c r="A3796" i="19"/>
  <c r="A3795" i="19"/>
  <c r="A3794" i="19"/>
  <c r="A3793" i="19"/>
  <c r="A3792" i="19"/>
  <c r="A3791" i="19"/>
  <c r="A3790" i="19"/>
  <c r="A3789" i="19"/>
  <c r="A3788" i="19"/>
  <c r="A3787" i="19"/>
  <c r="A3786" i="19"/>
  <c r="A3785" i="19"/>
  <c r="A3784" i="19"/>
  <c r="A3783" i="19"/>
  <c r="A3782" i="19"/>
  <c r="A3781" i="19"/>
  <c r="A3780" i="19"/>
  <c r="A3779" i="19"/>
  <c r="A3778" i="19"/>
  <c r="A3777" i="19"/>
  <c r="A3776" i="19"/>
  <c r="A3775" i="19"/>
  <c r="A3774" i="19"/>
  <c r="A3773" i="19"/>
  <c r="A3772" i="19"/>
  <c r="A3771" i="19"/>
  <c r="A3770" i="19"/>
  <c r="A3769" i="19"/>
  <c r="A3768" i="19"/>
  <c r="A3767" i="19"/>
  <c r="A3766" i="19"/>
  <c r="A3765" i="19"/>
  <c r="A3764" i="19"/>
  <c r="A3763" i="19"/>
  <c r="A3762" i="19"/>
  <c r="A3761" i="19"/>
  <c r="A3760" i="19"/>
  <c r="A3759" i="19"/>
  <c r="A3758" i="19"/>
  <c r="A3757" i="19"/>
  <c r="A3756" i="19"/>
  <c r="A3755" i="19"/>
  <c r="A3754" i="19"/>
  <c r="A3753" i="19"/>
  <c r="A3752" i="19"/>
  <c r="A3751" i="19"/>
  <c r="A3750" i="19"/>
  <c r="A3749" i="19"/>
  <c r="A3748" i="19"/>
  <c r="A3747" i="19"/>
  <c r="A3746" i="19"/>
  <c r="A3745" i="19"/>
  <c r="A3744" i="19"/>
  <c r="A3743" i="19"/>
  <c r="A3742" i="19"/>
  <c r="A3741" i="19"/>
  <c r="A3740" i="19"/>
  <c r="A3739" i="19"/>
  <c r="A3738" i="19"/>
  <c r="A3737" i="19"/>
  <c r="A3736" i="19"/>
  <c r="A3735" i="19"/>
  <c r="A3734" i="19"/>
  <c r="A3733" i="19"/>
  <c r="A3732" i="19"/>
  <c r="A3731" i="19"/>
  <c r="A3730" i="19"/>
  <c r="A3729" i="19"/>
  <c r="A3728" i="19"/>
  <c r="A3727" i="19"/>
  <c r="A3726" i="19"/>
  <c r="A3725" i="19"/>
  <c r="A3724" i="19"/>
  <c r="A3723" i="19"/>
  <c r="A3722" i="19"/>
  <c r="A3721" i="19"/>
  <c r="A3720" i="19"/>
  <c r="A3719" i="19"/>
  <c r="A3718" i="19"/>
  <c r="A3717" i="19"/>
  <c r="A3716" i="19"/>
  <c r="A3715" i="19"/>
  <c r="A3714" i="19"/>
  <c r="A3713" i="19"/>
  <c r="A3712" i="19"/>
  <c r="A3711" i="19"/>
  <c r="A3710" i="19"/>
  <c r="A3709" i="19"/>
  <c r="A3708" i="19"/>
  <c r="A3707" i="19"/>
  <c r="A3706" i="19"/>
  <c r="A3705" i="19"/>
  <c r="A3704" i="19"/>
  <c r="A3703" i="19"/>
  <c r="A3702" i="19"/>
  <c r="A3701" i="19"/>
  <c r="A3700" i="19"/>
  <c r="A3699" i="19"/>
  <c r="A3698" i="19"/>
  <c r="A3697" i="19"/>
  <c r="A3696" i="19"/>
  <c r="A3695" i="19"/>
  <c r="A3694" i="19"/>
  <c r="A3693" i="19"/>
  <c r="A3692" i="19"/>
  <c r="A3691" i="19"/>
  <c r="A3690" i="19"/>
  <c r="A3689" i="19"/>
  <c r="A3688" i="19"/>
  <c r="A3687" i="19"/>
  <c r="A3686" i="19"/>
  <c r="A3685" i="19"/>
  <c r="A3684" i="19"/>
  <c r="A3683" i="19"/>
  <c r="A3682" i="19"/>
  <c r="A3681" i="19"/>
  <c r="A3680" i="19"/>
  <c r="A3679" i="19"/>
  <c r="A3678" i="19"/>
  <c r="A3677" i="19"/>
  <c r="A3676" i="19"/>
  <c r="A3675" i="19"/>
  <c r="A3674" i="19"/>
  <c r="A3673" i="19"/>
  <c r="A3672" i="19"/>
  <c r="A3671" i="19"/>
  <c r="A3670" i="19"/>
  <c r="A3669" i="19"/>
  <c r="A3668" i="19"/>
  <c r="A3667" i="19"/>
  <c r="A3666" i="19"/>
  <c r="A3665" i="19"/>
  <c r="A3664" i="19"/>
  <c r="A3663" i="19"/>
  <c r="A3662" i="19"/>
  <c r="A3661" i="19"/>
  <c r="A3660" i="19"/>
  <c r="A3659" i="19"/>
  <c r="A3658" i="19"/>
  <c r="A3657" i="19"/>
  <c r="A3656" i="19"/>
  <c r="A3655" i="19"/>
  <c r="A3654" i="19"/>
  <c r="A3653" i="19"/>
  <c r="A3652" i="19"/>
  <c r="A3651" i="19"/>
  <c r="A3650" i="19"/>
  <c r="A3649" i="19"/>
  <c r="A3648" i="19"/>
  <c r="A3647" i="19"/>
  <c r="A3646" i="19"/>
  <c r="A3645" i="19"/>
  <c r="A3644" i="19"/>
  <c r="A3643" i="19"/>
  <c r="A3642" i="19"/>
  <c r="A3641" i="19"/>
  <c r="A3640" i="19"/>
  <c r="A3639" i="19"/>
  <c r="A3638" i="19"/>
  <c r="A3637" i="19"/>
  <c r="A3636" i="19"/>
  <c r="A3635" i="19"/>
  <c r="A3634" i="19"/>
  <c r="A3633" i="19"/>
  <c r="A3632" i="19"/>
  <c r="A3631" i="19"/>
  <c r="A3630" i="19"/>
  <c r="A3629" i="19"/>
  <c r="A3628" i="19"/>
  <c r="A3627" i="19"/>
  <c r="A3626" i="19"/>
  <c r="A3625" i="19"/>
  <c r="A3624" i="19"/>
  <c r="A3623" i="19"/>
  <c r="A3622" i="19"/>
  <c r="A3621" i="19"/>
  <c r="A3620" i="19"/>
  <c r="A3619" i="19"/>
  <c r="A3618" i="19"/>
  <c r="A3617" i="19"/>
  <c r="A3616" i="19"/>
  <c r="A3615" i="19"/>
  <c r="A3614" i="19"/>
  <c r="A3613" i="19"/>
  <c r="A3612" i="19"/>
  <c r="A3611" i="19"/>
  <c r="A3610" i="19"/>
  <c r="A3609" i="19"/>
  <c r="A3608" i="19"/>
  <c r="A3607" i="19"/>
  <c r="A3606" i="19"/>
  <c r="A3605" i="19"/>
  <c r="A3604" i="19"/>
  <c r="A3603" i="19"/>
  <c r="A3602" i="19"/>
  <c r="A3601" i="19"/>
  <c r="A3600" i="19"/>
  <c r="A3599" i="19"/>
  <c r="A3598" i="19"/>
  <c r="A3597" i="19"/>
  <c r="A3596" i="19"/>
  <c r="A3595" i="19"/>
  <c r="A3594" i="19"/>
  <c r="A3593" i="19"/>
  <c r="A3592" i="19"/>
  <c r="A3591" i="19"/>
  <c r="A3590" i="19"/>
  <c r="A3589" i="19"/>
  <c r="A3588" i="19"/>
  <c r="A3587" i="19"/>
  <c r="A3586" i="19"/>
  <c r="A3585" i="19"/>
  <c r="A3584" i="19"/>
  <c r="A3583" i="19"/>
  <c r="A3582" i="19"/>
  <c r="A3581" i="19"/>
  <c r="A3580" i="19"/>
  <c r="A3579" i="19"/>
  <c r="A3578" i="19"/>
  <c r="A3577" i="19"/>
  <c r="A3576" i="19"/>
  <c r="A3575" i="19"/>
  <c r="A3574" i="19"/>
  <c r="A3573" i="19"/>
  <c r="A3572" i="19"/>
  <c r="A3571" i="19"/>
  <c r="A3570" i="19"/>
  <c r="A3569" i="19"/>
  <c r="A3568" i="19"/>
  <c r="A3567" i="19"/>
  <c r="A3566" i="19"/>
  <c r="A3565" i="19"/>
  <c r="A3564" i="19"/>
  <c r="A3563" i="19"/>
  <c r="A3562" i="19"/>
  <c r="A3561" i="19"/>
  <c r="A3560" i="19"/>
  <c r="A3559" i="19"/>
  <c r="A3558" i="19"/>
  <c r="A3557" i="19"/>
  <c r="A3556" i="19"/>
  <c r="A3555" i="19"/>
  <c r="A3554" i="19"/>
  <c r="A3553" i="19"/>
  <c r="A3552" i="19"/>
  <c r="A3551" i="19"/>
  <c r="A3550" i="19"/>
  <c r="A3549" i="19"/>
  <c r="A3548" i="19"/>
  <c r="A3547" i="19"/>
  <c r="A3546" i="19"/>
  <c r="A3545" i="19"/>
  <c r="A3544" i="19"/>
  <c r="A3543" i="19"/>
  <c r="A3542" i="19"/>
  <c r="A3541" i="19"/>
  <c r="A3540" i="19"/>
  <c r="A3539" i="19"/>
  <c r="A3538" i="19"/>
  <c r="A3537" i="19"/>
  <c r="A3536" i="19"/>
  <c r="A3535" i="19"/>
  <c r="A3534" i="19"/>
  <c r="A3533" i="19"/>
  <c r="A3532" i="19"/>
  <c r="A3531" i="19"/>
  <c r="A3530" i="19"/>
  <c r="A3529" i="19"/>
  <c r="A3528" i="19"/>
  <c r="A3527" i="19"/>
  <c r="A3526" i="19"/>
  <c r="A3525" i="19"/>
  <c r="A3524" i="19"/>
  <c r="A3523" i="19"/>
  <c r="A3522" i="19"/>
  <c r="A3521" i="19"/>
  <c r="A3520" i="19"/>
  <c r="A3519" i="19"/>
  <c r="A3518" i="19"/>
  <c r="A3517" i="19"/>
  <c r="A3516" i="19"/>
  <c r="A3515" i="19"/>
  <c r="A3514" i="19"/>
  <c r="A3513" i="19"/>
  <c r="A3512" i="19"/>
  <c r="A3511" i="19"/>
  <c r="A3510" i="19"/>
  <c r="A3509" i="19"/>
  <c r="A3508" i="19"/>
  <c r="A3507" i="19"/>
  <c r="A3506" i="19"/>
  <c r="A3505" i="19"/>
  <c r="A3504" i="19"/>
  <c r="A3503" i="19"/>
  <c r="A3502" i="19"/>
  <c r="A3501" i="19"/>
  <c r="A3500" i="19"/>
  <c r="A3499" i="19"/>
  <c r="A3498" i="19"/>
  <c r="A3497" i="19"/>
  <c r="A3496" i="19"/>
  <c r="A3495" i="19"/>
  <c r="A3494" i="19"/>
  <c r="A3493" i="19"/>
  <c r="A3492" i="19"/>
  <c r="A3491" i="19"/>
  <c r="A3490" i="19"/>
  <c r="A3489" i="19"/>
  <c r="A3488" i="19"/>
  <c r="A3487" i="19"/>
  <c r="A3486" i="19"/>
  <c r="A3485" i="19"/>
  <c r="A3484" i="19"/>
  <c r="A3483" i="19"/>
  <c r="A3482" i="19"/>
  <c r="A3481" i="19"/>
  <c r="A3480" i="19"/>
  <c r="A3479" i="19"/>
  <c r="A3478" i="19"/>
  <c r="A3477" i="19"/>
  <c r="A3476" i="19"/>
  <c r="A3475" i="19"/>
  <c r="A3474" i="19"/>
  <c r="A3473" i="19"/>
  <c r="A3472" i="19"/>
  <c r="A3471" i="19"/>
  <c r="A3470" i="19"/>
  <c r="A3469" i="19"/>
  <c r="A3468" i="19"/>
  <c r="A3467" i="19"/>
  <c r="A3466" i="19"/>
  <c r="A3465" i="19"/>
  <c r="A3464" i="19"/>
  <c r="A3463" i="19"/>
  <c r="A3462" i="19"/>
  <c r="A3461" i="19"/>
  <c r="A3460" i="19"/>
  <c r="A3459" i="19"/>
  <c r="A3458" i="19"/>
  <c r="A3457" i="19"/>
  <c r="A3456" i="19"/>
  <c r="A3455" i="19"/>
  <c r="A3454" i="19"/>
  <c r="A3453" i="19"/>
  <c r="A3452" i="19"/>
  <c r="A3451" i="19"/>
  <c r="A3450" i="19"/>
  <c r="A3449" i="19"/>
  <c r="A3448" i="19"/>
  <c r="A3447" i="19"/>
  <c r="A3446" i="19"/>
  <c r="A3445" i="19"/>
  <c r="A3444" i="19"/>
  <c r="A3443" i="19"/>
  <c r="A3442" i="19"/>
  <c r="A3441" i="19"/>
  <c r="A3440" i="19"/>
  <c r="A3439" i="19"/>
  <c r="A3438" i="19"/>
  <c r="A3437" i="19"/>
  <c r="A3436" i="19"/>
  <c r="A3435" i="19"/>
  <c r="A3434" i="19"/>
  <c r="A3433" i="19"/>
  <c r="A3432" i="19"/>
  <c r="A3431" i="19"/>
  <c r="A3430" i="19"/>
  <c r="A3429" i="19"/>
  <c r="A3428" i="19"/>
  <c r="A3427" i="19"/>
  <c r="A3426" i="19"/>
  <c r="A3425" i="19"/>
  <c r="A3424" i="19"/>
  <c r="A3423" i="19"/>
  <c r="A3422" i="19"/>
  <c r="A3421" i="19"/>
  <c r="A3420" i="19"/>
  <c r="A3419" i="19"/>
  <c r="A3418" i="19"/>
  <c r="A3417" i="19"/>
  <c r="A3416" i="19"/>
  <c r="A3415" i="19"/>
  <c r="A3414" i="19"/>
  <c r="A3413" i="19"/>
  <c r="A3412" i="19"/>
  <c r="A3411" i="19"/>
  <c r="A3410" i="19"/>
  <c r="A3409" i="19"/>
  <c r="A3408" i="19"/>
  <c r="A3407" i="19"/>
  <c r="A3406" i="19"/>
  <c r="A3405" i="19"/>
  <c r="A3404" i="19"/>
  <c r="A3403" i="19"/>
  <c r="A3402" i="19"/>
  <c r="A3401" i="19"/>
  <c r="A3400" i="19"/>
  <c r="A3399" i="19"/>
  <c r="A3398" i="19"/>
  <c r="A3397" i="19"/>
  <c r="A3396" i="19"/>
  <c r="A3395" i="19"/>
  <c r="A3394" i="19"/>
  <c r="A3393" i="19"/>
  <c r="A3392" i="19"/>
  <c r="A3391" i="19"/>
  <c r="A3390" i="19"/>
  <c r="A3389" i="19"/>
  <c r="A3388" i="19"/>
  <c r="A3387" i="19"/>
  <c r="A3386" i="19"/>
  <c r="A3385" i="19"/>
  <c r="A3384" i="19"/>
  <c r="A3383" i="19"/>
  <c r="A3382" i="19"/>
  <c r="A3381" i="19"/>
  <c r="A3380" i="19"/>
  <c r="A3379" i="19"/>
  <c r="A3378" i="19"/>
  <c r="A3377" i="19"/>
  <c r="A3376" i="19"/>
  <c r="A3375" i="19"/>
  <c r="A3374" i="19"/>
  <c r="A3373" i="19"/>
  <c r="A3372" i="19"/>
  <c r="A3371" i="19"/>
  <c r="A3370" i="19"/>
  <c r="A3369" i="19"/>
  <c r="A3368" i="19"/>
  <c r="A3367" i="19"/>
  <c r="A3366" i="19"/>
  <c r="A3365" i="19"/>
  <c r="A3364" i="19"/>
  <c r="A3363" i="19"/>
  <c r="A3362" i="19"/>
  <c r="A3361" i="19"/>
  <c r="A3360" i="19"/>
  <c r="A3359" i="19"/>
  <c r="A3358" i="19"/>
  <c r="A3357" i="19"/>
  <c r="A3356" i="19"/>
  <c r="A3355" i="19"/>
  <c r="A3354" i="19"/>
  <c r="A3353" i="19"/>
  <c r="A3352" i="19"/>
  <c r="A3351" i="19"/>
  <c r="A3350" i="19"/>
  <c r="A3349" i="19"/>
  <c r="A3348" i="19"/>
  <c r="A3347" i="19"/>
  <c r="A3346" i="19"/>
  <c r="A3345" i="19"/>
  <c r="A3344" i="19"/>
  <c r="A3343" i="19"/>
  <c r="A3342" i="19"/>
  <c r="A3341" i="19"/>
  <c r="A3340" i="19"/>
  <c r="A3339" i="19"/>
  <c r="A3338" i="19"/>
  <c r="A3337" i="19"/>
  <c r="A3336" i="19"/>
  <c r="A3335" i="19"/>
  <c r="A3334" i="19"/>
  <c r="A3333" i="19"/>
  <c r="A3332" i="19"/>
  <c r="A3331" i="19"/>
  <c r="A3330" i="19"/>
  <c r="A3329" i="19"/>
  <c r="A3328" i="19"/>
  <c r="A3327" i="19"/>
  <c r="A3326" i="19"/>
  <c r="A3325" i="19"/>
  <c r="A3324" i="19"/>
  <c r="A3323" i="19"/>
  <c r="A3322" i="19"/>
  <c r="A3321" i="19"/>
  <c r="A3320" i="19"/>
  <c r="A3319" i="19"/>
  <c r="A3318" i="19"/>
  <c r="A3317" i="19"/>
  <c r="A3316" i="19"/>
  <c r="A3315" i="19"/>
  <c r="A3314" i="19"/>
  <c r="A3313" i="19"/>
  <c r="A3312" i="19"/>
  <c r="A3311" i="19"/>
  <c r="A3310" i="19"/>
  <c r="A3309" i="19"/>
  <c r="A3308" i="19"/>
  <c r="A3307" i="19"/>
  <c r="A3306" i="19"/>
  <c r="A3305" i="19"/>
  <c r="A3304" i="19"/>
  <c r="A3303" i="19"/>
  <c r="A3302" i="19"/>
  <c r="A3301" i="19"/>
  <c r="A3300" i="19"/>
  <c r="A3299" i="19"/>
  <c r="A3298" i="19"/>
  <c r="A3297" i="19"/>
  <c r="A3296" i="19"/>
  <c r="A3295" i="19"/>
  <c r="A3294" i="19"/>
  <c r="A3293" i="19"/>
  <c r="A3292" i="19"/>
  <c r="A3291" i="19"/>
  <c r="A3290" i="19"/>
  <c r="A3289" i="19"/>
  <c r="A3288" i="19"/>
  <c r="A3287" i="19"/>
  <c r="A3286" i="19"/>
  <c r="A3285" i="19"/>
  <c r="A3284" i="19"/>
  <c r="A3283" i="19"/>
  <c r="A3282" i="19"/>
  <c r="A3281" i="19"/>
  <c r="A3280" i="19"/>
  <c r="A3279" i="19"/>
  <c r="A3278" i="19"/>
  <c r="A3277" i="19"/>
  <c r="A3276" i="19"/>
  <c r="A3275" i="19"/>
  <c r="A3274" i="19"/>
  <c r="A3273" i="19"/>
  <c r="A3272" i="19"/>
  <c r="A3271" i="19"/>
  <c r="A3270" i="19"/>
  <c r="A3269" i="19"/>
  <c r="A3268" i="19"/>
  <c r="A3267" i="19"/>
  <c r="A3266" i="19"/>
  <c r="A3265" i="19"/>
  <c r="A3264" i="19"/>
  <c r="A3263" i="19"/>
  <c r="A3262" i="19"/>
  <c r="A3261" i="19"/>
  <c r="A3260" i="19"/>
  <c r="A3259" i="19"/>
  <c r="A3258" i="19"/>
  <c r="A3257" i="19"/>
  <c r="A3256" i="19"/>
  <c r="A3255" i="19"/>
  <c r="A3254" i="19"/>
  <c r="A3253" i="19"/>
  <c r="A3252" i="19"/>
  <c r="A3251" i="19"/>
  <c r="A3250" i="19"/>
  <c r="A3249" i="19"/>
  <c r="A3248" i="19"/>
  <c r="A3247" i="19"/>
  <c r="A3246" i="19"/>
  <c r="A3245" i="19"/>
  <c r="A3244" i="19"/>
  <c r="A3243" i="19"/>
  <c r="A3242" i="19"/>
  <c r="A3241" i="19"/>
  <c r="A3240" i="19"/>
  <c r="A3239" i="19"/>
  <c r="A3238" i="19"/>
  <c r="A3237" i="19"/>
  <c r="A3236" i="19"/>
  <c r="A3235" i="19"/>
  <c r="A3234" i="19"/>
  <c r="A3233" i="19"/>
  <c r="A3232" i="19"/>
  <c r="A3231" i="19"/>
  <c r="A3230" i="19"/>
  <c r="A3229" i="19"/>
  <c r="A3228" i="19"/>
  <c r="A3227" i="19"/>
  <c r="A3226" i="19"/>
  <c r="A3225" i="19"/>
  <c r="A3224" i="19"/>
  <c r="A3223" i="19"/>
  <c r="A3222" i="19"/>
  <c r="A3221" i="19"/>
  <c r="A3220" i="19"/>
  <c r="A3219" i="19"/>
  <c r="A3218" i="19"/>
  <c r="A3217" i="19"/>
  <c r="A3216" i="19"/>
  <c r="A3215" i="19"/>
  <c r="A3214" i="19"/>
  <c r="A3213" i="19"/>
  <c r="A3212" i="19"/>
  <c r="A3211" i="19"/>
  <c r="A3210" i="19"/>
  <c r="A3209" i="19"/>
  <c r="A3208" i="19"/>
  <c r="A3207" i="19"/>
  <c r="A3206" i="19"/>
  <c r="A3205" i="19"/>
  <c r="A3204" i="19"/>
  <c r="A3203" i="19"/>
  <c r="A3202" i="19"/>
  <c r="A3201" i="19"/>
  <c r="A3200" i="19"/>
  <c r="A3199" i="19"/>
  <c r="A3198" i="19"/>
  <c r="A3197" i="19"/>
  <c r="A3196" i="19"/>
  <c r="A3195" i="19"/>
  <c r="A3194" i="19"/>
  <c r="A3193" i="19"/>
  <c r="A3192" i="19"/>
  <c r="A3191" i="19"/>
  <c r="A3190" i="19"/>
  <c r="A3189" i="19"/>
  <c r="A3188" i="19"/>
  <c r="A3187" i="19"/>
  <c r="A3186" i="19"/>
  <c r="A3185" i="19"/>
  <c r="A3184" i="19"/>
  <c r="A3183" i="19"/>
  <c r="A3182" i="19"/>
  <c r="A3181" i="19"/>
  <c r="A3180" i="19"/>
  <c r="A3179" i="19"/>
  <c r="A3178" i="19"/>
  <c r="A3177" i="19"/>
  <c r="A3176" i="19"/>
  <c r="A3175" i="19"/>
  <c r="A3174" i="19"/>
  <c r="A3173" i="19"/>
  <c r="A3172" i="19"/>
  <c r="A3171" i="19"/>
  <c r="A3170" i="19"/>
  <c r="A3169" i="19"/>
  <c r="A3168" i="19"/>
  <c r="A3167" i="19"/>
  <c r="A3166" i="19"/>
  <c r="A3165" i="19"/>
  <c r="A3164" i="19"/>
  <c r="A3163" i="19"/>
  <c r="A3162" i="19"/>
  <c r="A3161" i="19"/>
  <c r="A3160" i="19"/>
  <c r="A3159" i="19"/>
  <c r="A3158" i="19"/>
  <c r="A3157" i="19"/>
  <c r="A3156" i="19"/>
  <c r="A3155" i="19"/>
  <c r="A3154" i="19"/>
  <c r="A3153" i="19"/>
  <c r="A3152" i="19"/>
  <c r="A3151" i="19"/>
  <c r="A3150" i="19"/>
  <c r="A3149" i="19"/>
  <c r="A3148" i="19"/>
  <c r="A3147" i="19"/>
  <c r="A3146" i="19"/>
  <c r="A3145" i="19"/>
  <c r="A3144" i="19"/>
  <c r="A3143" i="19"/>
  <c r="A3142" i="19"/>
  <c r="A3141" i="19"/>
  <c r="A3140" i="19"/>
  <c r="A3139" i="19"/>
  <c r="A3138" i="19"/>
  <c r="A3137" i="19"/>
  <c r="A3136" i="19"/>
  <c r="A3135" i="19"/>
  <c r="A3134" i="19"/>
  <c r="A3133" i="19"/>
  <c r="A3132" i="19"/>
  <c r="A3131" i="19"/>
  <c r="A3130" i="19"/>
  <c r="A3129" i="19"/>
  <c r="A3128" i="19"/>
  <c r="A3127" i="19"/>
  <c r="A3126" i="19"/>
  <c r="A3125" i="19"/>
  <c r="A3124" i="19"/>
  <c r="A3123" i="19"/>
  <c r="A3122" i="19"/>
  <c r="A3121" i="19"/>
  <c r="A3120" i="19"/>
  <c r="A3119" i="19"/>
  <c r="A3118" i="19"/>
  <c r="A3117" i="19"/>
  <c r="A3116" i="19"/>
  <c r="A3115" i="19"/>
  <c r="A3114" i="19"/>
  <c r="A3113" i="19"/>
  <c r="A3112" i="19"/>
  <c r="A3111" i="19"/>
  <c r="A3110" i="19"/>
  <c r="A3109" i="19"/>
  <c r="A3108" i="19"/>
  <c r="A3107" i="19"/>
  <c r="A3106" i="19"/>
  <c r="A3105" i="19"/>
  <c r="A3104" i="19"/>
  <c r="A3103" i="19"/>
  <c r="A3102" i="19"/>
  <c r="A3101" i="19"/>
  <c r="A3100" i="19"/>
  <c r="A3099" i="19"/>
  <c r="A3098" i="19"/>
  <c r="A3097" i="19"/>
  <c r="A3096" i="19"/>
  <c r="A3095" i="19"/>
  <c r="A3094" i="19"/>
  <c r="A3093" i="19"/>
  <c r="A3092" i="19"/>
  <c r="A3091" i="19"/>
  <c r="A3090" i="19"/>
  <c r="A3089" i="19"/>
  <c r="A3088" i="19"/>
  <c r="A3087" i="19"/>
  <c r="A3086" i="19"/>
  <c r="A3085" i="19"/>
  <c r="A3084" i="19"/>
  <c r="A3083" i="19"/>
  <c r="A3082" i="19"/>
  <c r="A3081" i="19"/>
  <c r="A3080" i="19"/>
  <c r="A3079" i="19"/>
  <c r="A3078" i="19"/>
  <c r="A3077" i="19"/>
  <c r="A3076" i="19"/>
  <c r="A3075" i="19"/>
  <c r="A3074" i="19"/>
  <c r="A3073" i="19"/>
  <c r="A3072" i="19"/>
  <c r="A3071" i="19"/>
  <c r="A3070" i="19"/>
  <c r="A3069" i="19"/>
  <c r="A3068" i="19"/>
  <c r="A3067" i="19"/>
  <c r="A3066" i="19"/>
  <c r="A3065" i="19"/>
  <c r="A3064" i="19"/>
  <c r="A3063" i="19"/>
  <c r="A3062" i="19"/>
  <c r="A3061" i="19"/>
  <c r="A3060" i="19"/>
  <c r="A3059" i="19"/>
  <c r="A3058" i="19"/>
  <c r="A3057" i="19"/>
  <c r="A3056" i="19"/>
  <c r="A3055" i="19"/>
  <c r="A3054" i="19"/>
  <c r="A3053" i="19"/>
  <c r="A3052" i="19"/>
  <c r="A3051" i="19"/>
  <c r="A3050" i="19"/>
  <c r="A3049" i="19"/>
  <c r="A3048" i="19"/>
  <c r="A3047" i="19"/>
  <c r="A3046" i="19"/>
  <c r="A3045" i="19"/>
  <c r="A3044" i="19"/>
  <c r="A3043" i="19"/>
  <c r="A3042" i="19"/>
  <c r="A3041" i="19"/>
  <c r="A3040" i="19"/>
  <c r="A3039" i="19"/>
  <c r="A3038" i="19"/>
  <c r="A3037" i="19"/>
  <c r="A3036" i="19"/>
  <c r="A3035" i="19"/>
  <c r="A3034" i="19"/>
  <c r="A3033" i="19"/>
  <c r="A3032" i="19"/>
  <c r="A3031" i="19"/>
  <c r="A3030" i="19"/>
  <c r="A3029" i="19"/>
  <c r="A3028" i="19"/>
  <c r="A3027" i="19"/>
  <c r="A3026" i="19"/>
  <c r="A3025" i="19"/>
  <c r="A3024" i="19"/>
  <c r="A3023" i="19"/>
  <c r="A3022" i="19"/>
  <c r="A3021" i="19"/>
  <c r="A3020" i="19"/>
  <c r="A3019" i="19"/>
  <c r="A3018" i="19"/>
  <c r="A3017" i="19"/>
  <c r="A3016" i="19"/>
  <c r="A3015" i="19"/>
  <c r="A3014" i="19"/>
  <c r="A3013" i="19"/>
  <c r="A3012" i="19"/>
  <c r="A3011" i="19"/>
  <c r="A3010" i="19"/>
  <c r="A3009" i="19"/>
  <c r="A3008" i="19"/>
  <c r="A3007" i="19"/>
  <c r="A3006" i="19"/>
  <c r="A3005" i="19"/>
  <c r="A3004" i="19"/>
  <c r="A3003" i="19"/>
  <c r="A3002" i="19"/>
  <c r="A3001" i="19"/>
  <c r="A3000" i="19"/>
  <c r="A2999" i="19"/>
  <c r="A2998" i="19"/>
  <c r="A2997" i="19"/>
  <c r="A2996" i="19"/>
  <c r="A2995" i="19"/>
  <c r="A2994" i="19"/>
  <c r="A2993" i="19"/>
  <c r="A2992" i="19"/>
  <c r="A2991" i="19"/>
  <c r="A2990" i="19"/>
  <c r="A2989" i="19"/>
  <c r="A2988" i="19"/>
  <c r="A2987" i="19"/>
  <c r="A2986" i="19"/>
  <c r="A2985" i="19"/>
  <c r="A2984" i="19"/>
  <c r="A2983" i="19"/>
  <c r="A2982" i="19"/>
  <c r="A2981" i="19"/>
  <c r="A2980" i="19"/>
  <c r="A2979" i="19"/>
  <c r="A2978" i="19"/>
  <c r="A2977" i="19"/>
  <c r="A2976" i="19"/>
  <c r="A2975" i="19"/>
  <c r="A2974" i="19"/>
  <c r="A2973" i="19"/>
  <c r="A2972" i="19"/>
  <c r="A2971" i="19"/>
  <c r="A2970" i="19"/>
  <c r="A2969" i="19"/>
  <c r="A2968" i="19"/>
  <c r="A2967" i="19"/>
  <c r="A2966" i="19"/>
  <c r="A2965" i="19"/>
  <c r="A2964" i="19"/>
  <c r="A2963" i="19"/>
  <c r="A2962" i="19"/>
  <c r="A2961" i="19"/>
  <c r="A2960" i="19"/>
  <c r="A2959" i="19"/>
  <c r="A2958" i="19"/>
  <c r="A2957" i="19"/>
  <c r="A2956" i="19"/>
  <c r="A2955" i="19"/>
  <c r="A2954" i="19"/>
  <c r="A2953" i="19"/>
  <c r="A2952" i="19"/>
  <c r="A2951" i="19"/>
  <c r="A2950" i="19"/>
  <c r="A2949" i="19"/>
  <c r="A2948" i="19"/>
  <c r="A2947" i="19"/>
  <c r="A2946" i="19"/>
  <c r="A2945" i="19"/>
  <c r="A2944" i="19"/>
  <c r="A2943" i="19"/>
  <c r="A2942" i="19"/>
  <c r="A2941" i="19"/>
  <c r="A2940" i="19"/>
  <c r="A2939" i="19"/>
  <c r="A2938" i="19"/>
  <c r="A2937" i="19"/>
  <c r="A2936" i="19"/>
  <c r="A2935" i="19"/>
  <c r="A2934" i="19"/>
  <c r="A2933" i="19"/>
  <c r="A2932" i="19"/>
  <c r="A2931" i="19"/>
  <c r="A2930" i="19"/>
  <c r="A2929" i="19"/>
  <c r="A2928" i="19"/>
  <c r="A2927" i="19"/>
  <c r="A2926" i="19"/>
  <c r="A2925" i="19"/>
  <c r="A2924" i="19"/>
  <c r="A2923" i="19"/>
  <c r="A2922" i="19"/>
  <c r="A2921" i="19"/>
  <c r="A2920" i="19"/>
  <c r="A2919" i="19"/>
  <c r="A2918" i="19"/>
  <c r="A2917" i="19"/>
  <c r="A2916" i="19"/>
  <c r="A2915" i="19"/>
  <c r="A2914" i="19"/>
  <c r="A2913" i="19"/>
  <c r="A2912" i="19"/>
  <c r="A2911" i="19"/>
  <c r="A2910" i="19"/>
  <c r="A2909" i="19"/>
  <c r="A2908" i="19"/>
  <c r="A2907" i="19"/>
  <c r="A2906" i="19"/>
  <c r="A2905" i="19"/>
  <c r="A2904" i="19"/>
  <c r="A2903" i="19"/>
  <c r="A2902" i="19"/>
  <c r="A2901" i="19"/>
  <c r="A2900" i="19"/>
  <c r="A2899" i="19"/>
  <c r="A2898" i="19"/>
  <c r="A2897" i="19"/>
  <c r="A2896" i="19"/>
  <c r="A2895" i="19"/>
  <c r="A2894" i="19"/>
  <c r="A2893" i="19"/>
  <c r="A2892" i="19"/>
  <c r="A2891" i="19"/>
  <c r="A2890" i="19"/>
  <c r="A2889" i="19"/>
  <c r="A2888" i="19"/>
  <c r="A2887" i="19"/>
  <c r="A2886" i="19"/>
  <c r="A2885" i="19"/>
  <c r="A2884" i="19"/>
  <c r="A2883" i="19"/>
  <c r="A2882" i="19"/>
  <c r="A2881" i="19"/>
  <c r="A2880" i="19"/>
  <c r="A2879" i="19"/>
  <c r="A2878" i="19"/>
  <c r="A2877" i="19"/>
  <c r="A2876" i="19"/>
  <c r="A2875" i="19"/>
  <c r="A2874" i="19"/>
  <c r="A2873" i="19"/>
  <c r="A2872" i="19"/>
  <c r="A2871" i="19"/>
  <c r="A2870" i="19"/>
  <c r="A2869" i="19"/>
  <c r="A2868" i="19"/>
  <c r="A2867" i="19"/>
  <c r="A2866" i="19"/>
  <c r="A2865" i="19"/>
  <c r="A2864" i="19"/>
  <c r="A2863" i="19"/>
  <c r="A2862" i="19"/>
  <c r="A2861" i="19"/>
  <c r="A2860" i="19"/>
  <c r="A2859" i="19"/>
  <c r="A2858" i="19"/>
  <c r="A2857" i="19"/>
  <c r="A2856" i="19"/>
  <c r="A2855" i="19"/>
  <c r="A2854" i="19"/>
  <c r="A2853" i="19"/>
  <c r="A2852" i="19"/>
  <c r="A2851" i="19"/>
  <c r="A2850" i="19"/>
  <c r="A2849" i="19"/>
  <c r="A2848" i="19"/>
  <c r="A2847" i="19"/>
  <c r="A2846" i="19"/>
  <c r="A2845" i="19"/>
  <c r="A2844" i="19"/>
  <c r="A2843" i="19"/>
  <c r="A2842" i="19"/>
  <c r="A2841" i="19"/>
  <c r="A2840" i="19"/>
  <c r="A2839" i="19"/>
  <c r="A2838" i="19"/>
  <c r="A2837" i="19"/>
  <c r="A2836" i="19"/>
  <c r="A2835" i="19"/>
  <c r="A2834" i="19"/>
  <c r="A2833" i="19"/>
  <c r="A2832" i="19"/>
  <c r="A2831" i="19"/>
  <c r="A2830" i="19"/>
  <c r="A2829" i="19"/>
  <c r="A2828" i="19"/>
  <c r="A2827" i="19"/>
  <c r="A2826" i="19"/>
  <c r="A2825" i="19"/>
  <c r="A2824" i="19"/>
  <c r="A2823" i="19"/>
  <c r="A2822" i="19"/>
  <c r="A2821" i="19"/>
  <c r="A2820" i="19"/>
  <c r="A2819" i="19"/>
  <c r="A2818" i="19"/>
  <c r="A2817" i="19"/>
  <c r="A2816" i="19"/>
  <c r="A2815" i="19"/>
  <c r="A2814" i="19"/>
  <c r="A2813" i="19"/>
  <c r="A2812" i="19"/>
  <c r="A2811" i="19"/>
  <c r="A2810" i="19"/>
  <c r="A2809" i="19"/>
  <c r="A2808" i="19"/>
  <c r="A2807" i="19"/>
  <c r="A2806" i="19"/>
  <c r="A2805" i="19"/>
  <c r="A2804" i="19"/>
  <c r="A2803" i="19"/>
  <c r="A2802" i="19"/>
  <c r="A2801" i="19"/>
  <c r="A2800" i="19"/>
  <c r="A2799" i="19"/>
  <c r="A2798" i="19"/>
  <c r="A2797" i="19"/>
  <c r="A2796" i="19"/>
  <c r="A2795" i="19"/>
  <c r="A2794" i="19"/>
  <c r="A2793" i="19"/>
  <c r="A2792" i="19"/>
  <c r="A2791" i="19"/>
  <c r="A2790" i="19"/>
  <c r="A2789" i="19"/>
  <c r="A2788" i="19"/>
  <c r="A2787" i="19"/>
  <c r="A2786" i="19"/>
  <c r="A2785" i="19"/>
  <c r="A2784" i="19"/>
  <c r="A2783" i="19"/>
  <c r="A2782" i="19"/>
  <c r="A2781" i="19"/>
  <c r="A2780" i="19"/>
  <c r="A2779" i="19"/>
  <c r="A2778" i="19"/>
  <c r="A2777" i="19"/>
  <c r="A2776" i="19"/>
  <c r="A2775" i="19"/>
  <c r="A2774" i="19"/>
  <c r="A2773" i="19"/>
  <c r="A2772" i="19"/>
  <c r="A2771" i="19"/>
  <c r="A2770" i="19"/>
  <c r="A2769" i="19"/>
  <c r="A2768" i="19"/>
  <c r="A2767" i="19"/>
  <c r="A2766" i="19"/>
  <c r="A2765" i="19"/>
  <c r="A2764" i="19"/>
  <c r="A2763" i="19"/>
  <c r="A2762" i="19"/>
  <c r="A2761" i="19"/>
  <c r="A2760" i="19"/>
  <c r="A2759" i="19"/>
  <c r="A2758" i="19"/>
  <c r="A2757" i="19"/>
  <c r="A2756" i="19"/>
  <c r="A2755" i="19"/>
  <c r="A2754" i="19"/>
  <c r="A2753" i="19"/>
  <c r="A2752" i="19"/>
  <c r="A2751" i="19"/>
  <c r="A2750" i="19"/>
  <c r="A2749" i="19"/>
  <c r="A2748" i="19"/>
  <c r="A2747" i="19"/>
  <c r="A2746" i="19"/>
  <c r="A2745" i="19"/>
  <c r="A2744" i="19"/>
  <c r="A2743" i="19"/>
  <c r="A2742" i="19"/>
  <c r="A2741" i="19"/>
  <c r="A2740" i="19"/>
  <c r="A2739" i="19"/>
  <c r="A2738" i="19"/>
  <c r="A2737" i="19"/>
  <c r="A2736" i="19"/>
  <c r="A2735" i="19"/>
  <c r="A2734" i="19"/>
  <c r="A2733" i="19"/>
  <c r="A2732" i="19"/>
  <c r="A2731" i="19"/>
  <c r="A2730" i="19"/>
  <c r="A2729" i="19"/>
  <c r="A2728" i="19"/>
  <c r="A2727" i="19"/>
  <c r="A2726" i="19"/>
  <c r="A2725" i="19"/>
  <c r="A2724" i="19"/>
  <c r="A2723" i="19"/>
  <c r="A2722" i="19"/>
  <c r="A2721" i="19"/>
  <c r="A2720" i="19"/>
  <c r="A2719" i="19"/>
  <c r="A2718" i="19"/>
  <c r="A2717" i="19"/>
  <c r="A2716" i="19"/>
  <c r="A2715" i="19"/>
  <c r="A2714" i="19"/>
  <c r="A2713" i="19"/>
  <c r="A2712" i="19"/>
  <c r="A2711" i="19"/>
  <c r="A2710" i="19"/>
  <c r="A2709" i="19"/>
  <c r="A2708" i="19"/>
  <c r="A2707" i="19"/>
  <c r="A2706" i="19"/>
  <c r="A2705" i="19"/>
  <c r="A2704" i="19"/>
  <c r="A2703" i="19"/>
  <c r="A2702" i="19"/>
  <c r="A2701" i="19"/>
  <c r="A2700" i="19"/>
  <c r="A2699" i="19"/>
  <c r="A2698" i="19"/>
  <c r="A2697" i="19"/>
  <c r="A2696" i="19"/>
  <c r="A2695" i="19"/>
  <c r="A2694" i="19"/>
  <c r="A2693" i="19"/>
  <c r="A2692" i="19"/>
  <c r="A2691" i="19"/>
  <c r="A2690" i="19"/>
  <c r="A2689" i="19"/>
  <c r="A2688" i="19"/>
  <c r="A2687" i="19"/>
  <c r="A2686" i="19"/>
  <c r="A2685" i="19"/>
  <c r="A2684" i="19"/>
  <c r="A2683" i="19"/>
  <c r="A2682" i="19"/>
  <c r="A2681" i="19"/>
  <c r="A2680" i="19"/>
  <c r="A2679" i="19"/>
  <c r="A2678" i="19"/>
  <c r="A2677" i="19"/>
  <c r="A2676" i="19"/>
  <c r="A2675" i="19"/>
  <c r="A2674" i="19"/>
  <c r="A2673" i="19"/>
  <c r="A2672" i="19"/>
  <c r="A2671" i="19"/>
  <c r="A2670" i="19"/>
  <c r="A2669" i="19"/>
  <c r="A2668" i="19"/>
  <c r="A2667" i="19"/>
  <c r="A2666" i="19"/>
  <c r="A2665" i="19"/>
  <c r="A2664" i="19"/>
  <c r="A2663" i="19"/>
  <c r="A2662" i="19"/>
  <c r="A2661" i="19"/>
  <c r="A2660" i="19"/>
  <c r="A2659" i="19"/>
  <c r="A2658" i="19"/>
  <c r="A2657" i="19"/>
  <c r="A2656" i="19"/>
  <c r="A2655" i="19"/>
  <c r="A2654" i="19"/>
  <c r="A2653" i="19"/>
  <c r="A2652" i="19"/>
  <c r="A2651" i="19"/>
  <c r="A2650" i="19"/>
  <c r="A2649" i="19"/>
  <c r="A2648" i="19"/>
  <c r="A2647" i="19"/>
  <c r="A2646" i="19"/>
  <c r="A2645" i="19"/>
  <c r="A2644" i="19"/>
  <c r="A2643" i="19"/>
  <c r="A2642" i="19"/>
  <c r="A2641" i="19"/>
  <c r="A2640" i="19"/>
  <c r="A2639" i="19"/>
  <c r="A2638" i="19"/>
  <c r="A2637" i="19"/>
  <c r="A2636" i="19"/>
  <c r="A2635" i="19"/>
  <c r="A2634" i="19"/>
  <c r="A2633" i="19"/>
  <c r="A2632" i="19"/>
  <c r="A2631" i="19"/>
  <c r="A2630" i="19"/>
  <c r="A2629" i="19"/>
  <c r="A2628" i="19"/>
  <c r="A2627" i="19"/>
  <c r="A2626" i="19"/>
  <c r="A2625" i="19"/>
  <c r="A2624" i="19"/>
  <c r="A2623" i="19"/>
  <c r="A2622" i="19"/>
  <c r="A2621" i="19"/>
  <c r="A2620" i="19"/>
  <c r="A2619" i="19"/>
  <c r="A2618" i="19"/>
  <c r="A2617" i="19"/>
  <c r="A2616" i="19"/>
  <c r="A2615" i="19"/>
  <c r="A2614" i="19"/>
  <c r="A2613" i="19"/>
  <c r="A2612" i="19"/>
  <c r="A2611" i="19"/>
  <c r="A2610" i="19"/>
  <c r="A2609" i="19"/>
  <c r="A2608" i="19"/>
  <c r="A2607" i="19"/>
  <c r="A2606" i="19"/>
  <c r="A2605" i="19"/>
  <c r="A2604" i="19"/>
  <c r="A2603" i="19"/>
  <c r="A2602" i="19"/>
  <c r="A2601" i="19"/>
  <c r="A2600" i="19"/>
  <c r="A2599" i="19"/>
  <c r="A2598" i="19"/>
  <c r="A2597" i="19"/>
  <c r="A2596" i="19"/>
  <c r="A2595" i="19"/>
  <c r="A2594" i="19"/>
  <c r="A2593" i="19"/>
  <c r="A2592" i="19"/>
  <c r="A2591" i="19"/>
  <c r="A2590" i="19"/>
  <c r="A2589" i="19"/>
  <c r="A2588" i="19"/>
  <c r="A2587" i="19"/>
  <c r="A2586" i="19"/>
  <c r="A2585" i="19"/>
  <c r="A2584" i="19"/>
  <c r="A2583" i="19"/>
  <c r="A2582" i="19"/>
  <c r="A2581" i="19"/>
  <c r="A2580" i="19"/>
  <c r="A2579" i="19"/>
  <c r="A2578" i="19"/>
  <c r="A2577" i="19"/>
  <c r="A2576" i="19"/>
  <c r="A2575" i="19"/>
  <c r="A2574" i="19"/>
  <c r="A2573" i="19"/>
  <c r="A2572" i="19"/>
  <c r="A2571" i="19"/>
  <c r="A2570" i="19"/>
  <c r="A2569" i="19"/>
  <c r="A2568" i="19"/>
  <c r="A2567" i="19"/>
  <c r="A2566" i="19"/>
  <c r="A2565" i="19"/>
  <c r="A2564" i="19"/>
  <c r="A2563" i="19"/>
  <c r="A2562" i="19"/>
  <c r="A2561" i="19"/>
  <c r="A2560" i="19"/>
  <c r="A2559" i="19"/>
  <c r="A2558" i="19"/>
  <c r="A2557" i="19"/>
  <c r="A2556" i="19"/>
  <c r="A2555" i="19"/>
  <c r="A2554" i="19"/>
  <c r="A2553" i="19"/>
  <c r="A2552" i="19"/>
  <c r="A2551" i="19"/>
  <c r="A2550" i="19"/>
  <c r="A2549" i="19"/>
  <c r="A2548" i="19"/>
  <c r="A2547" i="19"/>
  <c r="A2546" i="19"/>
  <c r="A2545" i="19"/>
  <c r="A2544" i="19"/>
  <c r="A2543" i="19"/>
  <c r="A2542" i="19"/>
  <c r="A2541" i="19"/>
  <c r="A2540" i="19"/>
  <c r="A2539" i="19"/>
  <c r="A2538" i="19"/>
  <c r="A2537" i="19"/>
  <c r="A2536" i="19"/>
  <c r="A2535" i="19"/>
  <c r="A2534" i="19"/>
  <c r="A2533" i="19"/>
  <c r="A2532" i="19"/>
  <c r="A2531" i="19"/>
  <c r="A2530" i="19"/>
  <c r="A2529" i="19"/>
  <c r="A2528" i="19"/>
  <c r="A2527" i="19"/>
  <c r="A2526" i="19"/>
  <c r="A2525" i="19"/>
  <c r="A2524" i="19"/>
  <c r="A2523" i="19"/>
  <c r="A2522" i="19"/>
  <c r="A2521" i="19"/>
  <c r="A2520" i="19"/>
  <c r="A2519" i="19"/>
  <c r="A2518" i="19"/>
  <c r="A2517" i="19"/>
  <c r="A2516" i="19"/>
  <c r="A2515" i="19"/>
  <c r="A2514" i="19"/>
  <c r="A2513" i="19"/>
  <c r="A2512" i="19"/>
  <c r="A2511" i="19"/>
  <c r="A2510" i="19"/>
  <c r="A2509" i="19"/>
  <c r="A2508" i="19"/>
  <c r="A2507" i="19"/>
  <c r="A2506" i="19"/>
  <c r="A2505" i="19"/>
  <c r="A2504" i="19"/>
  <c r="A2503" i="19"/>
  <c r="A2502" i="19"/>
  <c r="A2501" i="19"/>
  <c r="A2500" i="19"/>
  <c r="A2499" i="19"/>
  <c r="A2498" i="19"/>
  <c r="A2497" i="19"/>
  <c r="A2496" i="19"/>
  <c r="A2495" i="19"/>
  <c r="A2494" i="19"/>
  <c r="A2493" i="19"/>
  <c r="A2492" i="19"/>
  <c r="A2491" i="19"/>
  <c r="A2490" i="19"/>
  <c r="A2489" i="19"/>
  <c r="A2488" i="19"/>
  <c r="A2487" i="19"/>
  <c r="A2486" i="19"/>
  <c r="A2485" i="19"/>
  <c r="A2484" i="19"/>
  <c r="A2483" i="19"/>
  <c r="A2482" i="19"/>
  <c r="A2481" i="19"/>
  <c r="A2480" i="19"/>
  <c r="A2479" i="19"/>
  <c r="A2478" i="19"/>
  <c r="A2477" i="19"/>
  <c r="A2476" i="19"/>
  <c r="A2475" i="19"/>
  <c r="A2474" i="19"/>
  <c r="A2473" i="19"/>
  <c r="A2472" i="19"/>
  <c r="A2471" i="19"/>
  <c r="A2470" i="19"/>
  <c r="A2469" i="19"/>
  <c r="A2468" i="19"/>
  <c r="A2467" i="19"/>
  <c r="A2466" i="19"/>
  <c r="A2465" i="19"/>
  <c r="A2464" i="19"/>
  <c r="A2463" i="19"/>
  <c r="A2462" i="19"/>
  <c r="A2461" i="19"/>
  <c r="A2460" i="19"/>
  <c r="A2459" i="19"/>
  <c r="A2458" i="19"/>
  <c r="A2457" i="19"/>
  <c r="A2456" i="19"/>
  <c r="A2455" i="19"/>
  <c r="A2454" i="19"/>
  <c r="A2453" i="19"/>
  <c r="A2452" i="19"/>
  <c r="A2451" i="19"/>
  <c r="A2450" i="19"/>
  <c r="A2449" i="19"/>
  <c r="A2448" i="19"/>
  <c r="A2447" i="19"/>
  <c r="A2446" i="19"/>
  <c r="A2445" i="19"/>
  <c r="A2444" i="19"/>
  <c r="A2443" i="19"/>
  <c r="A2442" i="19"/>
  <c r="A2441" i="19"/>
  <c r="A2440" i="19"/>
  <c r="A2439" i="19"/>
  <c r="A2438" i="19"/>
  <c r="A2437" i="19"/>
  <c r="A2436" i="19"/>
  <c r="A2435" i="19"/>
  <c r="A2434" i="19"/>
  <c r="A2433" i="19"/>
  <c r="A2432" i="19"/>
  <c r="A2431" i="19"/>
  <c r="A2430" i="19"/>
  <c r="A2429" i="19"/>
  <c r="A2428" i="19"/>
  <c r="A2427" i="19"/>
  <c r="A2426" i="19"/>
  <c r="A2425" i="19"/>
  <c r="A2424" i="19"/>
  <c r="A2423" i="19"/>
  <c r="A2422" i="19"/>
  <c r="A2421" i="19"/>
  <c r="A2420" i="19"/>
  <c r="A2419" i="19"/>
  <c r="A2418" i="19"/>
  <c r="A2417" i="19"/>
  <c r="A2416" i="19"/>
  <c r="A2415" i="19"/>
  <c r="A2414" i="19"/>
  <c r="A2413" i="19"/>
  <c r="A2412" i="19"/>
  <c r="A2411" i="19"/>
  <c r="A2410" i="19"/>
  <c r="A2409" i="19"/>
  <c r="A2408" i="19"/>
  <c r="A2407" i="19"/>
  <c r="A2406" i="19"/>
  <c r="A2405" i="19"/>
  <c r="A2404" i="19"/>
  <c r="A2403" i="19"/>
  <c r="A2402" i="19"/>
  <c r="A2401" i="19"/>
  <c r="A2400" i="19"/>
  <c r="A2399" i="19"/>
  <c r="A2398" i="19"/>
  <c r="A2397" i="19"/>
  <c r="A2396" i="19"/>
  <c r="A2395" i="19"/>
  <c r="A2394" i="19"/>
  <c r="A2393" i="19"/>
  <c r="A2392" i="19"/>
  <c r="A2391" i="19"/>
  <c r="A2390" i="19"/>
  <c r="A2389" i="19"/>
  <c r="A2388" i="19"/>
  <c r="A2387" i="19"/>
  <c r="A2386" i="19"/>
  <c r="A2385" i="19"/>
  <c r="A2384" i="19"/>
  <c r="A2383" i="19"/>
  <c r="A2382" i="19"/>
  <c r="A2381" i="19"/>
  <c r="A2380" i="19"/>
  <c r="A2379" i="19"/>
  <c r="A2378" i="19"/>
  <c r="A2377" i="19"/>
  <c r="A2376" i="19"/>
  <c r="A2375" i="19"/>
  <c r="A2374" i="19"/>
  <c r="A2373" i="19"/>
  <c r="A2372" i="19"/>
  <c r="A2371" i="19"/>
  <c r="A2370" i="19"/>
  <c r="A2369" i="19"/>
  <c r="A2368" i="19"/>
  <c r="A2367" i="19"/>
  <c r="A2366" i="19"/>
  <c r="A2365" i="19"/>
  <c r="A2364" i="19"/>
  <c r="A2363" i="19"/>
  <c r="A2362" i="19"/>
  <c r="A2361" i="19"/>
  <c r="A2360" i="19"/>
  <c r="A2359" i="19"/>
  <c r="A2358" i="19"/>
  <c r="A2357" i="19"/>
  <c r="A2356" i="19"/>
  <c r="A2355" i="19"/>
  <c r="A2354" i="19"/>
  <c r="A2353" i="19"/>
  <c r="A2352" i="19"/>
  <c r="A2351" i="19"/>
  <c r="A2350" i="19"/>
  <c r="A2349" i="19"/>
  <c r="A2348" i="19"/>
  <c r="A2347" i="19"/>
  <c r="A2346" i="19"/>
  <c r="A2345" i="19"/>
  <c r="A2344" i="19"/>
  <c r="A2343" i="19"/>
  <c r="A2342" i="19"/>
  <c r="A2341" i="19"/>
  <c r="A2340" i="19"/>
  <c r="A2339" i="19"/>
  <c r="A2338" i="19"/>
  <c r="A2337" i="19"/>
  <c r="A2336" i="19"/>
  <c r="A2335" i="19"/>
  <c r="A2334" i="19"/>
  <c r="A2333" i="19"/>
  <c r="A2332" i="19"/>
  <c r="A2331" i="19"/>
  <c r="A2330" i="19"/>
  <c r="A2329" i="19"/>
  <c r="A2328" i="19"/>
  <c r="A2327" i="19"/>
  <c r="A2326" i="19"/>
  <c r="A2325" i="19"/>
  <c r="A2324" i="19"/>
  <c r="A2323" i="19"/>
  <c r="A2322" i="19"/>
  <c r="A2321" i="19"/>
  <c r="A2320" i="19"/>
  <c r="A2319" i="19"/>
  <c r="A2318" i="19"/>
  <c r="A2317" i="19"/>
  <c r="A2316" i="19"/>
  <c r="A2315" i="19"/>
  <c r="A2314" i="19"/>
  <c r="A2313" i="19"/>
  <c r="A2312" i="19"/>
  <c r="A2311" i="19"/>
  <c r="A2310" i="19"/>
  <c r="A2309" i="19"/>
  <c r="A2308" i="19"/>
  <c r="A2307" i="19"/>
  <c r="A2306" i="19"/>
  <c r="A2305" i="19"/>
  <c r="A2304" i="19"/>
  <c r="A2303" i="19"/>
  <c r="A2302" i="19"/>
  <c r="A2301" i="19"/>
  <c r="A2300" i="19"/>
  <c r="A2299" i="19"/>
  <c r="A2298" i="19"/>
  <c r="A2297" i="19"/>
  <c r="A2296" i="19"/>
  <c r="A2295" i="19"/>
  <c r="A2294" i="19"/>
  <c r="A2293" i="19"/>
  <c r="A2292" i="19"/>
  <c r="A2291" i="19"/>
  <c r="A2290" i="19"/>
  <c r="A2289" i="19"/>
  <c r="A2288" i="19"/>
  <c r="A2287" i="19"/>
  <c r="A2286" i="19"/>
  <c r="A2285" i="19"/>
  <c r="A2284" i="19"/>
  <c r="A2283" i="19"/>
  <c r="A2282" i="19"/>
  <c r="A2281" i="19"/>
  <c r="A2280" i="19"/>
  <c r="A2279" i="19"/>
  <c r="A2278" i="19"/>
  <c r="A2277" i="19"/>
  <c r="A2276" i="19"/>
  <c r="A2275" i="19"/>
  <c r="A2274" i="19"/>
  <c r="A2273" i="19"/>
  <c r="A2272" i="19"/>
  <c r="A2271" i="19"/>
  <c r="A2270" i="19"/>
  <c r="A2269" i="19"/>
  <c r="A2268" i="19"/>
  <c r="A2267" i="19"/>
  <c r="A2266" i="19"/>
  <c r="A2265" i="19"/>
  <c r="A2264" i="19"/>
  <c r="A2263" i="19"/>
  <c r="A2262" i="19"/>
  <c r="A2261" i="19"/>
  <c r="A2260" i="19"/>
  <c r="A2259" i="19"/>
  <c r="A2258" i="19"/>
  <c r="A2257" i="19"/>
  <c r="A2256" i="19"/>
  <c r="A2255" i="19"/>
  <c r="A2254" i="19"/>
  <c r="A2253" i="19"/>
  <c r="A2252" i="19"/>
  <c r="A2251" i="19"/>
  <c r="A2250" i="19"/>
  <c r="A2249" i="19"/>
  <c r="A2248" i="19"/>
  <c r="A2247" i="19"/>
  <c r="A2246" i="19"/>
  <c r="A2245" i="19"/>
  <c r="A2244" i="19"/>
  <c r="A2243" i="19"/>
  <c r="A2242" i="19"/>
  <c r="A2241" i="19"/>
  <c r="A2240" i="19"/>
  <c r="A2239" i="19"/>
  <c r="A2238" i="19"/>
  <c r="A2237" i="19"/>
  <c r="A2236" i="19"/>
  <c r="A2235" i="19"/>
  <c r="A2234" i="19"/>
  <c r="A2233" i="19"/>
  <c r="A2232" i="19"/>
  <c r="A2231" i="19"/>
  <c r="A2230" i="19"/>
  <c r="A2229" i="19"/>
  <c r="A2228" i="19"/>
  <c r="A2227" i="19"/>
  <c r="A2226" i="19"/>
  <c r="A2225" i="19"/>
  <c r="A2224" i="19"/>
  <c r="A2223" i="19"/>
  <c r="A2222" i="19"/>
  <c r="A2221" i="19"/>
  <c r="A2220" i="19"/>
  <c r="A2219" i="19"/>
  <c r="A2218" i="19"/>
  <c r="A2217" i="19"/>
  <c r="A2216" i="19"/>
  <c r="A2215" i="19"/>
  <c r="A2214" i="19"/>
  <c r="A2213" i="19"/>
  <c r="A2212" i="19"/>
  <c r="A2211" i="19"/>
  <c r="A2210" i="19"/>
  <c r="A2209" i="19"/>
  <c r="A2208" i="19"/>
  <c r="A2207" i="19"/>
  <c r="A2206" i="19"/>
  <c r="A2205" i="19"/>
  <c r="A2204" i="19"/>
  <c r="A2203" i="19"/>
  <c r="A2202" i="19"/>
  <c r="A2201" i="19"/>
  <c r="A2200" i="19"/>
  <c r="A2199" i="19"/>
  <c r="A2198" i="19"/>
  <c r="A2197" i="19"/>
  <c r="A2196" i="19"/>
  <c r="A2195" i="19"/>
  <c r="A2194" i="19"/>
  <c r="A2193" i="19"/>
  <c r="A2192" i="19"/>
  <c r="A2191" i="19"/>
  <c r="A2190" i="19"/>
  <c r="A2189" i="19"/>
  <c r="A2188" i="19"/>
  <c r="A2187" i="19"/>
  <c r="A2186" i="19"/>
  <c r="A2185" i="19"/>
  <c r="A2184" i="19"/>
  <c r="A2183" i="19"/>
  <c r="A2182" i="19"/>
  <c r="A2181" i="19"/>
  <c r="A2180" i="19"/>
  <c r="A2179" i="19"/>
  <c r="A2178" i="19"/>
  <c r="A2177" i="19"/>
  <c r="A2176" i="19"/>
  <c r="A2175" i="19"/>
  <c r="A2174" i="19"/>
  <c r="A2173" i="19"/>
  <c r="A2172" i="19"/>
  <c r="A2171" i="19"/>
  <c r="A2170" i="19"/>
  <c r="A2169" i="19"/>
  <c r="A2168" i="19"/>
  <c r="A2167" i="19"/>
  <c r="A2166" i="19"/>
  <c r="A2165" i="19"/>
  <c r="A2164" i="19"/>
  <c r="A2163" i="19"/>
  <c r="A2162" i="19"/>
  <c r="A2161" i="19"/>
  <c r="A2160" i="19"/>
  <c r="A2159" i="19"/>
  <c r="A2158" i="19"/>
  <c r="A2157" i="19"/>
  <c r="A2156" i="19"/>
  <c r="A2155" i="19"/>
  <c r="A2154" i="19"/>
  <c r="A2153" i="19"/>
  <c r="A2152" i="19"/>
  <c r="A2151" i="19"/>
  <c r="A2150" i="19"/>
  <c r="A2149" i="19"/>
  <c r="A2148" i="19"/>
  <c r="A2147" i="19"/>
  <c r="A2146" i="19"/>
  <c r="A2145" i="19"/>
  <c r="A2144" i="19"/>
  <c r="A2143" i="19"/>
  <c r="A2142" i="19"/>
  <c r="A2141" i="19"/>
  <c r="A2140" i="19"/>
  <c r="A2139" i="19"/>
  <c r="A2138" i="19"/>
  <c r="A2137" i="19"/>
  <c r="A2136" i="19"/>
  <c r="A2135" i="19"/>
  <c r="A2134" i="19"/>
  <c r="A2133" i="19"/>
  <c r="A2132" i="19"/>
  <c r="A2131" i="19"/>
  <c r="A2130" i="19"/>
  <c r="A2129" i="19"/>
  <c r="A2128" i="19"/>
  <c r="A2127" i="19"/>
  <c r="A2126" i="19"/>
  <c r="A2125" i="19"/>
  <c r="A2124" i="19"/>
  <c r="A2123" i="19"/>
  <c r="A2122" i="19"/>
  <c r="A2121" i="19"/>
  <c r="A2120" i="19"/>
  <c r="A2119" i="19"/>
  <c r="A2118" i="19"/>
  <c r="A2117" i="19"/>
  <c r="A2116" i="19"/>
  <c r="A2115" i="19"/>
  <c r="A2114" i="19"/>
  <c r="A2113" i="19"/>
  <c r="A2112" i="19"/>
  <c r="A2111" i="19"/>
  <c r="A2110" i="19"/>
  <c r="A2109" i="19"/>
  <c r="A2108" i="19"/>
  <c r="A2107" i="19"/>
  <c r="A2106" i="19"/>
  <c r="A2105" i="19"/>
  <c r="A2104" i="19"/>
  <c r="A2103" i="19"/>
  <c r="A2102" i="19"/>
  <c r="A2101" i="19"/>
  <c r="A2100" i="19"/>
  <c r="A2099" i="19"/>
  <c r="A2098" i="19"/>
  <c r="A2097" i="19"/>
  <c r="A2096" i="19"/>
  <c r="A2095" i="19"/>
  <c r="A2094" i="19"/>
  <c r="A2093" i="19"/>
  <c r="A2092" i="19"/>
  <c r="A2091" i="19"/>
  <c r="A2090" i="19"/>
  <c r="A2089" i="19"/>
  <c r="A2088" i="19"/>
  <c r="A2087" i="19"/>
  <c r="A2086" i="19"/>
  <c r="A2085" i="19"/>
  <c r="A2084" i="19"/>
  <c r="A2083" i="19"/>
  <c r="A2082" i="19"/>
  <c r="A2081" i="19"/>
  <c r="A2080" i="19"/>
  <c r="A2079" i="19"/>
  <c r="A2078" i="19"/>
  <c r="A2077" i="19"/>
  <c r="A2076" i="19"/>
  <c r="A2075" i="19"/>
  <c r="A2074" i="19"/>
  <c r="A2073" i="19"/>
  <c r="A2072" i="19"/>
  <c r="A2071" i="19"/>
  <c r="A2070" i="19"/>
  <c r="A2069" i="19"/>
  <c r="A2068" i="19"/>
  <c r="A2067" i="19"/>
  <c r="A2066" i="19"/>
  <c r="A2065" i="19"/>
  <c r="A2064" i="19"/>
  <c r="A2063" i="19"/>
  <c r="A2062" i="19"/>
  <c r="A2061" i="19"/>
  <c r="A2060" i="19"/>
  <c r="A2059" i="19"/>
  <c r="A2058" i="19"/>
  <c r="A2057" i="19"/>
  <c r="A2056" i="19"/>
  <c r="A2055" i="19"/>
  <c r="A2054" i="19"/>
  <c r="A2053" i="19"/>
  <c r="A2052" i="19"/>
  <c r="A2051" i="19"/>
  <c r="A2050" i="19"/>
  <c r="A2049" i="19"/>
  <c r="A2048" i="19"/>
  <c r="A2047" i="19"/>
  <c r="A2046" i="19"/>
  <c r="A2045" i="19"/>
  <c r="A2044" i="19"/>
  <c r="A2043" i="19"/>
  <c r="A2042" i="19"/>
  <c r="A2041" i="19"/>
  <c r="A2040" i="19"/>
  <c r="A2039" i="19"/>
  <c r="A2038" i="19"/>
  <c r="A2037" i="19"/>
  <c r="A2036" i="19"/>
  <c r="A2035" i="19"/>
  <c r="A2034" i="19"/>
  <c r="A2033" i="19"/>
  <c r="A2032" i="19"/>
  <c r="A2031" i="19"/>
  <c r="A2030" i="19"/>
  <c r="A2029" i="19"/>
  <c r="A2028" i="19"/>
  <c r="A2027" i="19"/>
  <c r="A2026" i="19"/>
  <c r="A2025" i="19"/>
  <c r="A2024" i="19"/>
  <c r="A2023" i="19"/>
  <c r="A2022" i="19"/>
  <c r="A2021" i="19"/>
  <c r="A2020" i="19"/>
  <c r="A2019" i="19"/>
  <c r="A2018" i="19"/>
  <c r="A2017" i="19"/>
  <c r="A2016" i="19"/>
  <c r="A2015" i="19"/>
  <c r="A2014" i="19"/>
  <c r="A2013" i="19"/>
  <c r="A2012" i="19"/>
  <c r="A2011" i="19"/>
  <c r="A2010" i="19"/>
  <c r="A2009" i="19"/>
  <c r="A2008" i="19"/>
  <c r="A2007" i="19"/>
  <c r="A2006" i="19"/>
  <c r="A2005" i="19"/>
  <c r="A2004" i="19"/>
  <c r="A2003" i="19"/>
  <c r="A2002" i="19"/>
  <c r="A2001" i="19"/>
  <c r="A2000" i="19"/>
  <c r="A1999" i="19"/>
  <c r="A1998" i="19"/>
  <c r="A1997" i="19"/>
  <c r="A1996" i="19"/>
  <c r="A1995" i="19"/>
  <c r="A1994" i="19"/>
  <c r="A1993" i="19"/>
  <c r="A1992" i="19"/>
  <c r="A1991" i="19"/>
  <c r="A1990" i="19"/>
  <c r="A1989" i="19"/>
  <c r="A1988" i="19"/>
  <c r="A1987" i="19"/>
  <c r="A1986" i="19"/>
  <c r="A1985" i="19"/>
  <c r="A1984" i="19"/>
  <c r="A1983" i="19"/>
  <c r="A1982" i="19"/>
  <c r="A1981" i="19"/>
  <c r="A1980" i="19"/>
  <c r="A1979" i="19"/>
  <c r="A1978" i="19"/>
  <c r="A1977" i="19"/>
  <c r="A1976" i="19"/>
  <c r="A1975" i="19"/>
  <c r="A1974" i="19"/>
  <c r="A1973" i="19"/>
  <c r="A1972" i="19"/>
  <c r="A1971" i="19"/>
  <c r="A1970" i="19"/>
  <c r="A1969" i="19"/>
  <c r="A1968" i="19"/>
  <c r="A1967" i="19"/>
  <c r="A1966" i="19"/>
  <c r="A1965" i="19"/>
  <c r="A1964" i="19"/>
  <c r="A1963" i="19"/>
  <c r="A1962" i="19"/>
  <c r="A1961" i="19"/>
  <c r="A1960" i="19"/>
  <c r="A1959" i="19"/>
  <c r="A1958" i="19"/>
  <c r="A1957" i="19"/>
  <c r="A1956" i="19"/>
  <c r="A1955" i="19"/>
  <c r="A1954" i="19"/>
  <c r="A1953" i="19"/>
  <c r="A1952" i="19"/>
  <c r="A1951" i="19"/>
  <c r="A1950" i="19"/>
  <c r="A1949" i="19"/>
  <c r="A1948" i="19"/>
  <c r="A1947" i="19"/>
  <c r="A1946" i="19"/>
  <c r="A1945" i="19"/>
  <c r="A1944" i="19"/>
  <c r="A1943" i="19"/>
  <c r="A1942" i="19"/>
  <c r="A1941" i="19"/>
  <c r="A1940" i="19"/>
  <c r="A1939" i="19"/>
  <c r="A1938" i="19"/>
  <c r="A1937" i="19"/>
  <c r="A1936" i="19"/>
  <c r="A1935" i="19"/>
  <c r="A1934" i="19"/>
  <c r="A1933" i="19"/>
  <c r="A1932" i="19"/>
  <c r="A1931" i="19"/>
  <c r="A1930" i="19"/>
  <c r="A1929" i="19"/>
  <c r="A1928" i="19"/>
  <c r="A1927" i="19"/>
  <c r="A1926" i="19"/>
  <c r="A1925" i="19"/>
  <c r="A1924" i="19"/>
  <c r="A1923" i="19"/>
  <c r="A1922" i="19"/>
  <c r="A1921" i="19"/>
  <c r="A1920" i="19"/>
  <c r="A1919" i="19"/>
  <c r="A1918" i="19"/>
  <c r="A1917" i="19"/>
  <c r="A1916" i="19"/>
  <c r="A1915" i="19"/>
  <c r="A1914" i="19"/>
  <c r="A1913" i="19"/>
  <c r="A1912" i="19"/>
  <c r="A1911" i="19"/>
  <c r="A1910" i="19"/>
  <c r="A1909" i="19"/>
  <c r="A1908" i="19"/>
  <c r="A1907" i="19"/>
  <c r="A1906" i="19"/>
  <c r="A1905" i="19"/>
  <c r="A1904" i="19"/>
  <c r="A1903" i="19"/>
  <c r="A1902" i="19"/>
  <c r="A1901" i="19"/>
  <c r="A1900" i="19"/>
  <c r="A1899" i="19"/>
  <c r="A1898" i="19"/>
  <c r="A1897" i="19"/>
  <c r="A1896" i="19"/>
  <c r="A1895" i="19"/>
  <c r="A1894" i="19"/>
  <c r="A1893" i="19"/>
  <c r="A1892" i="19"/>
  <c r="A1891" i="19"/>
  <c r="A1890" i="19"/>
  <c r="A1889" i="19"/>
  <c r="A1888" i="19"/>
  <c r="A1887" i="19"/>
  <c r="A1886" i="19"/>
  <c r="A1885" i="19"/>
  <c r="A1884" i="19"/>
  <c r="A1883" i="19"/>
  <c r="A1882" i="19"/>
  <c r="A1881" i="19"/>
  <c r="A1880" i="19"/>
  <c r="A1879" i="19"/>
  <c r="A1878" i="19"/>
  <c r="A1877" i="19"/>
  <c r="A1876" i="19"/>
  <c r="A1875" i="19"/>
  <c r="A1874" i="19"/>
  <c r="A1873" i="19"/>
  <c r="A1872" i="19"/>
  <c r="A1871" i="19"/>
  <c r="A1870" i="19"/>
  <c r="A1869" i="19"/>
  <c r="A1868" i="19"/>
  <c r="A1867" i="19"/>
  <c r="A1866" i="19"/>
  <c r="A1865" i="19"/>
  <c r="A1864" i="19"/>
  <c r="A1863" i="19"/>
  <c r="A1862" i="19"/>
  <c r="A1861" i="19"/>
  <c r="A1860" i="19"/>
  <c r="A1859" i="19"/>
  <c r="A1858" i="19"/>
  <c r="A1857" i="19"/>
  <c r="A1856" i="19"/>
  <c r="A1855" i="19"/>
  <c r="A1854" i="19"/>
  <c r="A1853" i="19"/>
  <c r="A1852" i="19"/>
  <c r="A1851" i="19"/>
  <c r="A1850" i="19"/>
  <c r="A1849" i="19"/>
  <c r="A1848" i="19"/>
  <c r="A1847" i="19"/>
  <c r="A1846" i="19"/>
  <c r="A1845" i="19"/>
  <c r="A1844" i="19"/>
  <c r="A1843" i="19"/>
  <c r="A1842" i="19"/>
  <c r="A1841" i="19"/>
  <c r="A1840" i="19"/>
  <c r="A1839" i="19"/>
  <c r="A1838" i="19"/>
  <c r="A1837" i="19"/>
  <c r="A1836" i="19"/>
  <c r="A1835" i="19"/>
  <c r="A1834" i="19"/>
  <c r="A1833" i="19"/>
  <c r="A1832" i="19"/>
  <c r="A1831" i="19"/>
  <c r="A1830" i="19"/>
  <c r="A1829" i="19"/>
  <c r="A1828" i="19"/>
  <c r="A1827" i="19"/>
  <c r="A1826" i="19"/>
  <c r="A1825" i="19"/>
  <c r="A1824" i="19"/>
  <c r="A1823" i="19"/>
  <c r="A1822" i="19"/>
  <c r="A1821" i="19"/>
  <c r="A1820" i="19"/>
  <c r="A1819" i="19"/>
  <c r="A1818" i="19"/>
  <c r="A1817" i="19"/>
  <c r="A1816" i="19"/>
  <c r="A1815" i="19"/>
  <c r="A1814" i="19"/>
  <c r="A1813" i="19"/>
  <c r="A1812" i="19"/>
  <c r="A1811" i="19"/>
  <c r="A1810" i="19"/>
  <c r="A1809" i="19"/>
  <c r="A1808" i="19"/>
  <c r="A1807" i="19"/>
  <c r="A1806" i="19"/>
  <c r="A1805" i="19"/>
  <c r="A1804" i="19"/>
  <c r="A1803" i="19"/>
  <c r="A1802" i="19"/>
  <c r="A1801" i="19"/>
  <c r="A1800" i="19"/>
  <c r="A1799" i="19"/>
  <c r="A1798" i="19"/>
  <c r="A1797" i="19"/>
  <c r="A1796" i="19"/>
  <c r="A1795" i="19"/>
  <c r="A1794" i="19"/>
  <c r="A1793" i="19"/>
  <c r="A1792" i="19"/>
  <c r="A1791" i="19"/>
  <c r="A1790" i="19"/>
  <c r="A1789" i="19"/>
  <c r="A1788" i="19"/>
  <c r="A1787" i="19"/>
  <c r="A1786" i="19"/>
  <c r="A1785" i="19"/>
  <c r="A1784" i="19"/>
  <c r="A1783" i="19"/>
  <c r="A1782" i="19"/>
  <c r="A1781" i="19"/>
  <c r="A1780" i="19"/>
  <c r="A1779" i="19"/>
  <c r="A1778" i="19"/>
  <c r="A1777" i="19"/>
  <c r="A1776" i="19"/>
  <c r="A1775" i="19"/>
  <c r="A1774" i="19"/>
  <c r="A1773" i="19"/>
  <c r="A1772" i="19"/>
  <c r="A1771" i="19"/>
  <c r="A1770" i="19"/>
  <c r="A1769" i="19"/>
  <c r="A1768" i="19"/>
  <c r="A1767" i="19"/>
  <c r="A1766" i="19"/>
  <c r="A1765" i="19"/>
  <c r="A1764" i="19"/>
  <c r="A1763" i="19"/>
  <c r="A1762" i="19"/>
  <c r="A1761" i="19"/>
  <c r="A1760" i="19"/>
  <c r="A1759" i="19"/>
  <c r="A1758" i="19"/>
  <c r="A1757" i="19"/>
  <c r="A1756" i="19"/>
  <c r="A1755" i="19"/>
  <c r="A1754" i="19"/>
  <c r="A1753" i="19"/>
  <c r="A1752" i="19"/>
  <c r="A1751" i="19"/>
  <c r="A1750" i="19"/>
  <c r="A1749" i="19"/>
  <c r="A1748" i="19"/>
  <c r="A1747" i="19"/>
  <c r="A1746" i="19"/>
  <c r="A1745" i="19"/>
  <c r="A1744" i="19"/>
  <c r="A1743" i="19"/>
  <c r="A1742" i="19"/>
  <c r="A1741" i="19"/>
  <c r="A1740" i="19"/>
  <c r="A1739" i="19"/>
  <c r="A1738" i="19"/>
  <c r="A1737" i="19"/>
  <c r="A1736" i="19"/>
  <c r="A1735" i="19"/>
  <c r="A1734" i="19"/>
  <c r="A1733" i="19"/>
  <c r="A1732" i="19"/>
  <c r="A1731" i="19"/>
  <c r="A1730" i="19"/>
  <c r="A1729" i="19"/>
  <c r="A1728" i="19"/>
  <c r="A1727" i="19"/>
  <c r="A1726" i="19"/>
  <c r="A1725" i="19"/>
  <c r="A1724" i="19"/>
  <c r="A1723" i="19"/>
  <c r="A1722" i="19"/>
  <c r="A1721" i="19"/>
  <c r="A1720" i="19"/>
  <c r="A1719" i="19"/>
  <c r="A1718" i="19"/>
  <c r="A1717" i="19"/>
  <c r="A1716" i="19"/>
  <c r="A1715" i="19"/>
  <c r="A1714" i="19"/>
  <c r="A1713" i="19"/>
  <c r="A1712" i="19"/>
  <c r="A1711" i="19"/>
  <c r="A1710" i="19"/>
  <c r="A1709" i="19"/>
  <c r="A1708" i="19"/>
  <c r="A1707" i="19"/>
  <c r="A1706" i="19"/>
  <c r="A1705" i="19"/>
  <c r="A1704" i="19"/>
  <c r="A1703" i="19"/>
  <c r="A1702" i="19"/>
  <c r="A1701" i="19"/>
  <c r="A1700" i="19"/>
  <c r="A1699" i="19"/>
  <c r="A1698" i="19"/>
  <c r="A1697" i="19"/>
  <c r="A1696" i="19"/>
  <c r="A1695" i="19"/>
  <c r="A1694" i="19"/>
  <c r="A1693" i="19"/>
  <c r="A1692" i="19"/>
  <c r="A1691" i="19"/>
  <c r="A1690" i="19"/>
  <c r="A1689" i="19"/>
  <c r="A1688" i="19"/>
  <c r="A1687" i="19"/>
  <c r="A1686" i="19"/>
  <c r="A1685" i="19"/>
  <c r="A1684" i="19"/>
  <c r="A1683" i="19"/>
  <c r="A1682" i="19"/>
  <c r="A1681" i="19"/>
  <c r="A1680" i="19"/>
  <c r="A1679" i="19"/>
  <c r="A1678" i="19"/>
  <c r="A1677" i="19"/>
  <c r="A1676" i="19"/>
  <c r="A1675" i="19"/>
  <c r="A1674" i="19"/>
  <c r="A1673" i="19"/>
  <c r="A1672" i="19"/>
  <c r="A1671" i="19"/>
  <c r="A1670" i="19"/>
  <c r="A1669" i="19"/>
  <c r="A1668" i="19"/>
  <c r="A1667" i="19"/>
  <c r="A1666" i="19"/>
  <c r="A1665" i="19"/>
  <c r="A1664" i="19"/>
  <c r="A1663" i="19"/>
  <c r="A1662" i="19"/>
  <c r="A1661" i="19"/>
  <c r="A1660" i="19"/>
  <c r="A1659" i="19"/>
  <c r="A1658" i="19"/>
  <c r="A1657" i="19"/>
  <c r="A1656" i="19"/>
  <c r="A1655" i="19"/>
  <c r="A1654" i="19"/>
  <c r="A1653" i="19"/>
  <c r="A1652" i="19"/>
  <c r="A1651" i="19"/>
  <c r="A1650" i="19"/>
  <c r="A1649" i="19"/>
  <c r="A1648" i="19"/>
  <c r="A1647" i="19"/>
  <c r="A1646" i="19"/>
  <c r="A1645" i="19"/>
  <c r="A1644" i="19"/>
  <c r="A1643" i="19"/>
  <c r="A1642" i="19"/>
  <c r="A1641" i="19"/>
  <c r="A1640" i="19"/>
  <c r="A1639" i="19"/>
  <c r="A1638" i="19"/>
  <c r="A1637" i="19"/>
  <c r="A1636" i="19"/>
  <c r="A1635" i="19"/>
  <c r="A1634" i="19"/>
  <c r="A1633" i="19"/>
  <c r="A1632" i="19"/>
  <c r="A1631" i="19"/>
  <c r="A1630" i="19"/>
  <c r="A1629" i="19"/>
  <c r="A1628" i="19"/>
  <c r="A1627" i="19"/>
  <c r="A1626" i="19"/>
  <c r="A1625" i="19"/>
  <c r="A1624" i="19"/>
  <c r="A1623" i="19"/>
  <c r="A1622" i="19"/>
  <c r="A1621" i="19"/>
  <c r="A1620" i="19"/>
  <c r="A1619" i="19"/>
  <c r="A1618" i="19"/>
  <c r="A1617" i="19"/>
  <c r="A1616" i="19"/>
  <c r="A1615" i="19"/>
  <c r="A1614" i="19"/>
  <c r="A1613" i="19"/>
  <c r="A1612" i="19"/>
  <c r="A1611" i="19"/>
  <c r="A1610" i="19"/>
  <c r="A1609" i="19"/>
  <c r="A1608" i="19"/>
  <c r="A1607" i="19"/>
  <c r="A1606" i="19"/>
  <c r="A1605" i="19"/>
  <c r="A1604" i="19"/>
  <c r="A1603" i="19"/>
  <c r="A1602" i="19"/>
  <c r="A1601" i="19"/>
  <c r="A1600" i="19"/>
  <c r="A1599" i="19"/>
  <c r="A1598" i="19"/>
  <c r="A1597" i="19"/>
  <c r="A1596" i="19"/>
  <c r="A1595" i="19"/>
  <c r="A1594" i="19"/>
  <c r="A1593" i="19"/>
  <c r="A1592" i="19"/>
  <c r="A1591" i="19"/>
  <c r="A1590" i="19"/>
  <c r="A1589" i="19"/>
  <c r="A1588" i="19"/>
  <c r="A1587" i="19"/>
  <c r="A1586" i="19"/>
  <c r="A1585" i="19"/>
  <c r="A1584" i="19"/>
  <c r="A1583" i="19"/>
  <c r="A1582" i="19"/>
  <c r="A1581" i="19"/>
  <c r="A1580" i="19"/>
  <c r="A1579" i="19"/>
  <c r="A1578" i="19"/>
  <c r="A1577" i="19"/>
  <c r="A1576" i="19"/>
  <c r="A1575" i="19"/>
  <c r="A1574" i="19"/>
  <c r="A1573" i="19"/>
  <c r="A1572" i="19"/>
  <c r="A1571" i="19"/>
  <c r="A1570" i="19"/>
  <c r="A1569" i="19"/>
  <c r="A1568" i="19"/>
  <c r="A1567" i="19"/>
  <c r="A1566" i="19"/>
  <c r="A1565" i="19"/>
  <c r="A1564" i="19"/>
  <c r="A1563" i="19"/>
  <c r="A1562" i="19"/>
  <c r="A1561" i="19"/>
  <c r="A1560" i="19"/>
  <c r="A1559" i="19"/>
  <c r="A1558" i="19"/>
  <c r="A1557" i="19"/>
  <c r="A1556" i="19"/>
  <c r="A1555" i="19"/>
  <c r="A1554" i="19"/>
  <c r="A1553" i="19"/>
  <c r="A1552" i="19"/>
  <c r="A1551" i="19"/>
  <c r="A1550" i="19"/>
  <c r="A1549" i="19"/>
  <c r="A1548" i="19"/>
  <c r="A1547" i="19"/>
  <c r="A1546" i="19"/>
  <c r="A1545" i="19"/>
  <c r="A1544" i="19"/>
  <c r="A1543" i="19"/>
  <c r="A1542" i="19"/>
  <c r="A1541" i="19"/>
  <c r="A1540" i="19"/>
  <c r="A1539" i="19"/>
  <c r="A1538" i="19"/>
  <c r="A1537" i="19"/>
  <c r="A1536" i="19"/>
  <c r="A1535" i="19"/>
  <c r="A1534" i="19"/>
  <c r="A1533" i="19"/>
  <c r="A1532" i="19"/>
  <c r="A1531" i="19"/>
  <c r="A1530" i="19"/>
  <c r="A1529" i="19"/>
  <c r="A1528" i="19"/>
  <c r="A1527" i="19"/>
  <c r="A1526" i="19"/>
  <c r="A1525" i="19"/>
  <c r="A1524" i="19"/>
  <c r="A1523" i="19"/>
  <c r="A1522" i="19"/>
  <c r="A1521" i="19"/>
  <c r="A1520" i="19"/>
  <c r="A1519" i="19"/>
  <c r="A1518" i="19"/>
  <c r="A1517" i="19"/>
  <c r="A1516" i="19"/>
  <c r="A1515" i="19"/>
  <c r="A1514" i="19"/>
  <c r="A1513" i="19"/>
  <c r="A1512" i="19"/>
  <c r="A1511" i="19"/>
  <c r="A1510" i="19"/>
  <c r="A1509" i="19"/>
  <c r="A1508" i="19"/>
  <c r="A1507" i="19"/>
  <c r="A1506" i="19"/>
  <c r="A1505" i="19"/>
  <c r="A1504" i="19"/>
  <c r="A1503" i="19"/>
  <c r="A1502" i="19"/>
  <c r="A1501" i="19"/>
  <c r="A1500" i="19"/>
  <c r="A1499" i="19"/>
  <c r="A1498" i="19"/>
  <c r="A1497" i="19"/>
  <c r="A1496" i="19"/>
  <c r="A1495" i="19"/>
  <c r="A1494" i="19"/>
  <c r="A1493" i="19"/>
  <c r="A1492" i="19"/>
  <c r="A1491" i="19"/>
  <c r="A1490" i="19"/>
  <c r="A1489" i="19"/>
  <c r="A1488" i="19"/>
  <c r="A1487" i="19"/>
  <c r="A1486" i="19"/>
  <c r="A1485" i="19"/>
  <c r="A1484" i="19"/>
  <c r="A1483" i="19"/>
  <c r="A1482" i="19"/>
  <c r="A1481" i="19"/>
  <c r="A1480" i="19"/>
  <c r="A1479" i="19"/>
  <c r="A1478" i="19"/>
  <c r="A1477" i="19"/>
  <c r="A1476" i="19"/>
  <c r="A1475" i="19"/>
  <c r="A1474" i="19"/>
  <c r="A1473" i="19"/>
  <c r="A1472" i="19"/>
  <c r="A1471" i="19"/>
  <c r="A1470" i="19"/>
  <c r="A1469" i="19"/>
  <c r="A1468" i="19"/>
  <c r="A1467" i="19"/>
  <c r="A1466" i="19"/>
  <c r="A1465" i="19"/>
  <c r="A1464" i="19"/>
  <c r="A1463" i="19"/>
  <c r="A1462" i="19"/>
  <c r="A1461" i="19"/>
  <c r="A1460" i="19"/>
  <c r="A1459" i="19"/>
  <c r="A1458" i="19"/>
  <c r="A1457" i="19"/>
  <c r="A1456" i="19"/>
  <c r="A1455" i="19"/>
  <c r="A1454" i="19"/>
  <c r="A1453" i="19"/>
  <c r="A1452" i="19"/>
  <c r="A1451" i="19"/>
  <c r="A1450" i="19"/>
  <c r="A1449" i="19"/>
  <c r="A1448" i="19"/>
  <c r="A1447" i="19"/>
  <c r="A1446" i="19"/>
  <c r="A1445" i="19"/>
  <c r="A1444" i="19"/>
  <c r="A1443" i="19"/>
  <c r="A1442" i="19"/>
  <c r="A1441" i="19"/>
  <c r="A1440" i="19"/>
  <c r="A1439" i="19"/>
  <c r="A1438" i="19"/>
  <c r="A1437" i="19"/>
  <c r="A1436" i="19"/>
  <c r="A1435" i="19"/>
  <c r="A1434" i="19"/>
  <c r="A1433" i="19"/>
  <c r="A1432" i="19"/>
  <c r="A1431" i="19"/>
  <c r="A1430" i="19"/>
  <c r="A1429" i="19"/>
  <c r="A1428" i="19"/>
  <c r="A1427" i="19"/>
  <c r="A1426" i="19"/>
  <c r="A1425" i="19"/>
  <c r="A1424" i="19"/>
  <c r="A1423" i="19"/>
  <c r="A1422" i="19"/>
  <c r="A1421" i="19"/>
  <c r="A1420" i="19"/>
  <c r="A1419" i="19"/>
  <c r="A1418" i="19"/>
  <c r="A1417" i="19"/>
  <c r="A1416" i="19"/>
  <c r="A1415" i="19"/>
  <c r="A1414" i="19"/>
  <c r="A1413" i="19"/>
  <c r="A1412" i="19"/>
  <c r="A1411" i="19"/>
  <c r="A1410" i="19"/>
  <c r="A1409" i="19"/>
  <c r="A1408" i="19"/>
  <c r="A1407" i="19"/>
  <c r="A1406" i="19"/>
  <c r="A1405" i="19"/>
  <c r="A1404" i="19"/>
  <c r="A1403" i="19"/>
  <c r="A1402" i="19"/>
  <c r="A1401" i="19"/>
  <c r="A1400" i="19"/>
  <c r="A1399" i="19"/>
  <c r="A1398" i="19"/>
  <c r="A1397" i="19"/>
  <c r="A1396" i="19"/>
  <c r="A1395" i="19"/>
  <c r="A1394" i="19"/>
  <c r="A1393" i="19"/>
  <c r="A1392" i="19"/>
  <c r="A1391" i="19"/>
  <c r="A1390" i="19"/>
  <c r="A1389" i="19"/>
  <c r="A1388" i="19"/>
  <c r="A1387" i="19"/>
  <c r="A1386" i="19"/>
  <c r="A1385" i="19"/>
  <c r="A1384" i="19"/>
  <c r="A1383" i="19"/>
  <c r="A1382" i="19"/>
  <c r="A1381" i="19"/>
  <c r="A1380" i="19"/>
  <c r="A1379" i="19"/>
  <c r="A1378" i="19"/>
  <c r="A1377" i="19"/>
  <c r="A1376" i="19"/>
  <c r="A1375" i="19"/>
  <c r="A1374" i="19"/>
  <c r="A1373" i="19"/>
  <c r="A1372" i="19"/>
  <c r="A1371" i="19"/>
  <c r="A1370" i="19"/>
  <c r="A1369" i="19"/>
  <c r="A1368" i="19"/>
  <c r="A1367" i="19"/>
  <c r="A1366" i="19"/>
  <c r="A1365" i="19"/>
  <c r="A1364" i="19"/>
  <c r="A1363" i="19"/>
  <c r="A1362" i="19"/>
  <c r="A1361" i="19"/>
  <c r="A1360" i="19"/>
  <c r="A1359" i="19"/>
  <c r="A1358" i="19"/>
  <c r="A1357" i="19"/>
  <c r="A1356" i="19"/>
  <c r="A1355" i="19"/>
  <c r="A1354" i="19"/>
  <c r="A1353" i="19"/>
  <c r="A1352" i="19"/>
  <c r="A1351" i="19"/>
  <c r="A1350" i="19"/>
  <c r="A1349" i="19"/>
  <c r="A1348" i="19"/>
  <c r="A1347" i="19"/>
  <c r="A1346" i="19"/>
  <c r="A1345" i="19"/>
  <c r="A1344" i="19"/>
  <c r="A1343" i="19"/>
  <c r="A1342" i="19"/>
  <c r="A1341" i="19"/>
  <c r="A1340" i="19"/>
  <c r="A1339" i="19"/>
  <c r="A1338" i="19"/>
  <c r="A1337" i="19"/>
  <c r="A1336" i="19"/>
  <c r="A1335" i="19"/>
  <c r="A1334" i="19"/>
  <c r="A1333" i="19"/>
  <c r="A1332" i="19"/>
  <c r="A1331" i="19"/>
  <c r="A1330" i="19"/>
  <c r="A1329" i="19"/>
  <c r="A1328" i="19"/>
  <c r="A1327" i="19"/>
  <c r="A1326" i="19"/>
  <c r="A1325" i="19"/>
  <c r="A1324" i="19"/>
  <c r="A1323" i="19"/>
  <c r="A1322" i="19"/>
  <c r="A1321" i="19"/>
  <c r="A1320" i="19"/>
  <c r="A1319" i="19"/>
  <c r="A1318" i="19"/>
  <c r="A1317" i="19"/>
  <c r="A1316" i="19"/>
  <c r="A1315" i="19"/>
  <c r="A1314" i="19"/>
  <c r="A1313" i="19"/>
  <c r="A1312" i="19"/>
  <c r="A1311" i="19"/>
  <c r="A1310" i="19"/>
  <c r="A1309" i="19"/>
  <c r="A1308" i="19"/>
  <c r="A1307" i="19"/>
  <c r="A1306" i="19"/>
  <c r="A1305" i="19"/>
  <c r="A1304" i="19"/>
  <c r="A1303" i="19"/>
  <c r="A1302" i="19"/>
  <c r="A1301" i="19"/>
  <c r="A1300" i="19"/>
  <c r="A1299" i="19"/>
  <c r="A1298" i="19"/>
  <c r="A1297" i="19"/>
  <c r="A1296" i="19"/>
  <c r="A1295" i="19"/>
  <c r="A1294" i="19"/>
  <c r="A1293" i="19"/>
  <c r="A1292" i="19"/>
  <c r="A1291" i="19"/>
  <c r="A1290" i="19"/>
  <c r="A1289" i="19"/>
  <c r="A1288" i="19"/>
  <c r="A1287" i="19"/>
  <c r="A1286" i="19"/>
  <c r="A1285" i="19"/>
  <c r="A1284" i="19"/>
  <c r="A1283" i="19"/>
  <c r="A1282" i="19"/>
  <c r="A1281" i="19"/>
  <c r="A1280" i="19"/>
  <c r="A1279" i="19"/>
  <c r="A1278" i="19"/>
  <c r="A1277" i="19"/>
  <c r="A1276" i="19"/>
  <c r="A1275" i="19"/>
  <c r="A1274" i="19"/>
  <c r="A1273" i="19"/>
  <c r="A1272" i="19"/>
  <c r="A1271" i="19"/>
  <c r="A1270" i="19"/>
  <c r="A1269" i="19"/>
  <c r="A1268" i="19"/>
  <c r="A1267" i="19"/>
  <c r="A1266" i="19"/>
  <c r="A1265" i="19"/>
  <c r="A1264" i="19"/>
  <c r="A1263" i="19"/>
  <c r="A1262" i="19"/>
  <c r="A1261" i="19"/>
  <c r="A1260" i="19"/>
  <c r="A1259" i="19"/>
  <c r="A1258" i="19"/>
  <c r="A1257" i="19"/>
  <c r="A1256" i="19"/>
  <c r="A1255" i="19"/>
  <c r="A1254" i="19"/>
  <c r="A1253" i="19"/>
  <c r="A1252" i="19"/>
  <c r="A1251" i="19"/>
  <c r="A1250" i="19"/>
  <c r="A1249" i="19"/>
  <c r="A1248" i="19"/>
  <c r="A1247" i="19"/>
  <c r="A1246" i="19"/>
  <c r="A1245" i="19"/>
  <c r="A1244" i="19"/>
  <c r="A1243" i="19"/>
  <c r="A1242" i="19"/>
  <c r="A1241" i="19"/>
  <c r="A1240" i="19"/>
  <c r="A1239" i="19"/>
  <c r="A1238" i="19"/>
  <c r="A1237" i="19"/>
  <c r="A1236" i="19"/>
  <c r="A1235" i="19"/>
  <c r="A1234" i="19"/>
  <c r="A1233" i="19"/>
  <c r="A1232" i="19"/>
  <c r="A1231" i="19"/>
  <c r="A1230" i="19"/>
  <c r="A1229" i="19"/>
  <c r="A1228" i="19"/>
  <c r="A1227" i="19"/>
  <c r="A1226" i="19"/>
  <c r="A1225" i="19"/>
  <c r="A1224" i="19"/>
  <c r="A1223" i="19"/>
  <c r="A1222" i="19"/>
  <c r="A1221" i="19"/>
  <c r="A1220" i="19"/>
  <c r="A1219" i="19"/>
  <c r="A1218" i="19"/>
  <c r="A1217" i="19"/>
  <c r="A1216" i="19"/>
  <c r="A1215" i="19"/>
  <c r="A1214" i="19"/>
  <c r="A1213" i="19"/>
  <c r="A1212" i="19"/>
  <c r="A1211" i="19"/>
  <c r="A1210" i="19"/>
  <c r="A1209" i="19"/>
  <c r="A1208" i="19"/>
  <c r="A1207" i="19"/>
  <c r="A1206" i="19"/>
  <c r="A1205" i="19"/>
  <c r="A1204" i="19"/>
  <c r="A1203" i="19"/>
  <c r="A1202" i="19"/>
  <c r="A1201" i="19"/>
  <c r="A1200" i="19"/>
  <c r="A1199" i="19"/>
  <c r="A1198" i="19"/>
  <c r="A1197" i="19"/>
  <c r="A1196" i="19"/>
  <c r="A1195" i="19"/>
  <c r="A1194" i="19"/>
  <c r="A1193" i="19"/>
  <c r="A1192" i="19"/>
  <c r="A1191" i="19"/>
  <c r="A1190" i="19"/>
  <c r="A1189" i="19"/>
  <c r="A1188" i="19"/>
  <c r="A1187" i="19"/>
  <c r="A1186" i="19"/>
  <c r="A1185" i="19"/>
  <c r="A1184" i="19"/>
  <c r="A1183" i="19"/>
  <c r="A1182" i="19"/>
  <c r="A1181" i="19"/>
  <c r="A1180" i="19"/>
  <c r="A1179" i="19"/>
  <c r="A1178" i="19"/>
  <c r="A1177" i="19"/>
  <c r="A1176" i="19"/>
  <c r="A1175" i="19"/>
  <c r="A1174" i="19"/>
  <c r="A1173" i="19"/>
  <c r="A1172" i="19"/>
  <c r="A1171" i="19"/>
  <c r="A1170" i="19"/>
  <c r="A1169" i="19"/>
  <c r="A1168" i="19"/>
  <c r="A1167" i="19"/>
  <c r="A1166" i="19"/>
  <c r="A1165" i="19"/>
  <c r="A1164" i="19"/>
  <c r="A1163" i="19"/>
  <c r="A1162" i="19"/>
  <c r="A1161" i="19"/>
  <c r="A1160" i="19"/>
  <c r="A1159" i="19"/>
  <c r="A1158" i="19"/>
  <c r="A1157" i="19"/>
  <c r="A1156" i="19"/>
  <c r="A1155" i="19"/>
  <c r="A1154" i="19"/>
  <c r="A1153" i="19"/>
  <c r="A1152" i="19"/>
  <c r="A1151" i="19"/>
  <c r="A1150" i="19"/>
  <c r="A1149" i="19"/>
  <c r="A1148" i="19"/>
  <c r="A1147" i="19"/>
  <c r="A1146" i="19"/>
  <c r="A1145" i="19"/>
  <c r="A1144" i="19"/>
  <c r="A1143" i="19"/>
  <c r="A1142" i="19"/>
  <c r="A1141" i="19"/>
  <c r="A1140" i="19"/>
  <c r="A1139" i="19"/>
  <c r="A1138" i="19"/>
  <c r="A1137" i="19"/>
  <c r="A1136" i="19"/>
  <c r="A1135" i="19"/>
  <c r="A1134" i="19"/>
  <c r="A1133" i="19"/>
  <c r="A1132" i="19"/>
  <c r="A1131" i="19"/>
  <c r="A1130" i="19"/>
  <c r="A1129" i="19"/>
  <c r="A1128" i="19"/>
  <c r="A1127" i="19"/>
  <c r="A1126" i="19"/>
  <c r="A1125" i="19"/>
  <c r="A1124" i="19"/>
  <c r="A1123" i="19"/>
  <c r="A1122" i="19"/>
  <c r="A1121" i="19"/>
  <c r="A1120" i="19"/>
  <c r="A1119" i="19"/>
  <c r="A1118" i="19"/>
  <c r="A1117" i="19"/>
  <c r="A1116" i="19"/>
  <c r="A1115" i="19"/>
  <c r="A1114" i="19"/>
  <c r="A1113" i="19"/>
  <c r="A1112" i="19"/>
  <c r="A1111" i="19"/>
  <c r="A1110" i="19"/>
  <c r="A1109" i="19"/>
  <c r="A1108" i="19"/>
  <c r="A1107" i="19"/>
  <c r="A1106" i="19"/>
  <c r="A1105" i="19"/>
  <c r="A1104" i="19"/>
  <c r="A1103" i="19"/>
  <c r="A1102" i="19"/>
  <c r="A1101" i="19"/>
  <c r="A1100" i="19"/>
  <c r="A1099" i="19"/>
  <c r="A1098" i="19"/>
  <c r="A1097" i="19"/>
  <c r="A1096" i="19"/>
  <c r="A1095" i="19"/>
  <c r="A1094" i="19"/>
  <c r="A1093" i="19"/>
  <c r="A1092" i="19"/>
  <c r="A1091" i="19"/>
  <c r="A1090" i="19"/>
  <c r="A1089" i="19"/>
  <c r="A1088" i="19"/>
  <c r="A1087" i="19"/>
  <c r="A1086" i="19"/>
  <c r="A1085" i="19"/>
  <c r="A1084" i="19"/>
  <c r="A1083" i="19"/>
  <c r="A1082" i="19"/>
  <c r="A1081" i="19"/>
  <c r="A1080" i="19"/>
  <c r="A1079" i="19"/>
  <c r="A1078" i="19"/>
  <c r="A1077" i="19"/>
  <c r="A1076" i="19"/>
  <c r="A1075" i="19"/>
  <c r="A1074" i="19"/>
  <c r="A1073" i="19"/>
  <c r="A1072" i="19"/>
  <c r="A1071" i="19"/>
  <c r="A1070" i="19"/>
  <c r="A1069" i="19"/>
  <c r="A1068" i="19"/>
  <c r="A1067" i="19"/>
  <c r="A1066" i="19"/>
  <c r="A1065" i="19"/>
  <c r="A1064" i="19"/>
  <c r="A1063" i="19"/>
  <c r="A1062" i="19"/>
  <c r="A1061" i="19"/>
  <c r="A1060" i="19"/>
  <c r="A1059" i="19"/>
  <c r="A1058" i="19"/>
  <c r="A1057" i="19"/>
  <c r="A1056" i="19"/>
  <c r="A1055" i="19"/>
  <c r="A1054" i="19"/>
  <c r="A1053" i="19"/>
  <c r="A1052" i="19"/>
  <c r="A1051" i="19"/>
  <c r="A1050" i="19"/>
  <c r="A1049" i="19"/>
  <c r="A1048" i="19"/>
  <c r="A1047" i="19"/>
  <c r="A1046" i="19"/>
  <c r="A1045" i="19"/>
  <c r="A1044" i="19"/>
  <c r="A1043" i="19"/>
  <c r="A1042" i="19"/>
  <c r="A1041" i="19"/>
  <c r="A1040" i="19"/>
  <c r="A1039" i="19"/>
  <c r="A1038" i="19"/>
  <c r="A1037" i="19"/>
  <c r="A1036" i="19"/>
  <c r="A1035" i="19"/>
  <c r="A1034" i="19"/>
  <c r="A1033" i="19"/>
  <c r="A1032" i="19"/>
  <c r="A1031" i="19"/>
  <c r="A1030" i="19"/>
  <c r="A1029" i="19"/>
  <c r="A1028" i="19"/>
  <c r="A1027" i="19"/>
  <c r="A1026" i="19"/>
  <c r="A1025" i="19"/>
  <c r="A1024" i="19"/>
  <c r="A1023" i="19"/>
  <c r="A1022" i="19"/>
  <c r="A1021" i="19"/>
  <c r="A1020" i="19"/>
  <c r="A1019" i="19"/>
  <c r="A1018" i="19"/>
  <c r="A1017" i="19"/>
  <c r="A1016" i="19"/>
  <c r="A1015" i="19"/>
  <c r="A1014" i="19"/>
  <c r="A1013" i="19"/>
  <c r="A1012" i="19"/>
  <c r="A1011" i="19"/>
  <c r="A1010" i="19"/>
  <c r="A1009" i="19"/>
  <c r="A1008" i="19"/>
  <c r="A1007" i="19"/>
  <c r="A1006" i="19"/>
  <c r="A1005" i="19"/>
  <c r="A1004" i="19"/>
  <c r="A1003" i="19"/>
  <c r="A1002" i="19"/>
  <c r="A1001" i="19"/>
  <c r="A1000" i="19"/>
  <c r="A999" i="19"/>
  <c r="A998" i="19"/>
  <c r="A997" i="19"/>
  <c r="A996" i="19"/>
  <c r="A995" i="19"/>
  <c r="A994" i="19"/>
  <c r="A993" i="19"/>
  <c r="A992" i="19"/>
  <c r="A991" i="19"/>
  <c r="A990" i="19"/>
  <c r="A989" i="19"/>
  <c r="A988" i="19"/>
  <c r="A987" i="19"/>
  <c r="A986" i="19"/>
  <c r="A985" i="19"/>
  <c r="A984" i="19"/>
  <c r="A983" i="19"/>
  <c r="A982" i="19"/>
  <c r="A981" i="19"/>
  <c r="A980" i="19"/>
  <c r="A979" i="19"/>
  <c r="A978" i="19"/>
  <c r="A977" i="19"/>
  <c r="A976" i="19"/>
  <c r="A975" i="19"/>
  <c r="A974" i="19"/>
  <c r="A973" i="19"/>
  <c r="A972" i="19"/>
  <c r="A971" i="19"/>
  <c r="A970" i="19"/>
  <c r="A969" i="19"/>
  <c r="A968" i="19"/>
  <c r="A967" i="19"/>
  <c r="A966" i="19"/>
  <c r="A965" i="19"/>
  <c r="A964" i="19"/>
  <c r="A963" i="19"/>
  <c r="A962" i="19"/>
  <c r="A961" i="19"/>
  <c r="A960" i="19"/>
  <c r="A959" i="19"/>
  <c r="A958" i="19"/>
  <c r="A957" i="19"/>
  <c r="A956" i="19"/>
  <c r="A955" i="19"/>
  <c r="A954" i="19"/>
  <c r="A953" i="19"/>
  <c r="A952" i="19"/>
  <c r="A951" i="19"/>
  <c r="A950" i="19"/>
  <c r="A949" i="19"/>
  <c r="A948" i="19"/>
  <c r="A947" i="19"/>
  <c r="A946" i="19"/>
  <c r="A945" i="19"/>
  <c r="A944" i="19"/>
  <c r="A943" i="19"/>
  <c r="A942" i="19"/>
  <c r="A941" i="19"/>
  <c r="A940" i="19"/>
  <c r="A939" i="19"/>
  <c r="A938" i="19"/>
  <c r="A937" i="19"/>
  <c r="A936" i="19"/>
  <c r="A935" i="19"/>
  <c r="A934" i="19"/>
  <c r="A933" i="19"/>
  <c r="A932" i="19"/>
  <c r="A931" i="19"/>
  <c r="A930" i="19"/>
  <c r="A929" i="19"/>
  <c r="A928" i="19"/>
  <c r="A927" i="19"/>
  <c r="A926" i="19"/>
  <c r="A925" i="19"/>
  <c r="A924" i="19"/>
  <c r="A923" i="19"/>
  <c r="A922" i="19"/>
  <c r="A921" i="19"/>
  <c r="A920" i="19"/>
  <c r="A919" i="19"/>
  <c r="A918" i="19"/>
  <c r="A917" i="19"/>
  <c r="A916" i="19"/>
  <c r="A915" i="19"/>
  <c r="A914" i="19"/>
  <c r="A913" i="19"/>
  <c r="A912" i="19"/>
  <c r="A911" i="19"/>
  <c r="A910" i="19"/>
  <c r="A909" i="19"/>
  <c r="A908" i="19"/>
  <c r="A907" i="19"/>
  <c r="A906" i="19"/>
  <c r="A905" i="19"/>
  <c r="A904" i="19"/>
  <c r="A903" i="19"/>
  <c r="A902" i="19"/>
  <c r="A901" i="19"/>
  <c r="A900" i="19"/>
  <c r="A899" i="19"/>
  <c r="A898" i="19"/>
  <c r="A897" i="19"/>
  <c r="A896" i="19"/>
  <c r="A895" i="19"/>
  <c r="A894" i="19"/>
  <c r="A893" i="19"/>
  <c r="A892" i="19"/>
  <c r="A891" i="19"/>
  <c r="A890" i="19"/>
  <c r="A889" i="19"/>
  <c r="A888" i="19"/>
  <c r="A887" i="19"/>
  <c r="A886" i="19"/>
  <c r="A885" i="19"/>
  <c r="A884" i="19"/>
  <c r="A883" i="19"/>
  <c r="A882" i="19"/>
  <c r="A881" i="19"/>
  <c r="A880" i="19"/>
  <c r="A879" i="19"/>
  <c r="A878" i="19"/>
  <c r="A877" i="19"/>
  <c r="A876" i="19"/>
  <c r="A875" i="19"/>
  <c r="A874" i="19"/>
  <c r="A873" i="19"/>
  <c r="A872" i="19"/>
  <c r="A871" i="19"/>
  <c r="A870" i="19"/>
  <c r="A869" i="19"/>
  <c r="A868" i="19"/>
  <c r="A867" i="19"/>
  <c r="A866" i="19"/>
  <c r="A865" i="19"/>
  <c r="A864" i="19"/>
  <c r="A863" i="19"/>
  <c r="A862" i="19"/>
  <c r="A861" i="19"/>
  <c r="A860" i="19"/>
  <c r="A859" i="19"/>
  <c r="A858" i="19"/>
  <c r="A857" i="19"/>
  <c r="A856" i="19"/>
  <c r="A855" i="19"/>
  <c r="A854" i="19"/>
  <c r="A853" i="19"/>
  <c r="A852" i="19"/>
  <c r="A851" i="19"/>
  <c r="A850" i="19"/>
  <c r="A849" i="19"/>
  <c r="A848" i="19"/>
  <c r="A847" i="19"/>
  <c r="A846" i="19"/>
  <c r="A845" i="19"/>
  <c r="A844" i="19"/>
  <c r="A843" i="19"/>
  <c r="A842" i="19"/>
  <c r="A841" i="19"/>
  <c r="A840" i="19"/>
  <c r="A839" i="19"/>
  <c r="A838" i="19"/>
  <c r="A837" i="19"/>
  <c r="A836" i="19"/>
  <c r="A835" i="19"/>
  <c r="A834" i="19"/>
  <c r="A833" i="19"/>
  <c r="A832" i="19"/>
  <c r="A831" i="19"/>
  <c r="A830" i="19"/>
  <c r="A829" i="19"/>
  <c r="A828" i="19"/>
  <c r="A827" i="19"/>
  <c r="A826" i="19"/>
  <c r="A825" i="19"/>
  <c r="A824" i="19"/>
  <c r="A823" i="19"/>
  <c r="A822" i="19"/>
  <c r="A821" i="19"/>
  <c r="A820" i="19"/>
  <c r="A819" i="19"/>
  <c r="A818" i="19"/>
  <c r="A817" i="19"/>
  <c r="A816" i="19"/>
  <c r="A815" i="19"/>
  <c r="A814" i="19"/>
  <c r="A813" i="19"/>
  <c r="A812" i="19"/>
  <c r="A811" i="19"/>
  <c r="A810" i="19"/>
  <c r="A809" i="19"/>
  <c r="A808" i="19"/>
  <c r="A807" i="19"/>
  <c r="A806" i="19"/>
  <c r="A805" i="19"/>
  <c r="A804" i="19"/>
  <c r="A803" i="19"/>
  <c r="A802" i="19"/>
  <c r="A801" i="19"/>
  <c r="A800" i="19"/>
  <c r="A799" i="19"/>
  <c r="A798" i="19"/>
  <c r="A797" i="19"/>
  <c r="A796" i="19"/>
  <c r="A795" i="19"/>
  <c r="A794" i="19"/>
  <c r="A793" i="19"/>
  <c r="A792" i="19"/>
  <c r="A791" i="19"/>
  <c r="A790" i="19"/>
  <c r="A789" i="19"/>
  <c r="A788" i="19"/>
  <c r="A787" i="19"/>
  <c r="A786" i="19"/>
  <c r="A785" i="19"/>
  <c r="A784" i="19"/>
  <c r="A783" i="19"/>
  <c r="A782" i="19"/>
  <c r="A781" i="19"/>
  <c r="A780" i="19"/>
  <c r="A779" i="19"/>
  <c r="A778" i="19"/>
  <c r="A777" i="19"/>
  <c r="A776" i="19"/>
  <c r="A775" i="19"/>
  <c r="A774" i="19"/>
  <c r="A773" i="19"/>
  <c r="A772" i="19"/>
  <c r="A771" i="19"/>
  <c r="A770" i="19"/>
  <c r="A769" i="19"/>
  <c r="A768" i="19"/>
  <c r="A767" i="19"/>
  <c r="A766" i="19"/>
  <c r="A765" i="19"/>
  <c r="A764" i="19"/>
  <c r="A763" i="19"/>
  <c r="A762" i="19"/>
  <c r="A761" i="19"/>
  <c r="A760" i="19"/>
  <c r="A759" i="19"/>
  <c r="A758" i="19"/>
  <c r="A757" i="19"/>
  <c r="A756" i="19"/>
  <c r="A755" i="19"/>
  <c r="A754" i="19"/>
  <c r="A753" i="19"/>
  <c r="A752" i="19"/>
  <c r="A751" i="19"/>
  <c r="A750" i="19"/>
  <c r="A749" i="19"/>
  <c r="A748" i="19"/>
  <c r="A747" i="19"/>
  <c r="A746" i="19"/>
  <c r="A745" i="19"/>
  <c r="A744" i="19"/>
  <c r="A743" i="19"/>
  <c r="A742" i="19"/>
  <c r="A741" i="19"/>
  <c r="A740" i="19"/>
  <c r="A739" i="19"/>
  <c r="A738" i="19"/>
  <c r="A737" i="19"/>
  <c r="A736" i="19"/>
  <c r="A735" i="19"/>
  <c r="A734" i="19"/>
  <c r="A733" i="19"/>
  <c r="A732" i="19"/>
  <c r="A731" i="19"/>
  <c r="A730" i="19"/>
  <c r="A729" i="19"/>
  <c r="A728" i="19"/>
  <c r="A727" i="19"/>
  <c r="A726" i="19"/>
  <c r="A725" i="19"/>
  <c r="A724" i="19"/>
  <c r="A723" i="19"/>
  <c r="A722" i="19"/>
  <c r="A721" i="19"/>
  <c r="A720" i="19"/>
  <c r="A719" i="19"/>
  <c r="A718" i="19"/>
  <c r="A717" i="19"/>
  <c r="A716" i="19"/>
  <c r="A715" i="19"/>
  <c r="A714" i="19"/>
  <c r="A713" i="19"/>
  <c r="A712" i="19"/>
  <c r="A711" i="19"/>
  <c r="A710" i="19"/>
  <c r="A709" i="19"/>
  <c r="A708" i="19"/>
  <c r="A707" i="19"/>
  <c r="A706" i="19"/>
  <c r="A705" i="19"/>
  <c r="A704" i="19"/>
  <c r="A703" i="19"/>
  <c r="A702" i="19"/>
  <c r="A701" i="19"/>
  <c r="A700" i="19"/>
  <c r="A699" i="19"/>
  <c r="A698" i="19"/>
  <c r="A697" i="19"/>
  <c r="A696" i="19"/>
  <c r="A695" i="19"/>
  <c r="A694" i="19"/>
  <c r="A693" i="19"/>
  <c r="A692" i="19"/>
  <c r="A691" i="19"/>
  <c r="A690" i="19"/>
  <c r="A689" i="19"/>
  <c r="A688" i="19"/>
  <c r="A687" i="19"/>
  <c r="A686" i="19"/>
  <c r="A685" i="19"/>
  <c r="A684" i="19"/>
  <c r="A683" i="19"/>
  <c r="A682" i="19"/>
  <c r="A681" i="19"/>
  <c r="A680" i="19"/>
  <c r="A679" i="19"/>
  <c r="A678" i="19"/>
  <c r="A677" i="19"/>
  <c r="A676" i="19"/>
  <c r="A675" i="19"/>
  <c r="A674" i="19"/>
  <c r="A673" i="19"/>
  <c r="A672" i="19"/>
  <c r="A671" i="19"/>
  <c r="A670" i="19"/>
  <c r="A669" i="19"/>
  <c r="A668" i="19"/>
  <c r="A667" i="19"/>
  <c r="A666" i="19"/>
  <c r="A665" i="19"/>
  <c r="A664" i="19"/>
  <c r="A663" i="19"/>
  <c r="A662" i="19"/>
  <c r="A661" i="19"/>
  <c r="A660" i="19"/>
  <c r="A659" i="19"/>
  <c r="A658" i="19"/>
  <c r="A657" i="19"/>
  <c r="A656" i="19"/>
  <c r="A655" i="19"/>
  <c r="A654" i="19"/>
  <c r="A653" i="19"/>
  <c r="A652" i="19"/>
  <c r="A651" i="19"/>
  <c r="A650" i="19"/>
  <c r="A649" i="19"/>
  <c r="A648" i="19"/>
  <c r="A647" i="19"/>
  <c r="A646" i="19"/>
  <c r="A645" i="19"/>
  <c r="A644" i="19"/>
  <c r="A643" i="19"/>
  <c r="A642" i="19"/>
  <c r="A641" i="19"/>
  <c r="A640" i="19"/>
  <c r="A639" i="19"/>
  <c r="A638" i="19"/>
  <c r="A637" i="19"/>
  <c r="A636" i="19"/>
  <c r="A635" i="19"/>
  <c r="A634" i="19"/>
  <c r="A633" i="19"/>
  <c r="A632" i="19"/>
  <c r="A631" i="19"/>
  <c r="A630" i="19"/>
  <c r="A629" i="19"/>
  <c r="A628" i="19"/>
  <c r="A627" i="19"/>
  <c r="A626" i="19"/>
  <c r="A625" i="19"/>
  <c r="A624" i="19"/>
  <c r="A623" i="19"/>
  <c r="A622" i="19"/>
  <c r="A621" i="19"/>
  <c r="A620" i="19"/>
  <c r="A619" i="19"/>
  <c r="A618" i="19"/>
  <c r="A617" i="19"/>
  <c r="A616" i="19"/>
  <c r="A615" i="19"/>
  <c r="A614" i="19"/>
  <c r="A613" i="19"/>
  <c r="A612" i="19"/>
  <c r="A611" i="19"/>
  <c r="A610" i="19"/>
  <c r="A609" i="19"/>
  <c r="A608" i="19"/>
  <c r="A607" i="19"/>
  <c r="A606" i="19"/>
  <c r="A605" i="19"/>
  <c r="A604" i="19"/>
  <c r="A603" i="19"/>
  <c r="A602" i="19"/>
  <c r="A601" i="19"/>
  <c r="A600" i="19"/>
  <c r="A599" i="19"/>
  <c r="A598" i="19"/>
  <c r="A597" i="19"/>
  <c r="A596" i="19"/>
  <c r="A595" i="19"/>
  <c r="A594" i="19"/>
  <c r="A593" i="19"/>
  <c r="A592" i="19"/>
  <c r="A591" i="19"/>
  <c r="A590" i="19"/>
  <c r="A589" i="19"/>
  <c r="A588" i="19"/>
  <c r="A587" i="19"/>
  <c r="A586" i="19"/>
  <c r="A585" i="19"/>
  <c r="A584" i="19"/>
  <c r="A583" i="19"/>
  <c r="A582" i="19"/>
  <c r="A581" i="19"/>
  <c r="A580" i="19"/>
  <c r="A579" i="19"/>
  <c r="A578" i="19"/>
  <c r="A577" i="19"/>
  <c r="A576" i="19"/>
  <c r="A575" i="19"/>
  <c r="A574" i="19"/>
  <c r="A573" i="19"/>
  <c r="A572" i="19"/>
  <c r="A571" i="19"/>
  <c r="A570" i="19"/>
  <c r="A569" i="19"/>
  <c r="A568" i="19"/>
  <c r="A567" i="19"/>
  <c r="A566" i="19"/>
  <c r="A565" i="19"/>
  <c r="A564" i="19"/>
  <c r="A563" i="19"/>
  <c r="A562" i="19"/>
  <c r="A561" i="19"/>
  <c r="A560" i="19"/>
  <c r="A559" i="19"/>
  <c r="A558" i="19"/>
  <c r="A557" i="19"/>
  <c r="A556" i="19"/>
  <c r="A555" i="19"/>
  <c r="A554" i="19"/>
  <c r="A553" i="19"/>
  <c r="A552" i="19"/>
  <c r="A551" i="19"/>
  <c r="A550" i="19"/>
  <c r="A549" i="19"/>
  <c r="A548" i="19"/>
  <c r="A547" i="19"/>
  <c r="A546" i="19"/>
  <c r="A545" i="19"/>
  <c r="A544" i="19"/>
  <c r="A543" i="19"/>
  <c r="A542" i="19"/>
  <c r="A541" i="19"/>
  <c r="A540" i="19"/>
  <c r="A539" i="19"/>
  <c r="A538" i="19"/>
  <c r="A537" i="19"/>
  <c r="A536" i="19"/>
  <c r="A535" i="19"/>
  <c r="A534" i="19"/>
  <c r="A533" i="19"/>
  <c r="A532" i="19"/>
  <c r="A531" i="19"/>
  <c r="A530" i="19"/>
  <c r="A529" i="19"/>
  <c r="A528" i="19"/>
  <c r="A527" i="19"/>
  <c r="A526" i="19"/>
  <c r="A525" i="19"/>
  <c r="A524" i="19"/>
  <c r="A523" i="19"/>
  <c r="A522" i="19"/>
  <c r="A521" i="19"/>
  <c r="A520" i="19"/>
  <c r="A519" i="19"/>
  <c r="A518" i="19"/>
  <c r="A517" i="19"/>
  <c r="A516" i="19"/>
  <c r="A515" i="19"/>
  <c r="A514" i="19"/>
  <c r="A513" i="19"/>
  <c r="A512" i="19"/>
  <c r="A511" i="19"/>
  <c r="A510" i="19"/>
  <c r="A509" i="19"/>
  <c r="A508" i="19"/>
  <c r="A507" i="19"/>
  <c r="A506" i="19"/>
  <c r="A505" i="19"/>
  <c r="A504" i="19"/>
  <c r="A503" i="19"/>
  <c r="A502" i="19"/>
  <c r="A501" i="19"/>
  <c r="A500" i="19"/>
  <c r="A499" i="19"/>
  <c r="A498" i="19"/>
  <c r="A497" i="19"/>
  <c r="A496" i="19"/>
  <c r="A495" i="19"/>
  <c r="A494" i="19"/>
  <c r="A493" i="19"/>
  <c r="A492" i="19"/>
  <c r="A491" i="19"/>
  <c r="A490" i="19"/>
  <c r="A489" i="19"/>
  <c r="A488" i="19"/>
  <c r="A487" i="19"/>
  <c r="A486" i="19"/>
  <c r="A485" i="19"/>
  <c r="A484" i="19"/>
  <c r="A483" i="19"/>
  <c r="A482" i="19"/>
  <c r="A481" i="19"/>
  <c r="A480" i="19"/>
  <c r="A479" i="19"/>
  <c r="A478" i="19"/>
  <c r="A477" i="19"/>
  <c r="A476" i="19"/>
  <c r="A475" i="19"/>
  <c r="A474" i="19"/>
  <c r="A473" i="19"/>
  <c r="A472" i="19"/>
  <c r="A471" i="19"/>
  <c r="A470" i="19"/>
  <c r="A469" i="19"/>
  <c r="A468" i="19"/>
  <c r="A467" i="19"/>
  <c r="A466" i="19"/>
  <c r="A465" i="19"/>
  <c r="A464" i="19"/>
  <c r="A463" i="19"/>
  <c r="A462" i="19"/>
  <c r="A461" i="19"/>
  <c r="A460" i="19"/>
  <c r="A459" i="19"/>
  <c r="A458" i="19"/>
  <c r="A457" i="19"/>
  <c r="A456" i="19"/>
  <c r="A455" i="19"/>
  <c r="A454" i="19"/>
  <c r="A453" i="19"/>
  <c r="A452" i="19"/>
  <c r="A451" i="19"/>
  <c r="A450" i="19"/>
  <c r="A449" i="19"/>
  <c r="A448" i="19"/>
  <c r="A447" i="19"/>
  <c r="A446" i="19"/>
  <c r="A445" i="19"/>
  <c r="A444" i="19"/>
  <c r="A443" i="19"/>
  <c r="A442" i="19"/>
  <c r="A441" i="19"/>
  <c r="A440" i="19"/>
  <c r="A439" i="19"/>
  <c r="A438" i="19"/>
  <c r="A437" i="19"/>
  <c r="A436" i="19"/>
  <c r="A435" i="19"/>
  <c r="A434" i="19"/>
  <c r="A433" i="19"/>
  <c r="A432" i="19"/>
  <c r="A431" i="19"/>
  <c r="A430" i="19"/>
  <c r="A429" i="19"/>
  <c r="A428" i="19"/>
  <c r="A427" i="19"/>
  <c r="A426" i="19"/>
  <c r="A425" i="19"/>
  <c r="A424" i="19"/>
  <c r="A423" i="19"/>
  <c r="A422" i="19"/>
  <c r="A421" i="19"/>
  <c r="A420" i="19"/>
  <c r="A419" i="19"/>
  <c r="A418" i="19"/>
  <c r="A417" i="19"/>
  <c r="A416" i="19"/>
  <c r="A415" i="19"/>
  <c r="A414" i="19"/>
  <c r="A413" i="19"/>
  <c r="A412" i="19"/>
  <c r="A411" i="19"/>
  <c r="A410" i="19"/>
  <c r="A409" i="19"/>
  <c r="A408" i="19"/>
  <c r="A407" i="19"/>
  <c r="A406" i="19"/>
  <c r="A405" i="19"/>
  <c r="A404" i="19"/>
  <c r="A403" i="19"/>
  <c r="A402" i="19"/>
  <c r="A401" i="19"/>
  <c r="A400" i="19"/>
  <c r="A399" i="19"/>
  <c r="A398" i="19"/>
  <c r="A397" i="19"/>
  <c r="A396" i="19"/>
  <c r="A395" i="19"/>
  <c r="A394" i="19"/>
  <c r="A393" i="19"/>
  <c r="A392" i="19"/>
  <c r="A391" i="19"/>
  <c r="A390" i="19"/>
  <c r="A389" i="19"/>
  <c r="A388" i="19"/>
  <c r="A387" i="19"/>
  <c r="A386" i="19"/>
  <c r="A385" i="19"/>
  <c r="A384" i="19"/>
  <c r="A383" i="19"/>
  <c r="A382" i="19"/>
  <c r="A381" i="19"/>
  <c r="A380" i="19"/>
  <c r="A379" i="19"/>
  <c r="A378" i="19"/>
  <c r="A377" i="19"/>
  <c r="A376" i="19"/>
  <c r="A375" i="19"/>
  <c r="A374" i="19"/>
  <c r="A373" i="19"/>
  <c r="A372" i="19"/>
  <c r="A371" i="19"/>
  <c r="A370" i="19"/>
  <c r="A369" i="19"/>
  <c r="A368" i="19"/>
  <c r="A367" i="19"/>
  <c r="A366" i="19"/>
  <c r="A365" i="19"/>
  <c r="A364" i="19"/>
  <c r="A363" i="19"/>
  <c r="A362" i="19"/>
  <c r="A361" i="19"/>
  <c r="A360" i="19"/>
  <c r="A359" i="19"/>
  <c r="A358" i="19"/>
  <c r="A357" i="19"/>
  <c r="A356" i="19"/>
  <c r="A355" i="19"/>
  <c r="A354" i="19"/>
  <c r="A353" i="19"/>
  <c r="A352" i="19"/>
  <c r="A351" i="19"/>
  <c r="A350" i="19"/>
  <c r="A349" i="19"/>
  <c r="A348" i="19"/>
  <c r="A347" i="19"/>
  <c r="A346" i="19"/>
  <c r="A345" i="19"/>
  <c r="A344" i="19"/>
  <c r="A343" i="19"/>
  <c r="A342" i="19"/>
  <c r="A341" i="19"/>
  <c r="A340" i="19"/>
  <c r="A339" i="19"/>
  <c r="A338" i="19"/>
  <c r="A337" i="19"/>
  <c r="A336" i="19"/>
  <c r="A335" i="19"/>
  <c r="A334" i="19"/>
  <c r="A333" i="19"/>
  <c r="A332" i="19"/>
  <c r="A331" i="19"/>
  <c r="A330" i="19"/>
  <c r="A329" i="19"/>
  <c r="A328" i="19"/>
  <c r="A327" i="19"/>
  <c r="A326" i="19"/>
  <c r="A325" i="19"/>
  <c r="A324" i="19"/>
  <c r="A323" i="19"/>
  <c r="A322" i="19"/>
  <c r="A321" i="19"/>
  <c r="A320" i="19"/>
  <c r="A319" i="19"/>
  <c r="A318" i="19"/>
  <c r="A317" i="19"/>
  <c r="A316" i="19"/>
  <c r="A315" i="19"/>
  <c r="A314" i="19"/>
  <c r="A313" i="19"/>
  <c r="A312" i="19"/>
  <c r="A311" i="19"/>
  <c r="A310" i="19"/>
  <c r="A309" i="19"/>
  <c r="A308" i="19"/>
  <c r="A307" i="19"/>
  <c r="A306" i="19"/>
  <c r="A305" i="19"/>
  <c r="A304" i="19"/>
  <c r="A303" i="19"/>
  <c r="A302" i="19"/>
  <c r="A301" i="19"/>
  <c r="A300" i="19"/>
  <c r="A299" i="19"/>
  <c r="A298" i="19"/>
  <c r="A297" i="19"/>
  <c r="A296" i="19"/>
  <c r="A295" i="19"/>
  <c r="A294" i="19"/>
  <c r="A293" i="19"/>
  <c r="A292" i="19"/>
  <c r="A291" i="19"/>
  <c r="A290" i="19"/>
  <c r="A289" i="19"/>
  <c r="A288" i="19"/>
  <c r="A287" i="19"/>
  <c r="A286" i="19"/>
  <c r="A285" i="19"/>
  <c r="A284" i="19"/>
  <c r="A283" i="19"/>
  <c r="A282" i="19"/>
  <c r="A281" i="19"/>
  <c r="A280" i="19"/>
  <c r="A279" i="19"/>
  <c r="A278" i="19"/>
  <c r="A277" i="19"/>
  <c r="A276" i="19"/>
  <c r="A275" i="19"/>
  <c r="A274" i="19"/>
  <c r="A273" i="19"/>
  <c r="A272" i="19"/>
  <c r="A271" i="19"/>
  <c r="A270" i="19"/>
  <c r="A269" i="19"/>
  <c r="A268" i="19"/>
  <c r="A267" i="19"/>
  <c r="A266" i="19"/>
  <c r="A265" i="19"/>
  <c r="A264" i="19"/>
  <c r="A263" i="19"/>
  <c r="A262" i="19"/>
  <c r="A261" i="19"/>
  <c r="A260" i="19"/>
  <c r="A259" i="19"/>
  <c r="A258" i="19"/>
  <c r="A257" i="19"/>
  <c r="A256" i="19"/>
  <c r="A255" i="19"/>
  <c r="A254" i="19"/>
  <c r="A253" i="19"/>
  <c r="A252" i="19"/>
  <c r="A251" i="19"/>
  <c r="A250" i="19"/>
  <c r="A249" i="19"/>
  <c r="A248" i="19"/>
  <c r="A247" i="19"/>
  <c r="A246" i="19"/>
  <c r="A245" i="19"/>
  <c r="A244" i="19"/>
  <c r="A243" i="19"/>
  <c r="A242" i="19"/>
  <c r="A241" i="19"/>
  <c r="A240" i="19"/>
  <c r="A239" i="19"/>
  <c r="A238" i="19"/>
  <c r="A237" i="19"/>
  <c r="A236" i="19"/>
  <c r="A235" i="19"/>
  <c r="A234" i="19"/>
  <c r="A233" i="19"/>
  <c r="A232" i="19"/>
  <c r="A231" i="19"/>
  <c r="A230" i="19"/>
  <c r="A229" i="19"/>
  <c r="A228" i="19"/>
  <c r="A227" i="19"/>
  <c r="A226" i="19"/>
  <c r="A225" i="19"/>
  <c r="A224" i="19"/>
  <c r="A223" i="19"/>
  <c r="A222" i="19"/>
  <c r="A221" i="19"/>
  <c r="A220" i="19"/>
  <c r="A219" i="19"/>
  <c r="A218" i="19"/>
  <c r="A217" i="19"/>
  <c r="A216" i="19"/>
  <c r="A215" i="19"/>
  <c r="A214" i="19"/>
  <c r="A213" i="19"/>
  <c r="A212" i="19"/>
  <c r="A211" i="19"/>
  <c r="A210" i="19"/>
  <c r="A209" i="19"/>
  <c r="A208" i="19"/>
  <c r="A207" i="19"/>
  <c r="A206" i="19"/>
  <c r="A205" i="19"/>
  <c r="A204" i="19"/>
  <c r="A203" i="19"/>
  <c r="A202" i="19"/>
  <c r="A201" i="19"/>
  <c r="A200" i="19"/>
  <c r="A199" i="19"/>
  <c r="A198" i="19"/>
  <c r="A197" i="19"/>
  <c r="A196" i="19"/>
  <c r="A195" i="19"/>
  <c r="A194" i="19"/>
  <c r="A193" i="19"/>
  <c r="A192" i="19"/>
  <c r="A191" i="19"/>
  <c r="A190" i="19"/>
  <c r="A189" i="19"/>
  <c r="A188" i="19"/>
  <c r="A187" i="19"/>
  <c r="A186" i="19"/>
  <c r="A185" i="19"/>
  <c r="A184" i="19"/>
  <c r="A183" i="19"/>
  <c r="A182" i="19"/>
  <c r="A181" i="19"/>
  <c r="A180" i="19"/>
  <c r="A179" i="19"/>
  <c r="A178" i="19"/>
  <c r="A177" i="19"/>
  <c r="A176" i="19"/>
  <c r="A175" i="19"/>
  <c r="A174" i="19"/>
  <c r="A173" i="19"/>
  <c r="A172" i="19"/>
  <c r="A171" i="19"/>
  <c r="A170" i="19"/>
  <c r="A169" i="19"/>
  <c r="A168" i="19"/>
  <c r="A167" i="19"/>
  <c r="A166" i="19"/>
  <c r="A165" i="19"/>
  <c r="A164" i="19"/>
  <c r="A163" i="19"/>
  <c r="A162" i="19"/>
  <c r="A161" i="19"/>
  <c r="A160" i="19"/>
  <c r="A159" i="19"/>
  <c r="A158" i="19"/>
  <c r="A157" i="19"/>
  <c r="A156" i="19"/>
  <c r="A155" i="19"/>
  <c r="A154" i="19"/>
  <c r="A153" i="19"/>
  <c r="A152" i="19"/>
  <c r="A151" i="19"/>
  <c r="A150" i="19"/>
  <c r="A149" i="19"/>
  <c r="A148" i="19"/>
  <c r="A147" i="19"/>
  <c r="A146" i="19"/>
  <c r="A145" i="19"/>
  <c r="A144" i="19"/>
  <c r="A143" i="19"/>
  <c r="A142" i="19"/>
  <c r="A141" i="19"/>
  <c r="A140" i="19"/>
  <c r="A139" i="19"/>
  <c r="A138" i="19"/>
  <c r="A137" i="19"/>
  <c r="A136" i="19"/>
  <c r="A135" i="19"/>
  <c r="A134" i="19"/>
  <c r="A133" i="19"/>
  <c r="A132" i="19"/>
  <c r="A131" i="19"/>
  <c r="A130" i="19"/>
  <c r="A129" i="19"/>
  <c r="A128" i="19"/>
  <c r="A127" i="19"/>
  <c r="A126" i="19"/>
  <c r="A125" i="19"/>
  <c r="A124" i="19"/>
  <c r="A123" i="19"/>
  <c r="A122" i="19"/>
  <c r="A121" i="19"/>
  <c r="A120" i="19"/>
  <c r="A119" i="19"/>
  <c r="A118" i="19"/>
  <c r="A117" i="19"/>
  <c r="A116" i="19"/>
  <c r="A115" i="19"/>
  <c r="A114" i="19"/>
  <c r="A113" i="19"/>
  <c r="A112" i="19"/>
  <c r="A111" i="19"/>
  <c r="A110" i="19"/>
  <c r="A109" i="19"/>
  <c r="A108" i="19"/>
  <c r="A107" i="19"/>
  <c r="A106" i="19"/>
  <c r="A105" i="19"/>
  <c r="A104" i="19"/>
  <c r="A103" i="19"/>
  <c r="A102" i="19"/>
  <c r="A101" i="19"/>
  <c r="A100" i="19"/>
  <c r="A99" i="19"/>
  <c r="A98" i="19"/>
  <c r="A97" i="19"/>
  <c r="A96" i="19"/>
  <c r="A95" i="19"/>
  <c r="A94" i="19"/>
  <c r="A93" i="19"/>
  <c r="A92" i="19"/>
  <c r="A91" i="19"/>
  <c r="A90" i="19"/>
  <c r="A89" i="19"/>
  <c r="A88" i="19"/>
  <c r="A87" i="19"/>
  <c r="A86" i="19"/>
  <c r="A85" i="19"/>
  <c r="A84" i="19"/>
  <c r="A83" i="19"/>
  <c r="A82" i="19"/>
  <c r="A81" i="19"/>
  <c r="A80" i="19"/>
  <c r="A79" i="19"/>
  <c r="A78" i="19"/>
  <c r="A77" i="19"/>
  <c r="A76" i="19"/>
  <c r="A75" i="19"/>
  <c r="A74" i="19"/>
  <c r="A73" i="19"/>
  <c r="A72" i="19"/>
  <c r="A71" i="19"/>
  <c r="A70" i="19"/>
  <c r="A69" i="19"/>
  <c r="A68" i="19"/>
  <c r="A67" i="19"/>
  <c r="A66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A7" i="19"/>
  <c r="A6" i="19"/>
  <c r="A5" i="19"/>
  <c r="A4" i="19"/>
  <c r="E27" i="14" l="1"/>
  <c r="C27" i="14"/>
  <c r="D27" i="14"/>
  <c r="E50" i="14"/>
  <c r="E19" i="14"/>
  <c r="E15" i="14"/>
  <c r="E32" i="14"/>
  <c r="E48" i="14"/>
  <c r="E24" i="14"/>
  <c r="E41" i="14"/>
  <c r="E21" i="14"/>
  <c r="E38" i="14"/>
  <c r="E14" i="14"/>
  <c r="E31" i="14"/>
  <c r="E47" i="14"/>
  <c r="E36" i="14"/>
  <c r="E12" i="14"/>
  <c r="E29" i="14"/>
  <c r="E45" i="14"/>
  <c r="E25" i="14"/>
  <c r="E42" i="14"/>
  <c r="E18" i="14"/>
  <c r="E35" i="14"/>
  <c r="C50" i="14"/>
  <c r="E23" i="14"/>
  <c r="E40" i="14"/>
  <c r="E16" i="14"/>
  <c r="E33" i="14"/>
  <c r="E13" i="14"/>
  <c r="E30" i="14"/>
  <c r="E46" i="14"/>
  <c r="E22" i="14"/>
  <c r="E39" i="14"/>
  <c r="D50" i="14"/>
  <c r="E11" i="14"/>
  <c r="E28" i="14"/>
  <c r="E44" i="14"/>
  <c r="E20" i="14"/>
  <c r="E37" i="14"/>
  <c r="E17" i="14"/>
  <c r="E34" i="14"/>
  <c r="E10" i="14"/>
  <c r="E26" i="14"/>
  <c r="E43" i="14"/>
  <c r="D48" i="14"/>
  <c r="D36" i="14"/>
  <c r="C14" i="14"/>
  <c r="C32" i="14"/>
  <c r="D25" i="14"/>
  <c r="C39" i="14"/>
  <c r="C37" i="14"/>
  <c r="D47" i="14"/>
  <c r="D41" i="14"/>
  <c r="D19" i="14"/>
  <c r="C31" i="14"/>
  <c r="C19" i="14"/>
  <c r="C36" i="14"/>
  <c r="D13" i="14"/>
  <c r="D30" i="14"/>
  <c r="D46" i="14"/>
  <c r="C47" i="14"/>
  <c r="D37" i="14"/>
  <c r="C24" i="14"/>
  <c r="C41" i="14"/>
  <c r="D18" i="14"/>
  <c r="D35" i="14"/>
  <c r="C10" i="14"/>
  <c r="D12" i="14"/>
  <c r="C13" i="14"/>
  <c r="C30" i="14"/>
  <c r="C46" i="14"/>
  <c r="D23" i="14"/>
  <c r="D40" i="14"/>
  <c r="C15" i="14"/>
  <c r="C48" i="14"/>
  <c r="D42" i="14"/>
  <c r="D33" i="14"/>
  <c r="C20" i="14"/>
  <c r="D14" i="14"/>
  <c r="D31" i="14"/>
  <c r="C43" i="14"/>
  <c r="C25" i="14"/>
  <c r="C42" i="14"/>
  <c r="D45" i="14"/>
  <c r="C23" i="14"/>
  <c r="C40" i="14"/>
  <c r="D17" i="14"/>
  <c r="D34" i="14"/>
  <c r="C18" i="14"/>
  <c r="D16" i="14"/>
  <c r="C12" i="14"/>
  <c r="C29" i="14"/>
  <c r="C45" i="14"/>
  <c r="D22" i="14"/>
  <c r="D39" i="14"/>
  <c r="C22" i="14"/>
  <c r="D20" i="14"/>
  <c r="C17" i="14"/>
  <c r="C34" i="14"/>
  <c r="D11" i="14"/>
  <c r="D28" i="14"/>
  <c r="D44" i="14"/>
  <c r="C11" i="14"/>
  <c r="C28" i="14"/>
  <c r="C44" i="14"/>
  <c r="D21" i="14"/>
  <c r="D38" i="14"/>
  <c r="C26" i="14"/>
  <c r="D24" i="14"/>
  <c r="C16" i="14"/>
  <c r="C33" i="14"/>
  <c r="D10" i="14"/>
  <c r="D26" i="14"/>
  <c r="D43" i="14"/>
  <c r="C35" i="14"/>
  <c r="D29" i="14"/>
  <c r="C21" i="14"/>
  <c r="C38" i="14"/>
  <c r="D15" i="14"/>
  <c r="D32" i="14"/>
  <c r="F37" i="14" l="1"/>
  <c r="G19" i="14"/>
  <c r="G40" i="14"/>
  <c r="G48" i="14"/>
  <c r="F48" i="14"/>
  <c r="G37" i="14"/>
  <c r="F36" i="14"/>
  <c r="G25" i="14"/>
  <c r="F24" i="14"/>
  <c r="G17" i="14"/>
  <c r="D49" i="14"/>
  <c r="F50" i="14"/>
  <c r="C49" i="14"/>
  <c r="E49" i="14"/>
  <c r="K49" i="14" s="1"/>
  <c r="F34" i="14"/>
  <c r="G39" i="14"/>
  <c r="G13" i="14"/>
  <c r="G36" i="14"/>
  <c r="F16" i="14"/>
  <c r="F23" i="14"/>
  <c r="G20" i="14"/>
  <c r="G21" i="14"/>
  <c r="G34" i="14"/>
  <c r="G38" i="14"/>
  <c r="F33" i="14"/>
  <c r="G24" i="14"/>
  <c r="G42" i="14"/>
  <c r="G15" i="14"/>
  <c r="F19" i="14"/>
  <c r="F32" i="14"/>
  <c r="G23" i="14"/>
  <c r="F40" i="14"/>
  <c r="G46" i="14"/>
  <c r="F41" i="14"/>
  <c r="F20" i="14"/>
  <c r="F17" i="14"/>
  <c r="G22" i="14"/>
  <c r="F15" i="14"/>
  <c r="G41" i="14"/>
  <c r="F35" i="14"/>
  <c r="F14" i="14"/>
  <c r="F31" i="14"/>
  <c r="F47" i="14"/>
  <c r="F13" i="14"/>
  <c r="G18" i="14"/>
  <c r="F30" i="14"/>
  <c r="G35" i="14"/>
  <c r="F46" i="14"/>
  <c r="G30" i="14"/>
  <c r="F11" i="14"/>
  <c r="G16" i="14"/>
  <c r="F28" i="14"/>
  <c r="G33" i="14"/>
  <c r="F44" i="14"/>
  <c r="F10" i="14"/>
  <c r="F26" i="14"/>
  <c r="G32" i="14"/>
  <c r="F43" i="14"/>
  <c r="G14" i="14"/>
  <c r="F25" i="14"/>
  <c r="G31" i="14"/>
  <c r="F42" i="14"/>
  <c r="G47" i="14"/>
  <c r="F18" i="14"/>
  <c r="F12" i="14"/>
  <c r="F29" i="14"/>
  <c r="F45" i="14"/>
  <c r="G12" i="14"/>
  <c r="G29" i="14"/>
  <c r="G45" i="14"/>
  <c r="G11" i="14"/>
  <c r="F22" i="14"/>
  <c r="G28" i="14"/>
  <c r="F39" i="14"/>
  <c r="G44" i="14"/>
  <c r="G10" i="14"/>
  <c r="F21" i="14"/>
  <c r="G26" i="14"/>
  <c r="F38" i="14"/>
  <c r="G43" i="14"/>
  <c r="H37" i="14" l="1"/>
  <c r="H19" i="14"/>
  <c r="H48" i="14"/>
  <c r="H40" i="14"/>
  <c r="H36" i="14"/>
  <c r="H25" i="14"/>
  <c r="H24" i="14"/>
  <c r="H39" i="14"/>
  <c r="H17" i="14"/>
  <c r="H13" i="14"/>
  <c r="H34" i="14"/>
  <c r="H23" i="14"/>
  <c r="H16" i="14"/>
  <c r="H20" i="14"/>
  <c r="H15" i="14"/>
  <c r="H38" i="14"/>
  <c r="H21" i="14"/>
  <c r="H33" i="14"/>
  <c r="H42" i="14"/>
  <c r="H32" i="14"/>
  <c r="H46" i="14"/>
  <c r="H22" i="14"/>
  <c r="H41" i="14"/>
  <c r="H18" i="14"/>
  <c r="H30" i="14"/>
  <c r="H31" i="14"/>
  <c r="H10" i="14"/>
  <c r="H29" i="14"/>
  <c r="H43" i="14"/>
  <c r="H14" i="14"/>
  <c r="H45" i="14"/>
  <c r="H28" i="14"/>
  <c r="H12" i="14"/>
  <c r="H44" i="14"/>
  <c r="H11" i="14"/>
  <c r="H26" i="14"/>
  <c r="H47" i="14"/>
  <c r="H35" i="14"/>
  <c r="D17" i="18" l="1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16" i="18"/>
  <c r="J32" i="14" l="1"/>
  <c r="J34" i="14"/>
  <c r="J23" i="14"/>
  <c r="J15" i="14"/>
  <c r="J17" i="14"/>
  <c r="J44" i="14"/>
  <c r="J19" i="14"/>
  <c r="J26" i="14"/>
  <c r="J20" i="14"/>
  <c r="J18" i="14"/>
  <c r="J25" i="14"/>
  <c r="J42" i="14"/>
  <c r="J46" i="14"/>
  <c r="J38" i="14"/>
  <c r="J30" i="14"/>
  <c r="J21" i="14"/>
  <c r="J16" i="14"/>
  <c r="J13" i="14"/>
  <c r="J28" i="14"/>
  <c r="J29" i="14"/>
  <c r="J11" i="14"/>
  <c r="J45" i="14"/>
  <c r="J12" i="14"/>
  <c r="J47" i="14"/>
  <c r="J43" i="14"/>
  <c r="J35" i="14"/>
  <c r="J24" i="14"/>
  <c r="J33" i="14"/>
  <c r="J48" i="14"/>
  <c r="J10" i="14"/>
  <c r="J31" i="14"/>
  <c r="J39" i="14"/>
  <c r="J14" i="14"/>
  <c r="J22" i="14"/>
  <c r="J37" i="14"/>
  <c r="J36" i="14"/>
  <c r="J40" i="14"/>
  <c r="J41" i="14"/>
  <c r="I28" i="14"/>
  <c r="I19" i="14"/>
  <c r="I11" i="14"/>
  <c r="I46" i="14"/>
  <c r="I31" i="14"/>
  <c r="I38" i="14"/>
  <c r="I40" i="14"/>
  <c r="I30" i="14"/>
  <c r="I43" i="14"/>
  <c r="I14" i="14"/>
  <c r="I18" i="14"/>
  <c r="I26" i="14"/>
  <c r="I29" i="14"/>
  <c r="I12" i="14"/>
  <c r="I48" i="14"/>
  <c r="I15" i="14"/>
  <c r="I23" i="14"/>
  <c r="I35" i="14"/>
  <c r="I34" i="14"/>
  <c r="I42" i="14"/>
  <c r="I10" i="14"/>
  <c r="I37" i="14"/>
  <c r="I17" i="14"/>
  <c r="I25" i="14"/>
  <c r="I39" i="14"/>
  <c r="I45" i="14"/>
  <c r="I47" i="14"/>
  <c r="I22" i="14"/>
  <c r="I41" i="14"/>
  <c r="I32" i="14"/>
  <c r="I33" i="14"/>
  <c r="I24" i="14"/>
  <c r="I16" i="14"/>
  <c r="I20" i="14"/>
  <c r="I44" i="14"/>
  <c r="I36" i="14"/>
  <c r="I21" i="14"/>
  <c r="I13" i="14"/>
  <c r="I27" i="14" l="1"/>
  <c r="J27" i="14"/>
  <c r="J49" i="14"/>
  <c r="I49" i="14"/>
  <c r="K27" i="14" l="1"/>
  <c r="K15" i="14"/>
  <c r="K12" i="14"/>
  <c r="K42" i="14"/>
  <c r="K40" i="14"/>
  <c r="K30" i="14"/>
  <c r="K11" i="14"/>
  <c r="K37" i="14"/>
  <c r="K26" i="14"/>
  <c r="K41" i="14"/>
  <c r="K31" i="14"/>
  <c r="K32" i="14"/>
  <c r="K29" i="14"/>
  <c r="K18" i="14"/>
  <c r="K16" i="14"/>
  <c r="K46" i="14"/>
  <c r="K28" i="14"/>
  <c r="K17" i="14"/>
  <c r="K43" i="14"/>
  <c r="K21" i="14"/>
  <c r="K47" i="14"/>
  <c r="K19" i="14"/>
  <c r="K45" i="14"/>
  <c r="K35" i="14"/>
  <c r="K33" i="14"/>
  <c r="K22" i="14"/>
  <c r="K44" i="14"/>
  <c r="K34" i="14"/>
  <c r="K48" i="14"/>
  <c r="K38" i="14"/>
  <c r="K36" i="14"/>
  <c r="K25" i="14"/>
  <c r="K23" i="14"/>
  <c r="K13" i="14"/>
  <c r="K39" i="14"/>
  <c r="K20" i="14"/>
  <c r="K10" i="14"/>
  <c r="K24" i="14"/>
  <c r="K14" i="14"/>
  <c r="G27" i="14"/>
  <c r="F49" i="14"/>
  <c r="F27" i="14"/>
  <c r="G49" i="14"/>
  <c r="G50" i="14"/>
  <c r="J50" i="14"/>
  <c r="K50" i="14"/>
  <c r="I50" i="14"/>
  <c r="H49" i="14" l="1"/>
  <c r="H27" i="14"/>
  <c r="H50" i="14"/>
</calcChain>
</file>

<file path=xl/sharedStrings.xml><?xml version="1.0" encoding="utf-8"?>
<sst xmlns="http://schemas.openxmlformats.org/spreadsheetml/2006/main" count="37040" uniqueCount="357">
  <si>
    <t>NAF38</t>
  </si>
  <si>
    <t xml:space="preserve">Industries extractives </t>
  </si>
  <si>
    <t>Cokéfaction et raffinage</t>
  </si>
  <si>
    <t>Fabrication de denrées alimentaires, de boissons et de produits à base de tabac</t>
  </si>
  <si>
    <t>Fabrication de textiles, industries de l'habillement, industrie du cuir et de la chaussure</t>
  </si>
  <si>
    <t>Fabrication de matériels de transport</t>
  </si>
  <si>
    <t xml:space="preserve">Travail du bois, industries du papier et imprimerie </t>
  </si>
  <si>
    <t>Industrie chimique</t>
  </si>
  <si>
    <t>Industrie pharmaceutique</t>
  </si>
  <si>
    <t>Commerce ; réparation d'automobiles et de motocycles</t>
  </si>
  <si>
    <t>Fabrication de produits en caoutchouc et en plastique ainsi que d'autres produits minéraux non métalliques</t>
  </si>
  <si>
    <t>Métallurgie et fabrication de produits métalliques à l'exception des machines et des équipements</t>
  </si>
  <si>
    <t>Hébergement et restauration</t>
  </si>
  <si>
    <t>Fabrication de produits informatiques, électroniques et optiques</t>
  </si>
  <si>
    <t>Fabrication d'équipements électriques</t>
  </si>
  <si>
    <t>Activités financières et d'assurance</t>
  </si>
  <si>
    <t>Fabrication de machines et équipements n.c.a.</t>
  </si>
  <si>
    <t>Activités immobilières</t>
  </si>
  <si>
    <t>Autres industries manufacturières ; réparation et installation de machines et d'équipements</t>
  </si>
  <si>
    <t>Production et distribution d'électricité, de gaz, de vapeur et d'air conditionné</t>
  </si>
  <si>
    <t>Production et distribution d'eau ; assainissement, gestion des déchets et dépollution</t>
  </si>
  <si>
    <t>TOTAL</t>
  </si>
  <si>
    <t xml:space="preserve">Construction </t>
  </si>
  <si>
    <t xml:space="preserve">Transports et entreposage </t>
  </si>
  <si>
    <t>Edition, audiovisuel et diffusion</t>
  </si>
  <si>
    <t>Télécommunications</t>
  </si>
  <si>
    <t>Activités informatiques et services d'information</t>
  </si>
  <si>
    <t>Activités juridiques, comptables, de gestion, d'architecture, d'ingénierie, de contrôle et d'analyses techniques</t>
  </si>
  <si>
    <t>Recherche-développement scientifique</t>
  </si>
  <si>
    <t>Autres activités spécialisées, scientifiques et techniques</t>
  </si>
  <si>
    <t>Activités de services administratifs et de soutien</t>
  </si>
  <si>
    <t>Administration publique</t>
  </si>
  <si>
    <t>Enseignement</t>
  </si>
  <si>
    <t>Activités pour la santé humaine</t>
  </si>
  <si>
    <t>Hébergement médico-social et social et action sociale sans hébergement</t>
  </si>
  <si>
    <t>Arts, spectacles et activités récréatives</t>
  </si>
  <si>
    <t xml:space="preserve">Autres activités de services </t>
  </si>
  <si>
    <t>moins de 20 ans</t>
  </si>
  <si>
    <t>20 à 29 ans</t>
  </si>
  <si>
    <t>30 à 39 ans</t>
  </si>
  <si>
    <t>40 à 49 ans</t>
  </si>
  <si>
    <t>50 à 59 ans</t>
  </si>
  <si>
    <t>60 ans et plus</t>
  </si>
  <si>
    <t>Cadres et professions intellectuelles supérieures</t>
  </si>
  <si>
    <t>Professions intermédiaires</t>
  </si>
  <si>
    <t>Employés</t>
  </si>
  <si>
    <t>Ouvriers</t>
  </si>
  <si>
    <t>Agriculture, sylviculture et pêche</t>
  </si>
  <si>
    <t>Professeurs, professions scientifiques</t>
  </si>
  <si>
    <t>Professions de l'information, des arts et des spectacles</t>
  </si>
  <si>
    <t>Cadres administratifs et commerciaux d'entreprise</t>
  </si>
  <si>
    <t>Ingénieurs et cadres techniques d'entreprise</t>
  </si>
  <si>
    <t>Professeurs des écoles, instituteurs et assimilés</t>
  </si>
  <si>
    <t>Professions intermédiaires de la santé et du travail social</t>
  </si>
  <si>
    <t>Activités des ménages en tant qu'employeurs ; activités indifférenciées des ménages en tant que producteurs de biens et services pour usage propre</t>
  </si>
  <si>
    <t>Clergé, religieux</t>
  </si>
  <si>
    <t>Activités extra-territoriales</t>
  </si>
  <si>
    <t>Professions intermédiaires administratives de la Fonction Publique</t>
  </si>
  <si>
    <t>Professions intermédiaires administratives et commerciales des entreprises</t>
  </si>
  <si>
    <t>Techniciens</t>
  </si>
  <si>
    <t>Contremaîtres, agents de maîtrise</t>
  </si>
  <si>
    <t>Employés civils et agents de service de la Fonction Publique</t>
  </si>
  <si>
    <t>Policiers et militaires</t>
  </si>
  <si>
    <t>Employés administratifs d'entreprise</t>
  </si>
  <si>
    <t>Employés de commerce</t>
  </si>
  <si>
    <t>Personnels des services directs aux particuliers</t>
  </si>
  <si>
    <t>Ouvriers qualifiés de type industriel</t>
  </si>
  <si>
    <t>Ouvriers qualifiés de type artisanal</t>
  </si>
  <si>
    <t>Chauffeurs</t>
  </si>
  <si>
    <t>Ouvriers qualifiés de la manutention, du magasinage et du transport</t>
  </si>
  <si>
    <t>Ouvriers non qualifiés de type industriel</t>
  </si>
  <si>
    <t>Ouvriers non qualifiés de type artisanal</t>
  </si>
  <si>
    <t>Ouvriers agricoles</t>
  </si>
  <si>
    <t>INDUSTRIE</t>
  </si>
  <si>
    <t>Industrie</t>
  </si>
  <si>
    <t>L'emploi dans le secteur privé en Auvergne-Rhône-Alpes</t>
  </si>
  <si>
    <t>Hommes</t>
  </si>
  <si>
    <t>Femmes</t>
  </si>
  <si>
    <t>Tous secteurs</t>
  </si>
  <si>
    <t>Act. des ménages en tant qu'empl. ; act. Indiffér. des ménages en tant que prod. de biens et serv. pour usage propre</t>
  </si>
  <si>
    <t>Part des hommes dans le secteur</t>
  </si>
  <si>
    <t>Part des femmes dans le secteur</t>
  </si>
  <si>
    <t>NAF38 - Année 2016</t>
  </si>
  <si>
    <t>Poids du secteur dans l'emploi salarié des hommes</t>
  </si>
  <si>
    <t>Poids du secteur dans l'emploi salarié des femmes</t>
  </si>
  <si>
    <t xml:space="preserve">Poids du secteur dans l'emploi salarié </t>
  </si>
  <si>
    <t>Champ : Actifs ayant un emploi (au lieu de travail) dans le secteur privé, Auvergne-Rhône-Alpes</t>
  </si>
  <si>
    <t>Source : INSEE - Recensement de la population 2016, exploitation complémentaire - Traitement : Direccte ARA (SESE)</t>
  </si>
  <si>
    <t>Professions libérales*</t>
  </si>
  <si>
    <t>DEP</t>
  </si>
  <si>
    <t>LIB_DEP</t>
  </si>
  <si>
    <t>01</t>
  </si>
  <si>
    <t>Ain</t>
  </si>
  <si>
    <t>03</t>
  </si>
  <si>
    <t>Allier</t>
  </si>
  <si>
    <t>07</t>
  </si>
  <si>
    <t>Ardèche</t>
  </si>
  <si>
    <t>15</t>
  </si>
  <si>
    <t>Cantal</t>
  </si>
  <si>
    <t>26</t>
  </si>
  <si>
    <t>Drôme</t>
  </si>
  <si>
    <t>38</t>
  </si>
  <si>
    <t>Isère</t>
  </si>
  <si>
    <t>42</t>
  </si>
  <si>
    <t>Loire</t>
  </si>
  <si>
    <t>43</t>
  </si>
  <si>
    <t>Haute-Loire</t>
  </si>
  <si>
    <t>63</t>
  </si>
  <si>
    <t>Puy-de-Dôme</t>
  </si>
  <si>
    <t>69</t>
  </si>
  <si>
    <t>Rhône</t>
  </si>
  <si>
    <t>73</t>
  </si>
  <si>
    <t>Savoie</t>
  </si>
  <si>
    <t>74</t>
  </si>
  <si>
    <t>Haute-Savoie</t>
  </si>
  <si>
    <t>CODE_ZE2020</t>
  </si>
  <si>
    <t>LIB_ZE2020</t>
  </si>
  <si>
    <t>8401</t>
  </si>
  <si>
    <t>Annecy</t>
  </si>
  <si>
    <t>8402</t>
  </si>
  <si>
    <t>Aubenas</t>
  </si>
  <si>
    <t>8403</t>
  </si>
  <si>
    <t>Aurillac</t>
  </si>
  <si>
    <t>8404</t>
  </si>
  <si>
    <t>Belley</t>
  </si>
  <si>
    <t>0055</t>
  </si>
  <si>
    <t>Bollène-Pierrelatte</t>
  </si>
  <si>
    <t>8405</t>
  </si>
  <si>
    <t>Bourg en Bresse</t>
  </si>
  <si>
    <t>8406</t>
  </si>
  <si>
    <t>Bourgoin-Jallieu</t>
  </si>
  <si>
    <t>8407</t>
  </si>
  <si>
    <t>Chambéry</t>
  </si>
  <si>
    <t>8408</t>
  </si>
  <si>
    <t>Clermont-Ferrand</t>
  </si>
  <si>
    <t>8409</t>
  </si>
  <si>
    <t>Grenoble</t>
  </si>
  <si>
    <t>8410</t>
  </si>
  <si>
    <t>Issoire</t>
  </si>
  <si>
    <t>8411</t>
  </si>
  <si>
    <t>La Maurienne</t>
  </si>
  <si>
    <t>8412</t>
  </si>
  <si>
    <t>La Plaine du Forez</t>
  </si>
  <si>
    <t>8413</t>
  </si>
  <si>
    <t>La Tarentaise</t>
  </si>
  <si>
    <t>8414</t>
  </si>
  <si>
    <t>La Vallée de l’Arve</t>
  </si>
  <si>
    <t>8415</t>
  </si>
  <si>
    <t>Le Chablais</t>
  </si>
  <si>
    <t>8416</t>
  </si>
  <si>
    <t>Le Genevois Français</t>
  </si>
  <si>
    <t>8417</t>
  </si>
  <si>
    <t>Le Livradois</t>
  </si>
  <si>
    <t>8418</t>
  </si>
  <si>
    <t>Le Mont Blanc</t>
  </si>
  <si>
    <t>8419</t>
  </si>
  <si>
    <t>Le Puy en Velay</t>
  </si>
  <si>
    <t>8420</t>
  </si>
  <si>
    <t>Les Sources de la Loire</t>
  </si>
  <si>
    <t>8421</t>
  </si>
  <si>
    <t>Lyon</t>
  </si>
  <si>
    <t>0059</t>
  </si>
  <si>
    <t>Mâcon</t>
  </si>
  <si>
    <t>8422</t>
  </si>
  <si>
    <t>Montélimar</t>
  </si>
  <si>
    <t>8423</t>
  </si>
  <si>
    <t>Montluçon</t>
  </si>
  <si>
    <t>8424</t>
  </si>
  <si>
    <t>Moulins</t>
  </si>
  <si>
    <t>8425</t>
  </si>
  <si>
    <t>Oyonnax</t>
  </si>
  <si>
    <t>8426</t>
  </si>
  <si>
    <t>Roanne</t>
  </si>
  <si>
    <t>8427</t>
  </si>
  <si>
    <t>Romans sur Isère</t>
  </si>
  <si>
    <t>8428</t>
  </si>
  <si>
    <t>Saint Etienne</t>
  </si>
  <si>
    <t>8429</t>
  </si>
  <si>
    <t>Saint Flour</t>
  </si>
  <si>
    <t>8430</t>
  </si>
  <si>
    <t>Tarare</t>
  </si>
  <si>
    <t>0063</t>
  </si>
  <si>
    <t>Ussel</t>
  </si>
  <si>
    <t>8431</t>
  </si>
  <si>
    <t>Valence</t>
  </si>
  <si>
    <t>0064</t>
  </si>
  <si>
    <t>Valréas</t>
  </si>
  <si>
    <t>8432</t>
  </si>
  <si>
    <t>Vichy</t>
  </si>
  <si>
    <t>8433</t>
  </si>
  <si>
    <t>Vienne-Annonay</t>
  </si>
  <si>
    <t>8434</t>
  </si>
  <si>
    <t>Villefranche-sur-Saône</t>
  </si>
  <si>
    <t>8435</t>
  </si>
  <si>
    <t>Voiron</t>
  </si>
  <si>
    <t>NA3808</t>
  </si>
  <si>
    <t>SEXE</t>
  </si>
  <si>
    <t>IPONDI_Sum</t>
  </si>
  <si>
    <t>AZ</t>
  </si>
  <si>
    <t>1</t>
  </si>
  <si>
    <t>2</t>
  </si>
  <si>
    <t>BZ</t>
  </si>
  <si>
    <t>CA</t>
  </si>
  <si>
    <t>CB</t>
  </si>
  <si>
    <t>CC</t>
  </si>
  <si>
    <t>CE</t>
  </si>
  <si>
    <t>CF</t>
  </si>
  <si>
    <t>CG</t>
  </si>
  <si>
    <t>CH</t>
  </si>
  <si>
    <t>CI</t>
  </si>
  <si>
    <t>CJ</t>
  </si>
  <si>
    <t>CK</t>
  </si>
  <si>
    <t>CL</t>
  </si>
  <si>
    <t>CM</t>
  </si>
  <si>
    <t>DZ</t>
  </si>
  <si>
    <t>EZ</t>
  </si>
  <si>
    <t>FZ</t>
  </si>
  <si>
    <t>GZ</t>
  </si>
  <si>
    <t>HZ</t>
  </si>
  <si>
    <t>IZ</t>
  </si>
  <si>
    <t>JA</t>
  </si>
  <si>
    <t>JB</t>
  </si>
  <si>
    <t>JC</t>
  </si>
  <si>
    <t>KZ</t>
  </si>
  <si>
    <t>LZ</t>
  </si>
  <si>
    <t>MA</t>
  </si>
  <si>
    <t>MB</t>
  </si>
  <si>
    <t>MC</t>
  </si>
  <si>
    <t>NZ</t>
  </si>
  <si>
    <t>OZ</t>
  </si>
  <si>
    <t>PZ</t>
  </si>
  <si>
    <t>QA</t>
  </si>
  <si>
    <t>QB</t>
  </si>
  <si>
    <t>RZ</t>
  </si>
  <si>
    <t>SZ</t>
  </si>
  <si>
    <t>TZ</t>
  </si>
  <si>
    <t>CD</t>
  </si>
  <si>
    <t>UZ</t>
  </si>
  <si>
    <t>1+2</t>
  </si>
  <si>
    <t>PROJET_RP2016</t>
  </si>
  <si>
    <t>LIB_NAF38</t>
  </si>
  <si>
    <t>ZEMPL2020</t>
  </si>
  <si>
    <t>s</t>
  </si>
  <si>
    <t>IPONDI_Secret</t>
  </si>
  <si>
    <t>BE</t>
  </si>
  <si>
    <t>SERVICES*</t>
  </si>
  <si>
    <t>*SERVICES : de transports aux activités extraterritoriales, hors commerce</t>
  </si>
  <si>
    <t>ZE SEXE NAF38 +INDUSTRIE</t>
  </si>
  <si>
    <t>ARA</t>
  </si>
  <si>
    <t>Construction</t>
  </si>
  <si>
    <t>ZEMPL2020_TRAV</t>
  </si>
  <si>
    <t>AGEREV_TRANCHE</t>
  </si>
  <si>
    <t>Tous âges</t>
  </si>
  <si>
    <t>DEPT_TRAV</t>
  </si>
  <si>
    <t xml:space="preserve">DEP SEXE </t>
  </si>
  <si>
    <t>ZE AGE</t>
  </si>
  <si>
    <t>PCS3</t>
  </si>
  <si>
    <t>LIB_PCS3</t>
  </si>
  <si>
    <t>LIB_PCS1</t>
  </si>
  <si>
    <t>Agriculteurs sur petite exploitation</t>
  </si>
  <si>
    <t>Agriculteurs exploitants</t>
  </si>
  <si>
    <t>Agriculteurs sur moyenne exploitation</t>
  </si>
  <si>
    <t>Agriculteurs sur grande exploitation</t>
  </si>
  <si>
    <t>Artisans</t>
  </si>
  <si>
    <t>Commerçants et assimilés</t>
  </si>
  <si>
    <t>Chefs d'entreprise de 10 salariés ou plus</t>
  </si>
  <si>
    <t>Professions libérales</t>
  </si>
  <si>
    <t>Cadres de la fonction publique</t>
  </si>
  <si>
    <t>Professions intermédiaires de la santé et  du travail social</t>
  </si>
  <si>
    <t>Professions intermédiaires administratives de la fonction publique</t>
  </si>
  <si>
    <t>Employés civils et agents de service de la fonction publique</t>
  </si>
  <si>
    <t>IPONDI_Sum_Sum</t>
  </si>
  <si>
    <t>NC</t>
  </si>
  <si>
    <t>31</t>
  </si>
  <si>
    <t>33</t>
  </si>
  <si>
    <t>34</t>
  </si>
  <si>
    <t>35</t>
  </si>
  <si>
    <t>37</t>
  </si>
  <si>
    <t>45</t>
  </si>
  <si>
    <t>46</t>
  </si>
  <si>
    <t>47</t>
  </si>
  <si>
    <t>48</t>
  </si>
  <si>
    <t>52</t>
  </si>
  <si>
    <t>53</t>
  </si>
  <si>
    <t>54</t>
  </si>
  <si>
    <t>55</t>
  </si>
  <si>
    <t>56</t>
  </si>
  <si>
    <t>62</t>
  </si>
  <si>
    <t>64</t>
  </si>
  <si>
    <t>65</t>
  </si>
  <si>
    <t>67</t>
  </si>
  <si>
    <t>68</t>
  </si>
  <si>
    <t>44</t>
  </si>
  <si>
    <t>22</t>
  </si>
  <si>
    <t>Toutes PCS</t>
  </si>
  <si>
    <t>LIB_PCS</t>
  </si>
  <si>
    <t>non connu</t>
  </si>
  <si>
    <t>11</t>
  </si>
  <si>
    <t>12</t>
  </si>
  <si>
    <t>13</t>
  </si>
  <si>
    <t>21</t>
  </si>
  <si>
    <t>23</t>
  </si>
  <si>
    <t>LIB_PCS2</t>
  </si>
  <si>
    <t>PCS1</t>
  </si>
  <si>
    <t>3</t>
  </si>
  <si>
    <t>4</t>
  </si>
  <si>
    <t>5</t>
  </si>
  <si>
    <t>6</t>
  </si>
  <si>
    <t>ZE_PCS</t>
  </si>
  <si>
    <t>PCS2</t>
  </si>
  <si>
    <t>DEP ZE PCS2 SEXE</t>
  </si>
  <si>
    <t>DEP ZE PCS1</t>
  </si>
  <si>
    <t>IPONDI_Sum_SECRET</t>
  </si>
  <si>
    <t>NA1708</t>
  </si>
  <si>
    <t>C1</t>
  </si>
  <si>
    <t>C3</t>
  </si>
  <si>
    <t>C4</t>
  </si>
  <si>
    <t>C5</t>
  </si>
  <si>
    <t>DE</t>
  </si>
  <si>
    <t>JZ</t>
  </si>
  <si>
    <t>MN</t>
  </si>
  <si>
    <t>OQ</t>
  </si>
  <si>
    <t>RU</t>
  </si>
  <si>
    <t>C2</t>
  </si>
  <si>
    <t>NAF17</t>
  </si>
  <si>
    <t>LIB_NAF17</t>
  </si>
  <si>
    <t>Industries extractives,  énergie, eau, gestion des déchets et dépollution</t>
  </si>
  <si>
    <t>Fabrication de denrées alimentaires, de boissons et  de produits à base de tabac</t>
  </si>
  <si>
    <t>Fabrication d'équipements électriques, électroniques, informatiques ; fabrication de machines</t>
  </si>
  <si>
    <t>Fabrication d'autres produits industriels</t>
  </si>
  <si>
    <t>Transports et entreposage</t>
  </si>
  <si>
    <t>Information et communication</t>
  </si>
  <si>
    <t>Activités scientifiques et techniques ; services administratifs et de soutien</t>
  </si>
  <si>
    <t>Administration publique, enseignement, santé humaine et action sociale</t>
  </si>
  <si>
    <t>Autres activités de services</t>
  </si>
  <si>
    <t>CDI_SEXE 1</t>
  </si>
  <si>
    <t>CDI_SEXE 2</t>
  </si>
  <si>
    <t>NON CDI_SEXE 1</t>
  </si>
  <si>
    <t>NON CDI_SEXE 2</t>
  </si>
  <si>
    <t>CDI_SEXE 1+2</t>
  </si>
  <si>
    <t>NON CDI_SEXE 1+2</t>
  </si>
  <si>
    <t>avec secret</t>
  </si>
  <si>
    <t>ZE_NAF17</t>
  </si>
  <si>
    <t>TOTAL_SEXE 1+2</t>
  </si>
  <si>
    <t>TP</t>
  </si>
  <si>
    <t>Total Hommes</t>
  </si>
  <si>
    <t>Total femmes</t>
  </si>
  <si>
    <t>ZE NAF17 CDI CDD</t>
  </si>
  <si>
    <t>ZE NAF17 TP TC</t>
  </si>
  <si>
    <t>ZE_NAF_TP_SEXE</t>
  </si>
  <si>
    <t>secret</t>
  </si>
  <si>
    <t>Répartition des actifs en emploi salarié (au lieu de travail) par sexe et secteur d'activité dans le secteur privé par zone d'emploi</t>
  </si>
  <si>
    <t>SERVICES</t>
  </si>
  <si>
    <t>Retrouvez les données pour la région sur :</t>
  </si>
  <si>
    <t>https://auvergne-rhone-alpes.dreets.gouv.fr/Structure-des-entreprises-et-des-emplois</t>
  </si>
  <si>
    <t>Choisir une zone d'emploi dans la liste déroulante ci-dessous</t>
  </si>
  <si>
    <t>(s) : secret statistique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</si>
</sst>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Gadugi"/>
      <family val="2"/>
    </font>
    <font>
      <b/>
      <sz val="28"/>
      <color rgb="FFFFC000"/>
      <name val="Calibri"/>
      <family val="2"/>
      <scheme val="minor"/>
    </font>
    <font>
      <b/>
      <sz val="18"/>
      <color rgb="FF00B0F0"/>
      <name val="Calibri"/>
      <family val="2"/>
      <scheme val="minor"/>
    </font>
    <font>
      <sz val="9"/>
      <color theme="1"/>
      <name val="Gadugi"/>
      <family val="2"/>
    </font>
    <font>
      <i/>
      <sz val="9"/>
      <color theme="1"/>
      <name val="Calibri"/>
      <family val="2"/>
      <scheme val="minor"/>
    </font>
    <font>
      <sz val="11"/>
      <color rgb="FFFF0000"/>
      <name val="Arial"/>
      <family val="2"/>
    </font>
    <font>
      <sz val="11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name val="Calibri"/>
      <family val="2"/>
    </font>
    <font>
      <b/>
      <sz val="9"/>
      <color theme="1"/>
      <name val="Arial"/>
      <family val="2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94">
    <xf numFmtId="0" fontId="0" fillId="0" borderId="0" xfId="0"/>
    <xf numFmtId="0" fontId="2" fillId="0" borderId="0" xfId="0" applyFont="1" applyAlignment="1"/>
    <xf numFmtId="0" fontId="3" fillId="0" borderId="0" xfId="0" applyFont="1" applyAlignment="1">
      <alignment vertical="center"/>
    </xf>
    <xf numFmtId="0" fontId="4" fillId="0" borderId="0" xfId="0" applyFont="1"/>
    <xf numFmtId="0" fontId="6" fillId="3" borderId="2" xfId="0" applyFont="1" applyFill="1" applyBorder="1" applyAlignment="1">
      <alignment vertical="top" wrapText="1"/>
    </xf>
    <xf numFmtId="0" fontId="6" fillId="2" borderId="1" xfId="0" applyFont="1" applyFill="1" applyBorder="1" applyAlignment="1">
      <alignment wrapText="1"/>
    </xf>
    <xf numFmtId="0" fontId="8" fillId="2" borderId="0" xfId="0" applyFont="1" applyFill="1" applyBorder="1" applyAlignment="1"/>
    <xf numFmtId="0" fontId="9" fillId="0" borderId="0" xfId="0" applyFont="1"/>
    <xf numFmtId="9" fontId="6" fillId="2" borderId="0" xfId="1" applyFont="1" applyFill="1" applyBorder="1" applyAlignment="1">
      <alignment wrapText="1"/>
    </xf>
    <xf numFmtId="0" fontId="5" fillId="0" borderId="0" xfId="0" applyFont="1" applyFill="1" applyAlignment="1">
      <alignment horizontal="right"/>
    </xf>
    <xf numFmtId="0" fontId="5" fillId="0" borderId="0" xfId="0" quotePrefix="1" applyFont="1" applyFill="1" applyAlignment="1">
      <alignment horizontal="left"/>
    </xf>
    <xf numFmtId="0" fontId="12" fillId="0" borderId="0" xfId="0" applyFont="1" applyAlignment="1">
      <alignment vertical="center"/>
    </xf>
    <xf numFmtId="0" fontId="2" fillId="0" borderId="0" xfId="0" applyFont="1" applyAlignment="1">
      <alignment wrapText="1"/>
    </xf>
    <xf numFmtId="0" fontId="8" fillId="2" borderId="0" xfId="0" applyFont="1" applyFill="1" applyBorder="1" applyAlignment="1">
      <alignment horizontal="left" vertical="top"/>
    </xf>
    <xf numFmtId="3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9" fontId="0" fillId="0" borderId="0" xfId="1" applyFont="1" applyAlignment="1">
      <alignment horizontal="left" vertical="top"/>
    </xf>
    <xf numFmtId="3" fontId="6" fillId="2" borderId="5" xfId="0" applyNumberFormat="1" applyFont="1" applyFill="1" applyBorder="1" applyAlignment="1">
      <alignment wrapText="1"/>
    </xf>
    <xf numFmtId="0" fontId="8" fillId="2" borderId="0" xfId="0" applyFont="1" applyFill="1" applyBorder="1" applyAlignment="1">
      <alignment horizontal="left" vertical="center"/>
    </xf>
    <xf numFmtId="0" fontId="6" fillId="5" borderId="5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 wrapText="1"/>
    </xf>
    <xf numFmtId="0" fontId="4" fillId="0" borderId="0" xfId="0" applyFont="1" applyFill="1"/>
    <xf numFmtId="0" fontId="6" fillId="6" borderId="2" xfId="0" applyFont="1" applyFill="1" applyBorder="1" applyAlignment="1">
      <alignment vertical="top" wrapText="1"/>
    </xf>
    <xf numFmtId="3" fontId="7" fillId="0" borderId="2" xfId="1" applyNumberFormat="1" applyFont="1" applyFill="1" applyBorder="1" applyAlignment="1">
      <alignment horizontal="right"/>
    </xf>
    <xf numFmtId="3" fontId="7" fillId="0" borderId="3" xfId="1" applyNumberFormat="1" applyFont="1" applyFill="1" applyBorder="1" applyAlignment="1">
      <alignment horizontal="right"/>
    </xf>
    <xf numFmtId="3" fontId="6" fillId="2" borderId="4" xfId="0" applyNumberFormat="1" applyFont="1" applyFill="1" applyBorder="1" applyAlignment="1">
      <alignment wrapText="1"/>
    </xf>
    <xf numFmtId="3" fontId="7" fillId="0" borderId="10" xfId="1" applyNumberFormat="1" applyFont="1" applyFill="1" applyBorder="1" applyAlignment="1">
      <alignment horizontal="right"/>
    </xf>
    <xf numFmtId="3" fontId="6" fillId="2" borderId="9" xfId="0" applyNumberFormat="1" applyFont="1" applyFill="1" applyBorder="1" applyAlignment="1">
      <alignment wrapText="1"/>
    </xf>
    <xf numFmtId="9" fontId="6" fillId="2" borderId="5" xfId="1" applyFont="1" applyFill="1" applyBorder="1" applyAlignment="1">
      <alignment horizontal="center" wrapText="1"/>
    </xf>
    <xf numFmtId="9" fontId="6" fillId="2" borderId="4" xfId="1" applyFont="1" applyFill="1" applyBorder="1" applyAlignment="1">
      <alignment horizontal="center" wrapText="1"/>
    </xf>
    <xf numFmtId="9" fontId="6" fillId="2" borderId="9" xfId="1" applyFont="1" applyFill="1" applyBorder="1" applyAlignment="1">
      <alignment horizontal="center" wrapText="1"/>
    </xf>
    <xf numFmtId="0" fontId="6" fillId="5" borderId="9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/>
    </xf>
    <xf numFmtId="0" fontId="11" fillId="0" borderId="0" xfId="0" applyFont="1" applyBorder="1" applyAlignment="1">
      <alignment vertical="top" wrapText="1"/>
    </xf>
    <xf numFmtId="0" fontId="10" fillId="0" borderId="0" xfId="0" applyFont="1"/>
    <xf numFmtId="0" fontId="14" fillId="0" borderId="0" xfId="0" applyFont="1" applyBorder="1" applyAlignment="1">
      <alignment vertical="top" wrapText="1"/>
    </xf>
    <xf numFmtId="0" fontId="15" fillId="0" borderId="0" xfId="0" applyFont="1"/>
    <xf numFmtId="0" fontId="7" fillId="2" borderId="1" xfId="0" applyFont="1" applyFill="1" applyBorder="1" applyAlignment="1">
      <alignment vertical="center"/>
    </xf>
    <xf numFmtId="0" fontId="13" fillId="0" borderId="6" xfId="0" applyFont="1" applyBorder="1" applyAlignment="1">
      <alignment horizontal="centerContinuous" vertical="center"/>
    </xf>
    <xf numFmtId="0" fontId="13" fillId="0" borderId="7" xfId="0" applyFont="1" applyBorder="1" applyAlignment="1">
      <alignment horizontal="centerContinuous" vertical="center"/>
    </xf>
    <xf numFmtId="0" fontId="2" fillId="0" borderId="7" xfId="0" applyFont="1" applyBorder="1" applyAlignment="1">
      <alignment horizontal="centerContinuous" wrapText="1"/>
    </xf>
    <xf numFmtId="0" fontId="2" fillId="0" borderId="8" xfId="0" applyFont="1" applyBorder="1" applyAlignment="1">
      <alignment horizontal="centerContinuous" wrapText="1"/>
    </xf>
    <xf numFmtId="0" fontId="6" fillId="5" borderId="12" xfId="0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9" fontId="7" fillId="0" borderId="2" xfId="1" applyFont="1" applyFill="1" applyBorder="1" applyAlignment="1">
      <alignment horizontal="center"/>
    </xf>
    <xf numFmtId="9" fontId="7" fillId="0" borderId="10" xfId="1" applyFont="1" applyFill="1" applyBorder="1" applyAlignment="1">
      <alignment horizontal="center"/>
    </xf>
    <xf numFmtId="9" fontId="7" fillId="0" borderId="3" xfId="1" applyFont="1" applyFill="1" applyBorder="1" applyAlignment="1">
      <alignment horizontal="center"/>
    </xf>
    <xf numFmtId="9" fontId="7" fillId="0" borderId="11" xfId="1" applyFont="1" applyFill="1" applyBorder="1" applyAlignment="1">
      <alignment horizontal="center"/>
    </xf>
    <xf numFmtId="3" fontId="7" fillId="0" borderId="11" xfId="1" applyNumberFormat="1" applyFont="1" applyFill="1" applyBorder="1" applyAlignment="1">
      <alignment horizontal="right"/>
    </xf>
    <xf numFmtId="3" fontId="7" fillId="0" borderId="2" xfId="1" applyNumberFormat="1" applyFont="1" applyFill="1" applyBorder="1" applyAlignment="1">
      <alignment horizontal="right" vertical="center"/>
    </xf>
    <xf numFmtId="3" fontId="7" fillId="0" borderId="11" xfId="1" applyNumberFormat="1" applyFont="1" applyFill="1" applyBorder="1" applyAlignment="1">
      <alignment horizontal="right" vertical="center"/>
    </xf>
    <xf numFmtId="9" fontId="7" fillId="0" borderId="2" xfId="1" applyFont="1" applyFill="1" applyBorder="1" applyAlignment="1">
      <alignment horizontal="center" vertical="center"/>
    </xf>
    <xf numFmtId="9" fontId="7" fillId="0" borderId="11" xfId="1" applyFont="1" applyFill="1" applyBorder="1" applyAlignment="1">
      <alignment horizontal="center" vertical="center"/>
    </xf>
    <xf numFmtId="9" fontId="7" fillId="0" borderId="3" xfId="1" applyFont="1" applyFill="1" applyBorder="1" applyAlignment="1">
      <alignment horizontal="center" vertical="center"/>
    </xf>
    <xf numFmtId="0" fontId="0" fillId="0" borderId="0" xfId="0" quotePrefix="1"/>
    <xf numFmtId="0" fontId="16" fillId="0" borderId="0" xfId="0" applyFont="1" applyAlignment="1">
      <alignment vertical="top"/>
    </xf>
    <xf numFmtId="0" fontId="17" fillId="0" borderId="0" xfId="0" applyFont="1"/>
    <xf numFmtId="0" fontId="0" fillId="0" borderId="0" xfId="0" applyNumberFormat="1"/>
    <xf numFmtId="0" fontId="0" fillId="7" borderId="0" xfId="0" applyFill="1"/>
    <xf numFmtId="0" fontId="18" fillId="7" borderId="0" xfId="0" applyFont="1" applyFill="1"/>
    <xf numFmtId="1" fontId="0" fillId="0" borderId="0" xfId="0" applyNumberFormat="1"/>
    <xf numFmtId="9" fontId="7" fillId="0" borderId="11" xfId="1" applyNumberFormat="1" applyFont="1" applyFill="1" applyBorder="1" applyAlignment="1">
      <alignment horizontal="center" vertical="center"/>
    </xf>
    <xf numFmtId="9" fontId="7" fillId="0" borderId="2" xfId="1" applyNumberFormat="1" applyFont="1" applyFill="1" applyBorder="1" applyAlignment="1">
      <alignment horizontal="center" vertical="center"/>
    </xf>
    <xf numFmtId="9" fontId="7" fillId="0" borderId="3" xfId="1" applyNumberFormat="1" applyFont="1" applyFill="1" applyBorder="1" applyAlignment="1">
      <alignment horizontal="center" vertical="center"/>
    </xf>
    <xf numFmtId="9" fontId="7" fillId="0" borderId="3" xfId="1" applyNumberFormat="1" applyFont="1" applyFill="1" applyBorder="1" applyAlignment="1">
      <alignment horizontal="center"/>
    </xf>
    <xf numFmtId="9" fontId="7" fillId="0" borderId="11" xfId="1" applyNumberFormat="1" applyFont="1" applyFill="1" applyBorder="1" applyAlignment="1">
      <alignment horizontal="center"/>
    </xf>
    <xf numFmtId="3" fontId="7" fillId="4" borderId="2" xfId="1" applyNumberFormat="1" applyFont="1" applyFill="1" applyBorder="1" applyAlignment="1">
      <alignment horizontal="right" vertical="center"/>
    </xf>
    <xf numFmtId="3" fontId="7" fillId="4" borderId="11" xfId="1" applyNumberFormat="1" applyFont="1" applyFill="1" applyBorder="1" applyAlignment="1">
      <alignment horizontal="right" vertical="center"/>
    </xf>
    <xf numFmtId="3" fontId="7" fillId="4" borderId="3" xfId="1" applyNumberFormat="1" applyFont="1" applyFill="1" applyBorder="1" applyAlignment="1">
      <alignment horizontal="right" vertical="center"/>
    </xf>
    <xf numFmtId="9" fontId="7" fillId="4" borderId="2" xfId="1" applyFont="1" applyFill="1" applyBorder="1" applyAlignment="1">
      <alignment horizontal="center" vertical="center"/>
    </xf>
    <xf numFmtId="9" fontId="7" fillId="4" borderId="11" xfId="1" applyFont="1" applyFill="1" applyBorder="1" applyAlignment="1">
      <alignment horizontal="center" vertical="center"/>
    </xf>
    <xf numFmtId="9" fontId="7" fillId="4" borderId="3" xfId="1" applyFont="1" applyFill="1" applyBorder="1" applyAlignment="1">
      <alignment horizontal="center" vertical="center"/>
    </xf>
    <xf numFmtId="9" fontId="7" fillId="4" borderId="11" xfId="1" applyNumberFormat="1" applyFont="1" applyFill="1" applyBorder="1" applyAlignment="1">
      <alignment horizontal="center" vertical="center"/>
    </xf>
    <xf numFmtId="9" fontId="7" fillId="4" borderId="14" xfId="1" applyFont="1" applyFill="1" applyBorder="1" applyAlignment="1">
      <alignment horizontal="center" vertical="center"/>
    </xf>
    <xf numFmtId="9" fontId="7" fillId="4" borderId="15" xfId="1" applyFont="1" applyFill="1" applyBorder="1" applyAlignment="1">
      <alignment horizontal="center" vertical="center"/>
    </xf>
    <xf numFmtId="9" fontId="7" fillId="4" borderId="16" xfId="1" applyFont="1" applyFill="1" applyBorder="1" applyAlignment="1">
      <alignment horizontal="center" vertical="center"/>
    </xf>
    <xf numFmtId="0" fontId="19" fillId="0" borderId="0" xfId="0" applyFont="1"/>
    <xf numFmtId="0" fontId="0" fillId="0" borderId="0" xfId="0" quotePrefix="1" applyAlignment="1">
      <alignment horizontal="left"/>
    </xf>
    <xf numFmtId="0" fontId="0" fillId="0" borderId="0" xfId="0" applyAlignment="1">
      <alignment horizontal="right"/>
    </xf>
    <xf numFmtId="0" fontId="0" fillId="0" borderId="0" xfId="0" applyAlignment="1">
      <alignment horizontal="right" indent="1"/>
    </xf>
    <xf numFmtId="0" fontId="0" fillId="0" borderId="0" xfId="0" quotePrefix="1" applyNumberFormat="1"/>
    <xf numFmtId="1" fontId="0" fillId="0" borderId="0" xfId="0" applyNumberFormat="1" applyAlignment="1">
      <alignment horizontal="center"/>
    </xf>
    <xf numFmtId="164" fontId="0" fillId="0" borderId="0" xfId="0" applyNumberFormat="1"/>
    <xf numFmtId="0" fontId="21" fillId="0" borderId="0" xfId="0" applyFont="1" applyAlignment="1">
      <alignment horizontal="right"/>
    </xf>
    <xf numFmtId="0" fontId="22" fillId="0" borderId="0" xfId="2"/>
    <xf numFmtId="0" fontId="23" fillId="0" borderId="0" xfId="0" applyFont="1"/>
    <xf numFmtId="17" fontId="24" fillId="0" borderId="0" xfId="0" applyNumberFormat="1" applyFont="1"/>
    <xf numFmtId="0" fontId="15" fillId="0" borderId="0" xfId="0" applyFont="1" applyAlignment="1">
      <alignment horizontal="left" wrapText="1"/>
    </xf>
    <xf numFmtId="0" fontId="20" fillId="8" borderId="17" xfId="0" applyFont="1" applyFill="1" applyBorder="1" applyAlignment="1">
      <alignment horizontal="center" vertical="center" textRotation="90" wrapText="1"/>
    </xf>
    <xf numFmtId="0" fontId="20" fillId="8" borderId="18" xfId="0" applyFont="1" applyFill="1" applyBorder="1" applyAlignment="1">
      <alignment horizontal="center" vertical="center" textRotation="90" wrapText="1"/>
    </xf>
    <xf numFmtId="0" fontId="20" fillId="8" borderId="19" xfId="0" applyFont="1" applyFill="1" applyBorder="1" applyAlignment="1">
      <alignment horizontal="center" vertical="center" textRotation="90" wrapText="1"/>
    </xf>
    <xf numFmtId="0" fontId="20" fillId="8" borderId="20" xfId="0" applyFont="1" applyFill="1" applyBorder="1" applyAlignment="1">
      <alignment horizontal="center" vertical="center" textRotation="90"/>
    </xf>
    <xf numFmtId="0" fontId="20" fillId="8" borderId="3" xfId="0" applyFont="1" applyFill="1" applyBorder="1" applyAlignment="1">
      <alignment horizontal="center" vertical="center" textRotation="90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864000</xdr:colOff>
      <xdr:row>1</xdr:row>
      <xdr:rowOff>219075</xdr:rowOff>
    </xdr:to>
    <xdr:pic>
      <xdr:nvPicPr>
        <xdr:cNvPr id="3" name="Imag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400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PES/10%20Travail/PRST3/Nouveau%20diagnostic%20territorial/Donn&#233;es%20CARSAT/DIAG_AT_ZE_diffus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 AT par zone d'emploi"/>
      <sheetName val="DONNEES_2012"/>
      <sheetName val="DONNEES_2016_INTERM"/>
      <sheetName val="DONNEES_2016"/>
      <sheetName val="RP2012"/>
      <sheetName val="RP2016"/>
      <sheetName val="P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6">
          <cell r="E16" t="str">
            <v>8401</v>
          </cell>
        </row>
        <row r="17">
          <cell r="E17" t="str">
            <v>8402</v>
          </cell>
        </row>
        <row r="18">
          <cell r="E18" t="str">
            <v>8403</v>
          </cell>
        </row>
        <row r="19">
          <cell r="E19" t="str">
            <v>8404</v>
          </cell>
        </row>
        <row r="20">
          <cell r="E20" t="str">
            <v>0055</v>
          </cell>
        </row>
        <row r="21">
          <cell r="E21" t="str">
            <v>8405</v>
          </cell>
        </row>
        <row r="22">
          <cell r="E22" t="str">
            <v>8406</v>
          </cell>
        </row>
        <row r="23">
          <cell r="E23" t="str">
            <v>8407</v>
          </cell>
        </row>
        <row r="24">
          <cell r="E24" t="str">
            <v>8408</v>
          </cell>
        </row>
        <row r="25">
          <cell r="E25" t="str">
            <v>8409</v>
          </cell>
        </row>
        <row r="26">
          <cell r="E26" t="str">
            <v>8410</v>
          </cell>
        </row>
        <row r="27">
          <cell r="E27" t="str">
            <v>8411</v>
          </cell>
        </row>
        <row r="28">
          <cell r="E28" t="str">
            <v>8412</v>
          </cell>
        </row>
        <row r="29">
          <cell r="E29" t="str">
            <v>8413</v>
          </cell>
        </row>
        <row r="30">
          <cell r="E30" t="str">
            <v>8414</v>
          </cell>
        </row>
        <row r="31">
          <cell r="E31" t="str">
            <v>8415</v>
          </cell>
        </row>
        <row r="32">
          <cell r="E32" t="str">
            <v>8416</v>
          </cell>
        </row>
        <row r="33">
          <cell r="E33" t="str">
            <v>8417</v>
          </cell>
        </row>
        <row r="34">
          <cell r="E34" t="str">
            <v>8418</v>
          </cell>
        </row>
        <row r="35">
          <cell r="E35" t="str">
            <v>8419</v>
          </cell>
        </row>
        <row r="36">
          <cell r="E36" t="str">
            <v>8420</v>
          </cell>
        </row>
        <row r="37">
          <cell r="E37" t="str">
            <v>8421</v>
          </cell>
        </row>
        <row r="38">
          <cell r="E38" t="str">
            <v>0059</v>
          </cell>
        </row>
        <row r="39">
          <cell r="E39" t="str">
            <v>8422</v>
          </cell>
        </row>
        <row r="40">
          <cell r="E40" t="str">
            <v>8423</v>
          </cell>
        </row>
        <row r="41">
          <cell r="E41" t="str">
            <v>8424</v>
          </cell>
        </row>
        <row r="42">
          <cell r="E42" t="str">
            <v>8425</v>
          </cell>
        </row>
        <row r="43">
          <cell r="E43" t="str">
            <v>8426</v>
          </cell>
        </row>
        <row r="44">
          <cell r="E44" t="str">
            <v>8427</v>
          </cell>
        </row>
        <row r="45">
          <cell r="E45" t="str">
            <v>8428</v>
          </cell>
        </row>
        <row r="46">
          <cell r="E46" t="str">
            <v>8429</v>
          </cell>
        </row>
        <row r="47">
          <cell r="E47" t="str">
            <v>8430</v>
          </cell>
        </row>
        <row r="48">
          <cell r="E48" t="str">
            <v>0063</v>
          </cell>
        </row>
        <row r="49">
          <cell r="E49" t="str">
            <v>8431</v>
          </cell>
        </row>
        <row r="50">
          <cell r="E50" t="str">
            <v>0064</v>
          </cell>
        </row>
        <row r="51">
          <cell r="E51" t="str">
            <v>8432</v>
          </cell>
        </row>
        <row r="52">
          <cell r="E52" t="str">
            <v>8433</v>
          </cell>
        </row>
        <row r="53">
          <cell r="E53" t="str">
            <v>8434</v>
          </cell>
        </row>
        <row r="54">
          <cell r="E54" t="str">
            <v>8435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uvergne-rhone-alpes.dreets.gouv.fr/Structure-des-entreprises-et-des-emploi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0"/>
  <sheetViews>
    <sheetView topLeftCell="A14" workbookViewId="0">
      <selection sqref="A1:D54"/>
    </sheetView>
  </sheetViews>
  <sheetFormatPr baseColWidth="10" defaultRowHeight="14.5" x14ac:dyDescent="0.35"/>
  <cols>
    <col min="2" max="2" width="25.54296875" customWidth="1"/>
    <col min="4" max="4" width="16.7265625" customWidth="1"/>
    <col min="7" max="7" width="98.26953125" customWidth="1"/>
    <col min="10" max="10" width="23.54296875" customWidth="1"/>
    <col min="11" max="11" width="63.26953125" customWidth="1"/>
  </cols>
  <sheetData>
    <row r="1" spans="1:12" ht="15" x14ac:dyDescent="0.25">
      <c r="A1" t="s">
        <v>89</v>
      </c>
      <c r="B1" t="s">
        <v>90</v>
      </c>
      <c r="F1" t="s">
        <v>0</v>
      </c>
      <c r="G1" t="s">
        <v>240</v>
      </c>
      <c r="I1" t="s">
        <v>256</v>
      </c>
      <c r="J1" t="s">
        <v>257</v>
      </c>
      <c r="K1" t="s">
        <v>295</v>
      </c>
      <c r="L1" t="s">
        <v>258</v>
      </c>
    </row>
    <row r="2" spans="1:12" x14ac:dyDescent="0.35">
      <c r="A2" t="s">
        <v>91</v>
      </c>
      <c r="B2" t="s">
        <v>92</v>
      </c>
      <c r="F2" t="s">
        <v>198</v>
      </c>
      <c r="G2" t="s">
        <v>47</v>
      </c>
      <c r="H2" s="77"/>
      <c r="I2" s="78" t="s">
        <v>297</v>
      </c>
      <c r="J2" t="s">
        <v>259</v>
      </c>
      <c r="K2" t="s">
        <v>260</v>
      </c>
      <c r="L2" t="s">
        <v>260</v>
      </c>
    </row>
    <row r="3" spans="1:12" ht="15" x14ac:dyDescent="0.25">
      <c r="A3" t="s">
        <v>93</v>
      </c>
      <c r="B3" t="s">
        <v>94</v>
      </c>
      <c r="F3" t="s">
        <v>201</v>
      </c>
      <c r="G3" t="s">
        <v>1</v>
      </c>
      <c r="I3" s="78" t="s">
        <v>298</v>
      </c>
      <c r="J3" t="s">
        <v>261</v>
      </c>
      <c r="K3" t="s">
        <v>260</v>
      </c>
      <c r="L3" t="s">
        <v>260</v>
      </c>
    </row>
    <row r="4" spans="1:12" x14ac:dyDescent="0.35">
      <c r="A4" t="s">
        <v>95</v>
      </c>
      <c r="B4" t="s">
        <v>96</v>
      </c>
      <c r="F4" t="s">
        <v>202</v>
      </c>
      <c r="G4" t="s">
        <v>3</v>
      </c>
      <c r="I4" s="78" t="s">
        <v>299</v>
      </c>
      <c r="J4" t="s">
        <v>262</v>
      </c>
      <c r="K4" t="s">
        <v>260</v>
      </c>
      <c r="L4" t="s">
        <v>260</v>
      </c>
    </row>
    <row r="5" spans="1:12" ht="15" x14ac:dyDescent="0.25">
      <c r="A5" t="s">
        <v>97</v>
      </c>
      <c r="B5" t="s">
        <v>98</v>
      </c>
      <c r="F5" t="s">
        <v>203</v>
      </c>
      <c r="G5" t="s">
        <v>4</v>
      </c>
      <c r="I5" s="78" t="s">
        <v>300</v>
      </c>
      <c r="J5" t="s">
        <v>263</v>
      </c>
      <c r="K5" t="s">
        <v>263</v>
      </c>
      <c r="L5" t="s">
        <v>263</v>
      </c>
    </row>
    <row r="6" spans="1:12" x14ac:dyDescent="0.35">
      <c r="A6" t="s">
        <v>99</v>
      </c>
      <c r="B6" t="s">
        <v>100</v>
      </c>
      <c r="F6" t="s">
        <v>204</v>
      </c>
      <c r="G6" t="s">
        <v>6</v>
      </c>
      <c r="I6" s="78" t="s">
        <v>293</v>
      </c>
      <c r="J6" t="s">
        <v>264</v>
      </c>
      <c r="K6" t="s">
        <v>264</v>
      </c>
      <c r="L6" t="s">
        <v>264</v>
      </c>
    </row>
    <row r="7" spans="1:12" x14ac:dyDescent="0.35">
      <c r="A7" t="s">
        <v>101</v>
      </c>
      <c r="B7" t="s">
        <v>102</v>
      </c>
      <c r="F7" t="s">
        <v>236</v>
      </c>
      <c r="G7" t="s">
        <v>2</v>
      </c>
      <c r="I7" s="78" t="s">
        <v>301</v>
      </c>
      <c r="J7" t="s">
        <v>265</v>
      </c>
      <c r="K7" t="s">
        <v>265</v>
      </c>
      <c r="L7" t="s">
        <v>265</v>
      </c>
    </row>
    <row r="8" spans="1:12" x14ac:dyDescent="0.35">
      <c r="A8" t="s">
        <v>103</v>
      </c>
      <c r="B8" t="s">
        <v>104</v>
      </c>
      <c r="F8" t="s">
        <v>205</v>
      </c>
      <c r="G8" t="s">
        <v>7</v>
      </c>
      <c r="I8" s="55" t="s">
        <v>273</v>
      </c>
      <c r="J8" t="s">
        <v>266</v>
      </c>
      <c r="K8" t="s">
        <v>88</v>
      </c>
      <c r="L8" t="s">
        <v>43</v>
      </c>
    </row>
    <row r="9" spans="1:12" x14ac:dyDescent="0.35">
      <c r="A9" t="s">
        <v>105</v>
      </c>
      <c r="B9" t="s">
        <v>106</v>
      </c>
      <c r="F9" t="s">
        <v>206</v>
      </c>
      <c r="G9" t="s">
        <v>8</v>
      </c>
      <c r="I9" s="55" t="s">
        <v>274</v>
      </c>
      <c r="J9" t="s">
        <v>267</v>
      </c>
      <c r="K9" t="s">
        <v>267</v>
      </c>
      <c r="L9" t="s">
        <v>43</v>
      </c>
    </row>
    <row r="10" spans="1:12" x14ac:dyDescent="0.35">
      <c r="A10" t="s">
        <v>107</v>
      </c>
      <c r="B10" t="s">
        <v>108</v>
      </c>
      <c r="F10" t="s">
        <v>207</v>
      </c>
      <c r="G10" t="s">
        <v>10</v>
      </c>
      <c r="I10" s="55" t="s">
        <v>275</v>
      </c>
      <c r="J10" t="s">
        <v>48</v>
      </c>
      <c r="K10" t="s">
        <v>48</v>
      </c>
      <c r="L10" t="s">
        <v>43</v>
      </c>
    </row>
    <row r="11" spans="1:12" x14ac:dyDescent="0.35">
      <c r="A11" t="s">
        <v>109</v>
      </c>
      <c r="B11" t="s">
        <v>110</v>
      </c>
      <c r="F11" t="s">
        <v>208</v>
      </c>
      <c r="G11" t="s">
        <v>11</v>
      </c>
      <c r="I11" s="55" t="s">
        <v>276</v>
      </c>
      <c r="J11" t="s">
        <v>49</v>
      </c>
      <c r="K11" t="s">
        <v>49</v>
      </c>
      <c r="L11" t="s">
        <v>43</v>
      </c>
    </row>
    <row r="12" spans="1:12" x14ac:dyDescent="0.35">
      <c r="A12" t="s">
        <v>111</v>
      </c>
      <c r="B12" t="s">
        <v>112</v>
      </c>
      <c r="F12" t="s">
        <v>209</v>
      </c>
      <c r="G12" t="s">
        <v>13</v>
      </c>
      <c r="I12" t="s">
        <v>277</v>
      </c>
      <c r="J12" t="s">
        <v>50</v>
      </c>
      <c r="K12" t="s">
        <v>50</v>
      </c>
      <c r="L12" t="s">
        <v>43</v>
      </c>
    </row>
    <row r="13" spans="1:12" x14ac:dyDescent="0.35">
      <c r="A13" t="s">
        <v>113</v>
      </c>
      <c r="B13" t="s">
        <v>114</v>
      </c>
      <c r="F13" t="s">
        <v>210</v>
      </c>
      <c r="G13" t="s">
        <v>14</v>
      </c>
      <c r="I13" t="s">
        <v>101</v>
      </c>
      <c r="J13" t="s">
        <v>51</v>
      </c>
      <c r="K13" t="s">
        <v>51</v>
      </c>
      <c r="L13" t="s">
        <v>43</v>
      </c>
    </row>
    <row r="14" spans="1:12" x14ac:dyDescent="0.35">
      <c r="F14" t="s">
        <v>211</v>
      </c>
      <c r="G14" t="s">
        <v>16</v>
      </c>
      <c r="I14" t="s">
        <v>103</v>
      </c>
      <c r="J14" t="s">
        <v>52</v>
      </c>
      <c r="K14" t="s">
        <v>52</v>
      </c>
      <c r="L14" t="s">
        <v>44</v>
      </c>
    </row>
    <row r="15" spans="1:12" x14ac:dyDescent="0.35">
      <c r="A15" t="s">
        <v>115</v>
      </c>
      <c r="B15" t="s">
        <v>116</v>
      </c>
      <c r="C15" t="s">
        <v>89</v>
      </c>
      <c r="D15" t="s">
        <v>90</v>
      </c>
      <c r="F15" t="s">
        <v>212</v>
      </c>
      <c r="G15" t="s">
        <v>5</v>
      </c>
      <c r="I15" t="s">
        <v>105</v>
      </c>
      <c r="J15" t="s">
        <v>268</v>
      </c>
      <c r="K15" t="s">
        <v>53</v>
      </c>
      <c r="L15" t="s">
        <v>44</v>
      </c>
    </row>
    <row r="16" spans="1:12" x14ac:dyDescent="0.35">
      <c r="A16" t="s">
        <v>117</v>
      </c>
      <c r="B16" t="s">
        <v>118</v>
      </c>
      <c r="C16" s="55" t="s">
        <v>113</v>
      </c>
      <c r="D16" t="str">
        <f>INDEX($A$1:$B$13,MATCH($C16,$A$2:$A$13,0)+1,MATCH($D$15,$A$1:$B$1,0))</f>
        <v>Haute-Savoie</v>
      </c>
      <c r="F16" t="s">
        <v>213</v>
      </c>
      <c r="G16" t="s">
        <v>18</v>
      </c>
      <c r="H16" s="55"/>
      <c r="I16" s="55" t="s">
        <v>292</v>
      </c>
      <c r="J16" t="s">
        <v>55</v>
      </c>
      <c r="K16" t="s">
        <v>55</v>
      </c>
      <c r="L16" t="s">
        <v>44</v>
      </c>
    </row>
    <row r="17" spans="1:12" x14ac:dyDescent="0.35">
      <c r="A17" t="s">
        <v>119</v>
      </c>
      <c r="B17" t="s">
        <v>120</v>
      </c>
      <c r="C17" s="55" t="s">
        <v>95</v>
      </c>
      <c r="D17" t="str">
        <f t="shared" ref="D17:D54" si="0">INDEX($A$1:$B$13,MATCH($C17,$A$2:$A$13,0)+1,MATCH($D$15,$A$1:$B$1,0))</f>
        <v>Ardèche</v>
      </c>
      <c r="F17" t="s">
        <v>214</v>
      </c>
      <c r="G17" t="s">
        <v>19</v>
      </c>
      <c r="I17" t="s">
        <v>278</v>
      </c>
      <c r="J17" t="s">
        <v>269</v>
      </c>
      <c r="K17" t="s">
        <v>57</v>
      </c>
      <c r="L17" t="s">
        <v>44</v>
      </c>
    </row>
    <row r="18" spans="1:12" x14ac:dyDescent="0.35">
      <c r="A18" t="s">
        <v>121</v>
      </c>
      <c r="B18" t="s">
        <v>122</v>
      </c>
      <c r="C18" s="55" t="s">
        <v>97</v>
      </c>
      <c r="D18" t="str">
        <f t="shared" si="0"/>
        <v>Cantal</v>
      </c>
      <c r="F18" t="s">
        <v>215</v>
      </c>
      <c r="G18" t="s">
        <v>20</v>
      </c>
      <c r="I18" t="s">
        <v>279</v>
      </c>
      <c r="J18" t="s">
        <v>58</v>
      </c>
      <c r="K18" t="s">
        <v>58</v>
      </c>
      <c r="L18" t="s">
        <v>44</v>
      </c>
    </row>
    <row r="19" spans="1:12" x14ac:dyDescent="0.35">
      <c r="A19" t="s">
        <v>123</v>
      </c>
      <c r="B19" t="s">
        <v>124</v>
      </c>
      <c r="C19" s="55" t="s">
        <v>91</v>
      </c>
      <c r="D19" t="str">
        <f t="shared" si="0"/>
        <v>Ain</v>
      </c>
      <c r="F19" t="s">
        <v>216</v>
      </c>
      <c r="G19" t="s">
        <v>22</v>
      </c>
      <c r="I19" t="s">
        <v>280</v>
      </c>
      <c r="J19" t="s">
        <v>59</v>
      </c>
      <c r="K19" t="s">
        <v>59</v>
      </c>
      <c r="L19" t="s">
        <v>44</v>
      </c>
    </row>
    <row r="20" spans="1:12" x14ac:dyDescent="0.35">
      <c r="A20" t="s">
        <v>125</v>
      </c>
      <c r="B20" t="s">
        <v>126</v>
      </c>
      <c r="C20" s="55" t="s">
        <v>99</v>
      </c>
      <c r="D20" t="str">
        <f t="shared" si="0"/>
        <v>Drôme</v>
      </c>
      <c r="F20" t="s">
        <v>217</v>
      </c>
      <c r="G20" t="s">
        <v>9</v>
      </c>
      <c r="I20" t="s">
        <v>281</v>
      </c>
      <c r="J20" t="s">
        <v>60</v>
      </c>
      <c r="K20" t="s">
        <v>60</v>
      </c>
      <c r="L20" t="s">
        <v>44</v>
      </c>
    </row>
    <row r="21" spans="1:12" x14ac:dyDescent="0.35">
      <c r="A21" t="s">
        <v>127</v>
      </c>
      <c r="B21" t="s">
        <v>128</v>
      </c>
      <c r="C21" s="55" t="s">
        <v>91</v>
      </c>
      <c r="D21" t="str">
        <f t="shared" si="0"/>
        <v>Ain</v>
      </c>
      <c r="F21" t="s">
        <v>218</v>
      </c>
      <c r="G21" t="s">
        <v>23</v>
      </c>
      <c r="I21" t="s">
        <v>282</v>
      </c>
      <c r="J21" t="s">
        <v>270</v>
      </c>
      <c r="K21" t="s">
        <v>61</v>
      </c>
      <c r="L21" t="s">
        <v>45</v>
      </c>
    </row>
    <row r="22" spans="1:12" x14ac:dyDescent="0.35">
      <c r="A22" t="s">
        <v>129</v>
      </c>
      <c r="B22" t="s">
        <v>130</v>
      </c>
      <c r="C22" s="55" t="s">
        <v>101</v>
      </c>
      <c r="D22" t="str">
        <f t="shared" si="0"/>
        <v>Isère</v>
      </c>
      <c r="F22" t="s">
        <v>219</v>
      </c>
      <c r="G22" t="s">
        <v>12</v>
      </c>
      <c r="I22" t="s">
        <v>283</v>
      </c>
      <c r="J22" t="s">
        <v>62</v>
      </c>
      <c r="K22" t="s">
        <v>62</v>
      </c>
      <c r="L22" t="s">
        <v>45</v>
      </c>
    </row>
    <row r="23" spans="1:12" x14ac:dyDescent="0.35">
      <c r="A23" t="s">
        <v>131</v>
      </c>
      <c r="B23" t="s">
        <v>132</v>
      </c>
      <c r="C23" s="55" t="s">
        <v>111</v>
      </c>
      <c r="D23" t="str">
        <f t="shared" si="0"/>
        <v>Savoie</v>
      </c>
      <c r="F23" t="s">
        <v>220</v>
      </c>
      <c r="G23" t="s">
        <v>24</v>
      </c>
      <c r="I23" t="s">
        <v>284</v>
      </c>
      <c r="J23" t="s">
        <v>63</v>
      </c>
      <c r="K23" t="s">
        <v>63</v>
      </c>
      <c r="L23" t="s">
        <v>45</v>
      </c>
    </row>
    <row r="24" spans="1:12" x14ac:dyDescent="0.35">
      <c r="A24" t="s">
        <v>133</v>
      </c>
      <c r="B24" t="s">
        <v>134</v>
      </c>
      <c r="C24" s="55" t="s">
        <v>107</v>
      </c>
      <c r="D24" t="str">
        <f t="shared" si="0"/>
        <v>Puy-de-Dôme</v>
      </c>
      <c r="F24" t="s">
        <v>221</v>
      </c>
      <c r="G24" t="s">
        <v>25</v>
      </c>
      <c r="I24" t="s">
        <v>285</v>
      </c>
      <c r="J24" t="s">
        <v>64</v>
      </c>
      <c r="K24" t="s">
        <v>64</v>
      </c>
      <c r="L24" t="s">
        <v>45</v>
      </c>
    </row>
    <row r="25" spans="1:12" x14ac:dyDescent="0.35">
      <c r="A25" t="s">
        <v>135</v>
      </c>
      <c r="B25" t="s">
        <v>136</v>
      </c>
      <c r="C25" s="55" t="s">
        <v>101</v>
      </c>
      <c r="D25" t="str">
        <f t="shared" si="0"/>
        <v>Isère</v>
      </c>
      <c r="F25" t="s">
        <v>222</v>
      </c>
      <c r="G25" t="s">
        <v>26</v>
      </c>
      <c r="I25" t="s">
        <v>286</v>
      </c>
      <c r="J25" t="s">
        <v>65</v>
      </c>
      <c r="K25" t="s">
        <v>65</v>
      </c>
      <c r="L25" t="s">
        <v>45</v>
      </c>
    </row>
    <row r="26" spans="1:12" x14ac:dyDescent="0.35">
      <c r="A26" t="s">
        <v>137</v>
      </c>
      <c r="B26" t="s">
        <v>138</v>
      </c>
      <c r="C26" s="55" t="s">
        <v>107</v>
      </c>
      <c r="D26" t="str">
        <f t="shared" si="0"/>
        <v>Puy-de-Dôme</v>
      </c>
      <c r="F26" t="s">
        <v>223</v>
      </c>
      <c r="G26" t="s">
        <v>15</v>
      </c>
      <c r="I26" t="s">
        <v>287</v>
      </c>
      <c r="J26" t="s">
        <v>66</v>
      </c>
      <c r="K26" t="s">
        <v>66</v>
      </c>
      <c r="L26" t="s">
        <v>46</v>
      </c>
    </row>
    <row r="27" spans="1:12" x14ac:dyDescent="0.35">
      <c r="A27" t="s">
        <v>139</v>
      </c>
      <c r="B27" t="s">
        <v>140</v>
      </c>
      <c r="C27" s="55" t="s">
        <v>111</v>
      </c>
      <c r="D27" t="str">
        <f t="shared" si="0"/>
        <v>Savoie</v>
      </c>
      <c r="F27" t="s">
        <v>224</v>
      </c>
      <c r="G27" t="s">
        <v>17</v>
      </c>
      <c r="I27" t="s">
        <v>107</v>
      </c>
      <c r="J27" t="s">
        <v>67</v>
      </c>
      <c r="K27" t="s">
        <v>67</v>
      </c>
      <c r="L27" t="s">
        <v>46</v>
      </c>
    </row>
    <row r="28" spans="1:12" x14ac:dyDescent="0.35">
      <c r="A28" t="s">
        <v>141</v>
      </c>
      <c r="B28" t="s">
        <v>142</v>
      </c>
      <c r="C28" s="55" t="s">
        <v>103</v>
      </c>
      <c r="D28" t="str">
        <f t="shared" si="0"/>
        <v>Loire</v>
      </c>
      <c r="F28" t="s">
        <v>225</v>
      </c>
      <c r="G28" t="s">
        <v>27</v>
      </c>
      <c r="I28" t="s">
        <v>288</v>
      </c>
      <c r="J28" t="s">
        <v>68</v>
      </c>
      <c r="K28" t="s">
        <v>68</v>
      </c>
      <c r="L28" t="s">
        <v>46</v>
      </c>
    </row>
    <row r="29" spans="1:12" x14ac:dyDescent="0.35">
      <c r="A29" t="s">
        <v>143</v>
      </c>
      <c r="B29" t="s">
        <v>144</v>
      </c>
      <c r="C29" s="55" t="s">
        <v>111</v>
      </c>
      <c r="D29" t="str">
        <f t="shared" si="0"/>
        <v>Savoie</v>
      </c>
      <c r="F29" t="s">
        <v>226</v>
      </c>
      <c r="G29" t="s">
        <v>28</v>
      </c>
      <c r="I29" t="s">
        <v>289</v>
      </c>
      <c r="J29" t="s">
        <v>69</v>
      </c>
      <c r="K29" t="s">
        <v>69</v>
      </c>
      <c r="L29" t="s">
        <v>46</v>
      </c>
    </row>
    <row r="30" spans="1:12" x14ac:dyDescent="0.35">
      <c r="A30" t="s">
        <v>145</v>
      </c>
      <c r="B30" t="s">
        <v>146</v>
      </c>
      <c r="C30" s="55" t="s">
        <v>113</v>
      </c>
      <c r="D30" t="str">
        <f t="shared" si="0"/>
        <v>Haute-Savoie</v>
      </c>
      <c r="F30" t="s">
        <v>227</v>
      </c>
      <c r="G30" t="s">
        <v>29</v>
      </c>
      <c r="I30" t="s">
        <v>290</v>
      </c>
      <c r="J30" t="s">
        <v>70</v>
      </c>
      <c r="K30" t="s">
        <v>70</v>
      </c>
      <c r="L30" t="s">
        <v>46</v>
      </c>
    </row>
    <row r="31" spans="1:12" x14ac:dyDescent="0.35">
      <c r="A31" t="s">
        <v>147</v>
      </c>
      <c r="B31" t="s">
        <v>148</v>
      </c>
      <c r="C31" s="55" t="s">
        <v>113</v>
      </c>
      <c r="D31" t="str">
        <f t="shared" si="0"/>
        <v>Haute-Savoie</v>
      </c>
      <c r="F31" t="s">
        <v>228</v>
      </c>
      <c r="G31" t="s">
        <v>30</v>
      </c>
      <c r="I31" t="s">
        <v>291</v>
      </c>
      <c r="J31" t="s">
        <v>71</v>
      </c>
      <c r="K31" t="s">
        <v>71</v>
      </c>
      <c r="L31" t="s">
        <v>46</v>
      </c>
    </row>
    <row r="32" spans="1:12" x14ac:dyDescent="0.35">
      <c r="A32" t="s">
        <v>149</v>
      </c>
      <c r="B32" t="s">
        <v>150</v>
      </c>
      <c r="C32" s="55" t="s">
        <v>113</v>
      </c>
      <c r="D32" t="str">
        <f t="shared" si="0"/>
        <v>Haute-Savoie</v>
      </c>
      <c r="F32" t="s">
        <v>229</v>
      </c>
      <c r="G32" t="s">
        <v>31</v>
      </c>
      <c r="I32" t="s">
        <v>109</v>
      </c>
      <c r="J32" t="s">
        <v>72</v>
      </c>
      <c r="K32" t="s">
        <v>72</v>
      </c>
      <c r="L32" t="s">
        <v>46</v>
      </c>
    </row>
    <row r="33" spans="1:12" ht="15" x14ac:dyDescent="0.25">
      <c r="A33" t="s">
        <v>151</v>
      </c>
      <c r="B33" t="s">
        <v>152</v>
      </c>
      <c r="C33" s="55" t="s">
        <v>107</v>
      </c>
      <c r="D33" t="str">
        <f t="shared" si="0"/>
        <v>Puy-de-Dôme</v>
      </c>
      <c r="F33" t="s">
        <v>230</v>
      </c>
      <c r="G33" t="s">
        <v>32</v>
      </c>
      <c r="I33" s="77" t="s">
        <v>272</v>
      </c>
      <c r="J33" t="s">
        <v>296</v>
      </c>
      <c r="K33" t="s">
        <v>296</v>
      </c>
      <c r="L33" t="s">
        <v>296</v>
      </c>
    </row>
    <row r="34" spans="1:12" x14ac:dyDescent="0.35">
      <c r="A34" t="s">
        <v>153</v>
      </c>
      <c r="B34" t="s">
        <v>154</v>
      </c>
      <c r="C34" s="55" t="s">
        <v>113</v>
      </c>
      <c r="D34" t="str">
        <f t="shared" si="0"/>
        <v>Haute-Savoie</v>
      </c>
      <c r="F34" t="s">
        <v>231</v>
      </c>
      <c r="G34" t="s">
        <v>33</v>
      </c>
    </row>
    <row r="35" spans="1:12" x14ac:dyDescent="0.35">
      <c r="A35" t="s">
        <v>155</v>
      </c>
      <c r="B35" t="s">
        <v>156</v>
      </c>
      <c r="C35" s="55" t="s">
        <v>105</v>
      </c>
      <c r="D35" t="str">
        <f t="shared" si="0"/>
        <v>Haute-Loire</v>
      </c>
      <c r="F35" t="s">
        <v>232</v>
      </c>
      <c r="G35" t="s">
        <v>34</v>
      </c>
    </row>
    <row r="36" spans="1:12" x14ac:dyDescent="0.35">
      <c r="A36" t="s">
        <v>157</v>
      </c>
      <c r="B36" t="s">
        <v>158</v>
      </c>
      <c r="C36" s="55" t="s">
        <v>105</v>
      </c>
      <c r="D36" t="str">
        <f t="shared" si="0"/>
        <v>Haute-Loire</v>
      </c>
      <c r="F36" t="s">
        <v>233</v>
      </c>
      <c r="G36" t="s">
        <v>35</v>
      </c>
    </row>
    <row r="37" spans="1:12" x14ac:dyDescent="0.35">
      <c r="A37" t="s">
        <v>159</v>
      </c>
      <c r="B37" t="s">
        <v>160</v>
      </c>
      <c r="C37" s="55" t="s">
        <v>109</v>
      </c>
      <c r="D37" t="str">
        <f t="shared" si="0"/>
        <v>Rhône</v>
      </c>
      <c r="F37" t="s">
        <v>234</v>
      </c>
      <c r="G37" t="s">
        <v>36</v>
      </c>
    </row>
    <row r="38" spans="1:12" x14ac:dyDescent="0.35">
      <c r="A38" t="s">
        <v>161</v>
      </c>
      <c r="B38" t="s">
        <v>162</v>
      </c>
      <c r="C38" s="55" t="s">
        <v>91</v>
      </c>
      <c r="D38" t="str">
        <f t="shared" si="0"/>
        <v>Ain</v>
      </c>
      <c r="F38" t="s">
        <v>235</v>
      </c>
      <c r="G38" t="s">
        <v>54</v>
      </c>
    </row>
    <row r="39" spans="1:12" x14ac:dyDescent="0.35">
      <c r="A39" t="s">
        <v>163</v>
      </c>
      <c r="B39" t="s">
        <v>164</v>
      </c>
      <c r="C39" s="55" t="s">
        <v>99</v>
      </c>
      <c r="D39" t="str">
        <f t="shared" si="0"/>
        <v>Drôme</v>
      </c>
      <c r="F39" t="s">
        <v>237</v>
      </c>
      <c r="G39" t="s">
        <v>56</v>
      </c>
    </row>
    <row r="40" spans="1:12" x14ac:dyDescent="0.35">
      <c r="A40" t="s">
        <v>165</v>
      </c>
      <c r="B40" t="s">
        <v>166</v>
      </c>
      <c r="C40" s="55" t="s">
        <v>93</v>
      </c>
      <c r="D40" t="str">
        <f t="shared" si="0"/>
        <v>Allier</v>
      </c>
      <c r="F40" t="s">
        <v>78</v>
      </c>
      <c r="G40" t="s">
        <v>78</v>
      </c>
    </row>
    <row r="41" spans="1:12" x14ac:dyDescent="0.35">
      <c r="A41" t="s">
        <v>167</v>
      </c>
      <c r="B41" t="s">
        <v>168</v>
      </c>
      <c r="C41" s="55" t="s">
        <v>93</v>
      </c>
      <c r="D41" t="str">
        <f t="shared" si="0"/>
        <v>Allier</v>
      </c>
    </row>
    <row r="42" spans="1:12" x14ac:dyDescent="0.35">
      <c r="A42" t="s">
        <v>169</v>
      </c>
      <c r="B42" t="s">
        <v>170</v>
      </c>
      <c r="C42" s="55" t="s">
        <v>91</v>
      </c>
      <c r="D42" t="str">
        <f t="shared" si="0"/>
        <v>Ain</v>
      </c>
      <c r="F42" t="s">
        <v>324</v>
      </c>
      <c r="G42" t="s">
        <v>325</v>
      </c>
    </row>
    <row r="43" spans="1:12" x14ac:dyDescent="0.35">
      <c r="A43" t="s">
        <v>171</v>
      </c>
      <c r="B43" t="s">
        <v>172</v>
      </c>
      <c r="C43" s="55" t="s">
        <v>103</v>
      </c>
      <c r="D43" t="str">
        <f t="shared" si="0"/>
        <v>Loire</v>
      </c>
      <c r="F43" t="s">
        <v>198</v>
      </c>
      <c r="G43" t="s">
        <v>47</v>
      </c>
    </row>
    <row r="44" spans="1:12" x14ac:dyDescent="0.35">
      <c r="A44" t="s">
        <v>173</v>
      </c>
      <c r="B44" t="s">
        <v>174</v>
      </c>
      <c r="C44" s="55" t="s">
        <v>99</v>
      </c>
      <c r="D44" t="str">
        <f t="shared" si="0"/>
        <v>Drôme</v>
      </c>
      <c r="F44" t="s">
        <v>318</v>
      </c>
      <c r="G44" t="s">
        <v>326</v>
      </c>
    </row>
    <row r="45" spans="1:12" x14ac:dyDescent="0.35">
      <c r="A45" t="s">
        <v>175</v>
      </c>
      <c r="B45" t="s">
        <v>176</v>
      </c>
      <c r="C45" s="55" t="s">
        <v>103</v>
      </c>
      <c r="D45" t="str">
        <f t="shared" si="0"/>
        <v>Loire</v>
      </c>
      <c r="F45" t="s">
        <v>314</v>
      </c>
      <c r="G45" t="s">
        <v>327</v>
      </c>
    </row>
    <row r="46" spans="1:12" x14ac:dyDescent="0.35">
      <c r="A46" t="s">
        <v>177</v>
      </c>
      <c r="B46" t="s">
        <v>178</v>
      </c>
      <c r="C46" s="55" t="s">
        <v>97</v>
      </c>
      <c r="D46" t="str">
        <f t="shared" si="0"/>
        <v>Cantal</v>
      </c>
      <c r="F46" t="s">
        <v>323</v>
      </c>
      <c r="G46" t="s">
        <v>2</v>
      </c>
    </row>
    <row r="47" spans="1:12" x14ac:dyDescent="0.35">
      <c r="A47" t="s">
        <v>179</v>
      </c>
      <c r="B47" t="s">
        <v>180</v>
      </c>
      <c r="C47" s="55" t="s">
        <v>109</v>
      </c>
      <c r="D47" t="str">
        <f t="shared" si="0"/>
        <v>Rhône</v>
      </c>
      <c r="F47" t="s">
        <v>315</v>
      </c>
      <c r="G47" t="s">
        <v>328</v>
      </c>
    </row>
    <row r="48" spans="1:12" x14ac:dyDescent="0.35">
      <c r="A48" t="s">
        <v>181</v>
      </c>
      <c r="B48" t="s">
        <v>182</v>
      </c>
      <c r="C48" s="55" t="s">
        <v>97</v>
      </c>
      <c r="D48" t="str">
        <f t="shared" si="0"/>
        <v>Cantal</v>
      </c>
      <c r="F48" t="s">
        <v>316</v>
      </c>
      <c r="G48" t="s">
        <v>5</v>
      </c>
    </row>
    <row r="49" spans="1:7" x14ac:dyDescent="0.35">
      <c r="A49" t="s">
        <v>183</v>
      </c>
      <c r="B49" t="s">
        <v>184</v>
      </c>
      <c r="C49" s="55" t="s">
        <v>99</v>
      </c>
      <c r="D49" t="str">
        <f t="shared" si="0"/>
        <v>Drôme</v>
      </c>
      <c r="F49" t="s">
        <v>317</v>
      </c>
      <c r="G49" t="s">
        <v>329</v>
      </c>
    </row>
    <row r="50" spans="1:7" x14ac:dyDescent="0.35">
      <c r="A50" t="s">
        <v>185</v>
      </c>
      <c r="B50" t="s">
        <v>186</v>
      </c>
      <c r="C50" s="55" t="s">
        <v>99</v>
      </c>
      <c r="D50" t="str">
        <f t="shared" si="0"/>
        <v>Drôme</v>
      </c>
      <c r="F50" t="s">
        <v>216</v>
      </c>
      <c r="G50" t="s">
        <v>249</v>
      </c>
    </row>
    <row r="51" spans="1:7" x14ac:dyDescent="0.35">
      <c r="A51" t="s">
        <v>187</v>
      </c>
      <c r="B51" t="s">
        <v>188</v>
      </c>
      <c r="C51" s="55" t="s">
        <v>93</v>
      </c>
      <c r="D51" t="str">
        <f t="shared" si="0"/>
        <v>Allier</v>
      </c>
      <c r="F51" t="s">
        <v>217</v>
      </c>
      <c r="G51" t="s">
        <v>9</v>
      </c>
    </row>
    <row r="52" spans="1:7" x14ac:dyDescent="0.35">
      <c r="A52" t="s">
        <v>189</v>
      </c>
      <c r="B52" t="s">
        <v>190</v>
      </c>
      <c r="C52" s="55" t="s">
        <v>95</v>
      </c>
      <c r="D52" t="str">
        <f t="shared" si="0"/>
        <v>Ardèche</v>
      </c>
      <c r="F52" t="s">
        <v>218</v>
      </c>
      <c r="G52" t="s">
        <v>330</v>
      </c>
    </row>
    <row r="53" spans="1:7" x14ac:dyDescent="0.35">
      <c r="A53" t="s">
        <v>191</v>
      </c>
      <c r="B53" t="s">
        <v>192</v>
      </c>
      <c r="C53" s="55" t="s">
        <v>109</v>
      </c>
      <c r="D53" t="str">
        <f t="shared" si="0"/>
        <v>Rhône</v>
      </c>
      <c r="F53" t="s">
        <v>219</v>
      </c>
      <c r="G53" t="s">
        <v>12</v>
      </c>
    </row>
    <row r="54" spans="1:7" x14ac:dyDescent="0.35">
      <c r="A54" t="s">
        <v>193</v>
      </c>
      <c r="B54" t="s">
        <v>194</v>
      </c>
      <c r="C54" s="55" t="s">
        <v>101</v>
      </c>
      <c r="D54" t="str">
        <f t="shared" si="0"/>
        <v>Isère</v>
      </c>
      <c r="F54" t="s">
        <v>319</v>
      </c>
      <c r="G54" t="s">
        <v>331</v>
      </c>
    </row>
    <row r="55" spans="1:7" x14ac:dyDescent="0.35">
      <c r="F55" t="s">
        <v>223</v>
      </c>
      <c r="G55" t="s">
        <v>15</v>
      </c>
    </row>
    <row r="56" spans="1:7" x14ac:dyDescent="0.35">
      <c r="F56" t="s">
        <v>224</v>
      </c>
      <c r="G56" t="s">
        <v>17</v>
      </c>
    </row>
    <row r="57" spans="1:7" x14ac:dyDescent="0.35">
      <c r="F57" t="s">
        <v>320</v>
      </c>
      <c r="G57" t="s">
        <v>332</v>
      </c>
    </row>
    <row r="58" spans="1:7" x14ac:dyDescent="0.35">
      <c r="F58" t="s">
        <v>321</v>
      </c>
      <c r="G58" t="s">
        <v>333</v>
      </c>
    </row>
    <row r="59" spans="1:7" x14ac:dyDescent="0.35">
      <c r="F59" t="s">
        <v>322</v>
      </c>
      <c r="G59" t="s">
        <v>334</v>
      </c>
    </row>
    <row r="60" spans="1:7" x14ac:dyDescent="0.35">
      <c r="F60" t="s">
        <v>78</v>
      </c>
      <c r="G60" t="s">
        <v>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369"/>
  <sheetViews>
    <sheetView topLeftCell="AY1" workbookViewId="0">
      <selection activeCell="BJ36" sqref="BJ36"/>
    </sheetView>
  </sheetViews>
  <sheetFormatPr baseColWidth="10" defaultRowHeight="14.5" x14ac:dyDescent="0.35"/>
  <cols>
    <col min="1" max="1" width="38.26953125" customWidth="1"/>
    <col min="2" max="2" width="57.453125" customWidth="1"/>
    <col min="10" max="10" width="15.453125" customWidth="1"/>
    <col min="29" max="29" width="34.1796875" customWidth="1"/>
    <col min="30" max="30" width="32.26953125" customWidth="1"/>
    <col min="39" max="39" width="25.81640625" customWidth="1"/>
    <col min="40" max="40" width="15.6328125" customWidth="1"/>
    <col min="50" max="50" width="13.90625" customWidth="1"/>
    <col min="52" max="52" width="14.08984375" customWidth="1"/>
    <col min="57" max="57" width="23.453125" customWidth="1"/>
    <col min="62" max="62" width="10.90625" style="83"/>
  </cols>
  <sheetData>
    <row r="1" spans="1:63" x14ac:dyDescent="0.35">
      <c r="A1" s="60" t="s">
        <v>239</v>
      </c>
      <c r="B1" s="59"/>
      <c r="C1" s="59"/>
      <c r="J1" s="60" t="s">
        <v>239</v>
      </c>
      <c r="K1" s="60"/>
      <c r="P1" s="60" t="s">
        <v>239</v>
      </c>
      <c r="Q1" s="60"/>
      <c r="V1" s="60" t="s">
        <v>239</v>
      </c>
      <c r="AC1" s="60" t="s">
        <v>239</v>
      </c>
      <c r="AD1" s="60"/>
      <c r="AL1" s="60" t="s">
        <v>239</v>
      </c>
      <c r="AM1" s="60"/>
      <c r="AN1" s="60"/>
      <c r="BE1" s="60" t="s">
        <v>239</v>
      </c>
      <c r="BF1" s="60"/>
      <c r="BG1" s="60"/>
      <c r="BH1" s="60"/>
    </row>
    <row r="2" spans="1:63" x14ac:dyDescent="0.35">
      <c r="A2" s="60" t="s">
        <v>247</v>
      </c>
      <c r="B2" s="59"/>
      <c r="C2" s="59"/>
      <c r="D2" s="59"/>
      <c r="E2" s="59"/>
      <c r="F2" s="59"/>
      <c r="G2" s="59"/>
      <c r="H2" s="58"/>
      <c r="I2" s="58"/>
      <c r="J2" s="60" t="s">
        <v>254</v>
      </c>
      <c r="K2" s="60"/>
      <c r="P2" s="60" t="s">
        <v>255</v>
      </c>
      <c r="Q2" s="60"/>
      <c r="V2" s="60" t="s">
        <v>311</v>
      </c>
      <c r="AC2" s="60" t="s">
        <v>310</v>
      </c>
      <c r="AD2" s="60"/>
      <c r="AL2" s="60" t="s">
        <v>347</v>
      </c>
      <c r="AM2" s="60"/>
      <c r="AN2" s="60"/>
      <c r="AP2" t="s">
        <v>335</v>
      </c>
      <c r="AQ2" t="s">
        <v>336</v>
      </c>
      <c r="AR2" t="s">
        <v>337</v>
      </c>
      <c r="AS2" t="s">
        <v>338</v>
      </c>
      <c r="AT2" t="s">
        <v>339</v>
      </c>
      <c r="AU2" t="s">
        <v>340</v>
      </c>
      <c r="AV2" t="s">
        <v>341</v>
      </c>
      <c r="BE2" s="60" t="s">
        <v>348</v>
      </c>
      <c r="BF2" s="60"/>
      <c r="BG2" s="60"/>
      <c r="BH2" s="60"/>
      <c r="BJ2" s="61"/>
    </row>
    <row r="3" spans="1:63" x14ac:dyDescent="0.35">
      <c r="A3" t="str">
        <f>D3&amp;B3&amp;E3</f>
        <v>ZEMPL2020LIB_NAF38SEXE</v>
      </c>
      <c r="B3" t="s">
        <v>240</v>
      </c>
      <c r="C3" t="s">
        <v>195</v>
      </c>
      <c r="D3" t="s">
        <v>241</v>
      </c>
      <c r="E3" t="s">
        <v>196</v>
      </c>
      <c r="F3" s="58" t="s">
        <v>197</v>
      </c>
      <c r="G3" s="58" t="s">
        <v>243</v>
      </c>
      <c r="H3" s="58"/>
      <c r="I3" s="58"/>
      <c r="J3" s="58" t="str">
        <f>L3&amp;"_"&amp;K3</f>
        <v>DEPT_TRAV_SEXE</v>
      </c>
      <c r="K3" t="s">
        <v>196</v>
      </c>
      <c r="L3" t="s">
        <v>253</v>
      </c>
      <c r="M3" t="s">
        <v>197</v>
      </c>
      <c r="P3" t="str">
        <f>Q3&amp;R3</f>
        <v>ZEMPL2020_TRAVAGEREV_TRANCHE</v>
      </c>
      <c r="Q3" t="s">
        <v>250</v>
      </c>
      <c r="R3" t="s">
        <v>251</v>
      </c>
      <c r="S3" t="s">
        <v>197</v>
      </c>
      <c r="V3" t="s">
        <v>308</v>
      </c>
      <c r="W3" t="s">
        <v>258</v>
      </c>
      <c r="X3" t="s">
        <v>303</v>
      </c>
      <c r="Y3" t="s">
        <v>250</v>
      </c>
      <c r="Z3" t="s">
        <v>271</v>
      </c>
      <c r="AC3" t="str">
        <f>"ZE_"&amp;AD3&amp;AE3</f>
        <v>ZE_LIB_PCS2SEXE</v>
      </c>
      <c r="AD3" t="s">
        <v>302</v>
      </c>
      <c r="AE3" t="s">
        <v>196</v>
      </c>
      <c r="AF3" t="s">
        <v>309</v>
      </c>
      <c r="AG3" t="s">
        <v>250</v>
      </c>
      <c r="AH3" t="s">
        <v>271</v>
      </c>
      <c r="AI3" t="s">
        <v>312</v>
      </c>
      <c r="AL3" t="s">
        <v>342</v>
      </c>
      <c r="AM3" t="s">
        <v>325</v>
      </c>
      <c r="AN3" t="s">
        <v>250</v>
      </c>
      <c r="AO3" t="s">
        <v>313</v>
      </c>
      <c r="AV3" t="s">
        <v>335</v>
      </c>
      <c r="AW3" t="s">
        <v>336</v>
      </c>
      <c r="AX3" t="s">
        <v>337</v>
      </c>
      <c r="AY3" t="s">
        <v>338</v>
      </c>
      <c r="AZ3" t="s">
        <v>339</v>
      </c>
      <c r="BA3" t="s">
        <v>340</v>
      </c>
      <c r="BB3" t="s">
        <v>343</v>
      </c>
      <c r="BE3" t="s">
        <v>349</v>
      </c>
      <c r="BF3" t="s">
        <v>196</v>
      </c>
      <c r="BG3" t="s">
        <v>344</v>
      </c>
      <c r="BH3" t="s">
        <v>313</v>
      </c>
      <c r="BI3" t="s">
        <v>250</v>
      </c>
      <c r="BJ3" t="s">
        <v>197</v>
      </c>
      <c r="BK3" t="s">
        <v>350</v>
      </c>
    </row>
    <row r="4" spans="1:63" x14ac:dyDescent="0.35">
      <c r="A4" t="str">
        <f t="shared" ref="A4:A67" si="0">D4&amp;"_"&amp;B4&amp;"_"&amp;E4</f>
        <v>0055_Agriculture, sylviculture et pêche_1</v>
      </c>
      <c r="B4" t="str">
        <f>INDEX(PDC!$F$1:$G$40,MATCH('RP2016'!C4,PDC!F:F,0),MATCH(PDC!$G$1,PDC!$F$1:$G$1,0))</f>
        <v>Agriculture, sylviculture et pêche</v>
      </c>
      <c r="C4" t="s">
        <v>198</v>
      </c>
      <c r="D4" t="s">
        <v>125</v>
      </c>
      <c r="E4" t="s">
        <v>199</v>
      </c>
      <c r="F4" s="58">
        <v>293.14040538980402</v>
      </c>
      <c r="G4">
        <f>F4</f>
        <v>293.14040538980402</v>
      </c>
      <c r="J4" s="58" t="str">
        <f t="shared" ref="J4:J39" si="1">L4&amp;"_"&amp;K4</f>
        <v>01_1</v>
      </c>
      <c r="K4" t="s">
        <v>199</v>
      </c>
      <c r="L4" t="s">
        <v>91</v>
      </c>
      <c r="M4">
        <v>87665.637719538194</v>
      </c>
      <c r="P4" t="str">
        <f>Q4&amp;"_"&amp;R4</f>
        <v>0055_20 à 29 ans</v>
      </c>
      <c r="Q4" t="s">
        <v>125</v>
      </c>
      <c r="R4" t="s">
        <v>38</v>
      </c>
      <c r="S4">
        <v>3453.3152978875801</v>
      </c>
      <c r="V4" t="str">
        <f>Y4&amp;"_"&amp;W4</f>
        <v>0055_Cadres et professions intellectuelles supérieures</v>
      </c>
      <c r="W4" t="s">
        <v>43</v>
      </c>
      <c r="X4" t="s">
        <v>304</v>
      </c>
      <c r="Y4" t="s">
        <v>125</v>
      </c>
      <c r="Z4" s="58">
        <v>3146.2175763385098</v>
      </c>
      <c r="AA4" s="77"/>
      <c r="AC4" t="str">
        <f>AG4&amp;"_"&amp;AD4&amp;"_"&amp;AE4</f>
        <v>0055_Professions libérales*_1</v>
      </c>
      <c r="AD4" t="str">
        <f>INDEX(PDC!$I$1:$L$33,MATCH('RP2016'!AF4,PDC!I:I,0),MATCH(PDC!$K$1,PDC!$I$1:$L$1,0))</f>
        <v>Professions libérales*</v>
      </c>
      <c r="AE4" t="s">
        <v>199</v>
      </c>
      <c r="AF4" t="s">
        <v>273</v>
      </c>
      <c r="AG4" t="s">
        <v>125</v>
      </c>
      <c r="AH4" s="58">
        <v>3.3096348616720799</v>
      </c>
      <c r="AI4" t="str">
        <f>IF(AH4&lt;5,"(s)",AH4)</f>
        <v>(s)</v>
      </c>
      <c r="AL4" t="str">
        <f>AN4&amp;"_"&amp;AM4</f>
        <v>0055_Agriculture, sylviculture et pêche</v>
      </c>
      <c r="AM4" t="str">
        <f>INDEX(PDC!$F$42:$G$60,MATCH('RP2016'!$AO4,PDC!$F$42:$F$60,0),2)</f>
        <v>Agriculture, sylviculture et pêche</v>
      </c>
      <c r="AN4" t="s">
        <v>125</v>
      </c>
      <c r="AO4" t="s">
        <v>198</v>
      </c>
      <c r="AP4">
        <v>160.58000000000001</v>
      </c>
      <c r="AQ4">
        <v>86.79</v>
      </c>
      <c r="AR4">
        <v>132.56</v>
      </c>
      <c r="AS4">
        <v>82.58</v>
      </c>
      <c r="AT4">
        <f>SUM(AP4:AQ4)</f>
        <v>247.37</v>
      </c>
      <c r="AU4">
        <f>SUM(AR4:AS4)</f>
        <v>215.14</v>
      </c>
      <c r="AV4" s="82">
        <f>IF(COUNTBLANK(AP4)=1,0,IF(AP4&lt;5,"(s)",AP4))</f>
        <v>160.58000000000001</v>
      </c>
      <c r="AW4" s="82">
        <f>IF(COUNTBLANK(AQ4)=1,0,IF(AQ4&lt;5,"(s)",AQ4))</f>
        <v>86.79</v>
      </c>
      <c r="AX4" s="82">
        <f>IF(COUNTBLANK(AR4)=1,0,IF(AR4&lt;5,"(s)",AR4))</f>
        <v>132.56</v>
      </c>
      <c r="AY4" s="82">
        <f>IF(COUNTBLANK(AS4)=1,0,IF(AS4&lt;5,"(s)",AS4))</f>
        <v>82.58</v>
      </c>
      <c r="AZ4" s="82">
        <f>IF(AT4=0,0,IF(AT4&lt;5,"(s)",AT4))</f>
        <v>247.37</v>
      </c>
      <c r="BA4" s="82">
        <f>IF(AU4=0,0,IF(AU4&lt;5,"(s)",AU4))</f>
        <v>215.14</v>
      </c>
      <c r="BB4" s="82">
        <f>IF(OR(AZ4="(s)",BA4="(s)"),"",AZ4+BA4)</f>
        <v>462.51</v>
      </c>
      <c r="BE4" t="str">
        <f>BI4&amp;"_"&amp;BH4&amp;"_TP"&amp;BG4&amp;"_SEXE"&amp;BF4</f>
        <v>0055_AZ_TP1_SEXE1</v>
      </c>
      <c r="BF4">
        <v>1</v>
      </c>
      <c r="BG4" t="s">
        <v>199</v>
      </c>
      <c r="BH4" t="s">
        <v>198</v>
      </c>
      <c r="BI4" t="s">
        <v>125</v>
      </c>
      <c r="BJ4" s="61">
        <v>257.96284747701901</v>
      </c>
      <c r="BK4" s="61">
        <f>IF(BJ4&lt;5,"(s)",BJ4)</f>
        <v>257.96284747701901</v>
      </c>
    </row>
    <row r="5" spans="1:63" x14ac:dyDescent="0.35">
      <c r="A5" t="str">
        <f t="shared" si="0"/>
        <v>0055_Agriculture, sylviculture et pêche_2</v>
      </c>
      <c r="B5" t="str">
        <f>INDEX(PDC!$F$1:$G$40,MATCH('RP2016'!C5,PDC!F:F,0),MATCH(PDC!$G$1,PDC!$F$1:$G$1,0))</f>
        <v>Agriculture, sylviculture et pêche</v>
      </c>
      <c r="C5" t="s">
        <v>198</v>
      </c>
      <c r="D5" t="s">
        <v>125</v>
      </c>
      <c r="E5" t="s">
        <v>200</v>
      </c>
      <c r="F5" s="58">
        <v>169.37083628906899</v>
      </c>
      <c r="G5">
        <f>F5</f>
        <v>169.37083628906899</v>
      </c>
      <c r="J5" s="58" t="str">
        <f t="shared" si="1"/>
        <v>01_2</v>
      </c>
      <c r="K5" t="s">
        <v>200</v>
      </c>
      <c r="L5" t="s">
        <v>91</v>
      </c>
      <c r="M5">
        <v>75428.156317409594</v>
      </c>
      <c r="P5" t="str">
        <f t="shared" ref="P5:P68" si="2">Q5&amp;"_"&amp;R5</f>
        <v>0055_30 à 39 ans</v>
      </c>
      <c r="Q5" t="s">
        <v>125</v>
      </c>
      <c r="R5" t="s">
        <v>39</v>
      </c>
      <c r="S5">
        <v>4472.6144692268599</v>
      </c>
      <c r="V5" t="str">
        <f t="shared" ref="V5:V68" si="3">Y5&amp;"_"&amp;W5</f>
        <v>0055_Professions intermédiaires</v>
      </c>
      <c r="W5" t="s">
        <v>44</v>
      </c>
      <c r="X5" t="s">
        <v>305</v>
      </c>
      <c r="Y5" t="s">
        <v>125</v>
      </c>
      <c r="Z5" s="58">
        <v>6272.5838313841296</v>
      </c>
      <c r="AC5" t="str">
        <f t="shared" ref="AC5:AC68" si="4">AG5&amp;"_"&amp;AD5&amp;"_"&amp;AE5</f>
        <v>0055_Professions libérales*_2</v>
      </c>
      <c r="AD5" t="str">
        <f>INDEX(PDC!$I$1:$L$33,MATCH('RP2016'!AF5,PDC!I:I,0),MATCH(PDC!$K$1,PDC!$I$1:$L$1,0))</f>
        <v>Professions libérales*</v>
      </c>
      <c r="AE5" t="s">
        <v>200</v>
      </c>
      <c r="AF5" t="s">
        <v>273</v>
      </c>
      <c r="AG5" t="s">
        <v>125</v>
      </c>
      <c r="AH5" s="58">
        <v>7.6907389271750102</v>
      </c>
      <c r="AI5">
        <f t="shared" ref="AI5:AI68" si="5">IF(AH5&lt;5,"(s)",AH5)</f>
        <v>7.6907389271750102</v>
      </c>
      <c r="AL5" t="str">
        <f t="shared" ref="AL5:AL68" si="6">AN5&amp;"_"&amp;AM5</f>
        <v>0055_Fabrication de denrées alimentaires, de boissons et  de produits à base de tabac</v>
      </c>
      <c r="AM5" t="str">
        <f>INDEX(PDC!$F$42:$G$60,MATCH('RP2016'!$AO5,PDC!$F$42:$F$60,0),2)</f>
        <v>Fabrication de denrées alimentaires, de boissons et  de produits à base de tabac</v>
      </c>
      <c r="AN5" t="s">
        <v>125</v>
      </c>
      <c r="AO5" t="s">
        <v>314</v>
      </c>
      <c r="AP5">
        <v>180.86</v>
      </c>
      <c r="AQ5">
        <v>120.5</v>
      </c>
      <c r="AR5">
        <v>52.64</v>
      </c>
      <c r="AS5">
        <v>48.25</v>
      </c>
      <c r="AT5">
        <f t="shared" ref="AT5:AT68" si="7">SUM(AP5:AQ5)</f>
        <v>301.36</v>
      </c>
      <c r="AU5">
        <f t="shared" ref="AU5:AU68" si="8">SUM(AR5:AS5)</f>
        <v>100.89</v>
      </c>
      <c r="AV5" s="82">
        <f t="shared" ref="AV5:AV68" si="9">IF(COUNTBLANK(AP5)=1,0,IF(AP5&lt;5,"(s)",AP5))</f>
        <v>180.86</v>
      </c>
      <c r="AW5" s="82">
        <f t="shared" ref="AW5:AW68" si="10">IF(COUNTBLANK(AQ5)=1,0,IF(AQ5&lt;5,"(s)",AQ5))</f>
        <v>120.5</v>
      </c>
      <c r="AX5" s="82">
        <f t="shared" ref="AX5:AX68" si="11">IF(COUNTBLANK(AR5)=1,0,IF(AR5&lt;5,"(s)",AR5))</f>
        <v>52.64</v>
      </c>
      <c r="AY5" s="82">
        <f t="shared" ref="AY5:AY68" si="12">IF(COUNTBLANK(AS5)=1,0,IF(AS5&lt;5,"(s)",AS5))</f>
        <v>48.25</v>
      </c>
      <c r="AZ5" s="82">
        <f t="shared" ref="AZ5:AZ68" si="13">IF(AT5=0,0,IF(AT5&lt;5,"(s)",AT5))</f>
        <v>301.36</v>
      </c>
      <c r="BA5" s="82">
        <f t="shared" ref="BA5:BA68" si="14">IF(AU5=0,0,IF(AU5&lt;5,"(s)",AU5))</f>
        <v>100.89</v>
      </c>
      <c r="BB5" s="82">
        <f t="shared" ref="BB5:BB68" si="15">IF(OR(AZ5="(s)",BA5="(s)"),"",AZ5+BA5)</f>
        <v>402.25</v>
      </c>
      <c r="BE5" t="str">
        <f t="shared" ref="BE5:BE68" si="16">BI5&amp;"_"&amp;BH5&amp;"_TP"&amp;BG5&amp;"_SEXE"&amp;BF5</f>
        <v>0055_AZ_TP2_SEXE1</v>
      </c>
      <c r="BF5">
        <v>1</v>
      </c>
      <c r="BG5" t="s">
        <v>200</v>
      </c>
      <c r="BH5" t="s">
        <v>198</v>
      </c>
      <c r="BI5" t="s">
        <v>125</v>
      </c>
      <c r="BJ5" s="61">
        <v>35.1775579127847</v>
      </c>
      <c r="BK5" s="61">
        <f t="shared" ref="BK5:BK68" si="17">IF(BJ5&lt;5,"(s)",BJ5)</f>
        <v>35.1775579127847</v>
      </c>
    </row>
    <row r="6" spans="1:63" x14ac:dyDescent="0.35">
      <c r="A6" t="str">
        <f t="shared" si="0"/>
        <v>0055_Industries extractives _1</v>
      </c>
      <c r="B6" t="str">
        <f>INDEX(PDC!$F$1:$G$40,MATCH('RP2016'!C6,PDC!F:F,0),MATCH(PDC!$G$1,PDC!$F$1:$G$1,0))</f>
        <v xml:space="preserve">Industries extractives </v>
      </c>
      <c r="C6" t="s">
        <v>201</v>
      </c>
      <c r="D6" t="s">
        <v>125</v>
      </c>
      <c r="E6" t="s">
        <v>199</v>
      </c>
      <c r="F6" s="58">
        <v>28.908859089510901</v>
      </c>
      <c r="G6" t="s">
        <v>242</v>
      </c>
      <c r="J6" s="58" t="str">
        <f t="shared" si="1"/>
        <v>03_1</v>
      </c>
      <c r="K6" t="s">
        <v>199</v>
      </c>
      <c r="L6" t="s">
        <v>93</v>
      </c>
      <c r="M6">
        <v>41588.541106461998</v>
      </c>
      <c r="P6" t="str">
        <f t="shared" si="2"/>
        <v>0055_40 à 49 ans</v>
      </c>
      <c r="Q6" t="s">
        <v>125</v>
      </c>
      <c r="R6" t="s">
        <v>40</v>
      </c>
      <c r="S6">
        <v>4927.9988782848404</v>
      </c>
      <c r="V6" t="str">
        <f t="shared" si="3"/>
        <v>0055_Employés</v>
      </c>
      <c r="W6" t="s">
        <v>45</v>
      </c>
      <c r="X6" t="s">
        <v>306</v>
      </c>
      <c r="Y6" t="s">
        <v>125</v>
      </c>
      <c r="Z6" s="58">
        <v>3770.2994169980502</v>
      </c>
      <c r="AC6" t="str">
        <f t="shared" si="4"/>
        <v>0055_Cadres de la fonction publique_1</v>
      </c>
      <c r="AD6" t="str">
        <f>INDEX(PDC!$I$1:$L$33,MATCH('RP2016'!AF6,PDC!I:I,0),MATCH(PDC!$K$1,PDC!$I$1:$L$1,0))</f>
        <v>Cadres de la fonction publique</v>
      </c>
      <c r="AE6" t="s">
        <v>199</v>
      </c>
      <c r="AF6" t="s">
        <v>274</v>
      </c>
      <c r="AG6" t="s">
        <v>125</v>
      </c>
      <c r="AH6" s="58">
        <v>44.509833656230001</v>
      </c>
      <c r="AI6">
        <f t="shared" si="5"/>
        <v>44.509833656230001</v>
      </c>
      <c r="AL6" t="str">
        <f t="shared" si="6"/>
        <v>0055_Fabrication d'équipements électriques, électroniques, informatiques ; fabrication de machines</v>
      </c>
      <c r="AM6" t="str">
        <f>INDEX(PDC!$F$42:$G$60,MATCH('RP2016'!$AO6,PDC!$F$42:$F$60,0),2)</f>
        <v>Fabrication d'équipements électriques, électroniques, informatiques ; fabrication de machines</v>
      </c>
      <c r="AN6" t="s">
        <v>125</v>
      </c>
      <c r="AO6" t="s">
        <v>315</v>
      </c>
      <c r="AP6">
        <v>124.12</v>
      </c>
      <c r="AQ6">
        <v>11.34</v>
      </c>
      <c r="AR6">
        <v>1.18</v>
      </c>
      <c r="AT6">
        <f t="shared" si="7"/>
        <v>135.46</v>
      </c>
      <c r="AU6">
        <f t="shared" si="8"/>
        <v>1.18</v>
      </c>
      <c r="AV6" s="82">
        <f t="shared" si="9"/>
        <v>124.12</v>
      </c>
      <c r="AW6" s="82">
        <f t="shared" si="10"/>
        <v>11.34</v>
      </c>
      <c r="AX6" s="82" t="str">
        <f t="shared" si="11"/>
        <v>(s)</v>
      </c>
      <c r="AY6" s="82">
        <f t="shared" si="12"/>
        <v>0</v>
      </c>
      <c r="AZ6" s="82">
        <f t="shared" si="13"/>
        <v>135.46</v>
      </c>
      <c r="BA6" s="82" t="str">
        <f t="shared" si="14"/>
        <v>(s)</v>
      </c>
      <c r="BB6" s="82" t="str">
        <f t="shared" si="15"/>
        <v/>
      </c>
      <c r="BE6" t="str">
        <f t="shared" si="16"/>
        <v>0055_C1_TP1_SEXE1</v>
      </c>
      <c r="BF6">
        <v>1</v>
      </c>
      <c r="BG6" t="s">
        <v>199</v>
      </c>
      <c r="BH6" t="s">
        <v>314</v>
      </c>
      <c r="BI6" t="s">
        <v>125</v>
      </c>
      <c r="BJ6" s="61">
        <v>211.88710504060299</v>
      </c>
      <c r="BK6" s="61">
        <f t="shared" si="17"/>
        <v>211.88710504060299</v>
      </c>
    </row>
    <row r="7" spans="1:63" x14ac:dyDescent="0.35">
      <c r="A7" t="str">
        <f t="shared" si="0"/>
        <v>0055_Industries extractives _2</v>
      </c>
      <c r="B7" t="str">
        <f>INDEX(PDC!$F$1:$G$40,MATCH('RP2016'!C7,PDC!F:F,0),MATCH(PDC!$G$1,PDC!$F$1:$G$1,0))</f>
        <v xml:space="preserve">Industries extractives </v>
      </c>
      <c r="C7" t="s">
        <v>201</v>
      </c>
      <c r="D7" t="s">
        <v>125</v>
      </c>
      <c r="E7" t="s">
        <v>200</v>
      </c>
      <c r="F7" s="58">
        <v>4.8153403164137503</v>
      </c>
      <c r="G7" s="58" t="s">
        <v>242</v>
      </c>
      <c r="H7" s="58"/>
      <c r="I7" s="58"/>
      <c r="J7" s="58" t="str">
        <f t="shared" si="1"/>
        <v>03_2</v>
      </c>
      <c r="K7" t="s">
        <v>200</v>
      </c>
      <c r="L7" t="s">
        <v>93</v>
      </c>
      <c r="M7">
        <v>40242.310062675402</v>
      </c>
      <c r="P7" t="str">
        <f t="shared" si="2"/>
        <v>0055_50 à 59 ans</v>
      </c>
      <c r="Q7" t="s">
        <v>125</v>
      </c>
      <c r="R7" t="s">
        <v>41</v>
      </c>
      <c r="S7">
        <v>4640.1982718193804</v>
      </c>
      <c r="V7" t="str">
        <f t="shared" si="3"/>
        <v>0055_Ouvriers</v>
      </c>
      <c r="W7" t="s">
        <v>46</v>
      </c>
      <c r="X7" t="s">
        <v>307</v>
      </c>
      <c r="Y7" t="s">
        <v>125</v>
      </c>
      <c r="Z7" s="58">
        <v>5221.16336702433</v>
      </c>
      <c r="AC7" t="str">
        <f t="shared" si="4"/>
        <v>0055_Cadres de la fonction publique_2</v>
      </c>
      <c r="AD7" t="str">
        <f>INDEX(PDC!$I$1:$L$33,MATCH('RP2016'!AF7,PDC!I:I,0),MATCH(PDC!$K$1,PDC!$I$1:$L$1,0))</f>
        <v>Cadres de la fonction publique</v>
      </c>
      <c r="AE7" t="s">
        <v>200</v>
      </c>
      <c r="AF7" t="s">
        <v>274</v>
      </c>
      <c r="AG7" t="s">
        <v>125</v>
      </c>
      <c r="AH7" s="58">
        <v>11.2061426512048</v>
      </c>
      <c r="AI7">
        <f t="shared" si="5"/>
        <v>11.2061426512048</v>
      </c>
      <c r="AL7" t="str">
        <f t="shared" si="6"/>
        <v>0055_Fabrication de matériels de transport</v>
      </c>
      <c r="AM7" t="str">
        <f>INDEX(PDC!$F$42:$G$60,MATCH('RP2016'!$AO7,PDC!$F$42:$F$60,0),2)</f>
        <v>Fabrication de matériels de transport</v>
      </c>
      <c r="AN7" t="s">
        <v>125</v>
      </c>
      <c r="AO7" t="s">
        <v>316</v>
      </c>
      <c r="AP7">
        <v>15.74</v>
      </c>
      <c r="AQ7">
        <v>9.94</v>
      </c>
      <c r="AT7">
        <f t="shared" si="7"/>
        <v>25.68</v>
      </c>
      <c r="AU7">
        <f t="shared" si="8"/>
        <v>0</v>
      </c>
      <c r="AV7" s="82">
        <f t="shared" si="9"/>
        <v>15.74</v>
      </c>
      <c r="AW7" s="82">
        <f t="shared" si="10"/>
        <v>9.94</v>
      </c>
      <c r="AX7" s="82">
        <f t="shared" si="11"/>
        <v>0</v>
      </c>
      <c r="AY7" s="82">
        <f t="shared" si="12"/>
        <v>0</v>
      </c>
      <c r="AZ7" s="82">
        <f t="shared" si="13"/>
        <v>25.68</v>
      </c>
      <c r="BA7" s="82">
        <f t="shared" si="14"/>
        <v>0</v>
      </c>
      <c r="BB7" s="82">
        <f t="shared" si="15"/>
        <v>25.68</v>
      </c>
      <c r="BE7" t="str">
        <f t="shared" si="16"/>
        <v>0055_C1_TP2_SEXE1</v>
      </c>
      <c r="BF7">
        <v>1</v>
      </c>
      <c r="BG7" t="s">
        <v>200</v>
      </c>
      <c r="BH7" t="s">
        <v>314</v>
      </c>
      <c r="BI7" t="s">
        <v>125</v>
      </c>
      <c r="BJ7" s="61">
        <v>21.6196433279239</v>
      </c>
      <c r="BK7" s="61">
        <f t="shared" si="17"/>
        <v>21.6196433279239</v>
      </c>
    </row>
    <row r="8" spans="1:63" x14ac:dyDescent="0.35">
      <c r="A8" t="str">
        <f t="shared" si="0"/>
        <v>0055_Fabrication de denrées alimentaires, de boissons et de produits à base de tabac_1</v>
      </c>
      <c r="B8" t="str">
        <f>INDEX(PDC!$F$1:$G$40,MATCH('RP2016'!C8,PDC!F:F,0),MATCH(PDC!$G$1,PDC!$F$1:$G$1,0))</f>
        <v>Fabrication de denrées alimentaires, de boissons et de produits à base de tabac</v>
      </c>
      <c r="C8" t="s">
        <v>202</v>
      </c>
      <c r="D8" t="s">
        <v>125</v>
      </c>
      <c r="E8" t="s">
        <v>199</v>
      </c>
      <c r="F8" s="58">
        <v>233.50674836852701</v>
      </c>
      <c r="G8">
        <f t="shared" ref="G8:G39" si="18">F8</f>
        <v>233.50674836852701</v>
      </c>
      <c r="J8" s="58" t="str">
        <f t="shared" si="1"/>
        <v>07_1</v>
      </c>
      <c r="K8" t="s">
        <v>199</v>
      </c>
      <c r="L8" t="s">
        <v>95</v>
      </c>
      <c r="M8">
        <v>36493.278959845797</v>
      </c>
      <c r="P8" t="str">
        <f t="shared" si="2"/>
        <v>0055_60 ans et plus</v>
      </c>
      <c r="Q8" t="s">
        <v>125</v>
      </c>
      <c r="R8" t="s">
        <v>42</v>
      </c>
      <c r="S8">
        <v>648.57583448545495</v>
      </c>
      <c r="V8" t="str">
        <f t="shared" si="3"/>
        <v>0059_Cadres et professions intellectuelles supérieures</v>
      </c>
      <c r="W8" t="s">
        <v>43</v>
      </c>
      <c r="X8" t="s">
        <v>304</v>
      </c>
      <c r="Y8" t="s">
        <v>161</v>
      </c>
      <c r="Z8" s="58">
        <v>586.23693032166</v>
      </c>
      <c r="AC8" t="str">
        <f t="shared" si="4"/>
        <v>0055_Professeurs, professions scientifiques_1</v>
      </c>
      <c r="AD8" t="str">
        <f>INDEX(PDC!$I$1:$L$33,MATCH('RP2016'!AF8,PDC!I:I,0),MATCH(PDC!$K$1,PDC!$I$1:$L$1,0))</f>
        <v>Professeurs, professions scientifiques</v>
      </c>
      <c r="AE8" t="s">
        <v>199</v>
      </c>
      <c r="AF8" t="s">
        <v>275</v>
      </c>
      <c r="AG8" t="s">
        <v>125</v>
      </c>
      <c r="AH8" s="58">
        <v>46.702247160062498</v>
      </c>
      <c r="AI8">
        <f t="shared" si="5"/>
        <v>46.702247160062498</v>
      </c>
      <c r="AL8" t="str">
        <f t="shared" si="6"/>
        <v>0055_Fabrication d'autres produits industriels</v>
      </c>
      <c r="AM8" t="str">
        <f>INDEX(PDC!$F$42:$G$60,MATCH('RP2016'!$AO8,PDC!$F$42:$F$60,0),2)</f>
        <v>Fabrication d'autres produits industriels</v>
      </c>
      <c r="AN8" t="s">
        <v>125</v>
      </c>
      <c r="AO8" t="s">
        <v>317</v>
      </c>
      <c r="AP8">
        <v>3165.28</v>
      </c>
      <c r="AQ8">
        <v>826.03</v>
      </c>
      <c r="AR8">
        <v>123.49</v>
      </c>
      <c r="AS8">
        <v>64.22</v>
      </c>
      <c r="AT8">
        <f t="shared" si="7"/>
        <v>3991.3100000000004</v>
      </c>
      <c r="AU8">
        <f t="shared" si="8"/>
        <v>187.70999999999998</v>
      </c>
      <c r="AV8" s="82">
        <f t="shared" si="9"/>
        <v>3165.28</v>
      </c>
      <c r="AW8" s="82">
        <f t="shared" si="10"/>
        <v>826.03</v>
      </c>
      <c r="AX8" s="82">
        <f t="shared" si="11"/>
        <v>123.49</v>
      </c>
      <c r="AY8" s="82">
        <f t="shared" si="12"/>
        <v>64.22</v>
      </c>
      <c r="AZ8" s="82">
        <f t="shared" si="13"/>
        <v>3991.3100000000004</v>
      </c>
      <c r="BA8" s="82">
        <f t="shared" si="14"/>
        <v>187.70999999999998</v>
      </c>
      <c r="BB8" s="82">
        <f t="shared" si="15"/>
        <v>4179.0200000000004</v>
      </c>
      <c r="BE8" t="str">
        <f t="shared" si="16"/>
        <v>0055_C3_TP1_SEXE1</v>
      </c>
      <c r="BF8">
        <v>1</v>
      </c>
      <c r="BG8" t="s">
        <v>199</v>
      </c>
      <c r="BH8" t="s">
        <v>315</v>
      </c>
      <c r="BI8" t="s">
        <v>125</v>
      </c>
      <c r="BJ8" s="61">
        <v>125.29054097570101</v>
      </c>
      <c r="BK8" s="61">
        <f t="shared" si="17"/>
        <v>125.29054097570101</v>
      </c>
    </row>
    <row r="9" spans="1:63" x14ac:dyDescent="0.35">
      <c r="A9" t="str">
        <f t="shared" si="0"/>
        <v>0055_Fabrication de denrées alimentaires, de boissons et de produits à base de tabac_2</v>
      </c>
      <c r="B9" t="str">
        <f>INDEX(PDC!$F$1:$G$40,MATCH('RP2016'!C9,PDC!F:F,0),MATCH(PDC!$G$1,PDC!$F$1:$G$1,0))</f>
        <v>Fabrication de denrées alimentaires, de boissons et de produits à base de tabac</v>
      </c>
      <c r="C9" t="s">
        <v>202</v>
      </c>
      <c r="D9" t="s">
        <v>125</v>
      </c>
      <c r="E9" t="s">
        <v>200</v>
      </c>
      <c r="F9" s="58">
        <v>168.75601334423899</v>
      </c>
      <c r="G9">
        <f t="shared" si="18"/>
        <v>168.75601334423899</v>
      </c>
      <c r="J9" s="58" t="str">
        <f t="shared" si="1"/>
        <v>07_2</v>
      </c>
      <c r="K9" t="s">
        <v>200</v>
      </c>
      <c r="L9" t="s">
        <v>95</v>
      </c>
      <c r="M9">
        <v>34285.487770872802</v>
      </c>
      <c r="P9" t="str">
        <f t="shared" si="2"/>
        <v>0055_moins de 20 ans</v>
      </c>
      <c r="Q9" t="s">
        <v>125</v>
      </c>
      <c r="R9" t="s">
        <v>37</v>
      </c>
      <c r="S9">
        <v>267.56144004090299</v>
      </c>
      <c r="V9" t="str">
        <f t="shared" si="3"/>
        <v>0059_Professions intermédiaires</v>
      </c>
      <c r="W9" t="s">
        <v>44</v>
      </c>
      <c r="X9" t="s">
        <v>305</v>
      </c>
      <c r="Y9" t="s">
        <v>161</v>
      </c>
      <c r="Z9" s="58">
        <v>1828.47241882713</v>
      </c>
      <c r="AC9" t="str">
        <f t="shared" si="4"/>
        <v>0055_Professeurs, professions scientifiques_2</v>
      </c>
      <c r="AD9" t="str">
        <f>INDEX(PDC!$I$1:$L$33,MATCH('RP2016'!AF9,PDC!I:I,0),MATCH(PDC!$K$1,PDC!$I$1:$L$1,0))</f>
        <v>Professeurs, professions scientifiques</v>
      </c>
      <c r="AE9" t="s">
        <v>200</v>
      </c>
      <c r="AF9" t="s">
        <v>275</v>
      </c>
      <c r="AG9" t="s">
        <v>125</v>
      </c>
      <c r="AH9" s="58">
        <v>76.272924665312303</v>
      </c>
      <c r="AI9">
        <f t="shared" si="5"/>
        <v>76.272924665312303</v>
      </c>
      <c r="AL9" t="str">
        <f t="shared" si="6"/>
        <v>0055_Industries extractives,  énergie, eau, gestion des déchets et dépollution</v>
      </c>
      <c r="AM9" t="str">
        <f>INDEX(PDC!$F$42:$G$60,MATCH('RP2016'!$AO9,PDC!$F$42:$F$60,0),2)</f>
        <v>Industries extractives,  énergie, eau, gestion des déchets et dépollution</v>
      </c>
      <c r="AN9" t="s">
        <v>125</v>
      </c>
      <c r="AO9" t="s">
        <v>318</v>
      </c>
      <c r="AP9">
        <v>1737.84</v>
      </c>
      <c r="AQ9">
        <v>353.16</v>
      </c>
      <c r="AR9">
        <v>72.62</v>
      </c>
      <c r="AS9">
        <v>46.19</v>
      </c>
      <c r="AT9">
        <f t="shared" si="7"/>
        <v>2091</v>
      </c>
      <c r="AU9">
        <f t="shared" si="8"/>
        <v>118.81</v>
      </c>
      <c r="AV9" s="82">
        <f t="shared" si="9"/>
        <v>1737.84</v>
      </c>
      <c r="AW9" s="82">
        <f t="shared" si="10"/>
        <v>353.16</v>
      </c>
      <c r="AX9" s="82">
        <f t="shared" si="11"/>
        <v>72.62</v>
      </c>
      <c r="AY9" s="82">
        <f t="shared" si="12"/>
        <v>46.19</v>
      </c>
      <c r="AZ9" s="82">
        <f t="shared" si="13"/>
        <v>2091</v>
      </c>
      <c r="BA9" s="82">
        <f t="shared" si="14"/>
        <v>118.81</v>
      </c>
      <c r="BB9" s="82">
        <f t="shared" si="15"/>
        <v>2209.81</v>
      </c>
      <c r="BE9" t="str">
        <f t="shared" si="16"/>
        <v>0055_C4_TP1_SEXE1</v>
      </c>
      <c r="BF9">
        <v>1</v>
      </c>
      <c r="BG9" t="s">
        <v>199</v>
      </c>
      <c r="BH9" t="s">
        <v>316</v>
      </c>
      <c r="BI9" t="s">
        <v>125</v>
      </c>
      <c r="BJ9" s="61">
        <v>15.7413509023994</v>
      </c>
      <c r="BK9" s="61">
        <f t="shared" si="17"/>
        <v>15.7413509023994</v>
      </c>
    </row>
    <row r="10" spans="1:63" x14ac:dyDescent="0.35">
      <c r="A10" t="str">
        <f t="shared" si="0"/>
        <v>0055_Fabrication de textiles, industries de l'habillement, industrie du cuir et de la chaussure_2</v>
      </c>
      <c r="B10" t="str">
        <f>INDEX(PDC!$F$1:$G$40,MATCH('RP2016'!C10,PDC!F:F,0),MATCH(PDC!$G$1,PDC!$F$1:$G$1,0))</f>
        <v>Fabrication de textiles, industries de l'habillement, industrie du cuir et de la chaussure</v>
      </c>
      <c r="C10" t="s">
        <v>203</v>
      </c>
      <c r="D10" t="s">
        <v>125</v>
      </c>
      <c r="E10" t="s">
        <v>200</v>
      </c>
      <c r="F10" s="58">
        <v>9.0804390523390897</v>
      </c>
      <c r="G10">
        <f t="shared" si="18"/>
        <v>9.0804390523390897</v>
      </c>
      <c r="J10" s="58" t="str">
        <f t="shared" si="1"/>
        <v>15_1</v>
      </c>
      <c r="K10" t="s">
        <v>199</v>
      </c>
      <c r="L10" t="s">
        <v>97</v>
      </c>
      <c r="M10">
        <v>17977.245426425899</v>
      </c>
      <c r="P10" t="str">
        <f t="shared" si="2"/>
        <v>0059_20 à 29 ans</v>
      </c>
      <c r="Q10" t="s">
        <v>161</v>
      </c>
      <c r="R10" t="s">
        <v>38</v>
      </c>
      <c r="S10">
        <v>1610.3351899803899</v>
      </c>
      <c r="V10" t="str">
        <f t="shared" si="3"/>
        <v>0059_Employés</v>
      </c>
      <c r="W10" t="s">
        <v>45</v>
      </c>
      <c r="X10" t="s">
        <v>306</v>
      </c>
      <c r="Y10" t="s">
        <v>161</v>
      </c>
      <c r="Z10" s="58">
        <v>2323.0479706511001</v>
      </c>
      <c r="AC10" t="str">
        <f t="shared" si="4"/>
        <v>0055_Professions de l'information, des arts et des spectacles_1</v>
      </c>
      <c r="AD10" t="str">
        <f>INDEX(PDC!$I$1:$L$33,MATCH('RP2016'!AF10,PDC!I:I,0),MATCH(PDC!$K$1,PDC!$I$1:$L$1,0))</f>
        <v>Professions de l'information, des arts et des spectacles</v>
      </c>
      <c r="AE10" t="s">
        <v>199</v>
      </c>
      <c r="AF10" t="s">
        <v>276</v>
      </c>
      <c r="AG10" t="s">
        <v>125</v>
      </c>
      <c r="AH10" s="58">
        <v>58.390442578934703</v>
      </c>
      <c r="AI10">
        <f t="shared" si="5"/>
        <v>58.390442578934703</v>
      </c>
      <c r="AL10" t="str">
        <f t="shared" si="6"/>
        <v>0055_Construction</v>
      </c>
      <c r="AM10" t="str">
        <f>INDEX(PDC!$F$42:$G$60,MATCH('RP2016'!$AO10,PDC!$F$42:$F$60,0),2)</f>
        <v>Construction</v>
      </c>
      <c r="AN10" t="s">
        <v>125</v>
      </c>
      <c r="AO10" t="s">
        <v>216</v>
      </c>
      <c r="AP10">
        <v>1157.53</v>
      </c>
      <c r="AQ10">
        <v>204.47</v>
      </c>
      <c r="AR10">
        <v>134.46</v>
      </c>
      <c r="AS10">
        <v>4.96</v>
      </c>
      <c r="AT10">
        <f t="shared" si="7"/>
        <v>1362</v>
      </c>
      <c r="AU10">
        <f t="shared" si="8"/>
        <v>139.42000000000002</v>
      </c>
      <c r="AV10" s="82">
        <f t="shared" si="9"/>
        <v>1157.53</v>
      </c>
      <c r="AW10" s="82">
        <f t="shared" si="10"/>
        <v>204.47</v>
      </c>
      <c r="AX10" s="82">
        <f t="shared" si="11"/>
        <v>134.46</v>
      </c>
      <c r="AY10" s="82" t="str">
        <f t="shared" si="12"/>
        <v>(s)</v>
      </c>
      <c r="AZ10" s="82">
        <f t="shared" si="13"/>
        <v>1362</v>
      </c>
      <c r="BA10" s="82">
        <f t="shared" si="14"/>
        <v>139.42000000000002</v>
      </c>
      <c r="BB10" s="82">
        <f t="shared" si="15"/>
        <v>1501.42</v>
      </c>
      <c r="BE10" t="str">
        <f t="shared" si="16"/>
        <v>0055_C5_TP1_SEXE1</v>
      </c>
      <c r="BF10">
        <v>1</v>
      </c>
      <c r="BG10" t="s">
        <v>199</v>
      </c>
      <c r="BH10" t="s">
        <v>317</v>
      </c>
      <c r="BI10" t="s">
        <v>125</v>
      </c>
      <c r="BJ10" s="61">
        <v>3234.2144613881001</v>
      </c>
      <c r="BK10" s="61">
        <f t="shared" si="17"/>
        <v>3234.2144613881001</v>
      </c>
    </row>
    <row r="11" spans="1:63" x14ac:dyDescent="0.35">
      <c r="A11" t="str">
        <f t="shared" si="0"/>
        <v>0055_Travail du bois, industries du papier et imprimerie _1</v>
      </c>
      <c r="B11" t="str">
        <f>INDEX(PDC!$F$1:$G$40,MATCH('RP2016'!C11,PDC!F:F,0),MATCH(PDC!$G$1,PDC!$F$1:$G$1,0))</f>
        <v xml:space="preserve">Travail du bois, industries du papier et imprimerie </v>
      </c>
      <c r="C11" t="s">
        <v>204</v>
      </c>
      <c r="D11" t="s">
        <v>125</v>
      </c>
      <c r="E11" t="s">
        <v>199</v>
      </c>
      <c r="F11" s="58">
        <v>81.300043545489501</v>
      </c>
      <c r="G11">
        <f t="shared" si="18"/>
        <v>81.300043545489501</v>
      </c>
      <c r="J11" s="58" t="str">
        <f t="shared" si="1"/>
        <v>15_2</v>
      </c>
      <c r="K11" t="s">
        <v>200</v>
      </c>
      <c r="L11" t="s">
        <v>97</v>
      </c>
      <c r="M11">
        <v>17048.513373374699</v>
      </c>
      <c r="P11" t="str">
        <f t="shared" si="2"/>
        <v>0059_30 à 39 ans</v>
      </c>
      <c r="Q11" t="s">
        <v>161</v>
      </c>
      <c r="R11" t="s">
        <v>39</v>
      </c>
      <c r="S11">
        <v>2251.6941859534199</v>
      </c>
      <c r="V11" t="str">
        <f t="shared" si="3"/>
        <v>0059_Ouvriers</v>
      </c>
      <c r="W11" t="s">
        <v>46</v>
      </c>
      <c r="X11" t="s">
        <v>307</v>
      </c>
      <c r="Y11" t="s">
        <v>161</v>
      </c>
      <c r="Z11" s="58">
        <v>4669.6870703774302</v>
      </c>
      <c r="AC11" t="str">
        <f t="shared" si="4"/>
        <v>0055_Professions de l'information, des arts et des spectacles_2</v>
      </c>
      <c r="AD11" t="str">
        <f>INDEX(PDC!$I$1:$L$33,MATCH('RP2016'!AF11,PDC!I:I,0),MATCH(PDC!$K$1,PDC!$I$1:$L$1,0))</f>
        <v>Professions de l'information, des arts et des spectacles</v>
      </c>
      <c r="AE11" t="s">
        <v>200</v>
      </c>
      <c r="AF11" t="s">
        <v>276</v>
      </c>
      <c r="AG11" t="s">
        <v>125</v>
      </c>
      <c r="AH11" s="58">
        <v>30.6579289304313</v>
      </c>
      <c r="AI11">
        <f t="shared" si="5"/>
        <v>30.6579289304313</v>
      </c>
      <c r="AL11" t="str">
        <f t="shared" si="6"/>
        <v>0055_Commerce ; réparation d'automobiles et de motocycles</v>
      </c>
      <c r="AM11" t="str">
        <f>INDEX(PDC!$F$42:$G$60,MATCH('RP2016'!$AO11,PDC!$F$42:$F$60,0),2)</f>
        <v>Commerce ; réparation d'automobiles et de motocycles</v>
      </c>
      <c r="AN11" t="s">
        <v>125</v>
      </c>
      <c r="AO11" t="s">
        <v>217</v>
      </c>
      <c r="AP11">
        <v>763.42</v>
      </c>
      <c r="AQ11">
        <v>668.86</v>
      </c>
      <c r="AR11">
        <v>84.05</v>
      </c>
      <c r="AS11">
        <v>78.900000000000006</v>
      </c>
      <c r="AT11">
        <f t="shared" si="7"/>
        <v>1432.28</v>
      </c>
      <c r="AU11">
        <f t="shared" si="8"/>
        <v>162.94999999999999</v>
      </c>
      <c r="AV11" s="82">
        <f t="shared" si="9"/>
        <v>763.42</v>
      </c>
      <c r="AW11" s="82">
        <f t="shared" si="10"/>
        <v>668.86</v>
      </c>
      <c r="AX11" s="82">
        <f t="shared" si="11"/>
        <v>84.05</v>
      </c>
      <c r="AY11" s="82">
        <f t="shared" si="12"/>
        <v>78.900000000000006</v>
      </c>
      <c r="AZ11" s="82">
        <f t="shared" si="13"/>
        <v>1432.28</v>
      </c>
      <c r="BA11" s="82">
        <f t="shared" si="14"/>
        <v>162.94999999999999</v>
      </c>
      <c r="BB11" s="82">
        <f t="shared" si="15"/>
        <v>1595.23</v>
      </c>
      <c r="BE11" t="str">
        <f t="shared" si="16"/>
        <v>0055_C5_TP2_SEXE1</v>
      </c>
      <c r="BF11">
        <v>1</v>
      </c>
      <c r="BG11" t="s">
        <v>200</v>
      </c>
      <c r="BH11" t="s">
        <v>317</v>
      </c>
      <c r="BI11" t="s">
        <v>125</v>
      </c>
      <c r="BJ11" s="61">
        <v>54.554906797472903</v>
      </c>
      <c r="BK11" s="61">
        <f t="shared" si="17"/>
        <v>54.554906797472903</v>
      </c>
    </row>
    <row r="12" spans="1:63" x14ac:dyDescent="0.35">
      <c r="A12" t="str">
        <f t="shared" si="0"/>
        <v>0055_Travail du bois, industries du papier et imprimerie _2</v>
      </c>
      <c r="B12" t="str">
        <f>INDEX(PDC!$F$1:$G$40,MATCH('RP2016'!C12,PDC!F:F,0),MATCH(PDC!$G$1,PDC!$F$1:$G$1,0))</f>
        <v xml:space="preserve">Travail du bois, industries du papier et imprimerie </v>
      </c>
      <c r="C12" t="s">
        <v>204</v>
      </c>
      <c r="D12" t="s">
        <v>125</v>
      </c>
      <c r="E12" t="s">
        <v>200</v>
      </c>
      <c r="F12" s="58">
        <v>81.162638554757706</v>
      </c>
      <c r="G12">
        <f t="shared" si="18"/>
        <v>81.162638554757706</v>
      </c>
      <c r="J12" s="58" t="str">
        <f t="shared" si="1"/>
        <v>26_1</v>
      </c>
      <c r="K12" t="s">
        <v>199</v>
      </c>
      <c r="L12" t="s">
        <v>99</v>
      </c>
      <c r="M12">
        <v>80792.946353064704</v>
      </c>
      <c r="P12" t="str">
        <f t="shared" si="2"/>
        <v>0059_40 à 49 ans</v>
      </c>
      <c r="Q12" t="s">
        <v>161</v>
      </c>
      <c r="R12" t="s">
        <v>40</v>
      </c>
      <c r="S12">
        <v>2689.2650692205202</v>
      </c>
      <c r="V12" t="str">
        <f t="shared" si="3"/>
        <v>0063_Cadres et professions intellectuelles supérieures</v>
      </c>
      <c r="W12" t="s">
        <v>43</v>
      </c>
      <c r="X12" t="s">
        <v>304</v>
      </c>
      <c r="Y12" t="s">
        <v>181</v>
      </c>
      <c r="Z12" s="58">
        <v>382.56090583283901</v>
      </c>
      <c r="AC12" t="str">
        <f t="shared" si="4"/>
        <v>0055_Cadres administratifs et commerciaux d'entreprise_1</v>
      </c>
      <c r="AD12" t="str">
        <f>INDEX(PDC!$I$1:$L$33,MATCH('RP2016'!AF12,PDC!I:I,0),MATCH(PDC!$K$1,PDC!$I$1:$L$1,0))</f>
        <v>Cadres administratifs et commerciaux d'entreprise</v>
      </c>
      <c r="AE12" t="s">
        <v>199</v>
      </c>
      <c r="AF12" t="s">
        <v>277</v>
      </c>
      <c r="AG12" t="s">
        <v>125</v>
      </c>
      <c r="AH12" s="58">
        <v>544.22791857177901</v>
      </c>
      <c r="AI12">
        <f t="shared" si="5"/>
        <v>544.22791857177901</v>
      </c>
      <c r="AL12" t="str">
        <f t="shared" si="6"/>
        <v>0055_Transports et entreposage</v>
      </c>
      <c r="AM12" t="str">
        <f>INDEX(PDC!$F$42:$G$60,MATCH('RP2016'!$AO12,PDC!$F$42:$F$60,0),2)</f>
        <v>Transports et entreposage</v>
      </c>
      <c r="AN12" t="s">
        <v>125</v>
      </c>
      <c r="AO12" t="s">
        <v>218</v>
      </c>
      <c r="AP12">
        <v>536.75</v>
      </c>
      <c r="AQ12">
        <v>196.34</v>
      </c>
      <c r="AR12">
        <v>25.15</v>
      </c>
      <c r="AS12">
        <v>14.6</v>
      </c>
      <c r="AT12">
        <f t="shared" si="7"/>
        <v>733.09</v>
      </c>
      <c r="AU12">
        <f t="shared" si="8"/>
        <v>39.75</v>
      </c>
      <c r="AV12" s="82">
        <f t="shared" si="9"/>
        <v>536.75</v>
      </c>
      <c r="AW12" s="82">
        <f t="shared" si="10"/>
        <v>196.34</v>
      </c>
      <c r="AX12" s="82">
        <f t="shared" si="11"/>
        <v>25.15</v>
      </c>
      <c r="AY12" s="82">
        <f t="shared" si="12"/>
        <v>14.6</v>
      </c>
      <c r="AZ12" s="82">
        <f t="shared" si="13"/>
        <v>733.09</v>
      </c>
      <c r="BA12" s="82">
        <f t="shared" si="14"/>
        <v>39.75</v>
      </c>
      <c r="BB12" s="82">
        <f t="shared" si="15"/>
        <v>772.84</v>
      </c>
      <c r="BE12" t="str">
        <f t="shared" si="16"/>
        <v>0055_DE_TP1_SEXE1</v>
      </c>
      <c r="BF12">
        <v>1</v>
      </c>
      <c r="BG12" t="s">
        <v>199</v>
      </c>
      <c r="BH12" t="s">
        <v>318</v>
      </c>
      <c r="BI12" t="s">
        <v>125</v>
      </c>
      <c r="BJ12" s="61">
        <v>1770.8187434952199</v>
      </c>
      <c r="BK12" s="61">
        <f t="shared" si="17"/>
        <v>1770.8187434952199</v>
      </c>
    </row>
    <row r="13" spans="1:63" x14ac:dyDescent="0.35">
      <c r="A13" t="str">
        <f t="shared" si="0"/>
        <v>0055_Industrie chimique_1</v>
      </c>
      <c r="B13" t="str">
        <f>INDEX(PDC!$F$1:$G$40,MATCH('RP2016'!C13,PDC!F:F,0),MATCH(PDC!$G$1,PDC!$F$1:$G$1,0))</f>
        <v>Industrie chimique</v>
      </c>
      <c r="C13" t="s">
        <v>205</v>
      </c>
      <c r="D13" t="s">
        <v>125</v>
      </c>
      <c r="E13" t="s">
        <v>199</v>
      </c>
      <c r="F13" s="58">
        <v>1359.2148244775201</v>
      </c>
      <c r="G13">
        <f t="shared" si="18"/>
        <v>1359.2148244775201</v>
      </c>
      <c r="J13" s="58" t="str">
        <f t="shared" si="1"/>
        <v>26_2</v>
      </c>
      <c r="K13" t="s">
        <v>200</v>
      </c>
      <c r="L13" t="s">
        <v>99</v>
      </c>
      <c r="M13">
        <v>69835.104574484998</v>
      </c>
      <c r="P13" t="str">
        <f t="shared" si="2"/>
        <v>0059_50 à 59 ans</v>
      </c>
      <c r="Q13" t="s">
        <v>161</v>
      </c>
      <c r="R13" t="s">
        <v>41</v>
      </c>
      <c r="S13">
        <v>2114.61351417079</v>
      </c>
      <c r="V13" t="str">
        <f t="shared" si="3"/>
        <v>0063_Professions intermédiaires</v>
      </c>
      <c r="W13" t="s">
        <v>44</v>
      </c>
      <c r="X13" t="s">
        <v>305</v>
      </c>
      <c r="Y13" t="s">
        <v>181</v>
      </c>
      <c r="Z13" s="58">
        <v>1100.46606166279</v>
      </c>
      <c r="AC13" t="str">
        <f t="shared" si="4"/>
        <v>0055_Cadres administratifs et commerciaux d'entreprise_2</v>
      </c>
      <c r="AD13" t="str">
        <f>INDEX(PDC!$I$1:$L$33,MATCH('RP2016'!AF13,PDC!I:I,0),MATCH(PDC!$K$1,PDC!$I$1:$L$1,0))</f>
        <v>Cadres administratifs et commerciaux d'entreprise</v>
      </c>
      <c r="AE13" t="s">
        <v>200</v>
      </c>
      <c r="AF13" t="s">
        <v>277</v>
      </c>
      <c r="AG13" t="s">
        <v>125</v>
      </c>
      <c r="AH13" s="58">
        <v>306.620015935499</v>
      </c>
      <c r="AI13">
        <f t="shared" si="5"/>
        <v>306.620015935499</v>
      </c>
      <c r="AL13" t="str">
        <f t="shared" si="6"/>
        <v>0055_Hébergement et restauration</v>
      </c>
      <c r="AM13" t="str">
        <f>INDEX(PDC!$F$42:$G$60,MATCH('RP2016'!$AO13,PDC!$F$42:$F$60,0),2)</f>
        <v>Hébergement et restauration</v>
      </c>
      <c r="AN13" t="s">
        <v>125</v>
      </c>
      <c r="AO13" t="s">
        <v>219</v>
      </c>
      <c r="AP13">
        <v>179.48</v>
      </c>
      <c r="AQ13">
        <v>236.74</v>
      </c>
      <c r="AR13">
        <v>34.18</v>
      </c>
      <c r="AS13">
        <v>40.92</v>
      </c>
      <c r="AT13">
        <f t="shared" si="7"/>
        <v>416.22</v>
      </c>
      <c r="AU13">
        <f t="shared" si="8"/>
        <v>75.099999999999994</v>
      </c>
      <c r="AV13" s="82">
        <f t="shared" si="9"/>
        <v>179.48</v>
      </c>
      <c r="AW13" s="82">
        <f t="shared" si="10"/>
        <v>236.74</v>
      </c>
      <c r="AX13" s="82">
        <f t="shared" si="11"/>
        <v>34.18</v>
      </c>
      <c r="AY13" s="82">
        <f t="shared" si="12"/>
        <v>40.92</v>
      </c>
      <c r="AZ13" s="82">
        <f t="shared" si="13"/>
        <v>416.22</v>
      </c>
      <c r="BA13" s="82">
        <f t="shared" si="14"/>
        <v>75.099999999999994</v>
      </c>
      <c r="BB13" s="82">
        <f t="shared" si="15"/>
        <v>491.32000000000005</v>
      </c>
      <c r="BE13" t="str">
        <f t="shared" si="16"/>
        <v>0055_DE_TP2_SEXE1</v>
      </c>
      <c r="BF13">
        <v>1</v>
      </c>
      <c r="BG13" t="s">
        <v>200</v>
      </c>
      <c r="BH13" t="s">
        <v>318</v>
      </c>
      <c r="BI13" t="s">
        <v>125</v>
      </c>
      <c r="BJ13" s="61">
        <v>39.6433206313407</v>
      </c>
      <c r="BK13" s="61">
        <f t="shared" si="17"/>
        <v>39.6433206313407</v>
      </c>
    </row>
    <row r="14" spans="1:63" x14ac:dyDescent="0.35">
      <c r="A14" t="str">
        <f t="shared" si="0"/>
        <v>0055_Industrie chimique_2</v>
      </c>
      <c r="B14" t="str">
        <f>INDEX(PDC!$F$1:$G$40,MATCH('RP2016'!C14,PDC!F:F,0),MATCH(PDC!$G$1,PDC!$F$1:$G$1,0))</f>
        <v>Industrie chimique</v>
      </c>
      <c r="C14" t="s">
        <v>205</v>
      </c>
      <c r="D14" t="s">
        <v>125</v>
      </c>
      <c r="E14" t="s">
        <v>200</v>
      </c>
      <c r="F14" s="58">
        <v>358.34051765333902</v>
      </c>
      <c r="G14">
        <f t="shared" si="18"/>
        <v>358.34051765333902</v>
      </c>
      <c r="J14" s="58" t="str">
        <f t="shared" si="1"/>
        <v>38_1</v>
      </c>
      <c r="K14" t="s">
        <v>199</v>
      </c>
      <c r="L14" t="s">
        <v>101</v>
      </c>
      <c r="M14">
        <v>189889.521092782</v>
      </c>
      <c r="P14" t="str">
        <f t="shared" si="2"/>
        <v>0059_60 ans et plus</v>
      </c>
      <c r="Q14" t="s">
        <v>161</v>
      </c>
      <c r="R14" t="s">
        <v>42</v>
      </c>
      <c r="S14">
        <v>401.99956273462197</v>
      </c>
      <c r="V14" t="str">
        <f t="shared" si="3"/>
        <v>0063_Employés</v>
      </c>
      <c r="W14" t="s">
        <v>45</v>
      </c>
      <c r="X14" t="s">
        <v>306</v>
      </c>
      <c r="Y14" t="s">
        <v>181</v>
      </c>
      <c r="Z14" s="58">
        <v>2651.6276810742502</v>
      </c>
      <c r="AC14" t="str">
        <f t="shared" si="4"/>
        <v>0055_Ingénieurs et cadres techniques d'entreprise_1</v>
      </c>
      <c r="AD14" t="str">
        <f>INDEX(PDC!$I$1:$L$33,MATCH('RP2016'!AF14,PDC!I:I,0),MATCH(PDC!$K$1,PDC!$I$1:$L$1,0))</f>
        <v>Ingénieurs et cadres techniques d'entreprise</v>
      </c>
      <c r="AE14" t="s">
        <v>199</v>
      </c>
      <c r="AF14" t="s">
        <v>101</v>
      </c>
      <c r="AG14" t="s">
        <v>125</v>
      </c>
      <c r="AH14" s="58">
        <v>1620.4303920897</v>
      </c>
      <c r="AI14">
        <f t="shared" si="5"/>
        <v>1620.4303920897</v>
      </c>
      <c r="AL14" t="str">
        <f t="shared" si="6"/>
        <v>0055_Information et communication</v>
      </c>
      <c r="AM14" t="str">
        <f>INDEX(PDC!$F$42:$G$60,MATCH('RP2016'!$AO14,PDC!$F$42:$F$60,0),2)</f>
        <v>Information et communication</v>
      </c>
      <c r="AN14" t="s">
        <v>125</v>
      </c>
      <c r="AO14" t="s">
        <v>319</v>
      </c>
      <c r="AP14">
        <v>69.52</v>
      </c>
      <c r="AQ14">
        <v>30.6</v>
      </c>
      <c r="AR14">
        <v>3.16</v>
      </c>
      <c r="AS14">
        <v>3.8</v>
      </c>
      <c r="AT14">
        <f t="shared" si="7"/>
        <v>100.12</v>
      </c>
      <c r="AU14">
        <f t="shared" si="8"/>
        <v>6.96</v>
      </c>
      <c r="AV14" s="82">
        <f t="shared" si="9"/>
        <v>69.52</v>
      </c>
      <c r="AW14" s="82">
        <f t="shared" si="10"/>
        <v>30.6</v>
      </c>
      <c r="AX14" s="82" t="str">
        <f t="shared" si="11"/>
        <v>(s)</v>
      </c>
      <c r="AY14" s="82" t="str">
        <f t="shared" si="12"/>
        <v>(s)</v>
      </c>
      <c r="AZ14" s="82">
        <f t="shared" si="13"/>
        <v>100.12</v>
      </c>
      <c r="BA14" s="82">
        <f t="shared" si="14"/>
        <v>6.96</v>
      </c>
      <c r="BB14" s="82">
        <f t="shared" si="15"/>
        <v>107.08</v>
      </c>
      <c r="BE14" t="str">
        <f t="shared" si="16"/>
        <v>0055_FZ_TP1_SEXE1</v>
      </c>
      <c r="BF14">
        <v>1</v>
      </c>
      <c r="BG14" t="s">
        <v>199</v>
      </c>
      <c r="BH14" t="s">
        <v>216</v>
      </c>
      <c r="BI14" t="s">
        <v>125</v>
      </c>
      <c r="BJ14" s="61">
        <v>1258.96365385132</v>
      </c>
      <c r="BK14" s="61">
        <f t="shared" si="17"/>
        <v>1258.96365385132</v>
      </c>
    </row>
    <row r="15" spans="1:63" x14ac:dyDescent="0.35">
      <c r="A15" t="str">
        <f t="shared" si="0"/>
        <v>0055_Industrie pharmaceutique_2</v>
      </c>
      <c r="B15" t="str">
        <f>INDEX(PDC!$F$1:$G$40,MATCH('RP2016'!C15,PDC!F:F,0),MATCH(PDC!$G$1,PDC!$F$1:$G$1,0))</f>
        <v>Industrie pharmaceutique</v>
      </c>
      <c r="C15" t="s">
        <v>206</v>
      </c>
      <c r="D15" t="s">
        <v>125</v>
      </c>
      <c r="E15" t="s">
        <v>200</v>
      </c>
      <c r="F15" s="58">
        <v>5</v>
      </c>
      <c r="G15">
        <f t="shared" si="18"/>
        <v>5</v>
      </c>
      <c r="J15" s="58" t="str">
        <f t="shared" si="1"/>
        <v>38_2</v>
      </c>
      <c r="K15" t="s">
        <v>200</v>
      </c>
      <c r="L15" t="s">
        <v>101</v>
      </c>
      <c r="M15">
        <v>160438.163935063</v>
      </c>
      <c r="P15" t="str">
        <f t="shared" si="2"/>
        <v>0059_moins de 20 ans</v>
      </c>
      <c r="Q15" t="s">
        <v>161</v>
      </c>
      <c r="R15" t="s">
        <v>37</v>
      </c>
      <c r="S15">
        <v>339.53686811756501</v>
      </c>
      <c r="V15" t="str">
        <f t="shared" si="3"/>
        <v>0063_Ouvriers</v>
      </c>
      <c r="W15" t="s">
        <v>46</v>
      </c>
      <c r="X15" t="s">
        <v>307</v>
      </c>
      <c r="Y15" t="s">
        <v>181</v>
      </c>
      <c r="Z15" s="58">
        <v>2822.7050599990798</v>
      </c>
      <c r="AC15" t="str">
        <f t="shared" si="4"/>
        <v>0055_Ingénieurs et cadres techniques d'entreprise_2</v>
      </c>
      <c r="AD15" t="str">
        <f>INDEX(PDC!$I$1:$L$33,MATCH('RP2016'!AF15,PDC!I:I,0),MATCH(PDC!$K$1,PDC!$I$1:$L$1,0))</f>
        <v>Ingénieurs et cadres techniques d'entreprise</v>
      </c>
      <c r="AE15" t="s">
        <v>200</v>
      </c>
      <c r="AF15" t="s">
        <v>101</v>
      </c>
      <c r="AG15" t="s">
        <v>125</v>
      </c>
      <c r="AH15" s="58">
        <v>396.19935631050902</v>
      </c>
      <c r="AI15">
        <f t="shared" si="5"/>
        <v>396.19935631050902</v>
      </c>
      <c r="AL15" t="str">
        <f t="shared" si="6"/>
        <v>0055_Activités financières et d'assurance</v>
      </c>
      <c r="AM15" t="str">
        <f>INDEX(PDC!$F$42:$G$60,MATCH('RP2016'!$AO15,PDC!$F$42:$F$60,0),2)</f>
        <v>Activités financières et d'assurance</v>
      </c>
      <c r="AN15" t="s">
        <v>125</v>
      </c>
      <c r="AO15" t="s">
        <v>223</v>
      </c>
      <c r="AP15">
        <v>89.46</v>
      </c>
      <c r="AQ15">
        <v>161.41</v>
      </c>
      <c r="AR15">
        <v>16.79</v>
      </c>
      <c r="AS15">
        <v>9.2100000000000009</v>
      </c>
      <c r="AT15">
        <f t="shared" si="7"/>
        <v>250.87</v>
      </c>
      <c r="AU15">
        <f t="shared" si="8"/>
        <v>26</v>
      </c>
      <c r="AV15" s="82">
        <f t="shared" si="9"/>
        <v>89.46</v>
      </c>
      <c r="AW15" s="82">
        <f t="shared" si="10"/>
        <v>161.41</v>
      </c>
      <c r="AX15" s="82">
        <f t="shared" si="11"/>
        <v>16.79</v>
      </c>
      <c r="AY15" s="82">
        <f t="shared" si="12"/>
        <v>9.2100000000000009</v>
      </c>
      <c r="AZ15" s="82">
        <f t="shared" si="13"/>
        <v>250.87</v>
      </c>
      <c r="BA15" s="82">
        <f t="shared" si="14"/>
        <v>26</v>
      </c>
      <c r="BB15" s="82">
        <f t="shared" si="15"/>
        <v>276.87</v>
      </c>
      <c r="BE15" t="str">
        <f t="shared" si="16"/>
        <v>0055_FZ_TP2_SEXE1</v>
      </c>
      <c r="BF15">
        <v>1</v>
      </c>
      <c r="BG15" t="s">
        <v>200</v>
      </c>
      <c r="BH15" t="s">
        <v>216</v>
      </c>
      <c r="BI15" t="s">
        <v>125</v>
      </c>
      <c r="BJ15" s="61">
        <v>33.028013364447901</v>
      </c>
      <c r="BK15" s="61">
        <f t="shared" si="17"/>
        <v>33.028013364447901</v>
      </c>
    </row>
    <row r="16" spans="1:63" x14ac:dyDescent="0.35">
      <c r="A16" t="str">
        <f t="shared" si="0"/>
        <v>0055_Fabrication de produits en caoutchouc et en plastique ainsi que d'autres produits minéraux non métalliques_1</v>
      </c>
      <c r="B16" t="str">
        <f>INDEX(PDC!$F$1:$G$40,MATCH('RP2016'!C16,PDC!F:F,0),MATCH(PDC!$G$1,PDC!$F$1:$G$1,0))</f>
        <v>Fabrication de produits en caoutchouc et en plastique ainsi que d'autres produits minéraux non métalliques</v>
      </c>
      <c r="C16" t="s">
        <v>207</v>
      </c>
      <c r="D16" t="s">
        <v>125</v>
      </c>
      <c r="E16" t="s">
        <v>199</v>
      </c>
      <c r="F16" s="58">
        <v>529.09556029545797</v>
      </c>
      <c r="G16">
        <f t="shared" si="18"/>
        <v>529.09556029545797</v>
      </c>
      <c r="J16" s="58" t="str">
        <f t="shared" si="1"/>
        <v>42_1</v>
      </c>
      <c r="K16" t="s">
        <v>199</v>
      </c>
      <c r="L16" t="s">
        <v>103</v>
      </c>
      <c r="M16">
        <v>104896.196490659</v>
      </c>
      <c r="P16" t="str">
        <f t="shared" si="2"/>
        <v>0063_20 à 29 ans</v>
      </c>
      <c r="Q16" t="s">
        <v>181</v>
      </c>
      <c r="R16" t="s">
        <v>38</v>
      </c>
      <c r="S16">
        <v>1369.6628190986901</v>
      </c>
      <c r="V16" t="str">
        <f t="shared" si="3"/>
        <v>0064_Cadres et professions intellectuelles supérieures</v>
      </c>
      <c r="W16" t="s">
        <v>43</v>
      </c>
      <c r="X16" t="s">
        <v>304</v>
      </c>
      <c r="Y16" t="s">
        <v>185</v>
      </c>
      <c r="Z16" s="58">
        <v>394.502173478884</v>
      </c>
      <c r="AC16" t="str">
        <f t="shared" si="4"/>
        <v>0055_Professeurs des écoles, instituteurs et assimilés_1</v>
      </c>
      <c r="AD16" t="str">
        <f>INDEX(PDC!$I$1:$L$33,MATCH('RP2016'!AF16,PDC!I:I,0),MATCH(PDC!$K$1,PDC!$I$1:$L$1,0))</f>
        <v>Professeurs des écoles, instituteurs et assimilés</v>
      </c>
      <c r="AE16" t="s">
        <v>199</v>
      </c>
      <c r="AF16" t="s">
        <v>103</v>
      </c>
      <c r="AG16" t="s">
        <v>125</v>
      </c>
      <c r="AH16" s="58">
        <v>83.023305399935197</v>
      </c>
      <c r="AI16">
        <f t="shared" si="5"/>
        <v>83.023305399935197</v>
      </c>
      <c r="AL16" t="str">
        <f t="shared" si="6"/>
        <v>0055_Activités immobilières</v>
      </c>
      <c r="AM16" t="str">
        <f>INDEX(PDC!$F$42:$G$60,MATCH('RP2016'!$AO16,PDC!$F$42:$F$60,0),2)</f>
        <v>Activités immobilières</v>
      </c>
      <c r="AN16" t="s">
        <v>125</v>
      </c>
      <c r="AO16" t="s">
        <v>224</v>
      </c>
      <c r="AP16">
        <v>53</v>
      </c>
      <c r="AQ16">
        <v>44.61</v>
      </c>
      <c r="AR16">
        <v>12.24</v>
      </c>
      <c r="AT16">
        <f t="shared" si="7"/>
        <v>97.61</v>
      </c>
      <c r="AU16">
        <f t="shared" si="8"/>
        <v>12.24</v>
      </c>
      <c r="AV16" s="82">
        <f t="shared" si="9"/>
        <v>53</v>
      </c>
      <c r="AW16" s="82">
        <f t="shared" si="10"/>
        <v>44.61</v>
      </c>
      <c r="AX16" s="82">
        <f t="shared" si="11"/>
        <v>12.24</v>
      </c>
      <c r="AY16" s="82">
        <f t="shared" si="12"/>
        <v>0</v>
      </c>
      <c r="AZ16" s="82">
        <f t="shared" si="13"/>
        <v>97.61</v>
      </c>
      <c r="BA16" s="82">
        <f t="shared" si="14"/>
        <v>12.24</v>
      </c>
      <c r="BB16" s="82">
        <f t="shared" si="15"/>
        <v>109.85</v>
      </c>
      <c r="BE16" t="str">
        <f t="shared" si="16"/>
        <v>0055_GZ_TP1_SEXE1</v>
      </c>
      <c r="BF16">
        <v>1</v>
      </c>
      <c r="BG16" t="s">
        <v>199</v>
      </c>
      <c r="BH16" t="s">
        <v>217</v>
      </c>
      <c r="BI16" t="s">
        <v>125</v>
      </c>
      <c r="BJ16" s="61">
        <v>816.35927881670705</v>
      </c>
      <c r="BK16" s="61">
        <f t="shared" si="17"/>
        <v>816.35927881670705</v>
      </c>
    </row>
    <row r="17" spans="1:63" x14ac:dyDescent="0.35">
      <c r="A17" t="str">
        <f t="shared" si="0"/>
        <v>0055_Fabrication de produits en caoutchouc et en plastique ainsi que d'autres produits minéraux non métalliques_2</v>
      </c>
      <c r="B17" t="str">
        <f>INDEX(PDC!$F$1:$G$40,MATCH('RP2016'!C17,PDC!F:F,0),MATCH(PDC!$G$1,PDC!$F$1:$G$1,0))</f>
        <v>Fabrication de produits en caoutchouc et en plastique ainsi que d'autres produits minéraux non métalliques</v>
      </c>
      <c r="C17" t="s">
        <v>207</v>
      </c>
      <c r="D17" t="s">
        <v>125</v>
      </c>
      <c r="E17" t="s">
        <v>200</v>
      </c>
      <c r="F17" s="58">
        <v>211.46384500617501</v>
      </c>
      <c r="G17">
        <f t="shared" si="18"/>
        <v>211.46384500617501</v>
      </c>
      <c r="J17" s="58" t="str">
        <f t="shared" si="1"/>
        <v>42_2</v>
      </c>
      <c r="K17" t="s">
        <v>200</v>
      </c>
      <c r="L17" t="s">
        <v>103</v>
      </c>
      <c r="M17">
        <v>94651.668387322803</v>
      </c>
      <c r="P17" t="str">
        <f t="shared" si="2"/>
        <v>0063_30 à 39 ans</v>
      </c>
      <c r="Q17" t="s">
        <v>181</v>
      </c>
      <c r="R17" t="s">
        <v>39</v>
      </c>
      <c r="S17">
        <v>1612.3256564113999</v>
      </c>
      <c r="V17" t="str">
        <f t="shared" si="3"/>
        <v>0064_Professions intermédiaires</v>
      </c>
      <c r="W17" t="s">
        <v>44</v>
      </c>
      <c r="X17" t="s">
        <v>305</v>
      </c>
      <c r="Y17" t="s">
        <v>185</v>
      </c>
      <c r="Z17" s="58">
        <v>1159.54228292314</v>
      </c>
      <c r="AC17" t="str">
        <f t="shared" si="4"/>
        <v>0055_Professeurs des écoles, instituteurs et assimilés_2</v>
      </c>
      <c r="AD17" t="str">
        <f>INDEX(PDC!$I$1:$L$33,MATCH('RP2016'!AF17,PDC!I:I,0),MATCH(PDC!$K$1,PDC!$I$1:$L$1,0))</f>
        <v>Professeurs des écoles, instituteurs et assimilés</v>
      </c>
      <c r="AE17" t="s">
        <v>200</v>
      </c>
      <c r="AF17" t="s">
        <v>103</v>
      </c>
      <c r="AG17" t="s">
        <v>125</v>
      </c>
      <c r="AH17" s="58">
        <v>230.242544829753</v>
      </c>
      <c r="AI17">
        <f t="shared" si="5"/>
        <v>230.242544829753</v>
      </c>
      <c r="AL17" t="str">
        <f t="shared" si="6"/>
        <v>0055_Activités scientifiques et techniques ; services administratifs et de soutien</v>
      </c>
      <c r="AM17" t="str">
        <f>INDEX(PDC!$F$42:$G$60,MATCH('RP2016'!$AO17,PDC!$F$42:$F$60,0),2)</f>
        <v>Activités scientifiques et techniques ; services administratifs et de soutien</v>
      </c>
      <c r="AN17" t="s">
        <v>125</v>
      </c>
      <c r="AO17" t="s">
        <v>320</v>
      </c>
      <c r="AP17">
        <v>1640.95</v>
      </c>
      <c r="AQ17">
        <v>762.17</v>
      </c>
      <c r="AR17">
        <v>398.92</v>
      </c>
      <c r="AS17">
        <v>236.83</v>
      </c>
      <c r="AT17">
        <f t="shared" si="7"/>
        <v>2403.12</v>
      </c>
      <c r="AU17">
        <f t="shared" si="8"/>
        <v>635.75</v>
      </c>
      <c r="AV17" s="82">
        <f t="shared" si="9"/>
        <v>1640.95</v>
      </c>
      <c r="AW17" s="82">
        <f t="shared" si="10"/>
        <v>762.17</v>
      </c>
      <c r="AX17" s="82">
        <f t="shared" si="11"/>
        <v>398.92</v>
      </c>
      <c r="AY17" s="82">
        <f t="shared" si="12"/>
        <v>236.83</v>
      </c>
      <c r="AZ17" s="82">
        <f t="shared" si="13"/>
        <v>2403.12</v>
      </c>
      <c r="BA17" s="82">
        <f t="shared" si="14"/>
        <v>635.75</v>
      </c>
      <c r="BB17" s="82">
        <f t="shared" si="15"/>
        <v>3038.87</v>
      </c>
      <c r="BE17" t="str">
        <f t="shared" si="16"/>
        <v>0055_GZ_TP2_SEXE1</v>
      </c>
      <c r="BF17">
        <v>1</v>
      </c>
      <c r="BG17" t="s">
        <v>200</v>
      </c>
      <c r="BH17" t="s">
        <v>217</v>
      </c>
      <c r="BI17" t="s">
        <v>125</v>
      </c>
      <c r="BJ17" s="61">
        <v>31.1101421179177</v>
      </c>
      <c r="BK17" s="61">
        <f t="shared" si="17"/>
        <v>31.1101421179177</v>
      </c>
    </row>
    <row r="18" spans="1:63" x14ac:dyDescent="0.35">
      <c r="A18" t="str">
        <f t="shared" si="0"/>
        <v>0055_Métallurgie et fabrication de produits métalliques à l'exception des machines et des équipements_1</v>
      </c>
      <c r="B18" t="str">
        <f>INDEX(PDC!$F$1:$G$40,MATCH('RP2016'!C18,PDC!F:F,0),MATCH(PDC!$G$1,PDC!$F$1:$G$1,0))</f>
        <v>Métallurgie et fabrication de produits métalliques à l'exception des machines et des équipements</v>
      </c>
      <c r="C18" t="s">
        <v>208</v>
      </c>
      <c r="D18" t="s">
        <v>125</v>
      </c>
      <c r="E18" t="s">
        <v>199</v>
      </c>
      <c r="F18" s="58">
        <v>459.53269754041202</v>
      </c>
      <c r="G18">
        <f t="shared" si="18"/>
        <v>459.53269754041202</v>
      </c>
      <c r="J18" s="58" t="str">
        <f t="shared" si="1"/>
        <v>43_1</v>
      </c>
      <c r="K18" t="s">
        <v>199</v>
      </c>
      <c r="L18" t="s">
        <v>105</v>
      </c>
      <c r="M18">
        <v>28634.949121192301</v>
      </c>
      <c r="P18" t="str">
        <f t="shared" si="2"/>
        <v>0063_40 à 49 ans</v>
      </c>
      <c r="Q18" t="s">
        <v>181</v>
      </c>
      <c r="R18" t="s">
        <v>40</v>
      </c>
      <c r="S18">
        <v>1499.4222373154901</v>
      </c>
      <c r="V18" t="str">
        <f t="shared" si="3"/>
        <v>0064_Employés</v>
      </c>
      <c r="W18" t="s">
        <v>45</v>
      </c>
      <c r="X18" t="s">
        <v>306</v>
      </c>
      <c r="Y18" t="s">
        <v>185</v>
      </c>
      <c r="Z18" s="58">
        <v>2232.3633429497299</v>
      </c>
      <c r="AC18" t="str">
        <f t="shared" si="4"/>
        <v>0055_Professions intermédiaires de la santé et du travail social_1</v>
      </c>
      <c r="AD18" t="str">
        <f>INDEX(PDC!$I$1:$L$33,MATCH('RP2016'!AF18,PDC!I:I,0),MATCH(PDC!$K$1,PDC!$I$1:$L$1,0))</f>
        <v>Professions intermédiaires de la santé et du travail social</v>
      </c>
      <c r="AE18" t="s">
        <v>199</v>
      </c>
      <c r="AF18" t="s">
        <v>105</v>
      </c>
      <c r="AG18" t="s">
        <v>125</v>
      </c>
      <c r="AH18" s="58">
        <v>105.51456897192701</v>
      </c>
      <c r="AI18">
        <f t="shared" si="5"/>
        <v>105.51456897192701</v>
      </c>
      <c r="AL18" t="str">
        <f t="shared" si="6"/>
        <v>0055_Administration publique, enseignement, santé humaine et action sociale</v>
      </c>
      <c r="AM18" t="str">
        <f>INDEX(PDC!$F$42:$G$60,MATCH('RP2016'!$AO18,PDC!$F$42:$F$60,0),2)</f>
        <v>Administration publique, enseignement, santé humaine et action sociale</v>
      </c>
      <c r="AN18" t="s">
        <v>125</v>
      </c>
      <c r="AO18" t="s">
        <v>321</v>
      </c>
      <c r="AP18">
        <v>390.73</v>
      </c>
      <c r="AQ18">
        <v>1458.89</v>
      </c>
      <c r="AR18">
        <v>158.62</v>
      </c>
      <c r="AS18">
        <v>542.22</v>
      </c>
      <c r="AT18">
        <f t="shared" si="7"/>
        <v>1849.6200000000001</v>
      </c>
      <c r="AU18">
        <f t="shared" si="8"/>
        <v>700.84</v>
      </c>
      <c r="AV18" s="82">
        <f t="shared" si="9"/>
        <v>390.73</v>
      </c>
      <c r="AW18" s="82">
        <f t="shared" si="10"/>
        <v>1458.89</v>
      </c>
      <c r="AX18" s="82">
        <f t="shared" si="11"/>
        <v>158.62</v>
      </c>
      <c r="AY18" s="82">
        <f t="shared" si="12"/>
        <v>542.22</v>
      </c>
      <c r="AZ18" s="82">
        <f t="shared" si="13"/>
        <v>1849.6200000000001</v>
      </c>
      <c r="BA18" s="82">
        <f t="shared" si="14"/>
        <v>700.84</v>
      </c>
      <c r="BB18" s="82">
        <f t="shared" si="15"/>
        <v>2550.46</v>
      </c>
      <c r="BE18" t="str">
        <f t="shared" si="16"/>
        <v>0055_HZ_TP1_SEXE1</v>
      </c>
      <c r="BF18">
        <v>1</v>
      </c>
      <c r="BG18" t="s">
        <v>199</v>
      </c>
      <c r="BH18" t="s">
        <v>218</v>
      </c>
      <c r="BI18" t="s">
        <v>125</v>
      </c>
      <c r="BJ18" s="61">
        <v>531.93872043341298</v>
      </c>
      <c r="BK18" s="61">
        <f t="shared" si="17"/>
        <v>531.93872043341298</v>
      </c>
    </row>
    <row r="19" spans="1:63" x14ac:dyDescent="0.35">
      <c r="A19" t="str">
        <f t="shared" si="0"/>
        <v>0055_Métallurgie et fabrication de produits métalliques à l'exception des machines et des équipements_2</v>
      </c>
      <c r="B19" t="str">
        <f>INDEX(PDC!$F$1:$G$40,MATCH('RP2016'!C19,PDC!F:F,0),MATCH(PDC!$G$1,PDC!$F$1:$G$1,0))</f>
        <v>Métallurgie et fabrication de produits métalliques à l'exception des machines et des équipements</v>
      </c>
      <c r="C19" t="s">
        <v>208</v>
      </c>
      <c r="D19" t="s">
        <v>125</v>
      </c>
      <c r="E19" t="s">
        <v>200</v>
      </c>
      <c r="F19" s="58">
        <v>104.92636322444299</v>
      </c>
      <c r="G19">
        <f t="shared" si="18"/>
        <v>104.92636322444299</v>
      </c>
      <c r="J19" s="58" t="str">
        <f t="shared" si="1"/>
        <v>43_2</v>
      </c>
      <c r="K19" t="s">
        <v>200</v>
      </c>
      <c r="L19" t="s">
        <v>105</v>
      </c>
      <c r="M19">
        <v>26841.277634827598</v>
      </c>
      <c r="P19" t="str">
        <f t="shared" si="2"/>
        <v>0063_50 à 59 ans</v>
      </c>
      <c r="Q19" t="s">
        <v>181</v>
      </c>
      <c r="R19" t="s">
        <v>41</v>
      </c>
      <c r="S19">
        <v>1851.6578266977799</v>
      </c>
      <c r="V19" t="str">
        <f t="shared" si="3"/>
        <v>0064_Ouvriers</v>
      </c>
      <c r="W19" t="s">
        <v>46</v>
      </c>
      <c r="X19" t="s">
        <v>307</v>
      </c>
      <c r="Y19" t="s">
        <v>185</v>
      </c>
      <c r="Z19" s="58">
        <v>1757.6775967605899</v>
      </c>
      <c r="AC19" t="str">
        <f t="shared" si="4"/>
        <v>0055_Professions intermédiaires de la santé et du travail social_2</v>
      </c>
      <c r="AD19" t="str">
        <f>INDEX(PDC!$I$1:$L$33,MATCH('RP2016'!AF19,PDC!I:I,0),MATCH(PDC!$K$1,PDC!$I$1:$L$1,0))</f>
        <v>Professions intermédiaires de la santé et du travail social</v>
      </c>
      <c r="AE19" t="s">
        <v>200</v>
      </c>
      <c r="AF19" t="s">
        <v>105</v>
      </c>
      <c r="AG19" t="s">
        <v>125</v>
      </c>
      <c r="AH19" s="58">
        <v>333.69606836217099</v>
      </c>
      <c r="AI19">
        <f t="shared" si="5"/>
        <v>333.69606836217099</v>
      </c>
      <c r="AL19" t="str">
        <f t="shared" si="6"/>
        <v>0055_Autres activités de services</v>
      </c>
      <c r="AM19" t="str">
        <f>INDEX(PDC!$F$42:$G$60,MATCH('RP2016'!$AO19,PDC!$F$42:$F$60,0),2)</f>
        <v>Autres activités de services</v>
      </c>
      <c r="AN19" t="s">
        <v>125</v>
      </c>
      <c r="AO19" t="s">
        <v>322</v>
      </c>
      <c r="AP19">
        <v>59.32</v>
      </c>
      <c r="AQ19">
        <v>288.41000000000003</v>
      </c>
      <c r="AR19">
        <v>66.459999999999994</v>
      </c>
      <c r="AS19">
        <v>136.19</v>
      </c>
      <c r="AT19">
        <f t="shared" si="7"/>
        <v>347.73</v>
      </c>
      <c r="AU19">
        <f t="shared" si="8"/>
        <v>202.64999999999998</v>
      </c>
      <c r="AV19" s="82">
        <f t="shared" si="9"/>
        <v>59.32</v>
      </c>
      <c r="AW19" s="82">
        <f t="shared" si="10"/>
        <v>288.41000000000003</v>
      </c>
      <c r="AX19" s="82">
        <f t="shared" si="11"/>
        <v>66.459999999999994</v>
      </c>
      <c r="AY19" s="82">
        <f t="shared" si="12"/>
        <v>136.19</v>
      </c>
      <c r="AZ19" s="82">
        <f t="shared" si="13"/>
        <v>347.73</v>
      </c>
      <c r="BA19" s="82">
        <f t="shared" si="14"/>
        <v>202.64999999999998</v>
      </c>
      <c r="BB19" s="82">
        <f t="shared" si="15"/>
        <v>550.38</v>
      </c>
      <c r="BE19" t="str">
        <f t="shared" si="16"/>
        <v>0055_HZ_TP2_SEXE1</v>
      </c>
      <c r="BF19">
        <v>1</v>
      </c>
      <c r="BG19" t="s">
        <v>200</v>
      </c>
      <c r="BH19" t="s">
        <v>218</v>
      </c>
      <c r="BI19" t="s">
        <v>125</v>
      </c>
      <c r="BJ19" s="61">
        <v>29.960587966656998</v>
      </c>
      <c r="BK19" s="61">
        <f t="shared" si="17"/>
        <v>29.960587966656998</v>
      </c>
    </row>
    <row r="20" spans="1:63" x14ac:dyDescent="0.35">
      <c r="A20" t="str">
        <f t="shared" si="0"/>
        <v>0055_Fabrication de produits informatiques, électroniques et optiques_1</v>
      </c>
      <c r="B20" t="str">
        <f>INDEX(PDC!$F$1:$G$40,MATCH('RP2016'!C20,PDC!F:F,0),MATCH(PDC!$G$1,PDC!$F$1:$G$1,0))</f>
        <v>Fabrication de produits informatiques, électroniques et optiques</v>
      </c>
      <c r="C20" t="s">
        <v>209</v>
      </c>
      <c r="D20" t="s">
        <v>125</v>
      </c>
      <c r="E20" t="s">
        <v>199</v>
      </c>
      <c r="F20" s="58">
        <v>13.5941133386043</v>
      </c>
      <c r="G20">
        <f t="shared" si="18"/>
        <v>13.5941133386043</v>
      </c>
      <c r="J20" s="58" t="str">
        <f t="shared" si="1"/>
        <v>63_1</v>
      </c>
      <c r="K20" t="s">
        <v>199</v>
      </c>
      <c r="L20" t="s">
        <v>107</v>
      </c>
      <c r="M20">
        <v>100434.84067326</v>
      </c>
      <c r="P20" t="str">
        <f t="shared" si="2"/>
        <v>0063_60 ans et plus</v>
      </c>
      <c r="Q20" t="s">
        <v>181</v>
      </c>
      <c r="R20" t="s">
        <v>42</v>
      </c>
      <c r="S20">
        <v>457.662685038277</v>
      </c>
      <c r="V20" t="str">
        <f t="shared" si="3"/>
        <v>8401_Cadres et professions intellectuelles supérieures</v>
      </c>
      <c r="W20" t="s">
        <v>43</v>
      </c>
      <c r="X20" t="s">
        <v>304</v>
      </c>
      <c r="Y20" t="s">
        <v>117</v>
      </c>
      <c r="Z20" s="58">
        <v>13232.1675197037</v>
      </c>
      <c r="AC20" t="str">
        <f t="shared" si="4"/>
        <v>0055_Professions intermédiaires administratives de la Fonction Publique_1</v>
      </c>
      <c r="AD20" t="str">
        <f>INDEX(PDC!$I$1:$L$33,MATCH('RP2016'!AF20,PDC!I:I,0),MATCH(PDC!$K$1,PDC!$I$1:$L$1,0))</f>
        <v>Professions intermédiaires administratives de la Fonction Publique</v>
      </c>
      <c r="AE20" t="s">
        <v>199</v>
      </c>
      <c r="AF20" t="s">
        <v>278</v>
      </c>
      <c r="AG20" t="s">
        <v>125</v>
      </c>
      <c r="AH20" s="58">
        <v>36.947745186274602</v>
      </c>
      <c r="AI20">
        <f t="shared" si="5"/>
        <v>36.947745186274602</v>
      </c>
      <c r="AL20" t="str">
        <f t="shared" si="6"/>
        <v>0055_Tous secteurs</v>
      </c>
      <c r="AM20" t="str">
        <f>INDEX(PDC!$F$42:$G$60,MATCH('RP2016'!$AO20,PDC!$F$42:$F$60,0),2)</f>
        <v>Tous secteurs</v>
      </c>
      <c r="AN20" t="s">
        <v>125</v>
      </c>
      <c r="AO20" t="s">
        <v>78</v>
      </c>
      <c r="AP20">
        <v>10324.58</v>
      </c>
      <c r="AQ20">
        <v>5460.28</v>
      </c>
      <c r="AR20">
        <v>1316.53</v>
      </c>
      <c r="AS20">
        <v>1308.8699999999999</v>
      </c>
      <c r="AT20">
        <f t="shared" si="7"/>
        <v>15784.86</v>
      </c>
      <c r="AU20">
        <f t="shared" si="8"/>
        <v>2625.3999999999996</v>
      </c>
      <c r="AV20" s="82">
        <f t="shared" si="9"/>
        <v>10324.58</v>
      </c>
      <c r="AW20" s="82">
        <f t="shared" si="10"/>
        <v>5460.28</v>
      </c>
      <c r="AX20" s="82">
        <f t="shared" si="11"/>
        <v>1316.53</v>
      </c>
      <c r="AY20" s="82">
        <f t="shared" si="12"/>
        <v>1308.8699999999999</v>
      </c>
      <c r="AZ20" s="82">
        <f t="shared" si="13"/>
        <v>15784.86</v>
      </c>
      <c r="BA20" s="82">
        <f t="shared" si="14"/>
        <v>2625.3999999999996</v>
      </c>
      <c r="BB20" s="82">
        <f t="shared" si="15"/>
        <v>18410.260000000002</v>
      </c>
      <c r="BE20" t="str">
        <f t="shared" si="16"/>
        <v>0055_IZ_TP1_SEXE1</v>
      </c>
      <c r="BF20">
        <v>1</v>
      </c>
      <c r="BG20" t="s">
        <v>199</v>
      </c>
      <c r="BH20" t="s">
        <v>219</v>
      </c>
      <c r="BI20" t="s">
        <v>125</v>
      </c>
      <c r="BJ20" s="61">
        <v>165.23486481218001</v>
      </c>
      <c r="BK20" s="61">
        <f t="shared" si="17"/>
        <v>165.23486481218001</v>
      </c>
    </row>
    <row r="21" spans="1:63" x14ac:dyDescent="0.35">
      <c r="A21" t="str">
        <f t="shared" si="0"/>
        <v>0055_Fabrication d'équipements électriques_1</v>
      </c>
      <c r="B21" t="str">
        <f>INDEX(PDC!$F$1:$G$40,MATCH('RP2016'!C21,PDC!F:F,0),MATCH(PDC!$G$1,PDC!$F$1:$G$1,0))</f>
        <v>Fabrication d'équipements électriques</v>
      </c>
      <c r="C21" t="s">
        <v>210</v>
      </c>
      <c r="D21" t="s">
        <v>125</v>
      </c>
      <c r="E21" t="s">
        <v>199</v>
      </c>
      <c r="F21" s="58">
        <v>65.031316597033495</v>
      </c>
      <c r="G21">
        <f t="shared" si="18"/>
        <v>65.031316597033495</v>
      </c>
      <c r="J21" s="58" t="str">
        <f t="shared" si="1"/>
        <v>63_2</v>
      </c>
      <c r="K21" t="s">
        <v>200</v>
      </c>
      <c r="L21" t="s">
        <v>107</v>
      </c>
      <c r="M21">
        <v>84491.489645189693</v>
      </c>
      <c r="P21" t="str">
        <f t="shared" si="2"/>
        <v>0063_moins de 20 ans</v>
      </c>
      <c r="Q21" t="s">
        <v>181</v>
      </c>
      <c r="R21" t="s">
        <v>37</v>
      </c>
      <c r="S21">
        <v>166.62848400732901</v>
      </c>
      <c r="V21" t="str">
        <f t="shared" si="3"/>
        <v>8401_Professions intermédiaires</v>
      </c>
      <c r="W21" t="s">
        <v>44</v>
      </c>
      <c r="X21" t="s">
        <v>305</v>
      </c>
      <c r="Y21" t="s">
        <v>117</v>
      </c>
      <c r="Z21" s="58">
        <v>26728.655592634899</v>
      </c>
      <c r="AC21" t="str">
        <f t="shared" si="4"/>
        <v>0055_Professions intermédiaires administratives de la Fonction Publique_2</v>
      </c>
      <c r="AD21" t="str">
        <f>INDEX(PDC!$I$1:$L$33,MATCH('RP2016'!AF21,PDC!I:I,0),MATCH(PDC!$K$1,PDC!$I$1:$L$1,0))</f>
        <v>Professions intermédiaires administratives de la Fonction Publique</v>
      </c>
      <c r="AE21" t="s">
        <v>200</v>
      </c>
      <c r="AF21" t="s">
        <v>278</v>
      </c>
      <c r="AG21" t="s">
        <v>125</v>
      </c>
      <c r="AH21" s="58">
        <v>45.038333858160001</v>
      </c>
      <c r="AI21">
        <f t="shared" si="5"/>
        <v>45.038333858160001</v>
      </c>
      <c r="AL21" t="str">
        <f t="shared" si="6"/>
        <v>0059_Agriculture, sylviculture et pêche</v>
      </c>
      <c r="AM21" t="str">
        <f>INDEX(PDC!$F$42:$G$60,MATCH('RP2016'!$AO21,PDC!$F$42:$F$60,0),2)</f>
        <v>Agriculture, sylviculture et pêche</v>
      </c>
      <c r="AN21" t="s">
        <v>161</v>
      </c>
      <c r="AO21" t="s">
        <v>198</v>
      </c>
      <c r="AP21">
        <v>137.27000000000001</v>
      </c>
      <c r="AQ21">
        <v>78.53</v>
      </c>
      <c r="AR21">
        <v>23.21</v>
      </c>
      <c r="AS21">
        <v>21.79</v>
      </c>
      <c r="AT21">
        <f t="shared" si="7"/>
        <v>215.8</v>
      </c>
      <c r="AU21">
        <f t="shared" si="8"/>
        <v>45</v>
      </c>
      <c r="AV21" s="82">
        <f t="shared" si="9"/>
        <v>137.27000000000001</v>
      </c>
      <c r="AW21" s="82">
        <f t="shared" si="10"/>
        <v>78.53</v>
      </c>
      <c r="AX21" s="82">
        <f t="shared" si="11"/>
        <v>23.21</v>
      </c>
      <c r="AY21" s="82">
        <f t="shared" si="12"/>
        <v>21.79</v>
      </c>
      <c r="AZ21" s="82">
        <f t="shared" si="13"/>
        <v>215.8</v>
      </c>
      <c r="BA21" s="82">
        <f t="shared" si="14"/>
        <v>45</v>
      </c>
      <c r="BB21" s="82">
        <f t="shared" si="15"/>
        <v>260.8</v>
      </c>
      <c r="BE21" t="str">
        <f t="shared" si="16"/>
        <v>0055_IZ_TP2_SEXE1</v>
      </c>
      <c r="BF21">
        <v>1</v>
      </c>
      <c r="BG21" t="s">
        <v>200</v>
      </c>
      <c r="BH21" t="s">
        <v>219</v>
      </c>
      <c r="BI21" t="s">
        <v>125</v>
      </c>
      <c r="BJ21" s="61">
        <v>48.428812313718502</v>
      </c>
      <c r="BK21" s="61">
        <f t="shared" si="17"/>
        <v>48.428812313718502</v>
      </c>
    </row>
    <row r="22" spans="1:63" x14ac:dyDescent="0.35">
      <c r="A22" t="str">
        <f t="shared" si="0"/>
        <v>0055_Fabrication d'équipements électriques_2</v>
      </c>
      <c r="B22" t="str">
        <f>INDEX(PDC!$F$1:$G$40,MATCH('RP2016'!C22,PDC!F:F,0),MATCH(PDC!$G$1,PDC!$F$1:$G$1,0))</f>
        <v>Fabrication d'équipements électriques</v>
      </c>
      <c r="C22" t="s">
        <v>210</v>
      </c>
      <c r="D22" t="s">
        <v>125</v>
      </c>
      <c r="E22" t="s">
        <v>200</v>
      </c>
      <c r="F22" s="58">
        <v>11.339346104114</v>
      </c>
      <c r="G22">
        <f t="shared" si="18"/>
        <v>11.339346104114</v>
      </c>
      <c r="J22" s="58" t="str">
        <f t="shared" si="1"/>
        <v>69_1</v>
      </c>
      <c r="K22" t="s">
        <v>199</v>
      </c>
      <c r="L22" t="s">
        <v>109</v>
      </c>
      <c r="M22">
        <v>345968.93152729602</v>
      </c>
      <c r="P22" t="str">
        <f t="shared" si="2"/>
        <v>0064_20 à 29 ans</v>
      </c>
      <c r="Q22" t="s">
        <v>185</v>
      </c>
      <c r="R22" t="s">
        <v>38</v>
      </c>
      <c r="S22">
        <v>937.808586064265</v>
      </c>
      <c r="V22" t="str">
        <f t="shared" si="3"/>
        <v>8401_Employés</v>
      </c>
      <c r="W22" t="s">
        <v>45</v>
      </c>
      <c r="X22" t="s">
        <v>306</v>
      </c>
      <c r="Y22" t="s">
        <v>117</v>
      </c>
      <c r="Z22" s="58">
        <v>27206.879295556999</v>
      </c>
      <c r="AC22" t="str">
        <f t="shared" si="4"/>
        <v>0055_Professions intermédiaires administratives et commerciales des entreprises_1</v>
      </c>
      <c r="AD22" t="str">
        <f>INDEX(PDC!$I$1:$L$33,MATCH('RP2016'!AF22,PDC!I:I,0),MATCH(PDC!$K$1,PDC!$I$1:$L$1,0))</f>
        <v>Professions intermédiaires administratives et commerciales des entreprises</v>
      </c>
      <c r="AE22" t="s">
        <v>199</v>
      </c>
      <c r="AF22" t="s">
        <v>279</v>
      </c>
      <c r="AG22" t="s">
        <v>125</v>
      </c>
      <c r="AH22" s="58">
        <v>828.59141699202405</v>
      </c>
      <c r="AI22">
        <f t="shared" si="5"/>
        <v>828.59141699202405</v>
      </c>
      <c r="AL22" t="str">
        <f t="shared" si="6"/>
        <v>0059_Fabrication de denrées alimentaires, de boissons et  de produits à base de tabac</v>
      </c>
      <c r="AM22" t="str">
        <f>INDEX(PDC!$F$42:$G$60,MATCH('RP2016'!$AO22,PDC!$F$42:$F$60,0),2)</f>
        <v>Fabrication de denrées alimentaires, de boissons et  de produits à base de tabac</v>
      </c>
      <c r="AN22" t="s">
        <v>161</v>
      </c>
      <c r="AO22" t="s">
        <v>314</v>
      </c>
      <c r="AP22">
        <v>445.06</v>
      </c>
      <c r="AQ22">
        <v>400.34</v>
      </c>
      <c r="AR22">
        <v>24.99</v>
      </c>
      <c r="AS22">
        <v>42.19</v>
      </c>
      <c r="AT22">
        <f t="shared" si="7"/>
        <v>845.4</v>
      </c>
      <c r="AU22">
        <f t="shared" si="8"/>
        <v>67.179999999999993</v>
      </c>
      <c r="AV22" s="82">
        <f t="shared" si="9"/>
        <v>445.06</v>
      </c>
      <c r="AW22" s="82">
        <f t="shared" si="10"/>
        <v>400.34</v>
      </c>
      <c r="AX22" s="82">
        <f t="shared" si="11"/>
        <v>24.99</v>
      </c>
      <c r="AY22" s="82">
        <f t="shared" si="12"/>
        <v>42.19</v>
      </c>
      <c r="AZ22" s="82">
        <f t="shared" si="13"/>
        <v>845.4</v>
      </c>
      <c r="BA22" s="82">
        <f t="shared" si="14"/>
        <v>67.179999999999993</v>
      </c>
      <c r="BB22" s="82">
        <f t="shared" si="15"/>
        <v>912.57999999999993</v>
      </c>
      <c r="BE22" t="str">
        <f t="shared" si="16"/>
        <v>0055_JZ_TP1_SEXE1</v>
      </c>
      <c r="BF22">
        <v>1</v>
      </c>
      <c r="BG22" t="s">
        <v>199</v>
      </c>
      <c r="BH22" t="s">
        <v>319</v>
      </c>
      <c r="BI22" t="s">
        <v>125</v>
      </c>
      <c r="BJ22" s="61">
        <v>72.679834915667897</v>
      </c>
      <c r="BK22" s="61">
        <f t="shared" si="17"/>
        <v>72.679834915667897</v>
      </c>
    </row>
    <row r="23" spans="1:63" x14ac:dyDescent="0.35">
      <c r="A23" t="str">
        <f t="shared" si="0"/>
        <v>0055_Fabrication de machines et équipements n.c.a._1</v>
      </c>
      <c r="B23" t="str">
        <f>INDEX(PDC!$F$1:$G$40,MATCH('RP2016'!C23,PDC!F:F,0),MATCH(PDC!$G$1,PDC!$F$1:$G$1,0))</f>
        <v>Fabrication de machines et équipements n.c.a.</v>
      </c>
      <c r="C23" t="s">
        <v>211</v>
      </c>
      <c r="D23" t="s">
        <v>125</v>
      </c>
      <c r="E23" t="s">
        <v>199</v>
      </c>
      <c r="F23" s="58">
        <v>46.665111040063302</v>
      </c>
      <c r="G23">
        <f t="shared" si="18"/>
        <v>46.665111040063302</v>
      </c>
      <c r="J23" s="58" t="str">
        <f t="shared" si="1"/>
        <v>69_2</v>
      </c>
      <c r="K23" t="s">
        <v>200</v>
      </c>
      <c r="L23" t="s">
        <v>109</v>
      </c>
      <c r="M23">
        <v>307151.82433139399</v>
      </c>
      <c r="P23" t="str">
        <f t="shared" si="2"/>
        <v>0064_30 à 39 ans</v>
      </c>
      <c r="Q23" t="s">
        <v>185</v>
      </c>
      <c r="R23" t="s">
        <v>39</v>
      </c>
      <c r="S23">
        <v>1260.5488834108601</v>
      </c>
      <c r="V23" t="str">
        <f t="shared" si="3"/>
        <v>8401_Ouvriers</v>
      </c>
      <c r="W23" t="s">
        <v>46</v>
      </c>
      <c r="X23" t="s">
        <v>307</v>
      </c>
      <c r="Y23" t="s">
        <v>117</v>
      </c>
      <c r="Z23" s="58">
        <v>25616.113422662002</v>
      </c>
      <c r="AC23" t="str">
        <f t="shared" si="4"/>
        <v>0055_Professions intermédiaires administratives et commerciales des entreprises_2</v>
      </c>
      <c r="AD23" t="str">
        <f>INDEX(PDC!$I$1:$L$33,MATCH('RP2016'!AF23,PDC!I:I,0),MATCH(PDC!$K$1,PDC!$I$1:$L$1,0))</f>
        <v>Professions intermédiaires administratives et commerciales des entreprises</v>
      </c>
      <c r="AE23" t="s">
        <v>200</v>
      </c>
      <c r="AF23" t="s">
        <v>279</v>
      </c>
      <c r="AG23" t="s">
        <v>125</v>
      </c>
      <c r="AH23" s="58">
        <v>914.22799899028303</v>
      </c>
      <c r="AI23">
        <f t="shared" si="5"/>
        <v>914.22799899028303</v>
      </c>
      <c r="AL23" t="str">
        <f t="shared" si="6"/>
        <v>0059_Cokéfaction et raffinage</v>
      </c>
      <c r="AM23" t="str">
        <f>INDEX(PDC!$F$42:$G$60,MATCH('RP2016'!$AO23,PDC!$F$42:$F$60,0),2)</f>
        <v>Cokéfaction et raffinage</v>
      </c>
      <c r="AN23" t="s">
        <v>161</v>
      </c>
      <c r="AO23" t="s">
        <v>323</v>
      </c>
      <c r="AP23">
        <v>5.01</v>
      </c>
      <c r="AT23">
        <f t="shared" si="7"/>
        <v>5.01</v>
      </c>
      <c r="AU23">
        <f t="shared" si="8"/>
        <v>0</v>
      </c>
      <c r="AV23" s="82">
        <f t="shared" si="9"/>
        <v>5.01</v>
      </c>
      <c r="AW23" s="82">
        <f t="shared" si="10"/>
        <v>0</v>
      </c>
      <c r="AX23" s="82">
        <f t="shared" si="11"/>
        <v>0</v>
      </c>
      <c r="AY23" s="82">
        <f t="shared" si="12"/>
        <v>0</v>
      </c>
      <c r="AZ23" s="82">
        <f t="shared" si="13"/>
        <v>5.01</v>
      </c>
      <c r="BA23" s="82">
        <f t="shared" si="14"/>
        <v>0</v>
      </c>
      <c r="BB23" s="82">
        <f t="shared" si="15"/>
        <v>5.01</v>
      </c>
      <c r="BE23" t="str">
        <f t="shared" si="16"/>
        <v>0055_KZ_TP1_SEXE1</v>
      </c>
      <c r="BF23">
        <v>1</v>
      </c>
      <c r="BG23" t="s">
        <v>199</v>
      </c>
      <c r="BH23" t="s">
        <v>223</v>
      </c>
      <c r="BI23" t="s">
        <v>125</v>
      </c>
      <c r="BJ23" s="61">
        <v>106.250385769126</v>
      </c>
      <c r="BK23" s="61">
        <f t="shared" si="17"/>
        <v>106.250385769126</v>
      </c>
    </row>
    <row r="24" spans="1:63" x14ac:dyDescent="0.35">
      <c r="A24" t="str">
        <f t="shared" si="0"/>
        <v>0055_Fabrication de matériels de transport_1</v>
      </c>
      <c r="B24" t="str">
        <f>INDEX(PDC!$F$1:$G$40,MATCH('RP2016'!C24,PDC!F:F,0),MATCH(PDC!$G$1,PDC!$F$1:$G$1,0))</f>
        <v>Fabrication de matériels de transport</v>
      </c>
      <c r="C24" t="s">
        <v>212</v>
      </c>
      <c r="D24" t="s">
        <v>125</v>
      </c>
      <c r="E24" t="s">
        <v>199</v>
      </c>
      <c r="F24" s="58">
        <v>15.7413509023994</v>
      </c>
      <c r="G24">
        <f t="shared" si="18"/>
        <v>15.7413509023994</v>
      </c>
      <c r="J24" s="58" t="str">
        <f t="shared" si="1"/>
        <v>73_1</v>
      </c>
      <c r="K24" t="s">
        <v>199</v>
      </c>
      <c r="L24" t="s">
        <v>111</v>
      </c>
      <c r="M24">
        <v>70324.8798635024</v>
      </c>
      <c r="P24" t="str">
        <f t="shared" si="2"/>
        <v>0064_40 à 49 ans</v>
      </c>
      <c r="Q24" t="s">
        <v>185</v>
      </c>
      <c r="R24" t="s">
        <v>40</v>
      </c>
      <c r="S24">
        <v>1429.9958063869699</v>
      </c>
      <c r="V24" t="str">
        <f t="shared" si="3"/>
        <v>8402_Cadres et professions intellectuelles supérieures</v>
      </c>
      <c r="W24" t="s">
        <v>43</v>
      </c>
      <c r="X24" t="s">
        <v>304</v>
      </c>
      <c r="Y24" t="s">
        <v>119</v>
      </c>
      <c r="Z24" s="58">
        <v>2205.4361738676098</v>
      </c>
      <c r="AC24" t="str">
        <f t="shared" si="4"/>
        <v>0055_Techniciens_1</v>
      </c>
      <c r="AD24" t="str">
        <f>INDEX(PDC!$I$1:$L$33,MATCH('RP2016'!AF24,PDC!I:I,0),MATCH(PDC!$K$1,PDC!$I$1:$L$1,0))</f>
        <v>Techniciens</v>
      </c>
      <c r="AE24" t="s">
        <v>199</v>
      </c>
      <c r="AF24" t="s">
        <v>280</v>
      </c>
      <c r="AG24" t="s">
        <v>125</v>
      </c>
      <c r="AH24" s="58">
        <v>2174.9770308295201</v>
      </c>
      <c r="AI24">
        <f t="shared" si="5"/>
        <v>2174.9770308295201</v>
      </c>
      <c r="AL24" t="str">
        <f t="shared" si="6"/>
        <v>0059_Fabrication d'équipements électriques, électroniques, informatiques ; fabrication de machines</v>
      </c>
      <c r="AM24" t="str">
        <f>INDEX(PDC!$F$42:$G$60,MATCH('RP2016'!$AO24,PDC!$F$42:$F$60,0),2)</f>
        <v>Fabrication d'équipements électriques, électroniques, informatiques ; fabrication de machines</v>
      </c>
      <c r="AN24" t="s">
        <v>161</v>
      </c>
      <c r="AO24" t="s">
        <v>315</v>
      </c>
      <c r="AP24">
        <v>143.24</v>
      </c>
      <c r="AQ24">
        <v>15.03</v>
      </c>
      <c r="AR24">
        <v>8.02</v>
      </c>
      <c r="AS24">
        <v>4.95</v>
      </c>
      <c r="AT24">
        <f t="shared" si="7"/>
        <v>158.27000000000001</v>
      </c>
      <c r="AU24">
        <f t="shared" si="8"/>
        <v>12.969999999999999</v>
      </c>
      <c r="AV24" s="82">
        <f t="shared" si="9"/>
        <v>143.24</v>
      </c>
      <c r="AW24" s="82">
        <f t="shared" si="10"/>
        <v>15.03</v>
      </c>
      <c r="AX24" s="82">
        <f t="shared" si="11"/>
        <v>8.02</v>
      </c>
      <c r="AY24" s="82" t="str">
        <f t="shared" si="12"/>
        <v>(s)</v>
      </c>
      <c r="AZ24" s="82">
        <f t="shared" si="13"/>
        <v>158.27000000000001</v>
      </c>
      <c r="BA24" s="82">
        <f t="shared" si="14"/>
        <v>12.969999999999999</v>
      </c>
      <c r="BB24" s="82">
        <f t="shared" si="15"/>
        <v>171.24</v>
      </c>
      <c r="BE24" t="str">
        <f t="shared" si="16"/>
        <v>0055_LZ_TP1_SEXE1</v>
      </c>
      <c r="BF24">
        <v>1</v>
      </c>
      <c r="BG24" t="s">
        <v>199</v>
      </c>
      <c r="BH24" t="s">
        <v>224</v>
      </c>
      <c r="BI24" t="s">
        <v>125</v>
      </c>
      <c r="BJ24" s="61">
        <v>55.005696359956403</v>
      </c>
      <c r="BK24" s="61">
        <f t="shared" si="17"/>
        <v>55.005696359956403</v>
      </c>
    </row>
    <row r="25" spans="1:63" x14ac:dyDescent="0.35">
      <c r="A25" t="str">
        <f t="shared" si="0"/>
        <v>0055_Fabrication de matériels de transport_2</v>
      </c>
      <c r="B25" t="str">
        <f>INDEX(PDC!$F$1:$G$40,MATCH('RP2016'!C25,PDC!F:F,0),MATCH(PDC!$G$1,PDC!$F$1:$G$1,0))</f>
        <v>Fabrication de matériels de transport</v>
      </c>
      <c r="C25" t="s">
        <v>212</v>
      </c>
      <c r="D25" t="s">
        <v>125</v>
      </c>
      <c r="E25" t="s">
        <v>200</v>
      </c>
      <c r="F25" s="58">
        <v>9.9409253114685505</v>
      </c>
      <c r="G25">
        <f t="shared" si="18"/>
        <v>9.9409253114685505</v>
      </c>
      <c r="J25" s="58" t="str">
        <f t="shared" si="1"/>
        <v>73_2</v>
      </c>
      <c r="K25" t="s">
        <v>200</v>
      </c>
      <c r="L25" t="s">
        <v>111</v>
      </c>
      <c r="M25">
        <v>60776.817453924603</v>
      </c>
      <c r="P25" t="str">
        <f t="shared" si="2"/>
        <v>0064_50 à 59 ans</v>
      </c>
      <c r="Q25" t="s">
        <v>185</v>
      </c>
      <c r="R25" t="s">
        <v>41</v>
      </c>
      <c r="S25">
        <v>1446.09874750841</v>
      </c>
      <c r="V25" t="str">
        <f t="shared" si="3"/>
        <v>8402_Professions intermédiaires</v>
      </c>
      <c r="W25" t="s">
        <v>44</v>
      </c>
      <c r="X25" t="s">
        <v>305</v>
      </c>
      <c r="Y25" t="s">
        <v>119</v>
      </c>
      <c r="Z25" s="58">
        <v>7203.5766532132702</v>
      </c>
      <c r="AC25" t="str">
        <f t="shared" si="4"/>
        <v>0055_Techniciens_2</v>
      </c>
      <c r="AD25" t="str">
        <f>INDEX(PDC!$I$1:$L$33,MATCH('RP2016'!AF25,PDC!I:I,0),MATCH(PDC!$K$1,PDC!$I$1:$L$1,0))</f>
        <v>Techniciens</v>
      </c>
      <c r="AE25" t="s">
        <v>200</v>
      </c>
      <c r="AF25" t="s">
        <v>280</v>
      </c>
      <c r="AG25" t="s">
        <v>125</v>
      </c>
      <c r="AH25" s="58">
        <v>301.69023244256198</v>
      </c>
      <c r="AI25">
        <f t="shared" si="5"/>
        <v>301.69023244256198</v>
      </c>
      <c r="AL25" t="str">
        <f t="shared" si="6"/>
        <v>0059_Fabrication de matériels de transport</v>
      </c>
      <c r="AM25" t="str">
        <f>INDEX(PDC!$F$42:$G$60,MATCH('RP2016'!$AO25,PDC!$F$42:$F$60,0),2)</f>
        <v>Fabrication de matériels de transport</v>
      </c>
      <c r="AN25" t="s">
        <v>161</v>
      </c>
      <c r="AO25" t="s">
        <v>316</v>
      </c>
      <c r="AP25">
        <v>539.98</v>
      </c>
      <c r="AQ25">
        <v>47.71</v>
      </c>
      <c r="AR25">
        <v>25.87</v>
      </c>
      <c r="AS25">
        <v>2.64</v>
      </c>
      <c r="AT25">
        <f t="shared" si="7"/>
        <v>587.69000000000005</v>
      </c>
      <c r="AU25">
        <f t="shared" si="8"/>
        <v>28.51</v>
      </c>
      <c r="AV25" s="82">
        <f t="shared" si="9"/>
        <v>539.98</v>
      </c>
      <c r="AW25" s="82">
        <f t="shared" si="10"/>
        <v>47.71</v>
      </c>
      <c r="AX25" s="82">
        <f t="shared" si="11"/>
        <v>25.87</v>
      </c>
      <c r="AY25" s="82" t="str">
        <f t="shared" si="12"/>
        <v>(s)</v>
      </c>
      <c r="AZ25" s="82">
        <f t="shared" si="13"/>
        <v>587.69000000000005</v>
      </c>
      <c r="BA25" s="82">
        <f t="shared" si="14"/>
        <v>28.51</v>
      </c>
      <c r="BB25" s="82">
        <f t="shared" si="15"/>
        <v>616.20000000000005</v>
      </c>
      <c r="BE25" t="str">
        <f t="shared" si="16"/>
        <v>0055_LZ_TP2_SEXE1</v>
      </c>
      <c r="BF25">
        <v>1</v>
      </c>
      <c r="BG25" t="s">
        <v>200</v>
      </c>
      <c r="BH25" t="s">
        <v>224</v>
      </c>
      <c r="BI25" t="s">
        <v>125</v>
      </c>
      <c r="BJ25" s="61">
        <v>10.2408695085798</v>
      </c>
      <c r="BK25" s="61">
        <f t="shared" si="17"/>
        <v>10.2408695085798</v>
      </c>
    </row>
    <row r="26" spans="1:63" x14ac:dyDescent="0.35">
      <c r="A26" t="str">
        <f t="shared" si="0"/>
        <v>0055_Autres industries manufacturières ; réparation et installation de machines et d'équipements_1</v>
      </c>
      <c r="B26" t="str">
        <f>INDEX(PDC!$F$1:$G$40,MATCH('RP2016'!C26,PDC!F:F,0),MATCH(PDC!$G$1,PDC!$F$1:$G$1,0))</f>
        <v>Autres industries manufacturières ; réparation et installation de machines et d'équipements</v>
      </c>
      <c r="C26" t="s">
        <v>213</v>
      </c>
      <c r="D26" t="s">
        <v>125</v>
      </c>
      <c r="E26" t="s">
        <v>199</v>
      </c>
      <c r="F26" s="58">
        <v>859.62624232669305</v>
      </c>
      <c r="G26">
        <f t="shared" si="18"/>
        <v>859.62624232669305</v>
      </c>
      <c r="J26" s="58" t="str">
        <f t="shared" si="1"/>
        <v>74_1</v>
      </c>
      <c r="K26" t="s">
        <v>199</v>
      </c>
      <c r="L26" t="s">
        <v>113</v>
      </c>
      <c r="M26">
        <v>109967.29111955399</v>
      </c>
      <c r="P26" t="str">
        <f t="shared" si="2"/>
        <v>0064_60 ans et plus</v>
      </c>
      <c r="Q26" t="s">
        <v>185</v>
      </c>
      <c r="R26" t="s">
        <v>42</v>
      </c>
      <c r="S26">
        <v>311.13509587476102</v>
      </c>
      <c r="V26" t="str">
        <f t="shared" si="3"/>
        <v>8402_Employés</v>
      </c>
      <c r="W26" t="s">
        <v>45</v>
      </c>
      <c r="X26" t="s">
        <v>306</v>
      </c>
      <c r="Y26" t="s">
        <v>119</v>
      </c>
      <c r="Z26" s="58">
        <v>10152.5040242789</v>
      </c>
      <c r="AC26" t="str">
        <f t="shared" si="4"/>
        <v>0055_Contremaîtres, agents de maîtrise_1</v>
      </c>
      <c r="AD26" t="str">
        <f>INDEX(PDC!$I$1:$L$33,MATCH('RP2016'!AF26,PDC!I:I,0),MATCH(PDC!$K$1,PDC!$I$1:$L$1,0))</f>
        <v>Contremaîtres, agents de maîtrise</v>
      </c>
      <c r="AE26" t="s">
        <v>199</v>
      </c>
      <c r="AF26" t="s">
        <v>281</v>
      </c>
      <c r="AG26" t="s">
        <v>125</v>
      </c>
      <c r="AH26" s="58">
        <v>1098.3627307832501</v>
      </c>
      <c r="AI26">
        <f t="shared" si="5"/>
        <v>1098.3627307832501</v>
      </c>
      <c r="AL26" t="str">
        <f t="shared" si="6"/>
        <v>0059_Fabrication d'autres produits industriels</v>
      </c>
      <c r="AM26" t="str">
        <f>INDEX(PDC!$F$42:$G$60,MATCH('RP2016'!$AO26,PDC!$F$42:$F$60,0),2)</f>
        <v>Fabrication d'autres produits industriels</v>
      </c>
      <c r="AN26" t="s">
        <v>161</v>
      </c>
      <c r="AO26" t="s">
        <v>317</v>
      </c>
      <c r="AP26">
        <v>817.76</v>
      </c>
      <c r="AQ26">
        <v>259.56</v>
      </c>
      <c r="AR26">
        <v>73.67</v>
      </c>
      <c r="AS26">
        <v>13.8</v>
      </c>
      <c r="AT26">
        <f t="shared" si="7"/>
        <v>1077.32</v>
      </c>
      <c r="AU26">
        <f t="shared" si="8"/>
        <v>87.47</v>
      </c>
      <c r="AV26" s="82">
        <f t="shared" si="9"/>
        <v>817.76</v>
      </c>
      <c r="AW26" s="82">
        <f t="shared" si="10"/>
        <v>259.56</v>
      </c>
      <c r="AX26" s="82">
        <f t="shared" si="11"/>
        <v>73.67</v>
      </c>
      <c r="AY26" s="82">
        <f t="shared" si="12"/>
        <v>13.8</v>
      </c>
      <c r="AZ26" s="82">
        <f t="shared" si="13"/>
        <v>1077.32</v>
      </c>
      <c r="BA26" s="82">
        <f t="shared" si="14"/>
        <v>87.47</v>
      </c>
      <c r="BB26" s="82">
        <f t="shared" si="15"/>
        <v>1164.79</v>
      </c>
      <c r="BE26" t="str">
        <f t="shared" si="16"/>
        <v>0055_MN_TP1_SEXE1</v>
      </c>
      <c r="BF26">
        <v>1</v>
      </c>
      <c r="BG26" t="s">
        <v>199</v>
      </c>
      <c r="BH26" t="s">
        <v>320</v>
      </c>
      <c r="BI26" t="s">
        <v>125</v>
      </c>
      <c r="BJ26" s="61">
        <v>1956.52377529622</v>
      </c>
      <c r="BK26" s="61">
        <f t="shared" si="17"/>
        <v>1956.52377529622</v>
      </c>
    </row>
    <row r="27" spans="1:63" x14ac:dyDescent="0.35">
      <c r="A27" t="str">
        <f t="shared" si="0"/>
        <v>0055_Autres industries manufacturières ; réparation et installation de machines et d'équipements_2</v>
      </c>
      <c r="B27" t="str">
        <f>INDEX(PDC!$F$1:$G$40,MATCH('RP2016'!C27,PDC!F:F,0),MATCH(PDC!$G$1,PDC!$F$1:$G$1,0))</f>
        <v>Autres industries manufacturières ; réparation et installation de machines et d'équipements</v>
      </c>
      <c r="C27" t="s">
        <v>213</v>
      </c>
      <c r="D27" t="s">
        <v>125</v>
      </c>
      <c r="E27" t="s">
        <v>200</v>
      </c>
      <c r="F27" s="58">
        <v>120.27930356982399</v>
      </c>
      <c r="G27">
        <f t="shared" si="18"/>
        <v>120.27930356982399</v>
      </c>
      <c r="J27" s="58" t="str">
        <f t="shared" si="1"/>
        <v>74_2</v>
      </c>
      <c r="K27" t="s">
        <v>200</v>
      </c>
      <c r="L27" t="s">
        <v>113</v>
      </c>
      <c r="M27">
        <v>104250.495682564</v>
      </c>
      <c r="P27" t="str">
        <f t="shared" si="2"/>
        <v>0064_moins de 20 ans</v>
      </c>
      <c r="Q27" t="s">
        <v>185</v>
      </c>
      <c r="R27" t="s">
        <v>37</v>
      </c>
      <c r="S27">
        <v>158.49827686706499</v>
      </c>
      <c r="V27" t="str">
        <f t="shared" si="3"/>
        <v>8402_Ouvriers</v>
      </c>
      <c r="W27" t="s">
        <v>46</v>
      </c>
      <c r="X27" t="s">
        <v>307</v>
      </c>
      <c r="Y27" t="s">
        <v>119</v>
      </c>
      <c r="Z27" s="58">
        <v>8686.0216047191298</v>
      </c>
      <c r="AC27" t="str">
        <f t="shared" si="4"/>
        <v>0055_Contremaîtres, agents de maîtrise_2</v>
      </c>
      <c r="AD27" t="str">
        <f>INDEX(PDC!$I$1:$L$33,MATCH('RP2016'!AF27,PDC!I:I,0),MATCH(PDC!$K$1,PDC!$I$1:$L$1,0))</f>
        <v>Contremaîtres, agents de maîtrise</v>
      </c>
      <c r="AE27" t="s">
        <v>200</v>
      </c>
      <c r="AF27" t="s">
        <v>281</v>
      </c>
      <c r="AG27" t="s">
        <v>125</v>
      </c>
      <c r="AH27" s="58">
        <v>120.271854738268</v>
      </c>
      <c r="AI27">
        <f t="shared" si="5"/>
        <v>120.271854738268</v>
      </c>
      <c r="AL27" t="str">
        <f t="shared" si="6"/>
        <v>0059_Industries extractives,  énergie, eau, gestion des déchets et dépollution</v>
      </c>
      <c r="AM27" t="str">
        <f>INDEX(PDC!$F$42:$G$60,MATCH('RP2016'!$AO27,PDC!$F$42:$F$60,0),2)</f>
        <v>Industries extractives,  énergie, eau, gestion des déchets et dépollution</v>
      </c>
      <c r="AN27" t="s">
        <v>161</v>
      </c>
      <c r="AO27" t="s">
        <v>318</v>
      </c>
      <c r="AP27">
        <v>47.61</v>
      </c>
      <c r="AQ27">
        <v>19.829999999999998</v>
      </c>
      <c r="AT27">
        <f t="shared" si="7"/>
        <v>67.44</v>
      </c>
      <c r="AU27">
        <f t="shared" si="8"/>
        <v>0</v>
      </c>
      <c r="AV27" s="82">
        <f t="shared" si="9"/>
        <v>47.61</v>
      </c>
      <c r="AW27" s="82">
        <f t="shared" si="10"/>
        <v>19.829999999999998</v>
      </c>
      <c r="AX27" s="82">
        <f t="shared" si="11"/>
        <v>0</v>
      </c>
      <c r="AY27" s="82">
        <f t="shared" si="12"/>
        <v>0</v>
      </c>
      <c r="AZ27" s="82">
        <f t="shared" si="13"/>
        <v>67.44</v>
      </c>
      <c r="BA27" s="82">
        <f t="shared" si="14"/>
        <v>0</v>
      </c>
      <c r="BB27" s="82">
        <f t="shared" si="15"/>
        <v>67.44</v>
      </c>
      <c r="BE27" t="str">
        <f t="shared" si="16"/>
        <v>0055_MN_TP2_SEXE1</v>
      </c>
      <c r="BF27">
        <v>1</v>
      </c>
      <c r="BG27" t="s">
        <v>200</v>
      </c>
      <c r="BH27" t="s">
        <v>320</v>
      </c>
      <c r="BI27" t="s">
        <v>125</v>
      </c>
      <c r="BJ27" s="61">
        <v>83.345134521739098</v>
      </c>
      <c r="BK27" s="61">
        <f t="shared" si="17"/>
        <v>83.345134521739098</v>
      </c>
    </row>
    <row r="28" spans="1:63" x14ac:dyDescent="0.35">
      <c r="A28" t="str">
        <f t="shared" si="0"/>
        <v>0055_Production et distribution d'électricité, de gaz, de vapeur et d'air conditionné_1</v>
      </c>
      <c r="B28" t="str">
        <f>INDEX(PDC!$F$1:$G$40,MATCH('RP2016'!C28,PDC!F:F,0),MATCH(PDC!$G$1,PDC!$F$1:$G$1,0))</f>
        <v>Production et distribution d'électricité, de gaz, de vapeur et d'air conditionné</v>
      </c>
      <c r="C28" t="s">
        <v>214</v>
      </c>
      <c r="D28" t="s">
        <v>125</v>
      </c>
      <c r="E28" t="s">
        <v>199</v>
      </c>
      <c r="F28" s="58">
        <v>1424.4230440239901</v>
      </c>
      <c r="G28">
        <f t="shared" si="18"/>
        <v>1424.4230440239901</v>
      </c>
      <c r="J28" s="58" t="str">
        <f t="shared" si="1"/>
        <v>01_1+2</v>
      </c>
      <c r="K28" t="s">
        <v>238</v>
      </c>
      <c r="L28" t="s">
        <v>91</v>
      </c>
      <c r="M28">
        <v>163093.79403694801</v>
      </c>
      <c r="P28" t="str">
        <f t="shared" si="2"/>
        <v>8401_20 à 29 ans</v>
      </c>
      <c r="Q28" t="s">
        <v>117</v>
      </c>
      <c r="R28" t="s">
        <v>38</v>
      </c>
      <c r="S28">
        <v>20168.689121298299</v>
      </c>
      <c r="V28" t="str">
        <f t="shared" si="3"/>
        <v>8403_Cadres et professions intellectuelles supérieures</v>
      </c>
      <c r="W28" t="s">
        <v>43</v>
      </c>
      <c r="X28" t="s">
        <v>304</v>
      </c>
      <c r="Y28" t="s">
        <v>121</v>
      </c>
      <c r="Z28" s="58">
        <v>1636.5805088522</v>
      </c>
      <c r="AC28" t="str">
        <f t="shared" si="4"/>
        <v>0055_Employés civils et agents de service de la Fonction Publique_1</v>
      </c>
      <c r="AD28" t="str">
        <f>INDEX(PDC!$I$1:$L$33,MATCH('RP2016'!AF28,PDC!I:I,0),MATCH(PDC!$K$1,PDC!$I$1:$L$1,0))</f>
        <v>Employés civils et agents de service de la Fonction Publique</v>
      </c>
      <c r="AE28" t="s">
        <v>199</v>
      </c>
      <c r="AF28" t="s">
        <v>282</v>
      </c>
      <c r="AG28" t="s">
        <v>125</v>
      </c>
      <c r="AH28" s="58">
        <v>150.370115204635</v>
      </c>
      <c r="AI28">
        <f t="shared" si="5"/>
        <v>150.370115204635</v>
      </c>
      <c r="AL28" t="str">
        <f t="shared" si="6"/>
        <v>0059_Construction</v>
      </c>
      <c r="AM28" t="str">
        <f>INDEX(PDC!$F$42:$G$60,MATCH('RP2016'!$AO28,PDC!$F$42:$F$60,0),2)</f>
        <v>Construction</v>
      </c>
      <c r="AN28" t="s">
        <v>161</v>
      </c>
      <c r="AO28" t="s">
        <v>216</v>
      </c>
      <c r="AP28">
        <v>754.31</v>
      </c>
      <c r="AQ28">
        <v>63.87</v>
      </c>
      <c r="AR28">
        <v>139.82</v>
      </c>
      <c r="AS28">
        <v>3.14</v>
      </c>
      <c r="AT28">
        <f t="shared" si="7"/>
        <v>818.18</v>
      </c>
      <c r="AU28">
        <f t="shared" si="8"/>
        <v>142.95999999999998</v>
      </c>
      <c r="AV28" s="82">
        <f t="shared" si="9"/>
        <v>754.31</v>
      </c>
      <c r="AW28" s="82">
        <f t="shared" si="10"/>
        <v>63.87</v>
      </c>
      <c r="AX28" s="82">
        <f t="shared" si="11"/>
        <v>139.82</v>
      </c>
      <c r="AY28" s="82" t="str">
        <f t="shared" si="12"/>
        <v>(s)</v>
      </c>
      <c r="AZ28" s="82">
        <f t="shared" si="13"/>
        <v>818.18</v>
      </c>
      <c r="BA28" s="82">
        <f t="shared" si="14"/>
        <v>142.95999999999998</v>
      </c>
      <c r="BB28" s="82">
        <f t="shared" si="15"/>
        <v>961.13999999999987</v>
      </c>
      <c r="BE28" t="str">
        <f t="shared" si="16"/>
        <v>0055_OQ_TP1_SEXE1</v>
      </c>
      <c r="BF28">
        <v>1</v>
      </c>
      <c r="BG28" t="s">
        <v>199</v>
      </c>
      <c r="BH28" t="s">
        <v>321</v>
      </c>
      <c r="BI28" t="s">
        <v>125</v>
      </c>
      <c r="BJ28" s="61">
        <v>487.10939980572601</v>
      </c>
      <c r="BK28" s="61">
        <f t="shared" si="17"/>
        <v>487.10939980572601</v>
      </c>
    </row>
    <row r="29" spans="1:63" x14ac:dyDescent="0.35">
      <c r="A29" t="str">
        <f t="shared" si="0"/>
        <v>0055_Production et distribution d'électricité, de gaz, de vapeur et d'air conditionné_2</v>
      </c>
      <c r="B29" t="str">
        <f>INDEX(PDC!$F$1:$G$40,MATCH('RP2016'!C29,PDC!F:F,0),MATCH(PDC!$G$1,PDC!$F$1:$G$1,0))</f>
        <v>Production et distribution d'électricité, de gaz, de vapeur et d'air conditionné</v>
      </c>
      <c r="C29" t="s">
        <v>214</v>
      </c>
      <c r="D29" t="s">
        <v>125</v>
      </c>
      <c r="E29" t="s">
        <v>200</v>
      </c>
      <c r="F29" s="58">
        <v>319.03063960985099</v>
      </c>
      <c r="G29">
        <f t="shared" si="18"/>
        <v>319.03063960985099</v>
      </c>
      <c r="J29" s="58" t="str">
        <f t="shared" si="1"/>
        <v>03_1+2</v>
      </c>
      <c r="K29" t="s">
        <v>238</v>
      </c>
      <c r="L29" t="s">
        <v>93</v>
      </c>
      <c r="M29">
        <v>81830.851169137401</v>
      </c>
      <c r="P29" t="str">
        <f t="shared" si="2"/>
        <v>8401_30 à 39 ans</v>
      </c>
      <c r="Q29" t="s">
        <v>117</v>
      </c>
      <c r="R29" t="s">
        <v>39</v>
      </c>
      <c r="S29">
        <v>22442.6300774991</v>
      </c>
      <c r="V29" t="str">
        <f t="shared" si="3"/>
        <v>8403_Professions intermédiaires</v>
      </c>
      <c r="W29" t="s">
        <v>44</v>
      </c>
      <c r="X29" t="s">
        <v>305</v>
      </c>
      <c r="Y29" t="s">
        <v>121</v>
      </c>
      <c r="Z29" s="58">
        <v>5104.0939076895602</v>
      </c>
      <c r="AA29" s="77"/>
      <c r="AC29" t="str">
        <f t="shared" si="4"/>
        <v>0055_Employés civils et agents de service de la Fonction Publique_2</v>
      </c>
      <c r="AD29" t="str">
        <f>INDEX(PDC!$I$1:$L$33,MATCH('RP2016'!AF29,PDC!I:I,0),MATCH(PDC!$K$1,PDC!$I$1:$L$1,0))</f>
        <v>Employés civils et agents de service de la Fonction Publique</v>
      </c>
      <c r="AE29" t="s">
        <v>200</v>
      </c>
      <c r="AF29" t="s">
        <v>282</v>
      </c>
      <c r="AG29" t="s">
        <v>125</v>
      </c>
      <c r="AH29" s="58">
        <v>785.97250586053406</v>
      </c>
      <c r="AI29">
        <f t="shared" si="5"/>
        <v>785.97250586053406</v>
      </c>
      <c r="AL29" t="str">
        <f t="shared" si="6"/>
        <v>0059_Commerce ; réparation d'automobiles et de motocycles</v>
      </c>
      <c r="AM29" t="str">
        <f>INDEX(PDC!$F$42:$G$60,MATCH('RP2016'!$AO29,PDC!$F$42:$F$60,0),2)</f>
        <v>Commerce ; réparation d'automobiles et de motocycles</v>
      </c>
      <c r="AN29" t="s">
        <v>161</v>
      </c>
      <c r="AO29" t="s">
        <v>217</v>
      </c>
      <c r="AP29">
        <v>616.51</v>
      </c>
      <c r="AQ29">
        <v>649.95000000000005</v>
      </c>
      <c r="AR29">
        <v>66.209999999999994</v>
      </c>
      <c r="AS29">
        <v>42.23</v>
      </c>
      <c r="AT29">
        <f t="shared" si="7"/>
        <v>1266.46</v>
      </c>
      <c r="AU29">
        <f t="shared" si="8"/>
        <v>108.44</v>
      </c>
      <c r="AV29" s="82">
        <f t="shared" si="9"/>
        <v>616.51</v>
      </c>
      <c r="AW29" s="82">
        <f t="shared" si="10"/>
        <v>649.95000000000005</v>
      </c>
      <c r="AX29" s="82">
        <f t="shared" si="11"/>
        <v>66.209999999999994</v>
      </c>
      <c r="AY29" s="82">
        <f t="shared" si="12"/>
        <v>42.23</v>
      </c>
      <c r="AZ29" s="82">
        <f t="shared" si="13"/>
        <v>1266.46</v>
      </c>
      <c r="BA29" s="82">
        <f t="shared" si="14"/>
        <v>108.44</v>
      </c>
      <c r="BB29" s="82">
        <f t="shared" si="15"/>
        <v>1374.9</v>
      </c>
      <c r="BE29" t="str">
        <f t="shared" si="16"/>
        <v>0055_OQ_TP2_SEXE1</v>
      </c>
      <c r="BF29">
        <v>1</v>
      </c>
      <c r="BG29" t="s">
        <v>200</v>
      </c>
      <c r="BH29" t="s">
        <v>321</v>
      </c>
      <c r="BI29" t="s">
        <v>125</v>
      </c>
      <c r="BJ29" s="61">
        <v>62.244442057991698</v>
      </c>
      <c r="BK29" s="61">
        <f t="shared" si="17"/>
        <v>62.244442057991698</v>
      </c>
    </row>
    <row r="30" spans="1:63" x14ac:dyDescent="0.35">
      <c r="A30" t="str">
        <f t="shared" si="0"/>
        <v>0055_Production et distribution d'eau ; assainissement, gestion des déchets et dépollution_1</v>
      </c>
      <c r="B30" t="str">
        <f>INDEX(PDC!$F$1:$G$40,MATCH('RP2016'!C30,PDC!F:F,0),MATCH(PDC!$G$1,PDC!$F$1:$G$1,0))</f>
        <v>Production et distribution d'eau ; assainissement, gestion des déchets et dépollution</v>
      </c>
      <c r="C30" t="s">
        <v>215</v>
      </c>
      <c r="D30" t="s">
        <v>125</v>
      </c>
      <c r="E30" t="s">
        <v>199</v>
      </c>
      <c r="F30" s="58">
        <v>357.13016101305902</v>
      </c>
      <c r="G30">
        <f t="shared" si="18"/>
        <v>357.13016101305902</v>
      </c>
      <c r="J30" s="58" t="str">
        <f t="shared" si="1"/>
        <v>07_1+2</v>
      </c>
      <c r="K30" t="s">
        <v>238</v>
      </c>
      <c r="L30" t="s">
        <v>95</v>
      </c>
      <c r="M30">
        <v>70778.766730718693</v>
      </c>
      <c r="P30" t="str">
        <f t="shared" si="2"/>
        <v>8401_40 à 49 ans</v>
      </c>
      <c r="Q30" t="s">
        <v>117</v>
      </c>
      <c r="R30" t="s">
        <v>40</v>
      </c>
      <c r="S30">
        <v>24389.7404843759</v>
      </c>
      <c r="V30" t="str">
        <f t="shared" si="3"/>
        <v>8403_Employés</v>
      </c>
      <c r="W30" t="s">
        <v>45</v>
      </c>
      <c r="X30" t="s">
        <v>306</v>
      </c>
      <c r="Y30" t="s">
        <v>121</v>
      </c>
      <c r="Z30" s="58">
        <v>7706.96794671716</v>
      </c>
      <c r="AC30" t="str">
        <f t="shared" si="4"/>
        <v>0055_Policiers et militaires_1</v>
      </c>
      <c r="AD30" t="str">
        <f>INDEX(PDC!$I$1:$L$33,MATCH('RP2016'!AF30,PDC!I:I,0),MATCH(PDC!$K$1,PDC!$I$1:$L$1,0))</f>
        <v>Policiers et militaires</v>
      </c>
      <c r="AE30" t="s">
        <v>199</v>
      </c>
      <c r="AF30" t="s">
        <v>283</v>
      </c>
      <c r="AG30" t="s">
        <v>125</v>
      </c>
      <c r="AH30" s="58">
        <v>164.496339643938</v>
      </c>
      <c r="AI30">
        <f t="shared" si="5"/>
        <v>164.496339643938</v>
      </c>
      <c r="AL30" t="str">
        <f t="shared" si="6"/>
        <v>0059_Transports et entreposage</v>
      </c>
      <c r="AM30" t="str">
        <f>INDEX(PDC!$F$42:$G$60,MATCH('RP2016'!$AO30,PDC!$F$42:$F$60,0),2)</f>
        <v>Transports et entreposage</v>
      </c>
      <c r="AN30" t="s">
        <v>161</v>
      </c>
      <c r="AO30" t="s">
        <v>218</v>
      </c>
      <c r="AP30">
        <v>496.45</v>
      </c>
      <c r="AQ30">
        <v>183.3</v>
      </c>
      <c r="AR30">
        <v>23.59</v>
      </c>
      <c r="AS30">
        <v>25.22</v>
      </c>
      <c r="AT30">
        <f t="shared" si="7"/>
        <v>679.75</v>
      </c>
      <c r="AU30">
        <f t="shared" si="8"/>
        <v>48.81</v>
      </c>
      <c r="AV30" s="82">
        <f t="shared" si="9"/>
        <v>496.45</v>
      </c>
      <c r="AW30" s="82">
        <f t="shared" si="10"/>
        <v>183.3</v>
      </c>
      <c r="AX30" s="82">
        <f t="shared" si="11"/>
        <v>23.59</v>
      </c>
      <c r="AY30" s="82">
        <f t="shared" si="12"/>
        <v>25.22</v>
      </c>
      <c r="AZ30" s="82">
        <f t="shared" si="13"/>
        <v>679.75</v>
      </c>
      <c r="BA30" s="82">
        <f t="shared" si="14"/>
        <v>48.81</v>
      </c>
      <c r="BB30" s="82">
        <f t="shared" si="15"/>
        <v>728.56</v>
      </c>
      <c r="BE30" t="str">
        <f t="shared" si="16"/>
        <v>0055_RU_TP1_SEXE1</v>
      </c>
      <c r="BF30">
        <v>1</v>
      </c>
      <c r="BG30" t="s">
        <v>199</v>
      </c>
      <c r="BH30" t="s">
        <v>322</v>
      </c>
      <c r="BI30" t="s">
        <v>125</v>
      </c>
      <c r="BJ30" s="61">
        <v>59.471814701241797</v>
      </c>
      <c r="BK30" s="61">
        <f t="shared" si="17"/>
        <v>59.471814701241797</v>
      </c>
    </row>
    <row r="31" spans="1:63" x14ac:dyDescent="0.35">
      <c r="A31" t="str">
        <f t="shared" si="0"/>
        <v>0055_Production et distribution d'eau ; assainissement, gestion des déchets et dépollution_2</v>
      </c>
      <c r="B31" t="str">
        <f>INDEX(PDC!$F$1:$G$40,MATCH('RP2016'!C31,PDC!F:F,0),MATCH(PDC!$G$1,PDC!$F$1:$G$1,0))</f>
        <v>Production et distribution d'eau ; assainissement, gestion des déchets et dépollution</v>
      </c>
      <c r="C31" t="s">
        <v>215</v>
      </c>
      <c r="D31" t="s">
        <v>125</v>
      </c>
      <c r="E31" t="s">
        <v>200</v>
      </c>
      <c r="F31" s="58">
        <v>75.499436588376398</v>
      </c>
      <c r="G31">
        <f t="shared" si="18"/>
        <v>75.499436588376398</v>
      </c>
      <c r="J31" s="58" t="str">
        <f t="shared" si="1"/>
        <v>15_1+2</v>
      </c>
      <c r="K31" t="s">
        <v>238</v>
      </c>
      <c r="L31" t="s">
        <v>97</v>
      </c>
      <c r="M31">
        <v>35025.758799800496</v>
      </c>
      <c r="P31" t="str">
        <f t="shared" si="2"/>
        <v>8401_50 à 59 ans</v>
      </c>
      <c r="Q31" t="s">
        <v>117</v>
      </c>
      <c r="R31" t="s">
        <v>41</v>
      </c>
      <c r="S31">
        <v>19898.840057342401</v>
      </c>
      <c r="V31" t="str">
        <f t="shared" si="3"/>
        <v>8403_Ouvriers</v>
      </c>
      <c r="W31" t="s">
        <v>46</v>
      </c>
      <c r="X31" t="s">
        <v>307</v>
      </c>
      <c r="Y31" t="s">
        <v>121</v>
      </c>
      <c r="Z31" s="58">
        <v>7172.2044446295304</v>
      </c>
      <c r="AC31" t="str">
        <f t="shared" si="4"/>
        <v>0055_Policiers et militaires_2</v>
      </c>
      <c r="AD31" t="str">
        <f>INDEX(PDC!$I$1:$L$33,MATCH('RP2016'!AF31,PDC!I:I,0),MATCH(PDC!$K$1,PDC!$I$1:$L$1,0))</f>
        <v>Policiers et militaires</v>
      </c>
      <c r="AE31" t="s">
        <v>200</v>
      </c>
      <c r="AF31" t="s">
        <v>283</v>
      </c>
      <c r="AG31" t="s">
        <v>125</v>
      </c>
      <c r="AH31" s="58">
        <v>34.348581189221903</v>
      </c>
      <c r="AI31">
        <f t="shared" si="5"/>
        <v>34.348581189221903</v>
      </c>
      <c r="AL31" t="str">
        <f t="shared" si="6"/>
        <v>0059_Hébergement et restauration</v>
      </c>
      <c r="AM31" t="str">
        <f>INDEX(PDC!$F$42:$G$60,MATCH('RP2016'!$AO31,PDC!$F$42:$F$60,0),2)</f>
        <v>Hébergement et restauration</v>
      </c>
      <c r="AN31" t="s">
        <v>161</v>
      </c>
      <c r="AO31" t="s">
        <v>219</v>
      </c>
      <c r="AP31">
        <v>129.66</v>
      </c>
      <c r="AQ31">
        <v>129.28</v>
      </c>
      <c r="AR31">
        <v>36.22</v>
      </c>
      <c r="AS31">
        <v>30.91</v>
      </c>
      <c r="AT31">
        <f t="shared" si="7"/>
        <v>258.94</v>
      </c>
      <c r="AU31">
        <f t="shared" si="8"/>
        <v>67.13</v>
      </c>
      <c r="AV31" s="82">
        <f t="shared" si="9"/>
        <v>129.66</v>
      </c>
      <c r="AW31" s="82">
        <f t="shared" si="10"/>
        <v>129.28</v>
      </c>
      <c r="AX31" s="82">
        <f t="shared" si="11"/>
        <v>36.22</v>
      </c>
      <c r="AY31" s="82">
        <f t="shared" si="12"/>
        <v>30.91</v>
      </c>
      <c r="AZ31" s="82">
        <f t="shared" si="13"/>
        <v>258.94</v>
      </c>
      <c r="BA31" s="82">
        <f t="shared" si="14"/>
        <v>67.13</v>
      </c>
      <c r="BB31" s="82">
        <f t="shared" si="15"/>
        <v>326.07</v>
      </c>
      <c r="BE31" t="str">
        <f t="shared" si="16"/>
        <v>0055_RU_TP2_SEXE1</v>
      </c>
      <c r="BF31">
        <v>1</v>
      </c>
      <c r="BG31" t="s">
        <v>200</v>
      </c>
      <c r="BH31" t="s">
        <v>322</v>
      </c>
      <c r="BI31" t="s">
        <v>125</v>
      </c>
      <c r="BJ31" s="61">
        <v>66.310374840943297</v>
      </c>
      <c r="BK31" s="61">
        <f t="shared" si="17"/>
        <v>66.310374840943297</v>
      </c>
    </row>
    <row r="32" spans="1:63" x14ac:dyDescent="0.35">
      <c r="A32" t="str">
        <f t="shared" si="0"/>
        <v>0055_Construction _1</v>
      </c>
      <c r="B32" t="str">
        <f>INDEX(PDC!$F$1:$G$40,MATCH('RP2016'!C32,PDC!F:F,0),MATCH(PDC!$G$1,PDC!$F$1:$G$1,0))</f>
        <v xml:space="preserve">Construction </v>
      </c>
      <c r="C32" t="s">
        <v>216</v>
      </c>
      <c r="D32" t="s">
        <v>125</v>
      </c>
      <c r="E32" t="s">
        <v>199</v>
      </c>
      <c r="F32" s="58">
        <v>1291.9916672157699</v>
      </c>
      <c r="G32">
        <f t="shared" si="18"/>
        <v>1291.9916672157699</v>
      </c>
      <c r="J32" s="58" t="str">
        <f t="shared" si="1"/>
        <v>26_1+2</v>
      </c>
      <c r="K32" t="s">
        <v>238</v>
      </c>
      <c r="L32" t="s">
        <v>99</v>
      </c>
      <c r="M32">
        <v>150628.05092755001</v>
      </c>
      <c r="P32" t="str">
        <f t="shared" si="2"/>
        <v>8401_60 ans et plus</v>
      </c>
      <c r="Q32" t="s">
        <v>117</v>
      </c>
      <c r="R32" t="s">
        <v>42</v>
      </c>
      <c r="S32">
        <v>3434.4754136409001</v>
      </c>
      <c r="V32" t="str">
        <f t="shared" si="3"/>
        <v>8404_Cadres et professions intellectuelles supérieures</v>
      </c>
      <c r="W32" t="s">
        <v>43</v>
      </c>
      <c r="X32" t="s">
        <v>304</v>
      </c>
      <c r="Y32" t="s">
        <v>123</v>
      </c>
      <c r="Z32" s="58">
        <v>883.07754818088301</v>
      </c>
      <c r="AC32" t="str">
        <f t="shared" si="4"/>
        <v>0055_Employés administratifs d'entreprise_1</v>
      </c>
      <c r="AD32" t="str">
        <f>INDEX(PDC!$I$1:$L$33,MATCH('RP2016'!AF32,PDC!I:I,0),MATCH(PDC!$K$1,PDC!$I$1:$L$1,0))</f>
        <v>Employés administratifs d'entreprise</v>
      </c>
      <c r="AE32" t="s">
        <v>199</v>
      </c>
      <c r="AF32" t="s">
        <v>284</v>
      </c>
      <c r="AG32" t="s">
        <v>125</v>
      </c>
      <c r="AH32" s="58">
        <v>127.58997165605901</v>
      </c>
      <c r="AI32">
        <f t="shared" si="5"/>
        <v>127.58997165605901</v>
      </c>
      <c r="AL32" t="str">
        <f t="shared" si="6"/>
        <v>0059_Information et communication</v>
      </c>
      <c r="AM32" t="str">
        <f>INDEX(PDC!$F$42:$G$60,MATCH('RP2016'!$AO32,PDC!$F$42:$F$60,0),2)</f>
        <v>Information et communication</v>
      </c>
      <c r="AN32" t="s">
        <v>161</v>
      </c>
      <c r="AO32" t="s">
        <v>319</v>
      </c>
      <c r="AP32">
        <v>13.78</v>
      </c>
      <c r="AQ32">
        <v>20.010000000000002</v>
      </c>
      <c r="AT32">
        <f t="shared" si="7"/>
        <v>33.79</v>
      </c>
      <c r="AU32">
        <f t="shared" si="8"/>
        <v>0</v>
      </c>
      <c r="AV32" s="82">
        <f t="shared" si="9"/>
        <v>13.78</v>
      </c>
      <c r="AW32" s="82">
        <f t="shared" si="10"/>
        <v>20.010000000000002</v>
      </c>
      <c r="AX32" s="82">
        <f t="shared" si="11"/>
        <v>0</v>
      </c>
      <c r="AY32" s="82">
        <f t="shared" si="12"/>
        <v>0</v>
      </c>
      <c r="AZ32" s="82">
        <f t="shared" si="13"/>
        <v>33.79</v>
      </c>
      <c r="BA32" s="82">
        <f t="shared" si="14"/>
        <v>0</v>
      </c>
      <c r="BB32" s="82">
        <f t="shared" si="15"/>
        <v>33.79</v>
      </c>
      <c r="BE32" t="str">
        <f t="shared" si="16"/>
        <v>0059_AZ_TP1_SEXE1</v>
      </c>
      <c r="BF32">
        <v>1</v>
      </c>
      <c r="BG32" t="s">
        <v>199</v>
      </c>
      <c r="BH32" t="s">
        <v>198</v>
      </c>
      <c r="BI32" t="s">
        <v>161</v>
      </c>
      <c r="BJ32" s="61">
        <v>150.47137975173001</v>
      </c>
      <c r="BK32" s="61">
        <f t="shared" si="17"/>
        <v>150.47137975173001</v>
      </c>
    </row>
    <row r="33" spans="1:63" x14ac:dyDescent="0.35">
      <c r="A33" t="str">
        <f t="shared" si="0"/>
        <v>0055_Construction _2</v>
      </c>
      <c r="B33" t="str">
        <f>INDEX(PDC!$F$1:$G$40,MATCH('RP2016'!C33,PDC!F:F,0),MATCH(PDC!$G$1,PDC!$F$1:$G$1,0))</f>
        <v xml:space="preserve">Construction </v>
      </c>
      <c r="C33" t="s">
        <v>216</v>
      </c>
      <c r="D33" t="s">
        <v>125</v>
      </c>
      <c r="E33" t="s">
        <v>200</v>
      </c>
      <c r="F33" s="58">
        <v>209.429044959332</v>
      </c>
      <c r="G33">
        <f t="shared" si="18"/>
        <v>209.429044959332</v>
      </c>
      <c r="J33" s="58" t="str">
        <f t="shared" si="1"/>
        <v>38_1+2</v>
      </c>
      <c r="K33" t="s">
        <v>238</v>
      </c>
      <c r="L33" t="s">
        <v>101</v>
      </c>
      <c r="M33">
        <v>350327.68502784398</v>
      </c>
      <c r="P33" t="str">
        <f t="shared" si="2"/>
        <v>8401_moins de 20 ans</v>
      </c>
      <c r="Q33" t="s">
        <v>117</v>
      </c>
      <c r="R33" t="s">
        <v>37</v>
      </c>
      <c r="S33">
        <v>2449.44067640087</v>
      </c>
      <c r="V33" t="str">
        <f t="shared" si="3"/>
        <v>8404_Professions intermédiaires</v>
      </c>
      <c r="W33" t="s">
        <v>44</v>
      </c>
      <c r="X33" t="s">
        <v>305</v>
      </c>
      <c r="Y33" t="s">
        <v>123</v>
      </c>
      <c r="Z33" s="58">
        <v>2904.6218862071901</v>
      </c>
      <c r="AC33" t="str">
        <f t="shared" si="4"/>
        <v>0055_Employés administratifs d'entreprise_2</v>
      </c>
      <c r="AD33" t="str">
        <f>INDEX(PDC!$I$1:$L$33,MATCH('RP2016'!AF33,PDC!I:I,0),MATCH(PDC!$K$1,PDC!$I$1:$L$1,0))</f>
        <v>Employés administratifs d'entreprise</v>
      </c>
      <c r="AE33" t="s">
        <v>200</v>
      </c>
      <c r="AF33" t="s">
        <v>284</v>
      </c>
      <c r="AG33" t="s">
        <v>125</v>
      </c>
      <c r="AH33" s="58">
        <v>795.093749421398</v>
      </c>
      <c r="AI33">
        <f t="shared" si="5"/>
        <v>795.093749421398</v>
      </c>
      <c r="AL33" t="str">
        <f t="shared" si="6"/>
        <v>0059_Activités financières et d'assurance</v>
      </c>
      <c r="AM33" t="str">
        <f>INDEX(PDC!$F$42:$G$60,MATCH('RP2016'!$AO33,PDC!$F$42:$F$60,0),2)</f>
        <v>Activités financières et d'assurance</v>
      </c>
      <c r="AN33" t="s">
        <v>161</v>
      </c>
      <c r="AO33" t="s">
        <v>223</v>
      </c>
      <c r="AP33">
        <v>64.58</v>
      </c>
      <c r="AQ33">
        <v>117.63</v>
      </c>
      <c r="AS33">
        <v>7.87</v>
      </c>
      <c r="AT33">
        <f t="shared" si="7"/>
        <v>182.20999999999998</v>
      </c>
      <c r="AU33">
        <f t="shared" si="8"/>
        <v>7.87</v>
      </c>
      <c r="AV33" s="82">
        <f t="shared" si="9"/>
        <v>64.58</v>
      </c>
      <c r="AW33" s="82">
        <f t="shared" si="10"/>
        <v>117.63</v>
      </c>
      <c r="AX33" s="82">
        <f t="shared" si="11"/>
        <v>0</v>
      </c>
      <c r="AY33" s="82">
        <f t="shared" si="12"/>
        <v>7.87</v>
      </c>
      <c r="AZ33" s="82">
        <f t="shared" si="13"/>
        <v>182.20999999999998</v>
      </c>
      <c r="BA33" s="82">
        <f t="shared" si="14"/>
        <v>7.87</v>
      </c>
      <c r="BB33" s="82">
        <f t="shared" si="15"/>
        <v>190.07999999999998</v>
      </c>
      <c r="BE33" t="str">
        <f t="shared" si="16"/>
        <v>0059_AZ_TP2_SEXE1</v>
      </c>
      <c r="BF33">
        <v>1</v>
      </c>
      <c r="BG33" t="s">
        <v>200</v>
      </c>
      <c r="BH33" t="s">
        <v>198</v>
      </c>
      <c r="BI33" t="s">
        <v>161</v>
      </c>
      <c r="BJ33" s="61">
        <v>10.016020575186101</v>
      </c>
      <c r="BK33" s="61">
        <f t="shared" si="17"/>
        <v>10.016020575186101</v>
      </c>
    </row>
    <row r="34" spans="1:63" x14ac:dyDescent="0.35">
      <c r="A34" t="str">
        <f t="shared" si="0"/>
        <v>0055_Commerce ; réparation d'automobiles et de motocycles_1</v>
      </c>
      <c r="B34" t="str">
        <f>INDEX(PDC!$F$1:$G$40,MATCH('RP2016'!C34,PDC!F:F,0),MATCH(PDC!$G$1,PDC!$F$1:$G$1,0))</f>
        <v>Commerce ; réparation d'automobiles et de motocycles</v>
      </c>
      <c r="C34" t="s">
        <v>217</v>
      </c>
      <c r="D34" t="s">
        <v>125</v>
      </c>
      <c r="E34" t="s">
        <v>199</v>
      </c>
      <c r="F34" s="58">
        <v>847.46942093462496</v>
      </c>
      <c r="G34">
        <f t="shared" si="18"/>
        <v>847.46942093462496</v>
      </c>
      <c r="J34" s="58" t="str">
        <f t="shared" si="1"/>
        <v>42_1+2</v>
      </c>
      <c r="K34" t="s">
        <v>238</v>
      </c>
      <c r="L34" t="s">
        <v>103</v>
      </c>
      <c r="M34">
        <v>199547.86487798099</v>
      </c>
      <c r="P34" t="str">
        <f t="shared" si="2"/>
        <v>8402_20 à 29 ans</v>
      </c>
      <c r="Q34" t="s">
        <v>119</v>
      </c>
      <c r="R34" t="s">
        <v>38</v>
      </c>
      <c r="S34">
        <v>4835.6904144971504</v>
      </c>
      <c r="V34" t="str">
        <f t="shared" si="3"/>
        <v>8404_Employés</v>
      </c>
      <c r="W34" t="s">
        <v>45</v>
      </c>
      <c r="X34" t="s">
        <v>306</v>
      </c>
      <c r="Y34" t="s">
        <v>123</v>
      </c>
      <c r="Z34" s="58">
        <v>3620.9571755871102</v>
      </c>
      <c r="AC34" t="str">
        <f t="shared" si="4"/>
        <v>0055_Employés de commerce_1</v>
      </c>
      <c r="AD34" t="str">
        <f>INDEX(PDC!$I$1:$L$33,MATCH('RP2016'!AF34,PDC!I:I,0),MATCH(PDC!$K$1,PDC!$I$1:$L$1,0))</f>
        <v>Employés de commerce</v>
      </c>
      <c r="AE34" t="s">
        <v>199</v>
      </c>
      <c r="AF34" t="s">
        <v>285</v>
      </c>
      <c r="AG34" t="s">
        <v>125</v>
      </c>
      <c r="AH34" s="58">
        <v>111.12298102199701</v>
      </c>
      <c r="AI34">
        <f t="shared" si="5"/>
        <v>111.12298102199701</v>
      </c>
      <c r="AL34" t="str">
        <f t="shared" si="6"/>
        <v>0059_Activités immobilières</v>
      </c>
      <c r="AM34" t="str">
        <f>INDEX(PDC!$F$42:$G$60,MATCH('RP2016'!$AO34,PDC!$F$42:$F$60,0),2)</f>
        <v>Activités immobilières</v>
      </c>
      <c r="AN34" t="s">
        <v>161</v>
      </c>
      <c r="AO34" t="s">
        <v>224</v>
      </c>
      <c r="AP34">
        <v>15.13</v>
      </c>
      <c r="AQ34">
        <v>32.58</v>
      </c>
      <c r="AT34">
        <f t="shared" si="7"/>
        <v>47.71</v>
      </c>
      <c r="AU34">
        <f t="shared" si="8"/>
        <v>0</v>
      </c>
      <c r="AV34" s="82">
        <f t="shared" si="9"/>
        <v>15.13</v>
      </c>
      <c r="AW34" s="82">
        <f t="shared" si="10"/>
        <v>32.58</v>
      </c>
      <c r="AX34" s="82">
        <f t="shared" si="11"/>
        <v>0</v>
      </c>
      <c r="AY34" s="82">
        <f t="shared" si="12"/>
        <v>0</v>
      </c>
      <c r="AZ34" s="82">
        <f t="shared" si="13"/>
        <v>47.71</v>
      </c>
      <c r="BA34" s="82">
        <f t="shared" si="14"/>
        <v>0</v>
      </c>
      <c r="BB34" s="82">
        <f t="shared" si="15"/>
        <v>47.71</v>
      </c>
      <c r="BE34" t="str">
        <f t="shared" si="16"/>
        <v>0059_C1_TP1_SEXE1</v>
      </c>
      <c r="BF34">
        <v>1</v>
      </c>
      <c r="BG34" t="s">
        <v>199</v>
      </c>
      <c r="BH34" t="s">
        <v>314</v>
      </c>
      <c r="BI34" t="s">
        <v>161</v>
      </c>
      <c r="BJ34" s="61">
        <v>452.456569213411</v>
      </c>
      <c r="BK34" s="61">
        <f t="shared" si="17"/>
        <v>452.456569213411</v>
      </c>
    </row>
    <row r="35" spans="1:63" x14ac:dyDescent="0.35">
      <c r="A35" t="str">
        <f t="shared" si="0"/>
        <v>0055_Commerce ; réparation d'automobiles et de motocycles_2</v>
      </c>
      <c r="B35" t="str">
        <f>INDEX(PDC!$F$1:$G$40,MATCH('RP2016'!C35,PDC!F:F,0),MATCH(PDC!$G$1,PDC!$F$1:$G$1,0))</f>
        <v>Commerce ; réparation d'automobiles et de motocycles</v>
      </c>
      <c r="C35" t="s">
        <v>217</v>
      </c>
      <c r="D35" t="s">
        <v>125</v>
      </c>
      <c r="E35" t="s">
        <v>200</v>
      </c>
      <c r="F35" s="58">
        <v>747.76152085194099</v>
      </c>
      <c r="G35">
        <f t="shared" si="18"/>
        <v>747.76152085194099</v>
      </c>
      <c r="J35" s="58" t="str">
        <f t="shared" si="1"/>
        <v>43_1+2</v>
      </c>
      <c r="K35" t="s">
        <v>238</v>
      </c>
      <c r="L35" t="s">
        <v>105</v>
      </c>
      <c r="M35">
        <v>55476.226756019802</v>
      </c>
      <c r="P35" t="str">
        <f t="shared" si="2"/>
        <v>8402_30 à 39 ans</v>
      </c>
      <c r="Q35" t="s">
        <v>119</v>
      </c>
      <c r="R35" t="s">
        <v>39</v>
      </c>
      <c r="S35">
        <v>5900.5312813840801</v>
      </c>
      <c r="V35" t="str">
        <f t="shared" si="3"/>
        <v>8404_Ouvriers</v>
      </c>
      <c r="W35" t="s">
        <v>46</v>
      </c>
      <c r="X35" t="s">
        <v>307</v>
      </c>
      <c r="Y35" t="s">
        <v>123</v>
      </c>
      <c r="Z35" s="58">
        <v>4425.5231135636104</v>
      </c>
      <c r="AC35" t="str">
        <f t="shared" si="4"/>
        <v>0055_Employés de commerce_2</v>
      </c>
      <c r="AD35" t="str">
        <f>INDEX(PDC!$I$1:$L$33,MATCH('RP2016'!AF35,PDC!I:I,0),MATCH(PDC!$K$1,PDC!$I$1:$L$1,0))</f>
        <v>Employés de commerce</v>
      </c>
      <c r="AE35" t="s">
        <v>200</v>
      </c>
      <c r="AF35" t="s">
        <v>285</v>
      </c>
      <c r="AG35" t="s">
        <v>125</v>
      </c>
      <c r="AH35" s="58">
        <v>415.060113679854</v>
      </c>
      <c r="AI35">
        <f t="shared" si="5"/>
        <v>415.060113679854</v>
      </c>
      <c r="AL35" t="str">
        <f t="shared" si="6"/>
        <v>0059_Activités scientifiques et techniques ; services administratifs et de soutien</v>
      </c>
      <c r="AM35" t="str">
        <f>INDEX(PDC!$F$42:$G$60,MATCH('RP2016'!$AO35,PDC!$F$42:$F$60,0),2)</f>
        <v>Activités scientifiques et techniques ; services administratifs et de soutien</v>
      </c>
      <c r="AN35" t="s">
        <v>161</v>
      </c>
      <c r="AO35" t="s">
        <v>320</v>
      </c>
      <c r="AP35">
        <v>173.26</v>
      </c>
      <c r="AQ35">
        <v>123.13</v>
      </c>
      <c r="AR35">
        <v>442.48</v>
      </c>
      <c r="AS35">
        <v>180.88</v>
      </c>
      <c r="AT35">
        <f t="shared" si="7"/>
        <v>296.39</v>
      </c>
      <c r="AU35">
        <f t="shared" si="8"/>
        <v>623.36</v>
      </c>
      <c r="AV35" s="82">
        <f t="shared" si="9"/>
        <v>173.26</v>
      </c>
      <c r="AW35" s="82">
        <f t="shared" si="10"/>
        <v>123.13</v>
      </c>
      <c r="AX35" s="82">
        <f t="shared" si="11"/>
        <v>442.48</v>
      </c>
      <c r="AY35" s="82">
        <f t="shared" si="12"/>
        <v>180.88</v>
      </c>
      <c r="AZ35" s="82">
        <f t="shared" si="13"/>
        <v>296.39</v>
      </c>
      <c r="BA35" s="82">
        <f t="shared" si="14"/>
        <v>623.36</v>
      </c>
      <c r="BB35" s="82">
        <f t="shared" si="15"/>
        <v>919.75</v>
      </c>
      <c r="BE35" t="str">
        <f t="shared" si="16"/>
        <v>0059_C1_TP2_SEXE1</v>
      </c>
      <c r="BF35">
        <v>1</v>
      </c>
      <c r="BG35" t="s">
        <v>200</v>
      </c>
      <c r="BH35" t="s">
        <v>314</v>
      </c>
      <c r="BI35" t="s">
        <v>161</v>
      </c>
      <c r="BJ35" s="61">
        <v>17.5969940797379</v>
      </c>
      <c r="BK35" s="61">
        <f t="shared" si="17"/>
        <v>17.5969940797379</v>
      </c>
    </row>
    <row r="36" spans="1:63" x14ac:dyDescent="0.35">
      <c r="A36" t="str">
        <f t="shared" si="0"/>
        <v>0055_Transports et entreposage _1</v>
      </c>
      <c r="B36" t="str">
        <f>INDEX(PDC!$F$1:$G$40,MATCH('RP2016'!C36,PDC!F:F,0),MATCH(PDC!$G$1,PDC!$F$1:$G$1,0))</f>
        <v xml:space="preserve">Transports et entreposage </v>
      </c>
      <c r="C36" t="s">
        <v>218</v>
      </c>
      <c r="D36" t="s">
        <v>125</v>
      </c>
      <c r="E36" t="s">
        <v>199</v>
      </c>
      <c r="F36" s="58">
        <v>561.89930840007003</v>
      </c>
      <c r="G36">
        <f t="shared" si="18"/>
        <v>561.89930840007003</v>
      </c>
      <c r="J36" s="58" t="str">
        <f t="shared" si="1"/>
        <v>63_1+2</v>
      </c>
      <c r="K36" t="s">
        <v>238</v>
      </c>
      <c r="L36" t="s">
        <v>107</v>
      </c>
      <c r="M36">
        <v>184926.33031845</v>
      </c>
      <c r="P36" t="str">
        <f t="shared" si="2"/>
        <v>8402_40 à 49 ans</v>
      </c>
      <c r="Q36" t="s">
        <v>119</v>
      </c>
      <c r="R36" t="s">
        <v>40</v>
      </c>
      <c r="S36">
        <v>7976.8227301713396</v>
      </c>
      <c r="V36" t="str">
        <f t="shared" si="3"/>
        <v>8405_Cadres et professions intellectuelles supérieures</v>
      </c>
      <c r="W36" t="s">
        <v>43</v>
      </c>
      <c r="X36" t="s">
        <v>304</v>
      </c>
      <c r="Y36" t="s">
        <v>127</v>
      </c>
      <c r="Z36" s="58">
        <v>7464.6949125115298</v>
      </c>
      <c r="AC36" t="str">
        <f t="shared" si="4"/>
        <v>0055_Personnels des services directs aux particuliers_1</v>
      </c>
      <c r="AD36" t="str">
        <f>INDEX(PDC!$I$1:$L$33,MATCH('RP2016'!AF36,PDC!I:I,0),MATCH(PDC!$K$1,PDC!$I$1:$L$1,0))</f>
        <v>Personnels des services directs aux particuliers</v>
      </c>
      <c r="AE36" t="s">
        <v>199</v>
      </c>
      <c r="AF36" t="s">
        <v>286</v>
      </c>
      <c r="AG36" t="s">
        <v>125</v>
      </c>
      <c r="AH36" s="58">
        <v>147.31765652559</v>
      </c>
      <c r="AI36">
        <f t="shared" si="5"/>
        <v>147.31765652559</v>
      </c>
      <c r="AL36" t="str">
        <f t="shared" si="6"/>
        <v>0059_Administration publique, enseignement, santé humaine et action sociale</v>
      </c>
      <c r="AM36" t="str">
        <f>INDEX(PDC!$F$42:$G$60,MATCH('RP2016'!$AO36,PDC!$F$42:$F$60,0),2)</f>
        <v>Administration publique, enseignement, santé humaine et action sociale</v>
      </c>
      <c r="AN36" t="s">
        <v>161</v>
      </c>
      <c r="AO36" t="s">
        <v>321</v>
      </c>
      <c r="AP36">
        <v>117.23</v>
      </c>
      <c r="AQ36">
        <v>832.11</v>
      </c>
      <c r="AR36">
        <v>29.95</v>
      </c>
      <c r="AS36">
        <v>314.17</v>
      </c>
      <c r="AT36">
        <f t="shared" si="7"/>
        <v>949.34</v>
      </c>
      <c r="AU36">
        <f t="shared" si="8"/>
        <v>344.12</v>
      </c>
      <c r="AV36" s="82">
        <f t="shared" si="9"/>
        <v>117.23</v>
      </c>
      <c r="AW36" s="82">
        <f t="shared" si="10"/>
        <v>832.11</v>
      </c>
      <c r="AX36" s="82">
        <f t="shared" si="11"/>
        <v>29.95</v>
      </c>
      <c r="AY36" s="82">
        <f t="shared" si="12"/>
        <v>314.17</v>
      </c>
      <c r="AZ36" s="82">
        <f t="shared" si="13"/>
        <v>949.34</v>
      </c>
      <c r="BA36" s="82">
        <f t="shared" si="14"/>
        <v>344.12</v>
      </c>
      <c r="BB36" s="82">
        <f t="shared" si="15"/>
        <v>1293.46</v>
      </c>
      <c r="BE36" t="str">
        <f t="shared" si="16"/>
        <v>0059_C2_TP1_SEXE1</v>
      </c>
      <c r="BF36">
        <v>1</v>
      </c>
      <c r="BG36" t="s">
        <v>199</v>
      </c>
      <c r="BH36" t="s">
        <v>323</v>
      </c>
      <c r="BI36" t="s">
        <v>161</v>
      </c>
      <c r="BJ36" s="61">
        <v>5.0068110566516904</v>
      </c>
      <c r="BK36" s="61">
        <f t="shared" si="17"/>
        <v>5.0068110566516904</v>
      </c>
    </row>
    <row r="37" spans="1:63" x14ac:dyDescent="0.35">
      <c r="A37" t="str">
        <f t="shared" si="0"/>
        <v>0055_Transports et entreposage _2</v>
      </c>
      <c r="B37" t="str">
        <f>INDEX(PDC!$F$1:$G$40,MATCH('RP2016'!C37,PDC!F:F,0),MATCH(PDC!$G$1,PDC!$F$1:$G$1,0))</f>
        <v xml:space="preserve">Transports et entreposage </v>
      </c>
      <c r="C37" t="s">
        <v>218</v>
      </c>
      <c r="D37" t="s">
        <v>125</v>
      </c>
      <c r="E37" t="s">
        <v>200</v>
      </c>
      <c r="F37" s="58">
        <v>210.936861316792</v>
      </c>
      <c r="G37">
        <f t="shared" si="18"/>
        <v>210.936861316792</v>
      </c>
      <c r="J37" s="58" t="str">
        <f t="shared" si="1"/>
        <v>69_1+2</v>
      </c>
      <c r="K37" t="s">
        <v>238</v>
      </c>
      <c r="L37" t="s">
        <v>109</v>
      </c>
      <c r="M37">
        <v>653120.75585869001</v>
      </c>
      <c r="P37" t="str">
        <f t="shared" si="2"/>
        <v>8402_50 à 59 ans</v>
      </c>
      <c r="Q37" t="s">
        <v>119</v>
      </c>
      <c r="R37" t="s">
        <v>41</v>
      </c>
      <c r="S37">
        <v>7674.1011372141902</v>
      </c>
      <c r="V37" t="str">
        <f t="shared" si="3"/>
        <v>8405_Professions intermédiaires</v>
      </c>
      <c r="W37" t="s">
        <v>44</v>
      </c>
      <c r="X37" t="s">
        <v>305</v>
      </c>
      <c r="Y37" t="s">
        <v>127</v>
      </c>
      <c r="Z37" s="58">
        <v>19859.913317914601</v>
      </c>
      <c r="AC37" t="str">
        <f t="shared" si="4"/>
        <v>0055_Personnels des services directs aux particuliers_2</v>
      </c>
      <c r="AD37" t="str">
        <f>INDEX(PDC!$I$1:$L$33,MATCH('RP2016'!AF37,PDC!I:I,0),MATCH(PDC!$K$1,PDC!$I$1:$L$1,0))</f>
        <v>Personnels des services directs aux particuliers</v>
      </c>
      <c r="AE37" t="s">
        <v>200</v>
      </c>
      <c r="AF37" t="s">
        <v>286</v>
      </c>
      <c r="AG37" t="s">
        <v>125</v>
      </c>
      <c r="AH37" s="58">
        <v>1038.92740279483</v>
      </c>
      <c r="AI37">
        <f t="shared" si="5"/>
        <v>1038.92740279483</v>
      </c>
      <c r="AL37" t="str">
        <f t="shared" si="6"/>
        <v>0059_Autres activités de services</v>
      </c>
      <c r="AM37" t="str">
        <f>INDEX(PDC!$F$42:$G$60,MATCH('RP2016'!$AO37,PDC!$F$42:$F$60,0),2)</f>
        <v>Autres activités de services</v>
      </c>
      <c r="AN37" t="s">
        <v>161</v>
      </c>
      <c r="AO37" t="s">
        <v>322</v>
      </c>
      <c r="AP37">
        <v>57.54</v>
      </c>
      <c r="AQ37">
        <v>211.23</v>
      </c>
      <c r="AR37">
        <v>12.25</v>
      </c>
      <c r="AS37">
        <v>52.9</v>
      </c>
      <c r="AT37">
        <f t="shared" si="7"/>
        <v>268.77</v>
      </c>
      <c r="AU37">
        <f t="shared" si="8"/>
        <v>65.150000000000006</v>
      </c>
      <c r="AV37" s="82">
        <f t="shared" si="9"/>
        <v>57.54</v>
      </c>
      <c r="AW37" s="82">
        <f t="shared" si="10"/>
        <v>211.23</v>
      </c>
      <c r="AX37" s="82">
        <f t="shared" si="11"/>
        <v>12.25</v>
      </c>
      <c r="AY37" s="82">
        <f t="shared" si="12"/>
        <v>52.9</v>
      </c>
      <c r="AZ37" s="82">
        <f t="shared" si="13"/>
        <v>268.77</v>
      </c>
      <c r="BA37" s="82">
        <f t="shared" si="14"/>
        <v>65.150000000000006</v>
      </c>
      <c r="BB37" s="82">
        <f t="shared" si="15"/>
        <v>333.91999999999996</v>
      </c>
      <c r="BE37" t="str">
        <f t="shared" si="16"/>
        <v>0059_C3_TP1_SEXE1</v>
      </c>
      <c r="BF37">
        <v>1</v>
      </c>
      <c r="BG37" t="s">
        <v>199</v>
      </c>
      <c r="BH37" t="s">
        <v>315</v>
      </c>
      <c r="BI37" t="s">
        <v>161</v>
      </c>
      <c r="BJ37" s="61">
        <v>151.25895328755999</v>
      </c>
      <c r="BK37" s="61">
        <f t="shared" si="17"/>
        <v>151.25895328755999</v>
      </c>
    </row>
    <row r="38" spans="1:63" x14ac:dyDescent="0.35">
      <c r="A38" t="str">
        <f t="shared" si="0"/>
        <v>0055_Hébergement et restauration_1</v>
      </c>
      <c r="B38" t="str">
        <f>INDEX(PDC!$F$1:$G$40,MATCH('RP2016'!C38,PDC!F:F,0),MATCH(PDC!$G$1,PDC!$F$1:$G$1,0))</f>
        <v>Hébergement et restauration</v>
      </c>
      <c r="C38" t="s">
        <v>219</v>
      </c>
      <c r="D38" t="s">
        <v>125</v>
      </c>
      <c r="E38" t="s">
        <v>199</v>
      </c>
      <c r="F38" s="58">
        <v>213.663677125898</v>
      </c>
      <c r="G38">
        <f t="shared" si="18"/>
        <v>213.663677125898</v>
      </c>
      <c r="J38" s="58" t="str">
        <f t="shared" si="1"/>
        <v>73_1+2</v>
      </c>
      <c r="K38" t="s">
        <v>238</v>
      </c>
      <c r="L38" t="s">
        <v>111</v>
      </c>
      <c r="M38">
        <v>131101.697317427</v>
      </c>
      <c r="P38" t="str">
        <f t="shared" si="2"/>
        <v>8402_60 ans et plus</v>
      </c>
      <c r="Q38" t="s">
        <v>119</v>
      </c>
      <c r="R38" t="s">
        <v>42</v>
      </c>
      <c r="S38">
        <v>1189.03648823258</v>
      </c>
      <c r="V38" t="str">
        <f t="shared" si="3"/>
        <v>8405_Employés</v>
      </c>
      <c r="W38" t="s">
        <v>45</v>
      </c>
      <c r="X38" t="s">
        <v>306</v>
      </c>
      <c r="Y38" t="s">
        <v>127</v>
      </c>
      <c r="Z38" s="58">
        <v>20773.6786493906</v>
      </c>
      <c r="AC38" t="str">
        <f t="shared" si="4"/>
        <v>0055_Ouvriers qualifiés de type industriel_1</v>
      </c>
      <c r="AD38" t="str">
        <f>INDEX(PDC!$I$1:$L$33,MATCH('RP2016'!AF38,PDC!I:I,0),MATCH(PDC!$K$1,PDC!$I$1:$L$1,0))</f>
        <v>Ouvriers qualifiés de type industriel</v>
      </c>
      <c r="AE38" t="s">
        <v>199</v>
      </c>
      <c r="AF38" t="s">
        <v>287</v>
      </c>
      <c r="AG38" t="s">
        <v>125</v>
      </c>
      <c r="AH38" s="58">
        <v>1155.55222498693</v>
      </c>
      <c r="AI38">
        <f t="shared" si="5"/>
        <v>1155.55222498693</v>
      </c>
      <c r="AL38" t="str">
        <f t="shared" si="6"/>
        <v>0059_Tous secteurs</v>
      </c>
      <c r="AM38" t="str">
        <f>INDEX(PDC!$F$42:$G$60,MATCH('RP2016'!$AO38,PDC!$F$42:$F$60,0),2)</f>
        <v>Tous secteurs</v>
      </c>
      <c r="AN38" t="s">
        <v>161</v>
      </c>
      <c r="AO38" t="s">
        <v>78</v>
      </c>
      <c r="AP38">
        <v>4574.38</v>
      </c>
      <c r="AQ38">
        <v>3184.09</v>
      </c>
      <c r="AR38">
        <v>906.29</v>
      </c>
      <c r="AS38">
        <v>742.69</v>
      </c>
      <c r="AT38">
        <f t="shared" si="7"/>
        <v>7758.47</v>
      </c>
      <c r="AU38">
        <f t="shared" si="8"/>
        <v>1648.98</v>
      </c>
      <c r="AV38" s="82">
        <f t="shared" si="9"/>
        <v>4574.38</v>
      </c>
      <c r="AW38" s="82">
        <f t="shared" si="10"/>
        <v>3184.09</v>
      </c>
      <c r="AX38" s="82">
        <f t="shared" si="11"/>
        <v>906.29</v>
      </c>
      <c r="AY38" s="82">
        <f t="shared" si="12"/>
        <v>742.69</v>
      </c>
      <c r="AZ38" s="82">
        <f t="shared" si="13"/>
        <v>7758.47</v>
      </c>
      <c r="BA38" s="82">
        <f t="shared" si="14"/>
        <v>1648.98</v>
      </c>
      <c r="BB38" s="82">
        <f t="shared" si="15"/>
        <v>9407.4500000000007</v>
      </c>
      <c r="BE38" t="str">
        <f t="shared" si="16"/>
        <v>0059_C4_TP1_SEXE1</v>
      </c>
      <c r="BF38">
        <v>1</v>
      </c>
      <c r="BG38" t="s">
        <v>199</v>
      </c>
      <c r="BH38" t="s">
        <v>316</v>
      </c>
      <c r="BI38" t="s">
        <v>161</v>
      </c>
      <c r="BJ38" s="61">
        <v>560.05651259599301</v>
      </c>
      <c r="BK38" s="61">
        <f t="shared" si="17"/>
        <v>560.05651259599301</v>
      </c>
    </row>
    <row r="39" spans="1:63" x14ac:dyDescent="0.35">
      <c r="A39" t="str">
        <f t="shared" si="0"/>
        <v>0055_Hébergement et restauration_2</v>
      </c>
      <c r="B39" t="str">
        <f>INDEX(PDC!$F$1:$G$40,MATCH('RP2016'!C39,PDC!F:F,0),MATCH(PDC!$G$1,PDC!$F$1:$G$1,0))</f>
        <v>Hébergement et restauration</v>
      </c>
      <c r="C39" t="s">
        <v>219</v>
      </c>
      <c r="D39" t="s">
        <v>125</v>
      </c>
      <c r="E39" t="s">
        <v>200</v>
      </c>
      <c r="F39" s="58">
        <v>277.65910245653799</v>
      </c>
      <c r="G39">
        <f t="shared" si="18"/>
        <v>277.65910245653799</v>
      </c>
      <c r="J39" s="58" t="str">
        <f t="shared" si="1"/>
        <v>74_1+2</v>
      </c>
      <c r="K39" t="s">
        <v>238</v>
      </c>
      <c r="L39" t="s">
        <v>113</v>
      </c>
      <c r="M39">
        <v>214217.786802118</v>
      </c>
      <c r="P39" t="str">
        <f t="shared" si="2"/>
        <v>8402_moins de 20 ans</v>
      </c>
      <c r="Q39" t="s">
        <v>119</v>
      </c>
      <c r="R39" t="s">
        <v>37</v>
      </c>
      <c r="S39">
        <v>671.35640457956595</v>
      </c>
      <c r="V39" t="str">
        <f t="shared" si="3"/>
        <v>8405_Ouvriers</v>
      </c>
      <c r="W39" t="s">
        <v>46</v>
      </c>
      <c r="X39" t="s">
        <v>307</v>
      </c>
      <c r="Y39" t="s">
        <v>127</v>
      </c>
      <c r="Z39" s="58">
        <v>25052.217904368201</v>
      </c>
      <c r="AC39" t="str">
        <f t="shared" si="4"/>
        <v>0055_Ouvriers qualifiés de type industriel_2</v>
      </c>
      <c r="AD39" t="str">
        <f>INDEX(PDC!$I$1:$L$33,MATCH('RP2016'!AF39,PDC!I:I,0),MATCH(PDC!$K$1,PDC!$I$1:$L$1,0))</f>
        <v>Ouvriers qualifiés de type industriel</v>
      </c>
      <c r="AE39" t="s">
        <v>200</v>
      </c>
      <c r="AF39" t="s">
        <v>287</v>
      </c>
      <c r="AG39" t="s">
        <v>125</v>
      </c>
      <c r="AH39" s="58">
        <v>123.850585497876</v>
      </c>
      <c r="AI39">
        <f t="shared" si="5"/>
        <v>123.850585497876</v>
      </c>
      <c r="AL39" t="str">
        <f t="shared" si="6"/>
        <v>0063_Agriculture, sylviculture et pêche</v>
      </c>
      <c r="AM39" t="str">
        <f>INDEX(PDC!$F$42:$G$60,MATCH('RP2016'!$AO39,PDC!$F$42:$F$60,0),2)</f>
        <v>Agriculture, sylviculture et pêche</v>
      </c>
      <c r="AN39" t="s">
        <v>181</v>
      </c>
      <c r="AO39" t="s">
        <v>198</v>
      </c>
      <c r="AP39">
        <v>200.7</v>
      </c>
      <c r="AQ39">
        <v>114.64</v>
      </c>
      <c r="AR39">
        <v>50.26</v>
      </c>
      <c r="AS39">
        <v>15.29</v>
      </c>
      <c r="AT39">
        <f t="shared" si="7"/>
        <v>315.33999999999997</v>
      </c>
      <c r="AU39">
        <f t="shared" si="8"/>
        <v>65.55</v>
      </c>
      <c r="AV39" s="82">
        <f t="shared" si="9"/>
        <v>200.7</v>
      </c>
      <c r="AW39" s="82">
        <f t="shared" si="10"/>
        <v>114.64</v>
      </c>
      <c r="AX39" s="82">
        <f t="shared" si="11"/>
        <v>50.26</v>
      </c>
      <c r="AY39" s="82">
        <f t="shared" si="12"/>
        <v>15.29</v>
      </c>
      <c r="AZ39" s="82">
        <f t="shared" si="13"/>
        <v>315.33999999999997</v>
      </c>
      <c r="BA39" s="82">
        <f t="shared" si="14"/>
        <v>65.55</v>
      </c>
      <c r="BB39" s="82">
        <f t="shared" si="15"/>
        <v>380.89</v>
      </c>
      <c r="BE39" t="str">
        <f t="shared" si="16"/>
        <v>0059_C4_TP2_SEXE1</v>
      </c>
      <c r="BF39">
        <v>1</v>
      </c>
      <c r="BG39" t="s">
        <v>200</v>
      </c>
      <c r="BH39" t="s">
        <v>316</v>
      </c>
      <c r="BI39" t="s">
        <v>161</v>
      </c>
      <c r="BJ39" s="61">
        <v>5.7912243707223903</v>
      </c>
      <c r="BK39" s="61">
        <f t="shared" si="17"/>
        <v>5.7912243707223903</v>
      </c>
    </row>
    <row r="40" spans="1:63" x14ac:dyDescent="0.35">
      <c r="A40" t="str">
        <f t="shared" si="0"/>
        <v>0055_Edition, audiovisuel et diffusion_1</v>
      </c>
      <c r="B40" t="str">
        <f>INDEX(PDC!$F$1:$G$40,MATCH('RP2016'!C40,PDC!F:F,0),MATCH(PDC!$G$1,PDC!$F$1:$G$1,0))</f>
        <v>Edition, audiovisuel et diffusion</v>
      </c>
      <c r="C40" t="s">
        <v>220</v>
      </c>
      <c r="D40" t="s">
        <v>125</v>
      </c>
      <c r="E40" t="s">
        <v>199</v>
      </c>
      <c r="F40" s="58">
        <v>11.7455681361327</v>
      </c>
      <c r="G40">
        <f t="shared" ref="G40:G71" si="19">F40</f>
        <v>11.7455681361327</v>
      </c>
      <c r="P40" t="str">
        <f t="shared" si="2"/>
        <v>8403_20 à 29 ans</v>
      </c>
      <c r="Q40" t="s">
        <v>121</v>
      </c>
      <c r="R40" t="s">
        <v>38</v>
      </c>
      <c r="S40">
        <v>3924.4520204103501</v>
      </c>
      <c r="V40" t="str">
        <f t="shared" si="3"/>
        <v>8406_Cadres et professions intellectuelles supérieures</v>
      </c>
      <c r="W40" t="s">
        <v>43</v>
      </c>
      <c r="X40" t="s">
        <v>304</v>
      </c>
      <c r="Y40" t="s">
        <v>129</v>
      </c>
      <c r="Z40" s="58">
        <v>7437.8542232363898</v>
      </c>
      <c r="AC40" t="str">
        <f t="shared" si="4"/>
        <v>0055_Ouvriers qualifiés de type artisanal_1</v>
      </c>
      <c r="AD40" t="str">
        <f>INDEX(PDC!$I$1:$L$33,MATCH('RP2016'!AF40,PDC!I:I,0),MATCH(PDC!$K$1,PDC!$I$1:$L$1,0))</f>
        <v>Ouvriers qualifiés de type artisanal</v>
      </c>
      <c r="AE40" t="s">
        <v>199</v>
      </c>
      <c r="AF40" t="s">
        <v>107</v>
      </c>
      <c r="AG40" t="s">
        <v>125</v>
      </c>
      <c r="AH40" s="58">
        <v>724.94115498845497</v>
      </c>
      <c r="AI40">
        <f t="shared" si="5"/>
        <v>724.94115498845497</v>
      </c>
      <c r="AL40" t="str">
        <f t="shared" si="6"/>
        <v>0063_Fabrication de denrées alimentaires, de boissons et  de produits à base de tabac</v>
      </c>
      <c r="AM40" t="str">
        <f>INDEX(PDC!$F$42:$G$60,MATCH('RP2016'!$AO40,PDC!$F$42:$F$60,0),2)</f>
        <v>Fabrication de denrées alimentaires, de boissons et  de produits à base de tabac</v>
      </c>
      <c r="AN40" t="s">
        <v>181</v>
      </c>
      <c r="AO40" t="s">
        <v>314</v>
      </c>
      <c r="AP40">
        <v>416.22</v>
      </c>
      <c r="AQ40">
        <v>163.26</v>
      </c>
      <c r="AR40">
        <v>50.17</v>
      </c>
      <c r="AS40">
        <v>29.15</v>
      </c>
      <c r="AT40">
        <f t="shared" si="7"/>
        <v>579.48</v>
      </c>
      <c r="AU40">
        <f t="shared" si="8"/>
        <v>79.319999999999993</v>
      </c>
      <c r="AV40" s="82">
        <f t="shared" si="9"/>
        <v>416.22</v>
      </c>
      <c r="AW40" s="82">
        <f t="shared" si="10"/>
        <v>163.26</v>
      </c>
      <c r="AX40" s="82">
        <f t="shared" si="11"/>
        <v>50.17</v>
      </c>
      <c r="AY40" s="82">
        <f t="shared" si="12"/>
        <v>29.15</v>
      </c>
      <c r="AZ40" s="82">
        <f t="shared" si="13"/>
        <v>579.48</v>
      </c>
      <c r="BA40" s="82">
        <f t="shared" si="14"/>
        <v>79.319999999999993</v>
      </c>
      <c r="BB40" s="82">
        <f t="shared" si="15"/>
        <v>658.8</v>
      </c>
      <c r="BE40" t="str">
        <f t="shared" si="16"/>
        <v>0059_C5_TP1_SEXE1</v>
      </c>
      <c r="BF40">
        <v>1</v>
      </c>
      <c r="BG40" t="s">
        <v>199</v>
      </c>
      <c r="BH40" t="s">
        <v>317</v>
      </c>
      <c r="BI40" t="s">
        <v>161</v>
      </c>
      <c r="BJ40" s="61">
        <v>875.16915001075802</v>
      </c>
      <c r="BK40" s="61">
        <f t="shared" si="17"/>
        <v>875.16915001075802</v>
      </c>
    </row>
    <row r="41" spans="1:63" x14ac:dyDescent="0.35">
      <c r="A41" t="str">
        <f t="shared" si="0"/>
        <v>0055_Edition, audiovisuel et diffusion_2</v>
      </c>
      <c r="B41" t="str">
        <f>INDEX(PDC!$F$1:$G$40,MATCH('RP2016'!C41,PDC!F:F,0),MATCH(PDC!$G$1,PDC!$F$1:$G$1,0))</f>
        <v>Edition, audiovisuel et diffusion</v>
      </c>
      <c r="C41" t="s">
        <v>220</v>
      </c>
      <c r="D41" t="s">
        <v>125</v>
      </c>
      <c r="E41" t="s">
        <v>200</v>
      </c>
      <c r="F41" s="58">
        <v>10.245592154183599</v>
      </c>
      <c r="G41">
        <f t="shared" si="19"/>
        <v>10.245592154183599</v>
      </c>
      <c r="P41" t="str">
        <f t="shared" si="2"/>
        <v>8403_30 à 39 ans</v>
      </c>
      <c r="Q41" t="s">
        <v>121</v>
      </c>
      <c r="R41" t="s">
        <v>39</v>
      </c>
      <c r="S41">
        <v>4769.1488759397898</v>
      </c>
      <c r="V41" t="str">
        <f t="shared" si="3"/>
        <v>8406_Professions intermédiaires</v>
      </c>
      <c r="W41" t="s">
        <v>44</v>
      </c>
      <c r="X41" t="s">
        <v>305</v>
      </c>
      <c r="Y41" t="s">
        <v>129</v>
      </c>
      <c r="Z41" s="58">
        <v>16198.2831485692</v>
      </c>
      <c r="AC41" t="str">
        <f t="shared" si="4"/>
        <v>0055_Ouvriers qualifiés de type artisanal_2</v>
      </c>
      <c r="AD41" t="str">
        <f>INDEX(PDC!$I$1:$L$33,MATCH('RP2016'!AF41,PDC!I:I,0),MATCH(PDC!$K$1,PDC!$I$1:$L$1,0))</f>
        <v>Ouvriers qualifiés de type artisanal</v>
      </c>
      <c r="AE41" t="s">
        <v>200</v>
      </c>
      <c r="AF41" t="s">
        <v>107</v>
      </c>
      <c r="AG41" t="s">
        <v>125</v>
      </c>
      <c r="AH41" s="58">
        <v>133.50544302733101</v>
      </c>
      <c r="AI41">
        <f t="shared" si="5"/>
        <v>133.50544302733101</v>
      </c>
      <c r="AL41" t="str">
        <f t="shared" si="6"/>
        <v>0063_Cokéfaction et raffinage</v>
      </c>
      <c r="AM41" t="str">
        <f>INDEX(PDC!$F$42:$G$60,MATCH('RP2016'!$AO41,PDC!$F$42:$F$60,0),2)</f>
        <v>Cokéfaction et raffinage</v>
      </c>
      <c r="AN41" t="s">
        <v>181</v>
      </c>
      <c r="AO41" t="s">
        <v>323</v>
      </c>
      <c r="AQ41">
        <v>5</v>
      </c>
      <c r="AT41">
        <f t="shared" si="7"/>
        <v>5</v>
      </c>
      <c r="AU41">
        <f t="shared" si="8"/>
        <v>0</v>
      </c>
      <c r="AV41" s="82">
        <f t="shared" si="9"/>
        <v>0</v>
      </c>
      <c r="AW41" s="82">
        <f t="shared" si="10"/>
        <v>5</v>
      </c>
      <c r="AX41" s="82">
        <f t="shared" si="11"/>
        <v>0</v>
      </c>
      <c r="AY41" s="82">
        <f t="shared" si="12"/>
        <v>0</v>
      </c>
      <c r="AZ41" s="82">
        <f t="shared" si="13"/>
        <v>5</v>
      </c>
      <c r="BA41" s="82">
        <f t="shared" si="14"/>
        <v>0</v>
      </c>
      <c r="BB41" s="82">
        <f t="shared" si="15"/>
        <v>5</v>
      </c>
      <c r="BE41" t="str">
        <f t="shared" si="16"/>
        <v>0059_C5_TP2_SEXE1</v>
      </c>
      <c r="BF41">
        <v>1</v>
      </c>
      <c r="BG41" t="s">
        <v>200</v>
      </c>
      <c r="BH41" t="s">
        <v>317</v>
      </c>
      <c r="BI41" t="s">
        <v>161</v>
      </c>
      <c r="BJ41" s="61">
        <v>16.2663193075281</v>
      </c>
      <c r="BK41" s="61">
        <f t="shared" si="17"/>
        <v>16.2663193075281</v>
      </c>
    </row>
    <row r="42" spans="1:63" x14ac:dyDescent="0.35">
      <c r="A42" t="str">
        <f t="shared" si="0"/>
        <v>0055_Télécommunications_1</v>
      </c>
      <c r="B42" t="str">
        <f>INDEX(PDC!$F$1:$G$40,MATCH('RP2016'!C42,PDC!F:F,0),MATCH(PDC!$G$1,PDC!$F$1:$G$1,0))</f>
        <v>Télécommunications</v>
      </c>
      <c r="C42" t="s">
        <v>221</v>
      </c>
      <c r="D42" t="s">
        <v>125</v>
      </c>
      <c r="E42" t="s">
        <v>199</v>
      </c>
      <c r="F42" s="58">
        <v>9.7400987008106092</v>
      </c>
      <c r="G42">
        <f t="shared" si="19"/>
        <v>9.7400987008106092</v>
      </c>
      <c r="P42" t="str">
        <f t="shared" si="2"/>
        <v>8403_40 à 49 ans</v>
      </c>
      <c r="Q42" t="s">
        <v>121</v>
      </c>
      <c r="R42" t="s">
        <v>40</v>
      </c>
      <c r="S42">
        <v>5814.3991501325399</v>
      </c>
      <c r="V42" t="str">
        <f t="shared" si="3"/>
        <v>8406_Employés</v>
      </c>
      <c r="W42" t="s">
        <v>45</v>
      </c>
      <c r="X42" t="s">
        <v>306</v>
      </c>
      <c r="Y42" t="s">
        <v>129</v>
      </c>
      <c r="Z42" s="58">
        <v>17352.4483947425</v>
      </c>
      <c r="AC42" t="str">
        <f t="shared" si="4"/>
        <v>0055_Chauffeurs_1</v>
      </c>
      <c r="AD42" t="str">
        <f>INDEX(PDC!$I$1:$L$33,MATCH('RP2016'!AF42,PDC!I:I,0),MATCH(PDC!$K$1,PDC!$I$1:$L$1,0))</f>
        <v>Chauffeurs</v>
      </c>
      <c r="AE42" t="s">
        <v>199</v>
      </c>
      <c r="AF42" t="s">
        <v>288</v>
      </c>
      <c r="AG42" t="s">
        <v>125</v>
      </c>
      <c r="AH42" s="58">
        <v>517.71698884561999</v>
      </c>
      <c r="AI42">
        <f t="shared" si="5"/>
        <v>517.71698884561999</v>
      </c>
      <c r="AL42" t="str">
        <f t="shared" si="6"/>
        <v>0063_Fabrication d'équipements électriques, électroniques, informatiques ; fabrication de machines</v>
      </c>
      <c r="AM42" t="str">
        <f>INDEX(PDC!$F$42:$G$60,MATCH('RP2016'!$AO42,PDC!$F$42:$F$60,0),2)</f>
        <v>Fabrication d'équipements électriques, électroniques, informatiques ; fabrication de machines</v>
      </c>
      <c r="AN42" t="s">
        <v>181</v>
      </c>
      <c r="AO42" t="s">
        <v>315</v>
      </c>
      <c r="AP42">
        <v>56.55</v>
      </c>
      <c r="AQ42">
        <v>14.47</v>
      </c>
      <c r="AT42">
        <f t="shared" si="7"/>
        <v>71.02</v>
      </c>
      <c r="AU42">
        <f t="shared" si="8"/>
        <v>0</v>
      </c>
      <c r="AV42" s="82">
        <f t="shared" si="9"/>
        <v>56.55</v>
      </c>
      <c r="AW42" s="82">
        <f t="shared" si="10"/>
        <v>14.47</v>
      </c>
      <c r="AX42" s="82">
        <f t="shared" si="11"/>
        <v>0</v>
      </c>
      <c r="AY42" s="82">
        <f t="shared" si="12"/>
        <v>0</v>
      </c>
      <c r="AZ42" s="82">
        <f t="shared" si="13"/>
        <v>71.02</v>
      </c>
      <c r="BA42" s="82">
        <f t="shared" si="14"/>
        <v>0</v>
      </c>
      <c r="BB42" s="82">
        <f t="shared" si="15"/>
        <v>71.02</v>
      </c>
      <c r="BE42" t="str">
        <f t="shared" si="16"/>
        <v>0059_DE_TP1_SEXE1</v>
      </c>
      <c r="BF42">
        <v>1</v>
      </c>
      <c r="BG42" t="s">
        <v>199</v>
      </c>
      <c r="BH42" t="s">
        <v>318</v>
      </c>
      <c r="BI42" t="s">
        <v>161</v>
      </c>
      <c r="BJ42" s="61">
        <v>42.613925524241601</v>
      </c>
      <c r="BK42" s="61">
        <f t="shared" si="17"/>
        <v>42.613925524241601</v>
      </c>
    </row>
    <row r="43" spans="1:63" x14ac:dyDescent="0.35">
      <c r="A43" t="str">
        <f t="shared" si="0"/>
        <v>0055_Activités informatiques et services d'information_1</v>
      </c>
      <c r="B43" t="str">
        <f>INDEX(PDC!$F$1:$G$40,MATCH('RP2016'!C43,PDC!F:F,0),MATCH(PDC!$G$1,PDC!$F$1:$G$1,0))</f>
        <v>Activités informatiques et services d'information</v>
      </c>
      <c r="C43" t="s">
        <v>222</v>
      </c>
      <c r="D43" t="s">
        <v>125</v>
      </c>
      <c r="E43" t="s">
        <v>199</v>
      </c>
      <c r="F43" s="58">
        <v>51.194168078724601</v>
      </c>
      <c r="G43">
        <f t="shared" si="19"/>
        <v>51.194168078724601</v>
      </c>
      <c r="P43" t="str">
        <f t="shared" si="2"/>
        <v>8403_50 à 59 ans</v>
      </c>
      <c r="Q43" t="s">
        <v>121</v>
      </c>
      <c r="R43" t="s">
        <v>41</v>
      </c>
      <c r="S43">
        <v>5753.9931580981902</v>
      </c>
      <c r="V43" t="str">
        <f t="shared" si="3"/>
        <v>8406_Ouvriers</v>
      </c>
      <c r="W43" t="s">
        <v>46</v>
      </c>
      <c r="X43" t="s">
        <v>307</v>
      </c>
      <c r="Y43" t="s">
        <v>129</v>
      </c>
      <c r="Z43" s="58">
        <v>21252.2966047017</v>
      </c>
      <c r="AC43" t="str">
        <f t="shared" si="4"/>
        <v>0055_Chauffeurs_2</v>
      </c>
      <c r="AD43" t="str">
        <f>INDEX(PDC!$I$1:$L$33,MATCH('RP2016'!AF43,PDC!I:I,0),MATCH(PDC!$K$1,PDC!$I$1:$L$1,0))</f>
        <v>Chauffeurs</v>
      </c>
      <c r="AE43" t="s">
        <v>200</v>
      </c>
      <c r="AF43" t="s">
        <v>288</v>
      </c>
      <c r="AG43" t="s">
        <v>125</v>
      </c>
      <c r="AH43" s="58">
        <v>48.615675229525799</v>
      </c>
      <c r="AI43">
        <f t="shared" si="5"/>
        <v>48.615675229525799</v>
      </c>
      <c r="AL43" t="str">
        <f t="shared" si="6"/>
        <v>0063_Fabrication de matériels de transport</v>
      </c>
      <c r="AM43" t="str">
        <f>INDEX(PDC!$F$42:$G$60,MATCH('RP2016'!$AO43,PDC!$F$42:$F$60,0),2)</f>
        <v>Fabrication de matériels de transport</v>
      </c>
      <c r="AN43" t="s">
        <v>181</v>
      </c>
      <c r="AO43" t="s">
        <v>316</v>
      </c>
      <c r="AP43">
        <v>5.1100000000000003</v>
      </c>
      <c r="AT43">
        <f t="shared" si="7"/>
        <v>5.1100000000000003</v>
      </c>
      <c r="AU43">
        <f t="shared" si="8"/>
        <v>0</v>
      </c>
      <c r="AV43" s="82">
        <f t="shared" si="9"/>
        <v>5.1100000000000003</v>
      </c>
      <c r="AW43" s="82">
        <f t="shared" si="10"/>
        <v>0</v>
      </c>
      <c r="AX43" s="82">
        <f t="shared" si="11"/>
        <v>0</v>
      </c>
      <c r="AY43" s="82">
        <f t="shared" si="12"/>
        <v>0</v>
      </c>
      <c r="AZ43" s="82">
        <f t="shared" si="13"/>
        <v>5.1100000000000003</v>
      </c>
      <c r="BA43" s="82">
        <f t="shared" si="14"/>
        <v>0</v>
      </c>
      <c r="BB43" s="82">
        <f t="shared" si="15"/>
        <v>5.1100000000000003</v>
      </c>
      <c r="BE43" t="str">
        <f t="shared" si="16"/>
        <v>0059_DE_TP2_SEXE1</v>
      </c>
      <c r="BF43">
        <v>1</v>
      </c>
      <c r="BG43" t="s">
        <v>200</v>
      </c>
      <c r="BH43" t="s">
        <v>318</v>
      </c>
      <c r="BI43" t="s">
        <v>161</v>
      </c>
      <c r="BJ43" s="61">
        <v>5</v>
      </c>
      <c r="BK43" s="61">
        <f t="shared" si="17"/>
        <v>5</v>
      </c>
    </row>
    <row r="44" spans="1:63" x14ac:dyDescent="0.35">
      <c r="A44" t="str">
        <f t="shared" si="0"/>
        <v>0055_Activités informatiques et services d'information_2</v>
      </c>
      <c r="B44" t="str">
        <f>INDEX(PDC!$F$1:$G$40,MATCH('RP2016'!C44,PDC!F:F,0),MATCH(PDC!$G$1,PDC!$F$1:$G$1,0))</f>
        <v>Activités informatiques et services d'information</v>
      </c>
      <c r="C44" t="s">
        <v>222</v>
      </c>
      <c r="D44" t="s">
        <v>125</v>
      </c>
      <c r="E44" t="s">
        <v>200</v>
      </c>
      <c r="F44" s="58">
        <v>24.1610126552333</v>
      </c>
      <c r="G44">
        <f t="shared" si="19"/>
        <v>24.1610126552333</v>
      </c>
      <c r="P44" t="str">
        <f t="shared" si="2"/>
        <v>8403_60 ans et plus</v>
      </c>
      <c r="Q44" t="s">
        <v>121</v>
      </c>
      <c r="R44" t="s">
        <v>42</v>
      </c>
      <c r="S44">
        <v>816.89025959402602</v>
      </c>
      <c r="V44" t="str">
        <f t="shared" si="3"/>
        <v>8407_Cadres et professions intellectuelles supérieures</v>
      </c>
      <c r="W44" t="s">
        <v>43</v>
      </c>
      <c r="X44" t="s">
        <v>304</v>
      </c>
      <c r="Y44" t="s">
        <v>131</v>
      </c>
      <c r="Z44" s="58">
        <v>10176.676900721</v>
      </c>
      <c r="AC44" t="str">
        <f t="shared" si="4"/>
        <v>0055_Ouvriers qualifiés de la manutention, du magasinage et du transport_1</v>
      </c>
      <c r="AD44" t="str">
        <f>INDEX(PDC!$I$1:$L$33,MATCH('RP2016'!AF44,PDC!I:I,0),MATCH(PDC!$K$1,PDC!$I$1:$L$1,0))</f>
        <v>Ouvriers qualifiés de la manutention, du magasinage et du transport</v>
      </c>
      <c r="AE44" t="s">
        <v>199</v>
      </c>
      <c r="AF44" t="s">
        <v>289</v>
      </c>
      <c r="AG44" t="s">
        <v>125</v>
      </c>
      <c r="AH44" s="58">
        <v>358.273307241439</v>
      </c>
      <c r="AI44">
        <f t="shared" si="5"/>
        <v>358.273307241439</v>
      </c>
      <c r="AL44" t="str">
        <f t="shared" si="6"/>
        <v>0063_Fabrication d'autres produits industriels</v>
      </c>
      <c r="AM44" t="str">
        <f>INDEX(PDC!$F$42:$G$60,MATCH('RP2016'!$AO44,PDC!$F$42:$F$60,0),2)</f>
        <v>Fabrication d'autres produits industriels</v>
      </c>
      <c r="AN44" t="s">
        <v>181</v>
      </c>
      <c r="AO44" t="s">
        <v>317</v>
      </c>
      <c r="AP44">
        <v>430.56</v>
      </c>
      <c r="AQ44">
        <v>105.62</v>
      </c>
      <c r="AR44">
        <v>37.51</v>
      </c>
      <c r="AT44">
        <f t="shared" si="7"/>
        <v>536.18000000000006</v>
      </c>
      <c r="AU44">
        <f t="shared" si="8"/>
        <v>37.51</v>
      </c>
      <c r="AV44" s="82">
        <f t="shared" si="9"/>
        <v>430.56</v>
      </c>
      <c r="AW44" s="82">
        <f t="shared" si="10"/>
        <v>105.62</v>
      </c>
      <c r="AX44" s="82">
        <f t="shared" si="11"/>
        <v>37.51</v>
      </c>
      <c r="AY44" s="82">
        <f t="shared" si="12"/>
        <v>0</v>
      </c>
      <c r="AZ44" s="82">
        <f t="shared" si="13"/>
        <v>536.18000000000006</v>
      </c>
      <c r="BA44" s="82">
        <f t="shared" si="14"/>
        <v>37.51</v>
      </c>
      <c r="BB44" s="82">
        <f t="shared" si="15"/>
        <v>573.69000000000005</v>
      </c>
      <c r="BE44" t="str">
        <f t="shared" si="16"/>
        <v>0059_FZ_TP1_SEXE1</v>
      </c>
      <c r="BF44">
        <v>1</v>
      </c>
      <c r="BG44" t="s">
        <v>199</v>
      </c>
      <c r="BH44" t="s">
        <v>216</v>
      </c>
      <c r="BI44" t="s">
        <v>161</v>
      </c>
      <c r="BJ44" s="61">
        <v>870.24490086630101</v>
      </c>
      <c r="BK44" s="61">
        <f t="shared" si="17"/>
        <v>870.24490086630101</v>
      </c>
    </row>
    <row r="45" spans="1:63" x14ac:dyDescent="0.35">
      <c r="A45" t="str">
        <f t="shared" si="0"/>
        <v>0055_Activités financières et d'assurance_1</v>
      </c>
      <c r="B45" t="str">
        <f>INDEX(PDC!$F$1:$G$40,MATCH('RP2016'!C45,PDC!F:F,0),MATCH(PDC!$G$1,PDC!$F$1:$G$1,0))</f>
        <v>Activités financières et d'assurance</v>
      </c>
      <c r="C45" t="s">
        <v>223</v>
      </c>
      <c r="D45" t="s">
        <v>125</v>
      </c>
      <c r="E45" t="s">
        <v>199</v>
      </c>
      <c r="F45" s="58">
        <v>106.250385769126</v>
      </c>
      <c r="G45">
        <f t="shared" si="19"/>
        <v>106.250385769126</v>
      </c>
      <c r="P45" t="str">
        <f t="shared" si="2"/>
        <v>8403_moins de 20 ans</v>
      </c>
      <c r="Q45" t="s">
        <v>121</v>
      </c>
      <c r="R45" t="s">
        <v>37</v>
      </c>
      <c r="S45">
        <v>540.96334371359103</v>
      </c>
      <c r="V45" t="str">
        <f t="shared" si="3"/>
        <v>8407_Professions intermédiaires</v>
      </c>
      <c r="W45" t="s">
        <v>44</v>
      </c>
      <c r="X45" t="s">
        <v>305</v>
      </c>
      <c r="Y45" t="s">
        <v>131</v>
      </c>
      <c r="Z45" s="58">
        <v>21109.758264403699</v>
      </c>
      <c r="AC45" t="str">
        <f t="shared" si="4"/>
        <v>0055_Ouvriers qualifiés de la manutention, du magasinage et du transport_2</v>
      </c>
      <c r="AD45" t="str">
        <f>INDEX(PDC!$I$1:$L$33,MATCH('RP2016'!AF45,PDC!I:I,0),MATCH(PDC!$K$1,PDC!$I$1:$L$1,0))</f>
        <v>Ouvriers qualifiés de la manutention, du magasinage et du transport</v>
      </c>
      <c r="AE45" t="s">
        <v>200</v>
      </c>
      <c r="AF45" t="s">
        <v>289</v>
      </c>
      <c r="AG45" t="s">
        <v>125</v>
      </c>
      <c r="AH45" s="58">
        <v>42.582272867990604</v>
      </c>
      <c r="AI45">
        <f t="shared" si="5"/>
        <v>42.582272867990604</v>
      </c>
      <c r="AL45" t="str">
        <f t="shared" si="6"/>
        <v>0063_Industries extractives,  énergie, eau, gestion des déchets et dépollution</v>
      </c>
      <c r="AM45" t="str">
        <f>INDEX(PDC!$F$42:$G$60,MATCH('RP2016'!$AO45,PDC!$F$42:$F$60,0),2)</f>
        <v>Industries extractives,  énergie, eau, gestion des déchets et dépollution</v>
      </c>
      <c r="AN45" t="s">
        <v>181</v>
      </c>
      <c r="AO45" t="s">
        <v>318</v>
      </c>
      <c r="AP45">
        <v>62.38</v>
      </c>
      <c r="AQ45">
        <v>10.23</v>
      </c>
      <c r="AR45">
        <v>22.99</v>
      </c>
      <c r="AS45">
        <v>15.22</v>
      </c>
      <c r="AT45">
        <f t="shared" si="7"/>
        <v>72.61</v>
      </c>
      <c r="AU45">
        <f t="shared" si="8"/>
        <v>38.21</v>
      </c>
      <c r="AV45" s="82">
        <f t="shared" si="9"/>
        <v>62.38</v>
      </c>
      <c r="AW45" s="82">
        <f t="shared" si="10"/>
        <v>10.23</v>
      </c>
      <c r="AX45" s="82">
        <f t="shared" si="11"/>
        <v>22.99</v>
      </c>
      <c r="AY45" s="82">
        <f t="shared" si="12"/>
        <v>15.22</v>
      </c>
      <c r="AZ45" s="82">
        <f t="shared" si="13"/>
        <v>72.61</v>
      </c>
      <c r="BA45" s="82">
        <f t="shared" si="14"/>
        <v>38.21</v>
      </c>
      <c r="BB45" s="82">
        <f t="shared" si="15"/>
        <v>110.82</v>
      </c>
      <c r="BE45" t="str">
        <f t="shared" si="16"/>
        <v>0059_FZ_TP2_SEXE1</v>
      </c>
      <c r="BF45">
        <v>1</v>
      </c>
      <c r="BG45" t="s">
        <v>200</v>
      </c>
      <c r="BH45" t="s">
        <v>216</v>
      </c>
      <c r="BI45" t="s">
        <v>161</v>
      </c>
      <c r="BJ45" s="61">
        <v>23.876519508017701</v>
      </c>
      <c r="BK45" s="61">
        <f t="shared" si="17"/>
        <v>23.876519508017701</v>
      </c>
    </row>
    <row r="46" spans="1:63" x14ac:dyDescent="0.35">
      <c r="A46" t="str">
        <f t="shared" si="0"/>
        <v>0055_Activités financières et d'assurance_2</v>
      </c>
      <c r="B46" t="str">
        <f>INDEX(PDC!$F$1:$G$40,MATCH('RP2016'!C46,PDC!F:F,0),MATCH(PDC!$G$1,PDC!$F$1:$G$1,0))</f>
        <v>Activités financières et d'assurance</v>
      </c>
      <c r="C46" t="s">
        <v>223</v>
      </c>
      <c r="D46" t="s">
        <v>125</v>
      </c>
      <c r="E46" t="s">
        <v>200</v>
      </c>
      <c r="F46" s="58">
        <v>170.62721692689701</v>
      </c>
      <c r="G46">
        <f t="shared" si="19"/>
        <v>170.62721692689701</v>
      </c>
      <c r="P46" t="str">
        <f t="shared" si="2"/>
        <v>8404_20 à 29 ans</v>
      </c>
      <c r="Q46" t="s">
        <v>123</v>
      </c>
      <c r="R46" t="s">
        <v>38</v>
      </c>
      <c r="S46">
        <v>1929.97534412849</v>
      </c>
      <c r="V46" t="str">
        <f t="shared" si="3"/>
        <v>8407_Employés</v>
      </c>
      <c r="W46" t="s">
        <v>45</v>
      </c>
      <c r="X46" t="s">
        <v>306</v>
      </c>
      <c r="Y46" t="s">
        <v>131</v>
      </c>
      <c r="Z46" s="58">
        <v>21435.873290991902</v>
      </c>
      <c r="AC46" t="str">
        <f t="shared" si="4"/>
        <v>0055_Ouvriers non qualifiés de type industriel_1</v>
      </c>
      <c r="AD46" t="str">
        <f>INDEX(PDC!$I$1:$L$33,MATCH('RP2016'!AF46,PDC!I:I,0),MATCH(PDC!$K$1,PDC!$I$1:$L$1,0))</f>
        <v>Ouvriers non qualifiés de type industriel</v>
      </c>
      <c r="AE46" t="s">
        <v>199</v>
      </c>
      <c r="AF46" t="s">
        <v>290</v>
      </c>
      <c r="AG46" t="s">
        <v>125</v>
      </c>
      <c r="AH46" s="58">
        <v>846.87641905585394</v>
      </c>
      <c r="AI46">
        <f t="shared" si="5"/>
        <v>846.87641905585394</v>
      </c>
      <c r="AL46" t="str">
        <f t="shared" si="6"/>
        <v>0063_Construction</v>
      </c>
      <c r="AM46" t="str">
        <f>INDEX(PDC!$F$42:$G$60,MATCH('RP2016'!$AO46,PDC!$F$42:$F$60,0),2)</f>
        <v>Construction</v>
      </c>
      <c r="AN46" t="s">
        <v>181</v>
      </c>
      <c r="AO46" t="s">
        <v>216</v>
      </c>
      <c r="AP46">
        <v>586.1</v>
      </c>
      <c r="AQ46">
        <v>55.17</v>
      </c>
      <c r="AR46">
        <v>77.47</v>
      </c>
      <c r="AS46">
        <v>9.99</v>
      </c>
      <c r="AT46">
        <f t="shared" si="7"/>
        <v>641.27</v>
      </c>
      <c r="AU46">
        <f t="shared" si="8"/>
        <v>87.46</v>
      </c>
      <c r="AV46" s="82">
        <f t="shared" si="9"/>
        <v>586.1</v>
      </c>
      <c r="AW46" s="82">
        <f t="shared" si="10"/>
        <v>55.17</v>
      </c>
      <c r="AX46" s="82">
        <f t="shared" si="11"/>
        <v>77.47</v>
      </c>
      <c r="AY46" s="82">
        <f t="shared" si="12"/>
        <v>9.99</v>
      </c>
      <c r="AZ46" s="82">
        <f t="shared" si="13"/>
        <v>641.27</v>
      </c>
      <c r="BA46" s="82">
        <f t="shared" si="14"/>
        <v>87.46</v>
      </c>
      <c r="BB46" s="82">
        <f t="shared" si="15"/>
        <v>728.73</v>
      </c>
      <c r="BE46" t="str">
        <f t="shared" si="16"/>
        <v>0059_GZ_TP1_SEXE1</v>
      </c>
      <c r="BF46">
        <v>1</v>
      </c>
      <c r="BG46" t="s">
        <v>199</v>
      </c>
      <c r="BH46" t="s">
        <v>217</v>
      </c>
      <c r="BI46" t="s">
        <v>161</v>
      </c>
      <c r="BJ46" s="61">
        <v>633.29919654783396</v>
      </c>
      <c r="BK46" s="61">
        <f t="shared" si="17"/>
        <v>633.29919654783396</v>
      </c>
    </row>
    <row r="47" spans="1:63" x14ac:dyDescent="0.35">
      <c r="A47" t="str">
        <f t="shared" si="0"/>
        <v>0055_Activités immobilières_1</v>
      </c>
      <c r="B47" t="str">
        <f>INDEX(PDC!$F$1:$G$40,MATCH('RP2016'!C47,PDC!F:F,0),MATCH(PDC!$G$1,PDC!$F$1:$G$1,0))</f>
        <v>Activités immobilières</v>
      </c>
      <c r="C47" t="s">
        <v>224</v>
      </c>
      <c r="D47" t="s">
        <v>125</v>
      </c>
      <c r="E47" t="s">
        <v>199</v>
      </c>
      <c r="F47" s="58">
        <v>65.246565868536194</v>
      </c>
      <c r="G47">
        <f t="shared" si="19"/>
        <v>65.246565868536194</v>
      </c>
      <c r="P47" t="str">
        <f t="shared" si="2"/>
        <v>8404_30 à 39 ans</v>
      </c>
      <c r="Q47" t="s">
        <v>123</v>
      </c>
      <c r="R47" t="s">
        <v>39</v>
      </c>
      <c r="S47">
        <v>2610.36269940083</v>
      </c>
      <c r="V47" t="str">
        <f t="shared" si="3"/>
        <v>8407_Ouvriers</v>
      </c>
      <c r="W47" t="s">
        <v>46</v>
      </c>
      <c r="X47" t="s">
        <v>307</v>
      </c>
      <c r="Y47" t="s">
        <v>131</v>
      </c>
      <c r="Z47" s="58">
        <v>18992.268049524901</v>
      </c>
      <c r="AC47" t="str">
        <f t="shared" si="4"/>
        <v>0055_Ouvriers non qualifiés de type industriel_2</v>
      </c>
      <c r="AD47" t="str">
        <f>INDEX(PDC!$I$1:$L$33,MATCH('RP2016'!AF47,PDC!I:I,0),MATCH(PDC!$K$1,PDC!$I$1:$L$1,0))</f>
        <v>Ouvriers non qualifiés de type industriel</v>
      </c>
      <c r="AE47" t="s">
        <v>200</v>
      </c>
      <c r="AF47" t="s">
        <v>290</v>
      </c>
      <c r="AG47" t="s">
        <v>125</v>
      </c>
      <c r="AH47" s="58">
        <v>265.620064894699</v>
      </c>
      <c r="AI47">
        <f t="shared" si="5"/>
        <v>265.620064894699</v>
      </c>
      <c r="AL47" t="str">
        <f t="shared" si="6"/>
        <v>0063_Commerce ; réparation d'automobiles et de motocycles</v>
      </c>
      <c r="AM47" t="str">
        <f>INDEX(PDC!$F$42:$G$60,MATCH('RP2016'!$AO47,PDC!$F$42:$F$60,0),2)</f>
        <v>Commerce ; réparation d'automobiles et de motocycles</v>
      </c>
      <c r="AN47" t="s">
        <v>181</v>
      </c>
      <c r="AO47" t="s">
        <v>217</v>
      </c>
      <c r="AP47">
        <v>450.91</v>
      </c>
      <c r="AQ47">
        <v>484.08</v>
      </c>
      <c r="AR47">
        <v>33.08</v>
      </c>
      <c r="AS47">
        <v>59.91</v>
      </c>
      <c r="AT47">
        <f t="shared" si="7"/>
        <v>934.99</v>
      </c>
      <c r="AU47">
        <f t="shared" si="8"/>
        <v>92.99</v>
      </c>
      <c r="AV47" s="82">
        <f t="shared" si="9"/>
        <v>450.91</v>
      </c>
      <c r="AW47" s="82">
        <f t="shared" si="10"/>
        <v>484.08</v>
      </c>
      <c r="AX47" s="82">
        <f t="shared" si="11"/>
        <v>33.08</v>
      </c>
      <c r="AY47" s="82">
        <f t="shared" si="12"/>
        <v>59.91</v>
      </c>
      <c r="AZ47" s="82">
        <f t="shared" si="13"/>
        <v>934.99</v>
      </c>
      <c r="BA47" s="82">
        <f t="shared" si="14"/>
        <v>92.99</v>
      </c>
      <c r="BB47" s="82">
        <f t="shared" si="15"/>
        <v>1027.98</v>
      </c>
      <c r="BE47" t="str">
        <f t="shared" si="16"/>
        <v>0059_GZ_TP2_SEXE1</v>
      </c>
      <c r="BF47">
        <v>1</v>
      </c>
      <c r="BG47" t="s">
        <v>200</v>
      </c>
      <c r="BH47" t="s">
        <v>217</v>
      </c>
      <c r="BI47" t="s">
        <v>161</v>
      </c>
      <c r="BJ47" s="61">
        <v>49.4235707398527</v>
      </c>
      <c r="BK47" s="61">
        <f t="shared" si="17"/>
        <v>49.4235707398527</v>
      </c>
    </row>
    <row r="48" spans="1:63" x14ac:dyDescent="0.35">
      <c r="A48" t="str">
        <f t="shared" si="0"/>
        <v>0055_Activités immobilières_2</v>
      </c>
      <c r="B48" t="str">
        <f>INDEX(PDC!$F$1:$G$40,MATCH('RP2016'!C48,PDC!F:F,0),MATCH(PDC!$G$1,PDC!$F$1:$G$1,0))</f>
        <v>Activités immobilières</v>
      </c>
      <c r="C48" t="s">
        <v>224</v>
      </c>
      <c r="D48" t="s">
        <v>125</v>
      </c>
      <c r="E48" t="s">
        <v>200</v>
      </c>
      <c r="F48" s="58">
        <v>44.605992308472203</v>
      </c>
      <c r="G48">
        <f t="shared" si="19"/>
        <v>44.605992308472203</v>
      </c>
      <c r="P48" t="str">
        <f t="shared" si="2"/>
        <v>8404_40 à 49 ans</v>
      </c>
      <c r="Q48" t="s">
        <v>123</v>
      </c>
      <c r="R48" t="s">
        <v>40</v>
      </c>
      <c r="S48">
        <v>3201.7419672269698</v>
      </c>
      <c r="V48" t="str">
        <f t="shared" si="3"/>
        <v>8408_Cadres et professions intellectuelles supérieures</v>
      </c>
      <c r="W48" t="s">
        <v>43</v>
      </c>
      <c r="X48" t="s">
        <v>304</v>
      </c>
      <c r="Y48" t="s">
        <v>133</v>
      </c>
      <c r="Z48" s="58">
        <v>23366.355193544699</v>
      </c>
      <c r="AC48" t="str">
        <f t="shared" si="4"/>
        <v>0055_Ouvriers non qualifiés de type artisanal_1</v>
      </c>
      <c r="AD48" t="str">
        <f>INDEX(PDC!$I$1:$L$33,MATCH('RP2016'!AF48,PDC!I:I,0),MATCH(PDC!$K$1,PDC!$I$1:$L$1,0))</f>
        <v>Ouvriers non qualifiés de type artisanal</v>
      </c>
      <c r="AE48" t="s">
        <v>199</v>
      </c>
      <c r="AF48" t="s">
        <v>291</v>
      </c>
      <c r="AG48" t="s">
        <v>125</v>
      </c>
      <c r="AH48" s="58">
        <v>432.14616427924801</v>
      </c>
      <c r="AI48">
        <f t="shared" si="5"/>
        <v>432.14616427924801</v>
      </c>
      <c r="AL48" t="str">
        <f t="shared" si="6"/>
        <v>0063_Transports et entreposage</v>
      </c>
      <c r="AM48" t="str">
        <f>INDEX(PDC!$F$42:$G$60,MATCH('RP2016'!$AO48,PDC!$F$42:$F$60,0),2)</f>
        <v>Transports et entreposage</v>
      </c>
      <c r="AN48" t="s">
        <v>181</v>
      </c>
      <c r="AO48" t="s">
        <v>218</v>
      </c>
      <c r="AP48">
        <v>153.1</v>
      </c>
      <c r="AQ48">
        <v>127.97</v>
      </c>
      <c r="AR48">
        <v>15.39</v>
      </c>
      <c r="AS48">
        <v>32.11</v>
      </c>
      <c r="AT48">
        <f t="shared" si="7"/>
        <v>281.07</v>
      </c>
      <c r="AU48">
        <f t="shared" si="8"/>
        <v>47.5</v>
      </c>
      <c r="AV48" s="82">
        <f t="shared" si="9"/>
        <v>153.1</v>
      </c>
      <c r="AW48" s="82">
        <f t="shared" si="10"/>
        <v>127.97</v>
      </c>
      <c r="AX48" s="82">
        <f t="shared" si="11"/>
        <v>15.39</v>
      </c>
      <c r="AY48" s="82">
        <f t="shared" si="12"/>
        <v>32.11</v>
      </c>
      <c r="AZ48" s="82">
        <f t="shared" si="13"/>
        <v>281.07</v>
      </c>
      <c r="BA48" s="82">
        <f t="shared" si="14"/>
        <v>47.5</v>
      </c>
      <c r="BB48" s="82">
        <f t="shared" si="15"/>
        <v>328.57</v>
      </c>
      <c r="BE48" t="str">
        <f t="shared" si="16"/>
        <v>0059_HZ_TP1_SEXE1</v>
      </c>
      <c r="BF48">
        <v>1</v>
      </c>
      <c r="BG48" t="s">
        <v>199</v>
      </c>
      <c r="BH48" t="s">
        <v>218</v>
      </c>
      <c r="BI48" t="s">
        <v>161</v>
      </c>
      <c r="BJ48" s="61">
        <v>487.64807761794299</v>
      </c>
      <c r="BK48" s="61">
        <f t="shared" si="17"/>
        <v>487.64807761794299</v>
      </c>
    </row>
    <row r="49" spans="1:63" x14ac:dyDescent="0.35">
      <c r="A49" t="str">
        <f t="shared" si="0"/>
        <v>0055_Activités juridiques, comptables, de gestion, d'architecture, d'ingénierie, de contrôle et d'analyses techniques_1</v>
      </c>
      <c r="B49" t="str">
        <f>INDEX(PDC!$F$1:$G$40,MATCH('RP2016'!C49,PDC!F:F,0),MATCH(PDC!$G$1,PDC!$F$1:$G$1,0))</f>
        <v>Activités juridiques, comptables, de gestion, d'architecture, d'ingénierie, de contrôle et d'analyses techniques</v>
      </c>
      <c r="C49" t="s">
        <v>225</v>
      </c>
      <c r="D49" t="s">
        <v>125</v>
      </c>
      <c r="E49" t="s">
        <v>199</v>
      </c>
      <c r="F49" s="58">
        <v>1461.3693012856399</v>
      </c>
      <c r="G49">
        <f t="shared" si="19"/>
        <v>1461.3693012856399</v>
      </c>
      <c r="P49" t="str">
        <f t="shared" si="2"/>
        <v>8404_50 à 59 ans</v>
      </c>
      <c r="Q49" t="s">
        <v>123</v>
      </c>
      <c r="R49" t="s">
        <v>41</v>
      </c>
      <c r="S49">
        <v>3171.7897859559098</v>
      </c>
      <c r="V49" t="str">
        <f t="shared" si="3"/>
        <v>8408_Professions intermédiaires</v>
      </c>
      <c r="W49" t="s">
        <v>44</v>
      </c>
      <c r="X49" t="s">
        <v>305</v>
      </c>
      <c r="Y49" t="s">
        <v>133</v>
      </c>
      <c r="Z49" s="58">
        <v>39869.153319971003</v>
      </c>
      <c r="AC49" t="str">
        <f t="shared" si="4"/>
        <v>0055_Ouvriers non qualifiés de type artisanal_2</v>
      </c>
      <c r="AD49" t="str">
        <f>INDEX(PDC!$I$1:$L$33,MATCH('RP2016'!AF49,PDC!I:I,0),MATCH(PDC!$K$1,PDC!$I$1:$L$1,0))</f>
        <v>Ouvriers non qualifiés de type artisanal</v>
      </c>
      <c r="AE49" t="s">
        <v>200</v>
      </c>
      <c r="AF49" t="s">
        <v>291</v>
      </c>
      <c r="AG49" t="s">
        <v>125</v>
      </c>
      <c r="AH49" s="58">
        <v>208.383973494906</v>
      </c>
      <c r="AI49">
        <f t="shared" si="5"/>
        <v>208.383973494906</v>
      </c>
      <c r="AL49" t="str">
        <f t="shared" si="6"/>
        <v>0063_Hébergement et restauration</v>
      </c>
      <c r="AM49" t="str">
        <f>INDEX(PDC!$F$42:$G$60,MATCH('RP2016'!$AO49,PDC!$F$42:$F$60,0),2)</f>
        <v>Hébergement et restauration</v>
      </c>
      <c r="AN49" t="s">
        <v>181</v>
      </c>
      <c r="AO49" t="s">
        <v>219</v>
      </c>
      <c r="AP49">
        <v>58.67</v>
      </c>
      <c r="AQ49">
        <v>111.28</v>
      </c>
      <c r="AR49">
        <v>24.48</v>
      </c>
      <c r="AS49">
        <v>40.42</v>
      </c>
      <c r="AT49">
        <f t="shared" si="7"/>
        <v>169.95</v>
      </c>
      <c r="AU49">
        <f t="shared" si="8"/>
        <v>64.900000000000006</v>
      </c>
      <c r="AV49" s="82">
        <f t="shared" si="9"/>
        <v>58.67</v>
      </c>
      <c r="AW49" s="82">
        <f t="shared" si="10"/>
        <v>111.28</v>
      </c>
      <c r="AX49" s="82">
        <f t="shared" si="11"/>
        <v>24.48</v>
      </c>
      <c r="AY49" s="82">
        <f t="shared" si="12"/>
        <v>40.42</v>
      </c>
      <c r="AZ49" s="82">
        <f t="shared" si="13"/>
        <v>169.95</v>
      </c>
      <c r="BA49" s="82">
        <f t="shared" si="14"/>
        <v>64.900000000000006</v>
      </c>
      <c r="BB49" s="82">
        <f t="shared" si="15"/>
        <v>234.85</v>
      </c>
      <c r="BE49" t="str">
        <f t="shared" si="16"/>
        <v>0059_HZ_TP2_SEXE1</v>
      </c>
      <c r="BF49">
        <v>1</v>
      </c>
      <c r="BG49" t="s">
        <v>200</v>
      </c>
      <c r="BH49" t="s">
        <v>218</v>
      </c>
      <c r="BI49" t="s">
        <v>161</v>
      </c>
      <c r="BJ49" s="61">
        <v>32.392069767589803</v>
      </c>
      <c r="BK49" s="61">
        <f t="shared" si="17"/>
        <v>32.392069767589803</v>
      </c>
    </row>
    <row r="50" spans="1:63" x14ac:dyDescent="0.35">
      <c r="A50" t="str">
        <f t="shared" si="0"/>
        <v>0055_Activités juridiques, comptables, de gestion, d'architecture, d'ingénierie, de contrôle et d'analyses techniques_2</v>
      </c>
      <c r="B50" t="str">
        <f>INDEX(PDC!$F$1:$G$40,MATCH('RP2016'!C50,PDC!F:F,0),MATCH(PDC!$G$1,PDC!$F$1:$G$1,0))</f>
        <v>Activités juridiques, comptables, de gestion, d'architecture, d'ingénierie, de contrôle et d'analyses techniques</v>
      </c>
      <c r="C50" t="s">
        <v>225</v>
      </c>
      <c r="D50" t="s">
        <v>125</v>
      </c>
      <c r="E50" t="s">
        <v>200</v>
      </c>
      <c r="F50" s="58">
        <v>556.50137549704402</v>
      </c>
      <c r="G50">
        <f t="shared" si="19"/>
        <v>556.50137549704402</v>
      </c>
      <c r="P50" t="str">
        <f t="shared" si="2"/>
        <v>8404_60 ans et plus</v>
      </c>
      <c r="Q50" t="s">
        <v>123</v>
      </c>
      <c r="R50" t="s">
        <v>42</v>
      </c>
      <c r="S50">
        <v>535.68033356805302</v>
      </c>
      <c r="V50" t="str">
        <f t="shared" si="3"/>
        <v>8408_Employés</v>
      </c>
      <c r="W50" t="s">
        <v>45</v>
      </c>
      <c r="X50" t="s">
        <v>306</v>
      </c>
      <c r="Y50" t="s">
        <v>133</v>
      </c>
      <c r="Z50" s="58">
        <v>43877.463261917997</v>
      </c>
      <c r="AC50" t="str">
        <f t="shared" si="4"/>
        <v>0055_Ouvriers agricoles_1</v>
      </c>
      <c r="AD50" t="str">
        <f>INDEX(PDC!$I$1:$L$33,MATCH('RP2016'!AF50,PDC!I:I,0),MATCH(PDC!$K$1,PDC!$I$1:$L$1,0))</f>
        <v>Ouvriers agricoles</v>
      </c>
      <c r="AE50" t="s">
        <v>199</v>
      </c>
      <c r="AF50" t="s">
        <v>109</v>
      </c>
      <c r="AG50" t="s">
        <v>125</v>
      </c>
      <c r="AH50" s="58">
        <v>259.72568887104001</v>
      </c>
      <c r="AI50">
        <f t="shared" si="5"/>
        <v>259.72568887104001</v>
      </c>
      <c r="AL50" t="str">
        <f t="shared" si="6"/>
        <v>0063_Information et communication</v>
      </c>
      <c r="AM50" t="str">
        <f>INDEX(PDC!$F$42:$G$60,MATCH('RP2016'!$AO50,PDC!$F$42:$F$60,0),2)</f>
        <v>Information et communication</v>
      </c>
      <c r="AN50" t="s">
        <v>181</v>
      </c>
      <c r="AO50" t="s">
        <v>319</v>
      </c>
      <c r="AP50">
        <v>13.58</v>
      </c>
      <c r="AQ50">
        <v>25.1</v>
      </c>
      <c r="AR50">
        <v>14.97</v>
      </c>
      <c r="AT50">
        <f t="shared" si="7"/>
        <v>38.68</v>
      </c>
      <c r="AU50">
        <f t="shared" si="8"/>
        <v>14.97</v>
      </c>
      <c r="AV50" s="82">
        <f t="shared" si="9"/>
        <v>13.58</v>
      </c>
      <c r="AW50" s="82">
        <f t="shared" si="10"/>
        <v>25.1</v>
      </c>
      <c r="AX50" s="82">
        <f t="shared" si="11"/>
        <v>14.97</v>
      </c>
      <c r="AY50" s="82">
        <f t="shared" si="12"/>
        <v>0</v>
      </c>
      <c r="AZ50" s="82">
        <f t="shared" si="13"/>
        <v>38.68</v>
      </c>
      <c r="BA50" s="82">
        <f t="shared" si="14"/>
        <v>14.97</v>
      </c>
      <c r="BB50" s="82">
        <f t="shared" si="15"/>
        <v>53.65</v>
      </c>
      <c r="BE50" t="str">
        <f t="shared" si="16"/>
        <v>0059_IZ_TP1_SEXE1</v>
      </c>
      <c r="BF50">
        <v>1</v>
      </c>
      <c r="BG50" t="s">
        <v>199</v>
      </c>
      <c r="BH50" t="s">
        <v>219</v>
      </c>
      <c r="BI50" t="s">
        <v>161</v>
      </c>
      <c r="BJ50" s="61">
        <v>146.827686732492</v>
      </c>
      <c r="BK50" s="61">
        <f t="shared" si="17"/>
        <v>146.827686732492</v>
      </c>
    </row>
    <row r="51" spans="1:63" x14ac:dyDescent="0.35">
      <c r="A51" t="str">
        <f t="shared" si="0"/>
        <v>0055_Recherche-développement scientifique_1</v>
      </c>
      <c r="B51" t="str">
        <f>INDEX(PDC!$F$1:$G$40,MATCH('RP2016'!C51,PDC!F:F,0),MATCH(PDC!$G$1,PDC!$F$1:$G$1,0))</f>
        <v>Recherche-développement scientifique</v>
      </c>
      <c r="C51" t="s">
        <v>226</v>
      </c>
      <c r="D51" t="s">
        <v>125</v>
      </c>
      <c r="E51" t="s">
        <v>199</v>
      </c>
      <c r="F51" s="58">
        <v>57.922679047240898</v>
      </c>
      <c r="G51">
        <f t="shared" si="19"/>
        <v>57.922679047240898</v>
      </c>
      <c r="P51" t="str">
        <f t="shared" si="2"/>
        <v>8404_moins de 20 ans</v>
      </c>
      <c r="Q51" t="s">
        <v>123</v>
      </c>
      <c r="R51" t="s">
        <v>37</v>
      </c>
      <c r="S51">
        <v>384.62959325855297</v>
      </c>
      <c r="V51" t="str">
        <f t="shared" si="3"/>
        <v>8408_Ouvriers</v>
      </c>
      <c r="W51" t="s">
        <v>46</v>
      </c>
      <c r="X51" t="s">
        <v>307</v>
      </c>
      <c r="Y51" t="s">
        <v>133</v>
      </c>
      <c r="Z51" s="58">
        <v>39564.262343643801</v>
      </c>
      <c r="AC51" t="str">
        <f t="shared" si="4"/>
        <v>0055_Ouvriers agricoles_2</v>
      </c>
      <c r="AD51" t="str">
        <f>INDEX(PDC!$I$1:$L$33,MATCH('RP2016'!AF51,PDC!I:I,0),MATCH(PDC!$K$1,PDC!$I$1:$L$1,0))</f>
        <v>Ouvriers agricoles</v>
      </c>
      <c r="AE51" t="s">
        <v>200</v>
      </c>
      <c r="AF51" t="s">
        <v>109</v>
      </c>
      <c r="AG51" t="s">
        <v>125</v>
      </c>
      <c r="AH51" s="58">
        <v>103.373403743412</v>
      </c>
      <c r="AI51">
        <f t="shared" si="5"/>
        <v>103.373403743412</v>
      </c>
      <c r="AL51" t="str">
        <f t="shared" si="6"/>
        <v>0063_Activités financières et d'assurance</v>
      </c>
      <c r="AM51" t="str">
        <f>INDEX(PDC!$F$42:$G$60,MATCH('RP2016'!$AO51,PDC!$F$42:$F$60,0),2)</f>
        <v>Activités financières et d'assurance</v>
      </c>
      <c r="AN51" t="s">
        <v>181</v>
      </c>
      <c r="AO51" t="s">
        <v>223</v>
      </c>
      <c r="AP51">
        <v>25.15</v>
      </c>
      <c r="AQ51">
        <v>88.73</v>
      </c>
      <c r="AR51">
        <v>8.2899999999999991</v>
      </c>
      <c r="AT51">
        <f t="shared" si="7"/>
        <v>113.88</v>
      </c>
      <c r="AU51">
        <f t="shared" si="8"/>
        <v>8.2899999999999991</v>
      </c>
      <c r="AV51" s="82">
        <f t="shared" si="9"/>
        <v>25.15</v>
      </c>
      <c r="AW51" s="82">
        <f t="shared" si="10"/>
        <v>88.73</v>
      </c>
      <c r="AX51" s="82">
        <f t="shared" si="11"/>
        <v>8.2899999999999991</v>
      </c>
      <c r="AY51" s="82">
        <f t="shared" si="12"/>
        <v>0</v>
      </c>
      <c r="AZ51" s="82">
        <f t="shared" si="13"/>
        <v>113.88</v>
      </c>
      <c r="BA51" s="82">
        <f t="shared" si="14"/>
        <v>8.2899999999999991</v>
      </c>
      <c r="BB51" s="82">
        <f t="shared" si="15"/>
        <v>122.16999999999999</v>
      </c>
      <c r="BE51" t="str">
        <f t="shared" si="16"/>
        <v>0059_IZ_TP2_SEXE1</v>
      </c>
      <c r="BF51">
        <v>1</v>
      </c>
      <c r="BG51" t="s">
        <v>200</v>
      </c>
      <c r="BH51" t="s">
        <v>219</v>
      </c>
      <c r="BI51" t="s">
        <v>161</v>
      </c>
      <c r="BJ51" s="61">
        <v>19.056635116216299</v>
      </c>
      <c r="BK51" s="61">
        <f t="shared" si="17"/>
        <v>19.056635116216299</v>
      </c>
    </row>
    <row r="52" spans="1:63" x14ac:dyDescent="0.35">
      <c r="A52" t="str">
        <f t="shared" si="0"/>
        <v>0055_Recherche-développement scientifique_2</v>
      </c>
      <c r="B52" t="str">
        <f>INDEX(PDC!$F$1:$G$40,MATCH('RP2016'!C52,PDC!F:F,0),MATCH(PDC!$G$1,PDC!$F$1:$G$1,0))</f>
        <v>Recherche-développement scientifique</v>
      </c>
      <c r="C52" t="s">
        <v>226</v>
      </c>
      <c r="D52" t="s">
        <v>125</v>
      </c>
      <c r="E52" t="s">
        <v>200</v>
      </c>
      <c r="F52" s="58">
        <v>14.2392752076173</v>
      </c>
      <c r="G52">
        <f t="shared" si="19"/>
        <v>14.2392752076173</v>
      </c>
      <c r="P52" t="str">
        <f t="shared" si="2"/>
        <v>8405_20 à 29 ans</v>
      </c>
      <c r="Q52" t="s">
        <v>127</v>
      </c>
      <c r="R52" t="s">
        <v>38</v>
      </c>
      <c r="S52">
        <v>14380.989416868801</v>
      </c>
      <c r="V52" t="str">
        <f t="shared" si="3"/>
        <v>8409_Cadres et professions intellectuelles supérieures</v>
      </c>
      <c r="W52" t="s">
        <v>43</v>
      </c>
      <c r="X52" t="s">
        <v>304</v>
      </c>
      <c r="Y52" t="s">
        <v>135</v>
      </c>
      <c r="Z52" s="58">
        <v>49456.273891199402</v>
      </c>
      <c r="AC52" t="str">
        <f t="shared" si="4"/>
        <v>0059_Professions libérales*_1</v>
      </c>
      <c r="AD52" t="str">
        <f>INDEX(PDC!$I$1:$L$33,MATCH('RP2016'!AF52,PDC!I:I,0),MATCH(PDC!$K$1,PDC!$I$1:$L$1,0))</f>
        <v>Professions libérales*</v>
      </c>
      <c r="AE52" t="s">
        <v>199</v>
      </c>
      <c r="AF52" t="s">
        <v>273</v>
      </c>
      <c r="AG52" t="s">
        <v>161</v>
      </c>
      <c r="AH52" s="58">
        <v>5.1968426315266596</v>
      </c>
      <c r="AI52">
        <f t="shared" si="5"/>
        <v>5.1968426315266596</v>
      </c>
      <c r="AL52" t="str">
        <f t="shared" si="6"/>
        <v>0063_Activités immobilières</v>
      </c>
      <c r="AM52" t="str">
        <f>INDEX(PDC!$F$42:$G$60,MATCH('RP2016'!$AO52,PDC!$F$42:$F$60,0),2)</f>
        <v>Activités immobilières</v>
      </c>
      <c r="AN52" t="s">
        <v>181</v>
      </c>
      <c r="AO52" t="s">
        <v>224</v>
      </c>
      <c r="AQ52">
        <v>9.9499999999999993</v>
      </c>
      <c r="AR52">
        <v>2.71</v>
      </c>
      <c r="AS52">
        <v>5.03</v>
      </c>
      <c r="AT52">
        <f t="shared" si="7"/>
        <v>9.9499999999999993</v>
      </c>
      <c r="AU52">
        <f t="shared" si="8"/>
        <v>7.74</v>
      </c>
      <c r="AV52" s="82">
        <f t="shared" si="9"/>
        <v>0</v>
      </c>
      <c r="AW52" s="82">
        <f t="shared" si="10"/>
        <v>9.9499999999999993</v>
      </c>
      <c r="AX52" s="82" t="str">
        <f t="shared" si="11"/>
        <v>(s)</v>
      </c>
      <c r="AY52" s="82">
        <f t="shared" si="12"/>
        <v>5.03</v>
      </c>
      <c r="AZ52" s="82">
        <f t="shared" si="13"/>
        <v>9.9499999999999993</v>
      </c>
      <c r="BA52" s="82">
        <f t="shared" si="14"/>
        <v>7.74</v>
      </c>
      <c r="BB52" s="82">
        <f t="shared" si="15"/>
        <v>17.689999999999998</v>
      </c>
      <c r="BE52" t="str">
        <f t="shared" si="16"/>
        <v>0059_JZ_TP1_SEXE1</v>
      </c>
      <c r="BF52">
        <v>1</v>
      </c>
      <c r="BG52" t="s">
        <v>199</v>
      </c>
      <c r="BH52" t="s">
        <v>319</v>
      </c>
      <c r="BI52" t="s">
        <v>161</v>
      </c>
      <c r="BJ52" s="61">
        <v>8.5723423323812096</v>
      </c>
      <c r="BK52" s="61">
        <f t="shared" si="17"/>
        <v>8.5723423323812096</v>
      </c>
    </row>
    <row r="53" spans="1:63" x14ac:dyDescent="0.35">
      <c r="A53" t="str">
        <f t="shared" si="0"/>
        <v>0055_Autres activités spécialisées, scientifiques et techniques_1</v>
      </c>
      <c r="B53" t="str">
        <f>INDEX(PDC!$F$1:$G$40,MATCH('RP2016'!C53,PDC!F:F,0),MATCH(PDC!$G$1,PDC!$F$1:$G$1,0))</f>
        <v>Autres activités spécialisées, scientifiques et techniques</v>
      </c>
      <c r="C53" t="s">
        <v>227</v>
      </c>
      <c r="D53" t="s">
        <v>125</v>
      </c>
      <c r="E53" t="s">
        <v>199</v>
      </c>
      <c r="F53" s="58">
        <v>20.601154719839901</v>
      </c>
      <c r="G53">
        <f t="shared" si="19"/>
        <v>20.601154719839901</v>
      </c>
      <c r="P53" t="str">
        <f t="shared" si="2"/>
        <v>8405_30 à 39 ans</v>
      </c>
      <c r="Q53" t="s">
        <v>127</v>
      </c>
      <c r="R53" t="s">
        <v>39</v>
      </c>
      <c r="S53">
        <v>17222.222030936598</v>
      </c>
      <c r="V53" t="str">
        <f t="shared" si="3"/>
        <v>8409_Professions intermédiaires</v>
      </c>
      <c r="W53" t="s">
        <v>44</v>
      </c>
      <c r="X53" t="s">
        <v>305</v>
      </c>
      <c r="Y53" t="s">
        <v>135</v>
      </c>
      <c r="Z53" s="58">
        <v>55899.046451617403</v>
      </c>
      <c r="AC53" t="str">
        <f t="shared" si="4"/>
        <v>0059_Professions libérales*_2</v>
      </c>
      <c r="AD53" t="str">
        <f>INDEX(PDC!$I$1:$L$33,MATCH('RP2016'!AF53,PDC!I:I,0),MATCH(PDC!$K$1,PDC!$I$1:$L$1,0))</f>
        <v>Professions libérales*</v>
      </c>
      <c r="AE53" t="s">
        <v>200</v>
      </c>
      <c r="AF53" t="s">
        <v>273</v>
      </c>
      <c r="AG53" t="s">
        <v>161</v>
      </c>
      <c r="AH53" s="58">
        <v>11.1079598771131</v>
      </c>
      <c r="AI53">
        <f t="shared" si="5"/>
        <v>11.1079598771131</v>
      </c>
      <c r="AL53" t="str">
        <f t="shared" si="6"/>
        <v>0063_Activités scientifiques et techniques ; services administratifs et de soutien</v>
      </c>
      <c r="AM53" t="str">
        <f>INDEX(PDC!$F$42:$G$60,MATCH('RP2016'!$AO53,PDC!$F$42:$F$60,0),2)</f>
        <v>Activités scientifiques et techniques ; services administratifs et de soutien</v>
      </c>
      <c r="AN53" t="s">
        <v>181</v>
      </c>
      <c r="AO53" t="s">
        <v>320</v>
      </c>
      <c r="AP53">
        <v>123.12</v>
      </c>
      <c r="AQ53">
        <v>186.43</v>
      </c>
      <c r="AR53">
        <v>105.44</v>
      </c>
      <c r="AS53">
        <v>60.99</v>
      </c>
      <c r="AT53">
        <f t="shared" si="7"/>
        <v>309.55</v>
      </c>
      <c r="AU53">
        <f t="shared" si="8"/>
        <v>166.43</v>
      </c>
      <c r="AV53" s="82">
        <f t="shared" si="9"/>
        <v>123.12</v>
      </c>
      <c r="AW53" s="82">
        <f t="shared" si="10"/>
        <v>186.43</v>
      </c>
      <c r="AX53" s="82">
        <f t="shared" si="11"/>
        <v>105.44</v>
      </c>
      <c r="AY53" s="82">
        <f t="shared" si="12"/>
        <v>60.99</v>
      </c>
      <c r="AZ53" s="82">
        <f t="shared" si="13"/>
        <v>309.55</v>
      </c>
      <c r="BA53" s="82">
        <f t="shared" si="14"/>
        <v>166.43</v>
      </c>
      <c r="BB53" s="82">
        <f t="shared" si="15"/>
        <v>475.98</v>
      </c>
      <c r="BE53" t="str">
        <f t="shared" si="16"/>
        <v>0059_JZ_TP2_SEXE1</v>
      </c>
      <c r="BF53">
        <v>1</v>
      </c>
      <c r="BG53" t="s">
        <v>200</v>
      </c>
      <c r="BH53" t="s">
        <v>319</v>
      </c>
      <c r="BI53" t="s">
        <v>161</v>
      </c>
      <c r="BJ53" s="61">
        <v>5.2043486291091696</v>
      </c>
      <c r="BK53" s="61">
        <f t="shared" si="17"/>
        <v>5.2043486291091696</v>
      </c>
    </row>
    <row r="54" spans="1:63" x14ac:dyDescent="0.35">
      <c r="A54" t="str">
        <f t="shared" si="0"/>
        <v>0055_Autres activités spécialisées, scientifiques et techniques_2</v>
      </c>
      <c r="B54" t="str">
        <f>INDEX(PDC!$F$1:$G$40,MATCH('RP2016'!C54,PDC!F:F,0),MATCH(PDC!$G$1,PDC!$F$1:$G$1,0))</f>
        <v>Autres activités spécialisées, scientifiques et techniques</v>
      </c>
      <c r="C54" t="s">
        <v>227</v>
      </c>
      <c r="D54" t="s">
        <v>125</v>
      </c>
      <c r="E54" t="s">
        <v>200</v>
      </c>
      <c r="F54" s="58">
        <v>47.282488733077301</v>
      </c>
      <c r="G54">
        <f t="shared" si="19"/>
        <v>47.282488733077301</v>
      </c>
      <c r="P54" t="str">
        <f t="shared" si="2"/>
        <v>8405_40 à 49 ans</v>
      </c>
      <c r="Q54" t="s">
        <v>127</v>
      </c>
      <c r="R54" t="s">
        <v>40</v>
      </c>
      <c r="S54">
        <v>19584.967271945599</v>
      </c>
      <c r="V54" t="str">
        <f t="shared" si="3"/>
        <v>8409_Employés</v>
      </c>
      <c r="W54" t="s">
        <v>45</v>
      </c>
      <c r="X54" t="s">
        <v>306</v>
      </c>
      <c r="Y54" t="s">
        <v>135</v>
      </c>
      <c r="Z54" s="58">
        <v>53218.741762752201</v>
      </c>
      <c r="AC54" t="str">
        <f t="shared" si="4"/>
        <v>0059_Cadres de la fonction publique_1</v>
      </c>
      <c r="AD54" t="str">
        <f>INDEX(PDC!$I$1:$L$33,MATCH('RP2016'!AF54,PDC!I:I,0),MATCH(PDC!$K$1,PDC!$I$1:$L$1,0))</f>
        <v>Cadres de la fonction publique</v>
      </c>
      <c r="AE54" t="s">
        <v>199</v>
      </c>
      <c r="AF54" t="s">
        <v>274</v>
      </c>
      <c r="AG54" t="s">
        <v>161</v>
      </c>
      <c r="AH54" s="58">
        <v>18.116328233949901</v>
      </c>
      <c r="AI54">
        <f t="shared" si="5"/>
        <v>18.116328233949901</v>
      </c>
      <c r="AL54" t="str">
        <f t="shared" si="6"/>
        <v>0063_Administration publique, enseignement, santé humaine et action sociale</v>
      </c>
      <c r="AM54" t="str">
        <f>INDEX(PDC!$F$42:$G$60,MATCH('RP2016'!$AO54,PDC!$F$42:$F$60,0),2)</f>
        <v>Administration publique, enseignement, santé humaine et action sociale</v>
      </c>
      <c r="AN54" t="s">
        <v>181</v>
      </c>
      <c r="AO54" t="s">
        <v>321</v>
      </c>
      <c r="AP54">
        <v>330.37</v>
      </c>
      <c r="AQ54">
        <v>1029.28</v>
      </c>
      <c r="AR54">
        <v>157.52000000000001</v>
      </c>
      <c r="AS54">
        <v>462.53</v>
      </c>
      <c r="AT54">
        <f t="shared" si="7"/>
        <v>1359.65</v>
      </c>
      <c r="AU54">
        <f t="shared" si="8"/>
        <v>620.04999999999995</v>
      </c>
      <c r="AV54" s="82">
        <f t="shared" si="9"/>
        <v>330.37</v>
      </c>
      <c r="AW54" s="82">
        <f t="shared" si="10"/>
        <v>1029.28</v>
      </c>
      <c r="AX54" s="82">
        <f t="shared" si="11"/>
        <v>157.52000000000001</v>
      </c>
      <c r="AY54" s="82">
        <f t="shared" si="12"/>
        <v>462.53</v>
      </c>
      <c r="AZ54" s="82">
        <f t="shared" si="13"/>
        <v>1359.65</v>
      </c>
      <c r="BA54" s="82">
        <f t="shared" si="14"/>
        <v>620.04999999999995</v>
      </c>
      <c r="BB54" s="82">
        <f t="shared" si="15"/>
        <v>1979.7</v>
      </c>
      <c r="BE54" t="str">
        <f t="shared" si="16"/>
        <v>0059_KZ_TP1_SEXE1</v>
      </c>
      <c r="BF54">
        <v>1</v>
      </c>
      <c r="BG54" t="s">
        <v>199</v>
      </c>
      <c r="BH54" t="s">
        <v>223</v>
      </c>
      <c r="BI54" t="s">
        <v>161</v>
      </c>
      <c r="BJ54" s="61">
        <v>64.575227859341098</v>
      </c>
      <c r="BK54" s="61">
        <f t="shared" si="17"/>
        <v>64.575227859341098</v>
      </c>
    </row>
    <row r="55" spans="1:63" x14ac:dyDescent="0.35">
      <c r="A55" t="str">
        <f t="shared" si="0"/>
        <v>0055_Activités de services administratifs et de soutien_1</v>
      </c>
      <c r="B55" t="str">
        <f>INDEX(PDC!$F$1:$G$40,MATCH('RP2016'!C55,PDC!F:F,0),MATCH(PDC!$G$1,PDC!$F$1:$G$1,0))</f>
        <v>Activités de services administratifs et de soutien</v>
      </c>
      <c r="C55" t="s">
        <v>228</v>
      </c>
      <c r="D55" t="s">
        <v>125</v>
      </c>
      <c r="E55" t="s">
        <v>199</v>
      </c>
      <c r="F55" s="58">
        <v>499.97577476524202</v>
      </c>
      <c r="G55">
        <f t="shared" si="19"/>
        <v>499.97577476524202</v>
      </c>
      <c r="P55" t="str">
        <f t="shared" si="2"/>
        <v>8405_50 à 59 ans</v>
      </c>
      <c r="Q55" t="s">
        <v>127</v>
      </c>
      <c r="R55" t="s">
        <v>41</v>
      </c>
      <c r="S55">
        <v>17178.3745065816</v>
      </c>
      <c r="V55" t="str">
        <f t="shared" si="3"/>
        <v>8409_Ouvriers</v>
      </c>
      <c r="W55" t="s">
        <v>46</v>
      </c>
      <c r="X55" t="s">
        <v>307</v>
      </c>
      <c r="Y55" t="s">
        <v>135</v>
      </c>
      <c r="Z55" s="58">
        <v>39079.484702278998</v>
      </c>
      <c r="AA55" s="77"/>
      <c r="AC55" t="str">
        <f t="shared" si="4"/>
        <v>0059_Cadres de la fonction publique_2</v>
      </c>
      <c r="AD55" t="str">
        <f>INDEX(PDC!$I$1:$L$33,MATCH('RP2016'!AF55,PDC!I:I,0),MATCH(PDC!$K$1,PDC!$I$1:$L$1,0))</f>
        <v>Cadres de la fonction publique</v>
      </c>
      <c r="AE55" t="s">
        <v>200</v>
      </c>
      <c r="AF55" t="s">
        <v>274</v>
      </c>
      <c r="AG55" t="s">
        <v>161</v>
      </c>
      <c r="AH55" s="58">
        <v>5.2131273093714396</v>
      </c>
      <c r="AI55">
        <f t="shared" si="5"/>
        <v>5.2131273093714396</v>
      </c>
      <c r="AL55" t="str">
        <f t="shared" si="6"/>
        <v>0063_Autres activités de services</v>
      </c>
      <c r="AM55" t="str">
        <f>INDEX(PDC!$F$42:$G$60,MATCH('RP2016'!$AO55,PDC!$F$42:$F$60,0),2)</f>
        <v>Autres activités de services</v>
      </c>
      <c r="AN55" t="s">
        <v>181</v>
      </c>
      <c r="AO55" t="s">
        <v>322</v>
      </c>
      <c r="AP55">
        <v>43.3</v>
      </c>
      <c r="AQ55">
        <v>84.23</v>
      </c>
      <c r="AR55">
        <v>15.01</v>
      </c>
      <c r="AS55">
        <v>40.200000000000003</v>
      </c>
      <c r="AT55">
        <f t="shared" si="7"/>
        <v>127.53</v>
      </c>
      <c r="AU55">
        <f t="shared" si="8"/>
        <v>55.21</v>
      </c>
      <c r="AV55" s="82">
        <f t="shared" si="9"/>
        <v>43.3</v>
      </c>
      <c r="AW55" s="82">
        <f t="shared" si="10"/>
        <v>84.23</v>
      </c>
      <c r="AX55" s="82">
        <f t="shared" si="11"/>
        <v>15.01</v>
      </c>
      <c r="AY55" s="82">
        <f t="shared" si="12"/>
        <v>40.200000000000003</v>
      </c>
      <c r="AZ55" s="82">
        <f t="shared" si="13"/>
        <v>127.53</v>
      </c>
      <c r="BA55" s="82">
        <f t="shared" si="14"/>
        <v>55.21</v>
      </c>
      <c r="BB55" s="82">
        <f t="shared" si="15"/>
        <v>182.74</v>
      </c>
      <c r="BE55" t="str">
        <f t="shared" si="16"/>
        <v>0059_LZ_TP1_SEXE1</v>
      </c>
      <c r="BF55">
        <v>1</v>
      </c>
      <c r="BG55" t="s">
        <v>199</v>
      </c>
      <c r="BH55" t="s">
        <v>224</v>
      </c>
      <c r="BI55" t="s">
        <v>161</v>
      </c>
      <c r="BJ55" s="61">
        <v>15.1295553501143</v>
      </c>
      <c r="BK55" s="61">
        <f t="shared" si="17"/>
        <v>15.1295553501143</v>
      </c>
    </row>
    <row r="56" spans="1:63" x14ac:dyDescent="0.35">
      <c r="A56" t="str">
        <f t="shared" si="0"/>
        <v>0055_Activités de services administratifs et de soutien_2</v>
      </c>
      <c r="B56" t="str">
        <f>INDEX(PDC!$F$1:$G$40,MATCH('RP2016'!C56,PDC!F:F,0),MATCH(PDC!$G$1,PDC!$F$1:$G$1,0))</f>
        <v>Activités de services administratifs et de soutien</v>
      </c>
      <c r="C56" t="s">
        <v>228</v>
      </c>
      <c r="D56" t="s">
        <v>125</v>
      </c>
      <c r="E56" t="s">
        <v>200</v>
      </c>
      <c r="F56" s="58">
        <v>380.97459830117498</v>
      </c>
      <c r="G56">
        <f t="shared" si="19"/>
        <v>380.97459830117498</v>
      </c>
      <c r="P56" t="str">
        <f t="shared" si="2"/>
        <v>8405_60 ans et plus</v>
      </c>
      <c r="Q56" t="s">
        <v>127</v>
      </c>
      <c r="R56" t="s">
        <v>42</v>
      </c>
      <c r="S56">
        <v>2395.18263408952</v>
      </c>
      <c r="V56" t="str">
        <f t="shared" si="3"/>
        <v>8410_Cadres et professions intellectuelles supérieures</v>
      </c>
      <c r="W56" t="s">
        <v>43</v>
      </c>
      <c r="X56" t="s">
        <v>304</v>
      </c>
      <c r="Y56" t="s">
        <v>137</v>
      </c>
      <c r="Z56" s="58">
        <v>1470.8584960676999</v>
      </c>
      <c r="AC56" t="str">
        <f t="shared" si="4"/>
        <v>0059_Professeurs, professions scientifiques_1</v>
      </c>
      <c r="AD56" t="str">
        <f>INDEX(PDC!$I$1:$L$33,MATCH('RP2016'!AF56,PDC!I:I,0),MATCH(PDC!$K$1,PDC!$I$1:$L$1,0))</f>
        <v>Professeurs, professions scientifiques</v>
      </c>
      <c r="AE56" t="s">
        <v>199</v>
      </c>
      <c r="AF56" t="s">
        <v>275</v>
      </c>
      <c r="AG56" t="s">
        <v>161</v>
      </c>
      <c r="AH56" s="58">
        <v>12.687729581754899</v>
      </c>
      <c r="AI56">
        <f t="shared" si="5"/>
        <v>12.687729581754899</v>
      </c>
      <c r="AL56" t="str">
        <f t="shared" si="6"/>
        <v>0063_Tous secteurs</v>
      </c>
      <c r="AM56" t="str">
        <f>INDEX(PDC!$F$42:$G$60,MATCH('RP2016'!$AO56,PDC!$F$42:$F$60,0),2)</f>
        <v>Tous secteurs</v>
      </c>
      <c r="AN56" t="s">
        <v>181</v>
      </c>
      <c r="AO56" t="s">
        <v>78</v>
      </c>
      <c r="AP56">
        <v>2955.81</v>
      </c>
      <c r="AQ56">
        <v>2615.44</v>
      </c>
      <c r="AR56">
        <v>615.29</v>
      </c>
      <c r="AS56">
        <v>770.83</v>
      </c>
      <c r="AT56">
        <f t="shared" si="7"/>
        <v>5571.25</v>
      </c>
      <c r="AU56">
        <f t="shared" si="8"/>
        <v>1386.12</v>
      </c>
      <c r="AV56" s="82">
        <f t="shared" si="9"/>
        <v>2955.81</v>
      </c>
      <c r="AW56" s="82">
        <f t="shared" si="10"/>
        <v>2615.44</v>
      </c>
      <c r="AX56" s="82">
        <f t="shared" si="11"/>
        <v>615.29</v>
      </c>
      <c r="AY56" s="82">
        <f t="shared" si="12"/>
        <v>770.83</v>
      </c>
      <c r="AZ56" s="82">
        <f t="shared" si="13"/>
        <v>5571.25</v>
      </c>
      <c r="BA56" s="82">
        <f t="shared" si="14"/>
        <v>1386.12</v>
      </c>
      <c r="BB56" s="82">
        <f t="shared" si="15"/>
        <v>6957.37</v>
      </c>
      <c r="BE56" t="str">
        <f t="shared" si="16"/>
        <v>0059_MN_TP1_SEXE1</v>
      </c>
      <c r="BF56">
        <v>1</v>
      </c>
      <c r="BG56" t="s">
        <v>199</v>
      </c>
      <c r="BH56" t="s">
        <v>320</v>
      </c>
      <c r="BI56" t="s">
        <v>161</v>
      </c>
      <c r="BJ56" s="61">
        <v>555.04718967004601</v>
      </c>
      <c r="BK56" s="61">
        <f t="shared" si="17"/>
        <v>555.04718967004601</v>
      </c>
    </row>
    <row r="57" spans="1:63" x14ac:dyDescent="0.35">
      <c r="A57" t="str">
        <f t="shared" si="0"/>
        <v>0055_Administration publique_1</v>
      </c>
      <c r="B57" t="str">
        <f>INDEX(PDC!$F$1:$G$40,MATCH('RP2016'!C57,PDC!F:F,0),MATCH(PDC!$G$1,PDC!$F$1:$G$1,0))</f>
        <v>Administration publique</v>
      </c>
      <c r="C57" t="s">
        <v>229</v>
      </c>
      <c r="D57" t="s">
        <v>125</v>
      </c>
      <c r="E57" t="s">
        <v>199</v>
      </c>
      <c r="F57" s="58">
        <v>254.095107804897</v>
      </c>
      <c r="G57">
        <f t="shared" si="19"/>
        <v>254.095107804897</v>
      </c>
      <c r="P57" t="str">
        <f t="shared" si="2"/>
        <v>8405_moins de 20 ans</v>
      </c>
      <c r="Q57" t="s">
        <v>127</v>
      </c>
      <c r="R57" t="s">
        <v>37</v>
      </c>
      <c r="S57">
        <v>2388.7689237628601</v>
      </c>
      <c r="V57" t="str">
        <f t="shared" si="3"/>
        <v>8410_Professions intermédiaires</v>
      </c>
      <c r="W57" t="s">
        <v>44</v>
      </c>
      <c r="X57" t="s">
        <v>305</v>
      </c>
      <c r="Y57" t="s">
        <v>137</v>
      </c>
      <c r="Z57" s="58">
        <v>4446.4428746513304</v>
      </c>
      <c r="AC57" t="str">
        <f t="shared" si="4"/>
        <v>0059_Professeurs, professions scientifiques_2</v>
      </c>
      <c r="AD57" t="str">
        <f>INDEX(PDC!$I$1:$L$33,MATCH('RP2016'!AF57,PDC!I:I,0),MATCH(PDC!$K$1,PDC!$I$1:$L$1,0))</f>
        <v>Professeurs, professions scientifiques</v>
      </c>
      <c r="AE57" t="s">
        <v>200</v>
      </c>
      <c r="AF57" t="s">
        <v>275</v>
      </c>
      <c r="AG57" t="s">
        <v>161</v>
      </c>
      <c r="AH57" s="58">
        <v>31.402656533614</v>
      </c>
      <c r="AI57">
        <f t="shared" si="5"/>
        <v>31.402656533614</v>
      </c>
      <c r="AL57" t="str">
        <f t="shared" si="6"/>
        <v>0064_Agriculture, sylviculture et pêche</v>
      </c>
      <c r="AM57" t="str">
        <f>INDEX(PDC!$F$42:$G$60,MATCH('RP2016'!$AO57,PDC!$F$42:$F$60,0),2)</f>
        <v>Agriculture, sylviculture et pêche</v>
      </c>
      <c r="AN57" s="55" t="s">
        <v>185</v>
      </c>
      <c r="AO57" t="s">
        <v>198</v>
      </c>
      <c r="AP57">
        <v>149.81</v>
      </c>
      <c r="AQ57">
        <v>70.78</v>
      </c>
      <c r="AR57">
        <v>160.65</v>
      </c>
      <c r="AS57">
        <v>64.739999999999995</v>
      </c>
      <c r="AT57">
        <f t="shared" si="7"/>
        <v>220.59</v>
      </c>
      <c r="AU57">
        <f t="shared" si="8"/>
        <v>225.39</v>
      </c>
      <c r="AV57" s="82">
        <f t="shared" si="9"/>
        <v>149.81</v>
      </c>
      <c r="AW57" s="82">
        <f t="shared" si="10"/>
        <v>70.78</v>
      </c>
      <c r="AX57" s="82">
        <f t="shared" si="11"/>
        <v>160.65</v>
      </c>
      <c r="AY57" s="82">
        <f t="shared" si="12"/>
        <v>64.739999999999995</v>
      </c>
      <c r="AZ57" s="82">
        <f t="shared" si="13"/>
        <v>220.59</v>
      </c>
      <c r="BA57" s="82">
        <f t="shared" si="14"/>
        <v>225.39</v>
      </c>
      <c r="BB57" s="82">
        <f t="shared" si="15"/>
        <v>445.98</v>
      </c>
      <c r="BE57" t="str">
        <f t="shared" si="16"/>
        <v>0059_MN_TP2_SEXE1</v>
      </c>
      <c r="BF57">
        <v>1</v>
      </c>
      <c r="BG57" t="s">
        <v>200</v>
      </c>
      <c r="BH57" t="s">
        <v>320</v>
      </c>
      <c r="BI57" t="s">
        <v>161</v>
      </c>
      <c r="BJ57" s="61">
        <v>60.695375758325802</v>
      </c>
      <c r="BK57" s="61">
        <f t="shared" si="17"/>
        <v>60.695375758325802</v>
      </c>
    </row>
    <row r="58" spans="1:63" x14ac:dyDescent="0.35">
      <c r="A58" t="str">
        <f t="shared" si="0"/>
        <v>0055_Administration publique_2</v>
      </c>
      <c r="B58" t="str">
        <f>INDEX(PDC!$F$1:$G$40,MATCH('RP2016'!C58,PDC!F:F,0),MATCH(PDC!$G$1,PDC!$F$1:$G$1,0))</f>
        <v>Administration publique</v>
      </c>
      <c r="C58" t="s">
        <v>229</v>
      </c>
      <c r="D58" t="s">
        <v>125</v>
      </c>
      <c r="E58" t="s">
        <v>200</v>
      </c>
      <c r="F58" s="58">
        <v>266.492167260504</v>
      </c>
      <c r="G58">
        <f t="shared" si="19"/>
        <v>266.492167260504</v>
      </c>
      <c r="P58" t="str">
        <f t="shared" si="2"/>
        <v>8406_20 à 29 ans</v>
      </c>
      <c r="Q58" t="s">
        <v>129</v>
      </c>
      <c r="R58" t="s">
        <v>38</v>
      </c>
      <c r="S58">
        <v>12162.898713540701</v>
      </c>
      <c r="V58" t="str">
        <f t="shared" si="3"/>
        <v>8410_Employés</v>
      </c>
      <c r="W58" t="s">
        <v>45</v>
      </c>
      <c r="X58" t="s">
        <v>306</v>
      </c>
      <c r="Y58" t="s">
        <v>137</v>
      </c>
      <c r="Z58" s="58">
        <v>6456.4609906710702</v>
      </c>
      <c r="AC58" t="str">
        <f t="shared" si="4"/>
        <v>0059_Professions de l'information, des arts et des spectacles_1</v>
      </c>
      <c r="AD58" t="str">
        <f>INDEX(PDC!$I$1:$L$33,MATCH('RP2016'!AF58,PDC!I:I,0),MATCH(PDC!$K$1,PDC!$I$1:$L$1,0))</f>
        <v>Professions de l'information, des arts et des spectacles</v>
      </c>
      <c r="AE58" t="s">
        <v>199</v>
      </c>
      <c r="AF58" t="s">
        <v>276</v>
      </c>
      <c r="AG58" t="s">
        <v>161</v>
      </c>
      <c r="AH58" s="58">
        <v>10.2777777777778</v>
      </c>
      <c r="AI58">
        <f t="shared" si="5"/>
        <v>10.2777777777778</v>
      </c>
      <c r="AL58" t="str">
        <f t="shared" si="6"/>
        <v>0064_Fabrication de denrées alimentaires, de boissons et  de produits à base de tabac</v>
      </c>
      <c r="AM58" t="str">
        <f>INDEX(PDC!$F$42:$G$60,MATCH('RP2016'!$AO58,PDC!$F$42:$F$60,0),2)</f>
        <v>Fabrication de denrées alimentaires, de boissons et  de produits à base de tabac</v>
      </c>
      <c r="AN58" s="55" t="s">
        <v>185</v>
      </c>
      <c r="AO58" t="s">
        <v>314</v>
      </c>
      <c r="AP58">
        <v>114.61</v>
      </c>
      <c r="AQ58">
        <v>161.09</v>
      </c>
      <c r="AR58">
        <v>24.46</v>
      </c>
      <c r="AS58">
        <v>22.82</v>
      </c>
      <c r="AT58">
        <f t="shared" si="7"/>
        <v>275.7</v>
      </c>
      <c r="AU58">
        <f t="shared" si="8"/>
        <v>47.28</v>
      </c>
      <c r="AV58" s="82">
        <f t="shared" si="9"/>
        <v>114.61</v>
      </c>
      <c r="AW58" s="82">
        <f t="shared" si="10"/>
        <v>161.09</v>
      </c>
      <c r="AX58" s="82">
        <f t="shared" si="11"/>
        <v>24.46</v>
      </c>
      <c r="AY58" s="82">
        <f t="shared" si="12"/>
        <v>22.82</v>
      </c>
      <c r="AZ58" s="82">
        <f t="shared" si="13"/>
        <v>275.7</v>
      </c>
      <c r="BA58" s="82">
        <f t="shared" si="14"/>
        <v>47.28</v>
      </c>
      <c r="BB58" s="82">
        <f t="shared" si="15"/>
        <v>322.98</v>
      </c>
      <c r="BE58" t="str">
        <f t="shared" si="16"/>
        <v>0059_OQ_TP1_SEXE1</v>
      </c>
      <c r="BF58">
        <v>1</v>
      </c>
      <c r="BG58" t="s">
        <v>199</v>
      </c>
      <c r="BH58" t="s">
        <v>321</v>
      </c>
      <c r="BI58" t="s">
        <v>161</v>
      </c>
      <c r="BJ58" s="61">
        <v>116.776584663671</v>
      </c>
      <c r="BK58" s="61">
        <f t="shared" si="17"/>
        <v>116.776584663671</v>
      </c>
    </row>
    <row r="59" spans="1:63" x14ac:dyDescent="0.35">
      <c r="A59" t="str">
        <f t="shared" si="0"/>
        <v>0055_Enseignement_1</v>
      </c>
      <c r="B59" t="str">
        <f>INDEX(PDC!$F$1:$G$40,MATCH('RP2016'!C59,PDC!F:F,0),MATCH(PDC!$G$1,PDC!$F$1:$G$1,0))</f>
        <v>Enseignement</v>
      </c>
      <c r="C59" t="s">
        <v>230</v>
      </c>
      <c r="D59" t="s">
        <v>125</v>
      </c>
      <c r="E59" t="s">
        <v>199</v>
      </c>
      <c r="F59" s="58">
        <v>128.79556490495901</v>
      </c>
      <c r="G59">
        <f t="shared" si="19"/>
        <v>128.79556490495901</v>
      </c>
      <c r="P59" t="str">
        <f t="shared" si="2"/>
        <v>8406_30 à 39 ans</v>
      </c>
      <c r="Q59" t="s">
        <v>129</v>
      </c>
      <c r="R59" t="s">
        <v>39</v>
      </c>
      <c r="S59">
        <v>14637.116923584301</v>
      </c>
      <c r="V59" t="str">
        <f t="shared" si="3"/>
        <v>8410_Ouvriers</v>
      </c>
      <c r="W59" t="s">
        <v>46</v>
      </c>
      <c r="X59" t="s">
        <v>307</v>
      </c>
      <c r="Y59" t="s">
        <v>137</v>
      </c>
      <c r="Z59" s="58">
        <v>8673.0041169221204</v>
      </c>
      <c r="AC59" t="str">
        <f t="shared" si="4"/>
        <v>0059_Professions de l'information, des arts et des spectacles_2</v>
      </c>
      <c r="AD59" t="str">
        <f>INDEX(PDC!$I$1:$L$33,MATCH('RP2016'!AF59,PDC!I:I,0),MATCH(PDC!$K$1,PDC!$I$1:$L$1,0))</f>
        <v>Professions de l'information, des arts et des spectacles</v>
      </c>
      <c r="AE59" t="s">
        <v>200</v>
      </c>
      <c r="AF59" t="s">
        <v>276</v>
      </c>
      <c r="AG59" t="s">
        <v>161</v>
      </c>
      <c r="AH59" s="58">
        <v>10.1429244363942</v>
      </c>
      <c r="AI59">
        <f t="shared" si="5"/>
        <v>10.1429244363942</v>
      </c>
      <c r="AL59" t="str">
        <f t="shared" si="6"/>
        <v>0064_Fabrication d'équipements électriques, électroniques, informatiques ; fabrication de machines</v>
      </c>
      <c r="AM59" t="str">
        <f>INDEX(PDC!$F$42:$G$60,MATCH('RP2016'!$AO59,PDC!$F$42:$F$60,0),2)</f>
        <v>Fabrication d'équipements électriques, électroniques, informatiques ; fabrication de machines</v>
      </c>
      <c r="AN59" s="55" t="s">
        <v>185</v>
      </c>
      <c r="AO59" t="s">
        <v>315</v>
      </c>
      <c r="AP59">
        <v>46.66</v>
      </c>
      <c r="AQ59">
        <v>5.12</v>
      </c>
      <c r="AS59">
        <v>10.24</v>
      </c>
      <c r="AT59">
        <f t="shared" si="7"/>
        <v>51.779999999999994</v>
      </c>
      <c r="AU59">
        <f t="shared" si="8"/>
        <v>10.24</v>
      </c>
      <c r="AV59" s="82">
        <f t="shared" si="9"/>
        <v>46.66</v>
      </c>
      <c r="AW59" s="82">
        <f t="shared" si="10"/>
        <v>5.12</v>
      </c>
      <c r="AX59" s="82">
        <f t="shared" si="11"/>
        <v>0</v>
      </c>
      <c r="AY59" s="82">
        <f t="shared" si="12"/>
        <v>10.24</v>
      </c>
      <c r="AZ59" s="82">
        <f t="shared" si="13"/>
        <v>51.779999999999994</v>
      </c>
      <c r="BA59" s="82">
        <f t="shared" si="14"/>
        <v>10.24</v>
      </c>
      <c r="BB59" s="82">
        <f t="shared" si="15"/>
        <v>62.019999999999996</v>
      </c>
      <c r="BE59" t="str">
        <f t="shared" si="16"/>
        <v>0059_OQ_TP2_SEXE1</v>
      </c>
      <c r="BF59">
        <v>1</v>
      </c>
      <c r="BG59" t="s">
        <v>200</v>
      </c>
      <c r="BH59" t="s">
        <v>321</v>
      </c>
      <c r="BI59" t="s">
        <v>161</v>
      </c>
      <c r="BJ59" s="61">
        <v>30.4029152272193</v>
      </c>
      <c r="BK59" s="61">
        <f t="shared" si="17"/>
        <v>30.4029152272193</v>
      </c>
    </row>
    <row r="60" spans="1:63" x14ac:dyDescent="0.35">
      <c r="A60" t="str">
        <f t="shared" si="0"/>
        <v>0055_Enseignement_2</v>
      </c>
      <c r="B60" t="str">
        <f>INDEX(PDC!$F$1:$G$40,MATCH('RP2016'!C60,PDC!F:F,0),MATCH(PDC!$G$1,PDC!$F$1:$G$1,0))</f>
        <v>Enseignement</v>
      </c>
      <c r="C60" t="s">
        <v>230</v>
      </c>
      <c r="D60" t="s">
        <v>125</v>
      </c>
      <c r="E60" t="s">
        <v>200</v>
      </c>
      <c r="F60" s="58">
        <v>416.426132869208</v>
      </c>
      <c r="G60">
        <f t="shared" si="19"/>
        <v>416.426132869208</v>
      </c>
      <c r="P60" t="str">
        <f t="shared" si="2"/>
        <v>8406_40 à 49 ans</v>
      </c>
      <c r="Q60" t="s">
        <v>129</v>
      </c>
      <c r="R60" t="s">
        <v>40</v>
      </c>
      <c r="S60">
        <v>17401.362068933999</v>
      </c>
      <c r="V60" t="str">
        <f t="shared" si="3"/>
        <v>8411_Cadres et professions intellectuelles supérieures</v>
      </c>
      <c r="W60" t="s">
        <v>43</v>
      </c>
      <c r="X60" t="s">
        <v>304</v>
      </c>
      <c r="Y60" t="s">
        <v>139</v>
      </c>
      <c r="Z60" s="58">
        <v>884.13897672073097</v>
      </c>
      <c r="AC60" t="str">
        <f t="shared" si="4"/>
        <v>0059_Cadres administratifs et commerciaux d'entreprise_1</v>
      </c>
      <c r="AD60" t="str">
        <f>INDEX(PDC!$I$1:$L$33,MATCH('RP2016'!AF60,PDC!I:I,0),MATCH(PDC!$K$1,PDC!$I$1:$L$1,0))</f>
        <v>Cadres administratifs et commerciaux d'entreprise</v>
      </c>
      <c r="AE60" t="s">
        <v>199</v>
      </c>
      <c r="AF60" t="s">
        <v>277</v>
      </c>
      <c r="AG60" t="s">
        <v>161</v>
      </c>
      <c r="AH60" s="58">
        <v>129.614450195975</v>
      </c>
      <c r="AI60">
        <f t="shared" si="5"/>
        <v>129.614450195975</v>
      </c>
      <c r="AL60" t="str">
        <f t="shared" si="6"/>
        <v>0064_Fabrication d'autres produits industriels</v>
      </c>
      <c r="AM60" t="str">
        <f>INDEX(PDC!$F$42:$G$60,MATCH('RP2016'!$AO60,PDC!$F$42:$F$60,0),2)</f>
        <v>Fabrication d'autres produits industriels</v>
      </c>
      <c r="AN60" s="55" t="s">
        <v>185</v>
      </c>
      <c r="AO60" t="s">
        <v>317</v>
      </c>
      <c r="AP60">
        <v>174.66</v>
      </c>
      <c r="AQ60">
        <v>136.58000000000001</v>
      </c>
      <c r="AR60">
        <v>9.73</v>
      </c>
      <c r="AS60">
        <v>30.58</v>
      </c>
      <c r="AT60">
        <f t="shared" si="7"/>
        <v>311.24</v>
      </c>
      <c r="AU60">
        <f t="shared" si="8"/>
        <v>40.31</v>
      </c>
      <c r="AV60" s="82">
        <f t="shared" si="9"/>
        <v>174.66</v>
      </c>
      <c r="AW60" s="82">
        <f t="shared" si="10"/>
        <v>136.58000000000001</v>
      </c>
      <c r="AX60" s="82">
        <f t="shared" si="11"/>
        <v>9.73</v>
      </c>
      <c r="AY60" s="82">
        <f t="shared" si="12"/>
        <v>30.58</v>
      </c>
      <c r="AZ60" s="82">
        <f t="shared" si="13"/>
        <v>311.24</v>
      </c>
      <c r="BA60" s="82">
        <f t="shared" si="14"/>
        <v>40.31</v>
      </c>
      <c r="BB60" s="82">
        <f t="shared" si="15"/>
        <v>351.55</v>
      </c>
      <c r="BE60" t="str">
        <f t="shared" si="16"/>
        <v>0059_RU_TP1_SEXE1</v>
      </c>
      <c r="BF60">
        <v>1</v>
      </c>
      <c r="BG60" t="s">
        <v>199</v>
      </c>
      <c r="BH60" t="s">
        <v>322</v>
      </c>
      <c r="BI60" t="s">
        <v>161</v>
      </c>
      <c r="BJ60" s="61">
        <v>59.866111088890399</v>
      </c>
      <c r="BK60" s="61">
        <f t="shared" si="17"/>
        <v>59.866111088890399</v>
      </c>
    </row>
    <row r="61" spans="1:63" x14ac:dyDescent="0.35">
      <c r="A61" t="str">
        <f t="shared" si="0"/>
        <v>0055_Activités pour la santé humaine_1</v>
      </c>
      <c r="B61" t="str">
        <f>INDEX(PDC!$F$1:$G$40,MATCH('RP2016'!C61,PDC!F:F,0),MATCH(PDC!$G$1,PDC!$F$1:$G$1,0))</f>
        <v>Activités pour la santé humaine</v>
      </c>
      <c r="C61" t="s">
        <v>231</v>
      </c>
      <c r="D61" t="s">
        <v>125</v>
      </c>
      <c r="E61" t="s">
        <v>199</v>
      </c>
      <c r="F61" s="58">
        <v>5.1221620566005104</v>
      </c>
      <c r="G61">
        <f t="shared" si="19"/>
        <v>5.1221620566005104</v>
      </c>
      <c r="P61" t="str">
        <f t="shared" si="2"/>
        <v>8406_50 à 59 ans</v>
      </c>
      <c r="Q61" t="s">
        <v>129</v>
      </c>
      <c r="R61" t="s">
        <v>41</v>
      </c>
      <c r="S61">
        <v>13683.0096910056</v>
      </c>
      <c r="V61" t="str">
        <f t="shared" si="3"/>
        <v>8411_Professions intermédiaires</v>
      </c>
      <c r="W61" t="s">
        <v>44</v>
      </c>
      <c r="X61" t="s">
        <v>305</v>
      </c>
      <c r="Y61" t="s">
        <v>139</v>
      </c>
      <c r="Z61" s="58">
        <v>3230.9682953827701</v>
      </c>
      <c r="AC61" t="str">
        <f t="shared" si="4"/>
        <v>0059_Cadres administratifs et commerciaux d'entreprise_2</v>
      </c>
      <c r="AD61" t="str">
        <f>INDEX(PDC!$I$1:$L$33,MATCH('RP2016'!AF61,PDC!I:I,0),MATCH(PDC!$K$1,PDC!$I$1:$L$1,0))</f>
        <v>Cadres administratifs et commerciaux d'entreprise</v>
      </c>
      <c r="AE61" t="s">
        <v>200</v>
      </c>
      <c r="AF61" t="s">
        <v>277</v>
      </c>
      <c r="AG61" t="s">
        <v>161</v>
      </c>
      <c r="AH61" s="58">
        <v>82.911155218884502</v>
      </c>
      <c r="AI61">
        <f t="shared" si="5"/>
        <v>82.911155218884502</v>
      </c>
      <c r="AL61" t="str">
        <f t="shared" si="6"/>
        <v>0064_Industries extractives,  énergie, eau, gestion des déchets et dépollution</v>
      </c>
      <c r="AM61" t="str">
        <f>INDEX(PDC!$F$42:$G$60,MATCH('RP2016'!$AO61,PDC!$F$42:$F$60,0),2)</f>
        <v>Industries extractives,  énergie, eau, gestion des déchets et dépollution</v>
      </c>
      <c r="AN61" s="55" t="s">
        <v>185</v>
      </c>
      <c r="AO61" t="s">
        <v>318</v>
      </c>
      <c r="AP61">
        <v>10.1</v>
      </c>
      <c r="AQ61">
        <v>5.0199999999999996</v>
      </c>
      <c r="AT61">
        <f t="shared" si="7"/>
        <v>15.12</v>
      </c>
      <c r="AU61">
        <f t="shared" si="8"/>
        <v>0</v>
      </c>
      <c r="AV61" s="82">
        <f t="shared" si="9"/>
        <v>10.1</v>
      </c>
      <c r="AW61" s="82">
        <f t="shared" si="10"/>
        <v>5.0199999999999996</v>
      </c>
      <c r="AX61" s="82">
        <f t="shared" si="11"/>
        <v>0</v>
      </c>
      <c r="AY61" s="82">
        <f t="shared" si="12"/>
        <v>0</v>
      </c>
      <c r="AZ61" s="82">
        <f t="shared" si="13"/>
        <v>15.12</v>
      </c>
      <c r="BA61" s="82">
        <f t="shared" si="14"/>
        <v>0</v>
      </c>
      <c r="BB61" s="82">
        <f t="shared" si="15"/>
        <v>15.12</v>
      </c>
      <c r="BE61" t="str">
        <f t="shared" si="16"/>
        <v>0059_RU_TP2_SEXE1</v>
      </c>
      <c r="BF61">
        <v>1</v>
      </c>
      <c r="BG61" t="s">
        <v>200</v>
      </c>
      <c r="BH61" t="s">
        <v>322</v>
      </c>
      <c r="BI61" t="s">
        <v>161</v>
      </c>
      <c r="BJ61" s="61">
        <v>9.9232081911262799</v>
      </c>
      <c r="BK61" s="61">
        <f t="shared" si="17"/>
        <v>9.9232081911262799</v>
      </c>
    </row>
    <row r="62" spans="1:63" x14ac:dyDescent="0.35">
      <c r="A62" t="str">
        <f t="shared" si="0"/>
        <v>0055_Activités pour la santé humaine_2</v>
      </c>
      <c r="B62" t="str">
        <f>INDEX(PDC!$F$1:$G$40,MATCH('RP2016'!C62,PDC!F:F,0),MATCH(PDC!$G$1,PDC!$F$1:$G$1,0))</f>
        <v>Activités pour la santé humaine</v>
      </c>
      <c r="C62" t="s">
        <v>231</v>
      </c>
      <c r="D62" t="s">
        <v>125</v>
      </c>
      <c r="E62" t="s">
        <v>200</v>
      </c>
      <c r="F62" s="58">
        <v>146.40329158186199</v>
      </c>
      <c r="G62">
        <f t="shared" si="19"/>
        <v>146.40329158186199</v>
      </c>
      <c r="P62" t="str">
        <f t="shared" si="2"/>
        <v>8406_60 ans et plus</v>
      </c>
      <c r="Q62" t="s">
        <v>129</v>
      </c>
      <c r="R62" t="s">
        <v>42</v>
      </c>
      <c r="S62">
        <v>2201.047646388</v>
      </c>
      <c r="V62" t="str">
        <f t="shared" si="3"/>
        <v>8411_Employés</v>
      </c>
      <c r="W62" t="s">
        <v>45</v>
      </c>
      <c r="X62" t="s">
        <v>306</v>
      </c>
      <c r="Y62" t="s">
        <v>139</v>
      </c>
      <c r="Z62" s="58">
        <v>4073.93698234154</v>
      </c>
      <c r="AC62" t="str">
        <f t="shared" si="4"/>
        <v>0059_Ingénieurs et cadres techniques d'entreprise_1</v>
      </c>
      <c r="AD62" t="str">
        <f>INDEX(PDC!$I$1:$L$33,MATCH('RP2016'!AF62,PDC!I:I,0),MATCH(PDC!$K$1,PDC!$I$1:$L$1,0))</f>
        <v>Ingénieurs et cadres techniques d'entreprise</v>
      </c>
      <c r="AE62" t="s">
        <v>199</v>
      </c>
      <c r="AF62" t="s">
        <v>101</v>
      </c>
      <c r="AG62" t="s">
        <v>161</v>
      </c>
      <c r="AH62" s="58">
        <v>223.834416248797</v>
      </c>
      <c r="AI62">
        <f t="shared" si="5"/>
        <v>223.834416248797</v>
      </c>
      <c r="AL62" t="str">
        <f t="shared" si="6"/>
        <v>0064_Construction</v>
      </c>
      <c r="AM62" t="str">
        <f>INDEX(PDC!$F$42:$G$60,MATCH('RP2016'!$AO62,PDC!$F$42:$F$60,0),2)</f>
        <v>Construction</v>
      </c>
      <c r="AN62" s="55" t="s">
        <v>185</v>
      </c>
      <c r="AO62" t="s">
        <v>216</v>
      </c>
      <c r="AP62">
        <v>312.76</v>
      </c>
      <c r="AQ62">
        <v>54.59</v>
      </c>
      <c r="AR62">
        <v>72.069999999999993</v>
      </c>
      <c r="AT62">
        <f t="shared" si="7"/>
        <v>367.35</v>
      </c>
      <c r="AU62">
        <f t="shared" si="8"/>
        <v>72.069999999999993</v>
      </c>
      <c r="AV62" s="82">
        <f t="shared" si="9"/>
        <v>312.76</v>
      </c>
      <c r="AW62" s="82">
        <f t="shared" si="10"/>
        <v>54.59</v>
      </c>
      <c r="AX62" s="82">
        <f t="shared" si="11"/>
        <v>72.069999999999993</v>
      </c>
      <c r="AY62" s="82">
        <f t="shared" si="12"/>
        <v>0</v>
      </c>
      <c r="AZ62" s="82">
        <f t="shared" si="13"/>
        <v>367.35</v>
      </c>
      <c r="BA62" s="82">
        <f t="shared" si="14"/>
        <v>72.069999999999993</v>
      </c>
      <c r="BB62" s="82">
        <f t="shared" si="15"/>
        <v>439.42</v>
      </c>
      <c r="BE62" t="str">
        <f t="shared" si="16"/>
        <v>0063_AZ_TP1_SEXE1</v>
      </c>
      <c r="BF62">
        <v>1</v>
      </c>
      <c r="BG62" t="s">
        <v>199</v>
      </c>
      <c r="BH62" t="s">
        <v>198</v>
      </c>
      <c r="BI62" t="s">
        <v>181</v>
      </c>
      <c r="BJ62" s="61">
        <v>215.587650376977</v>
      </c>
      <c r="BK62" s="61">
        <f t="shared" si="17"/>
        <v>215.587650376977</v>
      </c>
    </row>
    <row r="63" spans="1:63" x14ac:dyDescent="0.35">
      <c r="A63" t="str">
        <f t="shared" si="0"/>
        <v>0055_Hébergement médico-social et social et action sociale sans hébergement_1</v>
      </c>
      <c r="B63" t="str">
        <f>INDEX(PDC!$F$1:$G$40,MATCH('RP2016'!C63,PDC!F:F,0),MATCH(PDC!$G$1,PDC!$F$1:$G$1,0))</f>
        <v>Hébergement médico-social et social et action sociale sans hébergement</v>
      </c>
      <c r="C63" t="s">
        <v>232</v>
      </c>
      <c r="D63" t="s">
        <v>125</v>
      </c>
      <c r="E63" t="s">
        <v>199</v>
      </c>
      <c r="F63" s="58">
        <v>161.34100709725999</v>
      </c>
      <c r="G63">
        <f t="shared" si="19"/>
        <v>161.34100709725999</v>
      </c>
      <c r="P63" t="str">
        <f t="shared" si="2"/>
        <v>8406_moins de 20 ans</v>
      </c>
      <c r="Q63" t="s">
        <v>129</v>
      </c>
      <c r="R63" t="s">
        <v>37</v>
      </c>
      <c r="S63">
        <v>2155.4473277970901</v>
      </c>
      <c r="V63" t="str">
        <f t="shared" si="3"/>
        <v>8411_Ouvriers</v>
      </c>
      <c r="W63" t="s">
        <v>46</v>
      </c>
      <c r="X63" t="s">
        <v>307</v>
      </c>
      <c r="Y63" t="s">
        <v>139</v>
      </c>
      <c r="Z63" s="58">
        <v>4213.5271529948404</v>
      </c>
      <c r="AC63" t="str">
        <f t="shared" si="4"/>
        <v>0059_Ingénieurs et cadres techniques d'entreprise_2</v>
      </c>
      <c r="AD63" t="str">
        <f>INDEX(PDC!$I$1:$L$33,MATCH('RP2016'!AF63,PDC!I:I,0),MATCH(PDC!$K$1,PDC!$I$1:$L$1,0))</f>
        <v>Ingénieurs et cadres techniques d'entreprise</v>
      </c>
      <c r="AE63" t="s">
        <v>200</v>
      </c>
      <c r="AF63" t="s">
        <v>101</v>
      </c>
      <c r="AG63" t="s">
        <v>161</v>
      </c>
      <c r="AH63" s="58">
        <v>45.7315622765013</v>
      </c>
      <c r="AI63">
        <f t="shared" si="5"/>
        <v>45.7315622765013</v>
      </c>
      <c r="AL63" t="str">
        <f t="shared" si="6"/>
        <v>0064_Commerce ; réparation d'automobiles et de motocycles</v>
      </c>
      <c r="AM63" t="str">
        <f>INDEX(PDC!$F$42:$G$60,MATCH('RP2016'!$AO63,PDC!$F$42:$F$60,0),2)</f>
        <v>Commerce ; réparation d'automobiles et de motocycles</v>
      </c>
      <c r="AN63" s="55" t="s">
        <v>185</v>
      </c>
      <c r="AO63" t="s">
        <v>217</v>
      </c>
      <c r="AP63">
        <v>285.51</v>
      </c>
      <c r="AQ63">
        <v>466.88</v>
      </c>
      <c r="AR63">
        <v>34.33</v>
      </c>
      <c r="AS63">
        <v>77.010000000000005</v>
      </c>
      <c r="AT63">
        <f t="shared" si="7"/>
        <v>752.39</v>
      </c>
      <c r="AU63">
        <f t="shared" si="8"/>
        <v>111.34</v>
      </c>
      <c r="AV63" s="82">
        <f t="shared" si="9"/>
        <v>285.51</v>
      </c>
      <c r="AW63" s="82">
        <f t="shared" si="10"/>
        <v>466.88</v>
      </c>
      <c r="AX63" s="82">
        <f t="shared" si="11"/>
        <v>34.33</v>
      </c>
      <c r="AY63" s="82">
        <f t="shared" si="12"/>
        <v>77.010000000000005</v>
      </c>
      <c r="AZ63" s="82">
        <f t="shared" si="13"/>
        <v>752.39</v>
      </c>
      <c r="BA63" s="82">
        <f t="shared" si="14"/>
        <v>111.34</v>
      </c>
      <c r="BB63" s="82">
        <f t="shared" si="15"/>
        <v>863.73</v>
      </c>
      <c r="BE63" t="str">
        <f t="shared" si="16"/>
        <v>0063_AZ_TP2_SEXE1</v>
      </c>
      <c r="BF63">
        <v>1</v>
      </c>
      <c r="BG63" t="s">
        <v>200</v>
      </c>
      <c r="BH63" t="s">
        <v>198</v>
      </c>
      <c r="BI63" t="s">
        <v>181</v>
      </c>
      <c r="BJ63" s="61">
        <v>35.3749116572356</v>
      </c>
      <c r="BK63" s="61">
        <f t="shared" si="17"/>
        <v>35.3749116572356</v>
      </c>
    </row>
    <row r="64" spans="1:63" x14ac:dyDescent="0.35">
      <c r="A64" t="str">
        <f t="shared" si="0"/>
        <v>0055_Hébergement médico-social et social et action sociale sans hébergement_2</v>
      </c>
      <c r="B64" t="str">
        <f>INDEX(PDC!$F$1:$G$40,MATCH('RP2016'!C64,PDC!F:F,0),MATCH(PDC!$G$1,PDC!$F$1:$G$1,0))</f>
        <v>Hébergement médico-social et social et action sociale sans hébergement</v>
      </c>
      <c r="C64" t="s">
        <v>232</v>
      </c>
      <c r="D64" t="s">
        <v>125</v>
      </c>
      <c r="E64" t="s">
        <v>200</v>
      </c>
      <c r="F64" s="58">
        <v>1171.7946722233</v>
      </c>
      <c r="G64">
        <f t="shared" si="19"/>
        <v>1171.7946722233</v>
      </c>
      <c r="P64" t="str">
        <f t="shared" si="2"/>
        <v>8407_20 à 29 ans</v>
      </c>
      <c r="Q64" t="s">
        <v>131</v>
      </c>
      <c r="R64" t="s">
        <v>38</v>
      </c>
      <c r="S64">
        <v>14946.7620376675</v>
      </c>
      <c r="V64" t="str">
        <f t="shared" si="3"/>
        <v>8412_</v>
      </c>
      <c r="X64" t="s">
        <v>200</v>
      </c>
      <c r="Y64" t="s">
        <v>141</v>
      </c>
      <c r="Z64" s="58">
        <v>3.4241574829527401</v>
      </c>
      <c r="AC64" t="str">
        <f t="shared" si="4"/>
        <v>0059_Professeurs des écoles, instituteurs et assimilés_1</v>
      </c>
      <c r="AD64" t="str">
        <f>INDEX(PDC!$I$1:$L$33,MATCH('RP2016'!AF64,PDC!I:I,0),MATCH(PDC!$K$1,PDC!$I$1:$L$1,0))</f>
        <v>Professeurs des écoles, instituteurs et assimilés</v>
      </c>
      <c r="AE64" t="s">
        <v>199</v>
      </c>
      <c r="AF64" t="s">
        <v>103</v>
      </c>
      <c r="AG64" t="s">
        <v>161</v>
      </c>
      <c r="AH64" s="58">
        <v>27.939356846421799</v>
      </c>
      <c r="AI64">
        <f t="shared" si="5"/>
        <v>27.939356846421799</v>
      </c>
      <c r="AL64" t="str">
        <f t="shared" si="6"/>
        <v>0064_Transports et entreposage</v>
      </c>
      <c r="AM64" t="str">
        <f>INDEX(PDC!$F$42:$G$60,MATCH('RP2016'!$AO64,PDC!$F$42:$F$60,0),2)</f>
        <v>Transports et entreposage</v>
      </c>
      <c r="AN64" s="55" t="s">
        <v>185</v>
      </c>
      <c r="AO64" t="s">
        <v>218</v>
      </c>
      <c r="AP64">
        <v>60.97</v>
      </c>
      <c r="AQ64">
        <v>65.25</v>
      </c>
      <c r="AR64">
        <v>5</v>
      </c>
      <c r="AS64">
        <v>14.93</v>
      </c>
      <c r="AT64">
        <f t="shared" si="7"/>
        <v>126.22</v>
      </c>
      <c r="AU64">
        <f t="shared" si="8"/>
        <v>19.93</v>
      </c>
      <c r="AV64" s="82">
        <f t="shared" si="9"/>
        <v>60.97</v>
      </c>
      <c r="AW64" s="82">
        <f t="shared" si="10"/>
        <v>65.25</v>
      </c>
      <c r="AX64" s="82">
        <f t="shared" si="11"/>
        <v>5</v>
      </c>
      <c r="AY64" s="82">
        <f t="shared" si="12"/>
        <v>14.93</v>
      </c>
      <c r="AZ64" s="82">
        <f t="shared" si="13"/>
        <v>126.22</v>
      </c>
      <c r="BA64" s="82">
        <f t="shared" si="14"/>
        <v>19.93</v>
      </c>
      <c r="BB64" s="82">
        <f t="shared" si="15"/>
        <v>146.15</v>
      </c>
      <c r="BE64" t="str">
        <f t="shared" si="16"/>
        <v>0063_C1_TP1_SEXE1</v>
      </c>
      <c r="BF64">
        <v>1</v>
      </c>
      <c r="BG64" t="s">
        <v>199</v>
      </c>
      <c r="BH64" t="s">
        <v>314</v>
      </c>
      <c r="BI64" t="s">
        <v>181</v>
      </c>
      <c r="BJ64" s="61">
        <v>441.331285747072</v>
      </c>
      <c r="BK64" s="61">
        <f t="shared" si="17"/>
        <v>441.331285747072</v>
      </c>
    </row>
    <row r="65" spans="1:63" x14ac:dyDescent="0.35">
      <c r="A65" t="str">
        <f t="shared" si="0"/>
        <v>0055_Arts, spectacles et activités récréatives_1</v>
      </c>
      <c r="B65" t="str">
        <f>INDEX(PDC!$F$1:$G$40,MATCH('RP2016'!C65,PDC!F:F,0),MATCH(PDC!$G$1,PDC!$F$1:$G$1,0))</f>
        <v>Arts, spectacles et activités récréatives</v>
      </c>
      <c r="C65" t="s">
        <v>233</v>
      </c>
      <c r="D65" t="s">
        <v>125</v>
      </c>
      <c r="E65" t="s">
        <v>199</v>
      </c>
      <c r="F65" s="58">
        <v>70.406746177217897</v>
      </c>
      <c r="G65">
        <f t="shared" si="19"/>
        <v>70.406746177217897</v>
      </c>
      <c r="P65" t="str">
        <f t="shared" si="2"/>
        <v>8407_30 à 39 ans</v>
      </c>
      <c r="Q65" t="s">
        <v>131</v>
      </c>
      <c r="R65" t="s">
        <v>39</v>
      </c>
      <c r="S65">
        <v>16955.1413801368</v>
      </c>
      <c r="V65" t="str">
        <f t="shared" si="3"/>
        <v>8412_Cadres et professions intellectuelles supérieures</v>
      </c>
      <c r="W65" t="s">
        <v>43</v>
      </c>
      <c r="X65" t="s">
        <v>304</v>
      </c>
      <c r="Y65" t="s">
        <v>141</v>
      </c>
      <c r="Z65" s="58">
        <v>1582.29302611707</v>
      </c>
      <c r="AC65" t="str">
        <f t="shared" si="4"/>
        <v>0059_Professeurs des écoles, instituteurs et assimilés_2</v>
      </c>
      <c r="AD65" t="str">
        <f>INDEX(PDC!$I$1:$L$33,MATCH('RP2016'!AF65,PDC!I:I,0),MATCH(PDC!$K$1,PDC!$I$1:$L$1,0))</f>
        <v>Professeurs des écoles, instituteurs et assimilés</v>
      </c>
      <c r="AE65" t="s">
        <v>200</v>
      </c>
      <c r="AF65" t="s">
        <v>103</v>
      </c>
      <c r="AG65" t="s">
        <v>161</v>
      </c>
      <c r="AH65" s="58">
        <v>94.054698461629798</v>
      </c>
      <c r="AI65">
        <f t="shared" si="5"/>
        <v>94.054698461629798</v>
      </c>
      <c r="AL65" t="str">
        <f t="shared" si="6"/>
        <v>0064_Hébergement et restauration</v>
      </c>
      <c r="AM65" t="str">
        <f>INDEX(PDC!$F$42:$G$60,MATCH('RP2016'!$AO65,PDC!$F$42:$F$60,0),2)</f>
        <v>Hébergement et restauration</v>
      </c>
      <c r="AN65" s="55" t="s">
        <v>185</v>
      </c>
      <c r="AO65" t="s">
        <v>219</v>
      </c>
      <c r="AP65">
        <v>128.38</v>
      </c>
      <c r="AQ65">
        <v>95.62</v>
      </c>
      <c r="AR65">
        <v>64.989999999999995</v>
      </c>
      <c r="AS65">
        <v>56.77</v>
      </c>
      <c r="AT65">
        <f t="shared" si="7"/>
        <v>224</v>
      </c>
      <c r="AU65">
        <f t="shared" si="8"/>
        <v>121.75999999999999</v>
      </c>
      <c r="AV65" s="82">
        <f t="shared" si="9"/>
        <v>128.38</v>
      </c>
      <c r="AW65" s="82">
        <f t="shared" si="10"/>
        <v>95.62</v>
      </c>
      <c r="AX65" s="82">
        <f t="shared" si="11"/>
        <v>64.989999999999995</v>
      </c>
      <c r="AY65" s="82">
        <f t="shared" si="12"/>
        <v>56.77</v>
      </c>
      <c r="AZ65" s="82">
        <f t="shared" si="13"/>
        <v>224</v>
      </c>
      <c r="BA65" s="82">
        <f t="shared" si="14"/>
        <v>121.75999999999999</v>
      </c>
      <c r="BB65" s="82">
        <f t="shared" si="15"/>
        <v>345.76</v>
      </c>
      <c r="BE65" t="str">
        <f t="shared" si="16"/>
        <v>0063_C1_TP2_SEXE1</v>
      </c>
      <c r="BF65">
        <v>1</v>
      </c>
      <c r="BG65" t="s">
        <v>200</v>
      </c>
      <c r="BH65" t="s">
        <v>314</v>
      </c>
      <c r="BI65" t="s">
        <v>181</v>
      </c>
      <c r="BJ65" s="61">
        <v>25.058907486242301</v>
      </c>
      <c r="BK65" s="61">
        <f t="shared" si="17"/>
        <v>25.058907486242301</v>
      </c>
    </row>
    <row r="66" spans="1:63" x14ac:dyDescent="0.35">
      <c r="A66" t="str">
        <f t="shared" si="0"/>
        <v>0055_Arts, spectacles et activités récréatives_2</v>
      </c>
      <c r="B66" t="str">
        <f>INDEX(PDC!$F$1:$G$40,MATCH('RP2016'!C66,PDC!F:F,0),MATCH(PDC!$G$1,PDC!$F$1:$G$1,0))</f>
        <v>Arts, spectacles et activités récréatives</v>
      </c>
      <c r="C66" t="s">
        <v>233</v>
      </c>
      <c r="D66" t="s">
        <v>125</v>
      </c>
      <c r="E66" t="s">
        <v>200</v>
      </c>
      <c r="F66" s="58">
        <v>64.469507550316294</v>
      </c>
      <c r="G66">
        <f t="shared" si="19"/>
        <v>64.469507550316294</v>
      </c>
      <c r="P66" t="str">
        <f t="shared" si="2"/>
        <v>8407_40 à 49 ans</v>
      </c>
      <c r="Q66" t="s">
        <v>131</v>
      </c>
      <c r="R66" t="s">
        <v>40</v>
      </c>
      <c r="S66">
        <v>18914.520834600102</v>
      </c>
      <c r="V66" t="str">
        <f t="shared" si="3"/>
        <v>8412_Professions intermédiaires</v>
      </c>
      <c r="W66" t="s">
        <v>44</v>
      </c>
      <c r="X66" t="s">
        <v>305</v>
      </c>
      <c r="Y66" t="s">
        <v>141</v>
      </c>
      <c r="Z66" s="58">
        <v>4553.3716070235796</v>
      </c>
      <c r="AC66" t="str">
        <f t="shared" si="4"/>
        <v>0059_Professions intermédiaires de la santé et du travail social_1</v>
      </c>
      <c r="AD66" t="str">
        <f>INDEX(PDC!$I$1:$L$33,MATCH('RP2016'!AF66,PDC!I:I,0),MATCH(PDC!$K$1,PDC!$I$1:$L$1,0))</f>
        <v>Professions intermédiaires de la santé et du travail social</v>
      </c>
      <c r="AE66" t="s">
        <v>199</v>
      </c>
      <c r="AF66" t="s">
        <v>105</v>
      </c>
      <c r="AG66" t="s">
        <v>161</v>
      </c>
      <c r="AH66" s="58">
        <v>28.563726977646301</v>
      </c>
      <c r="AI66">
        <f t="shared" si="5"/>
        <v>28.563726977646301</v>
      </c>
      <c r="AL66" t="str">
        <f t="shared" si="6"/>
        <v>0064_Information et communication</v>
      </c>
      <c r="AM66" t="str">
        <f>INDEX(PDC!$F$42:$G$60,MATCH('RP2016'!$AO66,PDC!$F$42:$F$60,0),2)</f>
        <v>Information et communication</v>
      </c>
      <c r="AN66" s="55" t="s">
        <v>185</v>
      </c>
      <c r="AO66" t="s">
        <v>319</v>
      </c>
      <c r="AP66">
        <v>15.08</v>
      </c>
      <c r="AQ66">
        <v>15.19</v>
      </c>
      <c r="AT66">
        <f t="shared" si="7"/>
        <v>30.27</v>
      </c>
      <c r="AU66">
        <f t="shared" si="8"/>
        <v>0</v>
      </c>
      <c r="AV66" s="82">
        <f t="shared" si="9"/>
        <v>15.08</v>
      </c>
      <c r="AW66" s="82">
        <f t="shared" si="10"/>
        <v>15.19</v>
      </c>
      <c r="AX66" s="82">
        <f t="shared" si="11"/>
        <v>0</v>
      </c>
      <c r="AY66" s="82">
        <f t="shared" si="12"/>
        <v>0</v>
      </c>
      <c r="AZ66" s="82">
        <f t="shared" si="13"/>
        <v>30.27</v>
      </c>
      <c r="BA66" s="82">
        <f t="shared" si="14"/>
        <v>0</v>
      </c>
      <c r="BB66" s="82">
        <f t="shared" si="15"/>
        <v>30.27</v>
      </c>
      <c r="BE66" t="str">
        <f t="shared" si="16"/>
        <v>0063_C3_TP1_SEXE1</v>
      </c>
      <c r="BF66">
        <v>1</v>
      </c>
      <c r="BG66" t="s">
        <v>199</v>
      </c>
      <c r="BH66" t="s">
        <v>315</v>
      </c>
      <c r="BI66" t="s">
        <v>181</v>
      </c>
      <c r="BJ66" s="61">
        <v>51.6250127898683</v>
      </c>
      <c r="BK66" s="61">
        <f t="shared" si="17"/>
        <v>51.6250127898683</v>
      </c>
    </row>
    <row r="67" spans="1:63" x14ac:dyDescent="0.35">
      <c r="A67" t="str">
        <f t="shared" si="0"/>
        <v>0055_Autres activités de services _1</v>
      </c>
      <c r="B67" t="str">
        <f>INDEX(PDC!$F$1:$G$40,MATCH('RP2016'!C67,PDC!F:F,0),MATCH(PDC!$G$1,PDC!$F$1:$G$1,0))</f>
        <v xml:space="preserve">Autres activités de services </v>
      </c>
      <c r="C67" t="s">
        <v>234</v>
      </c>
      <c r="D67" t="s">
        <v>125</v>
      </c>
      <c r="E67" t="s">
        <v>199</v>
      </c>
      <c r="F67" s="58">
        <v>47.068809797961201</v>
      </c>
      <c r="G67">
        <f t="shared" si="19"/>
        <v>47.068809797961201</v>
      </c>
      <c r="P67" t="str">
        <f t="shared" si="2"/>
        <v>8407_50 à 59 ans</v>
      </c>
      <c r="Q67" t="s">
        <v>131</v>
      </c>
      <c r="R67" t="s">
        <v>41</v>
      </c>
      <c r="S67">
        <v>16285.2115842438</v>
      </c>
      <c r="V67" t="str">
        <f t="shared" si="3"/>
        <v>8412_Employés</v>
      </c>
      <c r="W67" t="s">
        <v>45</v>
      </c>
      <c r="X67" t="s">
        <v>306</v>
      </c>
      <c r="Y67" t="s">
        <v>141</v>
      </c>
      <c r="Z67" s="58">
        <v>6538.1794515794199</v>
      </c>
      <c r="AC67" t="str">
        <f t="shared" si="4"/>
        <v>0059_Professions intermédiaires de la santé et du travail social_2</v>
      </c>
      <c r="AD67" t="str">
        <f>INDEX(PDC!$I$1:$L$33,MATCH('RP2016'!AF67,PDC!I:I,0),MATCH(PDC!$K$1,PDC!$I$1:$L$1,0))</f>
        <v>Professions intermédiaires de la santé et du travail social</v>
      </c>
      <c r="AE67" t="s">
        <v>200</v>
      </c>
      <c r="AF67" t="s">
        <v>105</v>
      </c>
      <c r="AG67" t="s">
        <v>161</v>
      </c>
      <c r="AH67" s="58">
        <v>72.650181484252798</v>
      </c>
      <c r="AI67">
        <f t="shared" si="5"/>
        <v>72.650181484252798</v>
      </c>
      <c r="AL67" t="str">
        <f t="shared" si="6"/>
        <v>0064_Activités financières et d'assurance</v>
      </c>
      <c r="AM67" t="str">
        <f>INDEX(PDC!$F$42:$G$60,MATCH('RP2016'!$AO67,PDC!$F$42:$F$60,0),2)</f>
        <v>Activités financières et d'assurance</v>
      </c>
      <c r="AN67" s="55" t="s">
        <v>185</v>
      </c>
      <c r="AO67" t="s">
        <v>223</v>
      </c>
      <c r="AP67">
        <v>26.32</v>
      </c>
      <c r="AQ67">
        <v>95.03</v>
      </c>
      <c r="AT67">
        <f t="shared" si="7"/>
        <v>121.35</v>
      </c>
      <c r="AU67">
        <f t="shared" si="8"/>
        <v>0</v>
      </c>
      <c r="AV67" s="82">
        <f t="shared" si="9"/>
        <v>26.32</v>
      </c>
      <c r="AW67" s="82">
        <f t="shared" si="10"/>
        <v>95.03</v>
      </c>
      <c r="AX67" s="82">
        <f t="shared" si="11"/>
        <v>0</v>
      </c>
      <c r="AY67" s="82">
        <f t="shared" si="12"/>
        <v>0</v>
      </c>
      <c r="AZ67" s="82">
        <f t="shared" si="13"/>
        <v>121.35</v>
      </c>
      <c r="BA67" s="82">
        <f t="shared" si="14"/>
        <v>0</v>
      </c>
      <c r="BB67" s="82">
        <f t="shared" si="15"/>
        <v>121.35</v>
      </c>
      <c r="BE67" t="str">
        <f t="shared" si="16"/>
        <v>0063_C3_TP2_SEXE1</v>
      </c>
      <c r="BF67">
        <v>1</v>
      </c>
      <c r="BG67" t="s">
        <v>200</v>
      </c>
      <c r="BH67" t="s">
        <v>315</v>
      </c>
      <c r="BI67" t="s">
        <v>181</v>
      </c>
      <c r="BJ67" s="83">
        <v>4.9213251334890504</v>
      </c>
      <c r="BK67" s="61" t="str">
        <f t="shared" si="17"/>
        <v>(s)</v>
      </c>
    </row>
    <row r="68" spans="1:63" x14ac:dyDescent="0.35">
      <c r="A68" t="str">
        <f t="shared" ref="A68:A131" si="20">D68&amp;"_"&amp;B68&amp;"_"&amp;E68</f>
        <v>0055_Autres activités de services _2</v>
      </c>
      <c r="B68" t="str">
        <f>INDEX(PDC!$F$1:$G$40,MATCH('RP2016'!C68,PDC!F:F,0),MATCH(PDC!$G$1,PDC!$F$1:$G$1,0))</f>
        <v xml:space="preserve">Autres activités de services </v>
      </c>
      <c r="C68" t="s">
        <v>234</v>
      </c>
      <c r="D68" t="s">
        <v>125</v>
      </c>
      <c r="E68" t="s">
        <v>200</v>
      </c>
      <c r="F68" s="58">
        <v>240.58999285669401</v>
      </c>
      <c r="G68">
        <f t="shared" si="19"/>
        <v>240.58999285669401</v>
      </c>
      <c r="P68" t="str">
        <f t="shared" si="2"/>
        <v>8407_60 ans et plus</v>
      </c>
      <c r="Q68" t="s">
        <v>131</v>
      </c>
      <c r="R68" t="s">
        <v>42</v>
      </c>
      <c r="S68">
        <v>2749.31618923307</v>
      </c>
      <c r="V68" t="str">
        <f t="shared" si="3"/>
        <v>8412_Ouvriers</v>
      </c>
      <c r="W68" t="s">
        <v>46</v>
      </c>
      <c r="X68" t="s">
        <v>307</v>
      </c>
      <c r="Y68" t="s">
        <v>141</v>
      </c>
      <c r="Z68" s="58">
        <v>7543.4354442895701</v>
      </c>
      <c r="AC68" t="str">
        <f t="shared" si="4"/>
        <v>0059_Clergé, religieux_1</v>
      </c>
      <c r="AD68" t="str">
        <f>INDEX(PDC!$I$1:$L$33,MATCH('RP2016'!AF68,PDC!I:I,0),MATCH(PDC!$K$1,PDC!$I$1:$L$1,0))</f>
        <v>Clergé, religieux</v>
      </c>
      <c r="AE68" t="s">
        <v>199</v>
      </c>
      <c r="AF68" t="s">
        <v>292</v>
      </c>
      <c r="AG68" t="s">
        <v>161</v>
      </c>
      <c r="AH68" s="58">
        <v>10</v>
      </c>
      <c r="AI68">
        <f t="shared" si="5"/>
        <v>10</v>
      </c>
      <c r="AL68" t="str">
        <f t="shared" si="6"/>
        <v>0064_Activités immobilières</v>
      </c>
      <c r="AM68" t="str">
        <f>INDEX(PDC!$F$42:$G$60,MATCH('RP2016'!$AO68,PDC!$F$42:$F$60,0),2)</f>
        <v>Activités immobilières</v>
      </c>
      <c r="AN68" s="55" t="s">
        <v>185</v>
      </c>
      <c r="AO68" t="s">
        <v>224</v>
      </c>
      <c r="AP68">
        <v>13.14</v>
      </c>
      <c r="AQ68">
        <v>16.11</v>
      </c>
      <c r="AR68">
        <v>15</v>
      </c>
      <c r="AS68">
        <v>1</v>
      </c>
      <c r="AT68">
        <f t="shared" si="7"/>
        <v>29.25</v>
      </c>
      <c r="AU68">
        <f t="shared" si="8"/>
        <v>16</v>
      </c>
      <c r="AV68" s="82">
        <f t="shared" si="9"/>
        <v>13.14</v>
      </c>
      <c r="AW68" s="82">
        <f t="shared" si="10"/>
        <v>16.11</v>
      </c>
      <c r="AX68" s="82">
        <f t="shared" si="11"/>
        <v>15</v>
      </c>
      <c r="AY68" s="82" t="str">
        <f t="shared" si="12"/>
        <v>(s)</v>
      </c>
      <c r="AZ68" s="82">
        <f t="shared" si="13"/>
        <v>29.25</v>
      </c>
      <c r="BA68" s="82">
        <f t="shared" si="14"/>
        <v>16</v>
      </c>
      <c r="BB68" s="82">
        <f t="shared" si="15"/>
        <v>45.25</v>
      </c>
      <c r="BE68" t="str">
        <f t="shared" si="16"/>
        <v>0063_C4_TP1_SEXE1</v>
      </c>
      <c r="BF68">
        <v>1</v>
      </c>
      <c r="BG68" t="s">
        <v>199</v>
      </c>
      <c r="BH68" t="s">
        <v>316</v>
      </c>
      <c r="BI68" t="s">
        <v>181</v>
      </c>
      <c r="BJ68" s="61">
        <v>5.1106194690265498</v>
      </c>
      <c r="BK68" s="61">
        <f t="shared" si="17"/>
        <v>5.1106194690265498</v>
      </c>
    </row>
    <row r="69" spans="1:63" x14ac:dyDescent="0.35">
      <c r="A69" t="str">
        <f t="shared" si="20"/>
        <v>0055_Activités des ménages en tant qu'employeurs ; activités indifférenciées des ménages en tant que producteurs de biens et services pour usage propre_1</v>
      </c>
      <c r="B69" t="str">
        <f>INDEX(PDC!$F$1:$G$40,MATCH('RP2016'!C69,PDC!F:F,0),MATCH(PDC!$G$1,PDC!$F$1:$G$1,0))</f>
        <v>Activités des ménages en tant qu'employeurs ; activités indifférenciées des ménages en tant que producteurs de biens et services pour usage propre</v>
      </c>
      <c r="C69" t="s">
        <v>235</v>
      </c>
      <c r="D69" t="s">
        <v>125</v>
      </c>
      <c r="E69" t="s">
        <v>199</v>
      </c>
      <c r="F69" s="58">
        <v>8.3066335670061004</v>
      </c>
      <c r="G69">
        <f t="shared" si="19"/>
        <v>8.3066335670061004</v>
      </c>
      <c r="P69" t="str">
        <f t="shared" ref="P69:P132" si="21">Q69&amp;"_"&amp;R69</f>
        <v>8407_moins de 20 ans</v>
      </c>
      <c r="Q69" t="s">
        <v>131</v>
      </c>
      <c r="R69" t="s">
        <v>37</v>
      </c>
      <c r="S69">
        <v>1863.62447976058</v>
      </c>
      <c r="V69" t="str">
        <f t="shared" ref="V69:V132" si="22">Y69&amp;"_"&amp;W69</f>
        <v>8413_Cadres et professions intellectuelles supérieures</v>
      </c>
      <c r="W69" t="s">
        <v>43</v>
      </c>
      <c r="X69" t="s">
        <v>304</v>
      </c>
      <c r="Y69" t="s">
        <v>143</v>
      </c>
      <c r="Z69" s="58">
        <v>2870.8632971544998</v>
      </c>
      <c r="AC69" t="str">
        <f t="shared" ref="AC69:AC132" si="23">AG69&amp;"_"&amp;AD69&amp;"_"&amp;AE69</f>
        <v>0059_Professions intermédiaires administratives de la Fonction Publique_1</v>
      </c>
      <c r="AD69" t="str">
        <f>INDEX(PDC!$I$1:$L$33,MATCH('RP2016'!AF69,PDC!I:I,0),MATCH(PDC!$K$1,PDC!$I$1:$L$1,0))</f>
        <v>Professions intermédiaires administratives de la Fonction Publique</v>
      </c>
      <c r="AE69" t="s">
        <v>199</v>
      </c>
      <c r="AF69" t="s">
        <v>278</v>
      </c>
      <c r="AG69" t="s">
        <v>161</v>
      </c>
      <c r="AH69" s="58">
        <v>10.109811853612801</v>
      </c>
      <c r="AI69">
        <f t="shared" ref="AI69:AI132" si="24">IF(AH69&lt;5,"(s)",AH69)</f>
        <v>10.109811853612801</v>
      </c>
      <c r="AL69" t="str">
        <f t="shared" ref="AL69:AL132" si="25">AN69&amp;"_"&amp;AM69</f>
        <v>0064_Activités scientifiques et techniques ; services administratifs et de soutien</v>
      </c>
      <c r="AM69" t="str">
        <f>INDEX(PDC!$F$42:$G$60,MATCH('RP2016'!$AO69,PDC!$F$42:$F$60,0),2)</f>
        <v>Activités scientifiques et techniques ; services administratifs et de soutien</v>
      </c>
      <c r="AN69" s="55" t="s">
        <v>185</v>
      </c>
      <c r="AO69" t="s">
        <v>320</v>
      </c>
      <c r="AP69">
        <v>71.84</v>
      </c>
      <c r="AQ69">
        <v>94.47</v>
      </c>
      <c r="AR69">
        <v>40.520000000000003</v>
      </c>
      <c r="AS69">
        <v>36.72</v>
      </c>
      <c r="AT69">
        <f t="shared" ref="AT69:AT132" si="26">SUM(AP69:AQ69)</f>
        <v>166.31</v>
      </c>
      <c r="AU69">
        <f t="shared" ref="AU69:AU132" si="27">SUM(AR69:AS69)</f>
        <v>77.240000000000009</v>
      </c>
      <c r="AV69" s="82">
        <f t="shared" ref="AV69:AV132" si="28">IF(COUNTBLANK(AP69)=1,0,IF(AP69&lt;5,"(s)",AP69))</f>
        <v>71.84</v>
      </c>
      <c r="AW69" s="82">
        <f t="shared" ref="AW69:AW132" si="29">IF(COUNTBLANK(AQ69)=1,0,IF(AQ69&lt;5,"(s)",AQ69))</f>
        <v>94.47</v>
      </c>
      <c r="AX69" s="82">
        <f t="shared" ref="AX69:AX132" si="30">IF(COUNTBLANK(AR69)=1,0,IF(AR69&lt;5,"(s)",AR69))</f>
        <v>40.520000000000003</v>
      </c>
      <c r="AY69" s="82">
        <f t="shared" ref="AY69:AY132" si="31">IF(COUNTBLANK(AS69)=1,0,IF(AS69&lt;5,"(s)",AS69))</f>
        <v>36.72</v>
      </c>
      <c r="AZ69" s="82">
        <f t="shared" ref="AZ69:AZ132" si="32">IF(AT69=0,0,IF(AT69&lt;5,"(s)",AT69))</f>
        <v>166.31</v>
      </c>
      <c r="BA69" s="82">
        <f t="shared" ref="BA69:BA132" si="33">IF(AU69=0,0,IF(AU69&lt;5,"(s)",AU69))</f>
        <v>77.240000000000009</v>
      </c>
      <c r="BB69" s="82">
        <f t="shared" ref="BB69:BB132" si="34">IF(OR(AZ69="(s)",BA69="(s)"),"",AZ69+BA69)</f>
        <v>243.55</v>
      </c>
      <c r="BE69" t="str">
        <f t="shared" ref="BE69:BE132" si="35">BI69&amp;"_"&amp;BH69&amp;"_TP"&amp;BG69&amp;"_SEXE"&amp;BF69</f>
        <v>0063_C5_TP1_SEXE1</v>
      </c>
      <c r="BF69">
        <v>1</v>
      </c>
      <c r="BG69" t="s">
        <v>199</v>
      </c>
      <c r="BH69" t="s">
        <v>317</v>
      </c>
      <c r="BI69" t="s">
        <v>181</v>
      </c>
      <c r="BJ69" s="61">
        <v>443.177175235807</v>
      </c>
      <c r="BK69" s="61">
        <f t="shared" ref="BK69:BK132" si="36">IF(BJ69&lt;5,"(s)",BJ69)</f>
        <v>443.177175235807</v>
      </c>
    </row>
    <row r="70" spans="1:63" x14ac:dyDescent="0.35">
      <c r="A70" t="str">
        <f t="shared" si="20"/>
        <v>0055_Activités des ménages en tant qu'employeurs ; activités indifférenciées des ménages en tant que producteurs de biens et services pour usage propre_2</v>
      </c>
      <c r="B70" t="str">
        <f>INDEX(PDC!$F$1:$G$40,MATCH('RP2016'!C70,PDC!F:F,0),MATCH(PDC!$G$1,PDC!$F$1:$G$1,0))</f>
        <v>Activités des ménages en tant qu'employeurs ; activités indifférenciées des ménages en tant que producteurs de biens et services pour usage propre</v>
      </c>
      <c r="C70" t="s">
        <v>235</v>
      </c>
      <c r="D70" t="s">
        <v>125</v>
      </c>
      <c r="E70" t="s">
        <v>200</v>
      </c>
      <c r="F70" s="58">
        <v>119.54242200831</v>
      </c>
      <c r="G70">
        <f t="shared" si="19"/>
        <v>119.54242200831</v>
      </c>
      <c r="P70" t="str">
        <f t="shared" si="21"/>
        <v>8408_20 à 29 ans</v>
      </c>
      <c r="Q70" t="s">
        <v>133</v>
      </c>
      <c r="R70" t="s">
        <v>38</v>
      </c>
      <c r="S70">
        <v>30794.101923411399</v>
      </c>
      <c r="V70" t="str">
        <f t="shared" si="22"/>
        <v>8413_Professions intermédiaires</v>
      </c>
      <c r="W70" t="s">
        <v>44</v>
      </c>
      <c r="X70" t="s">
        <v>305</v>
      </c>
      <c r="Y70" t="s">
        <v>143</v>
      </c>
      <c r="Z70" s="58">
        <v>10213.3645104194</v>
      </c>
      <c r="AC70" t="str">
        <f t="shared" si="23"/>
        <v>0059_Professions intermédiaires administratives de la Fonction Publique_2</v>
      </c>
      <c r="AD70" t="str">
        <f>INDEX(PDC!$I$1:$L$33,MATCH('RP2016'!AF70,PDC!I:I,0),MATCH(PDC!$K$1,PDC!$I$1:$L$1,0))</f>
        <v>Professions intermédiaires administratives de la Fonction Publique</v>
      </c>
      <c r="AE70" t="s">
        <v>200</v>
      </c>
      <c r="AF70" t="s">
        <v>278</v>
      </c>
      <c r="AG70" t="s">
        <v>161</v>
      </c>
      <c r="AH70" s="58">
        <v>15.524222260357</v>
      </c>
      <c r="AI70">
        <f t="shared" si="24"/>
        <v>15.524222260357</v>
      </c>
      <c r="AL70" t="str">
        <f t="shared" si="25"/>
        <v>0064_Administration publique, enseignement, santé humaine et action sociale</v>
      </c>
      <c r="AM70" t="str">
        <f>INDEX(PDC!$F$42:$G$60,MATCH('RP2016'!$AO70,PDC!$F$42:$F$60,0),2)</f>
        <v>Administration publique, enseignement, santé humaine et action sociale</v>
      </c>
      <c r="AN70" s="55" t="s">
        <v>185</v>
      </c>
      <c r="AO70" t="s">
        <v>321</v>
      </c>
      <c r="AP70">
        <v>281</v>
      </c>
      <c r="AQ70">
        <v>958.06</v>
      </c>
      <c r="AR70">
        <v>157.97</v>
      </c>
      <c r="AS70">
        <v>317.17</v>
      </c>
      <c r="AT70">
        <f t="shared" si="26"/>
        <v>1239.06</v>
      </c>
      <c r="AU70">
        <f t="shared" si="27"/>
        <v>475.14</v>
      </c>
      <c r="AV70" s="82">
        <f t="shared" si="28"/>
        <v>281</v>
      </c>
      <c r="AW70" s="82">
        <f t="shared" si="29"/>
        <v>958.06</v>
      </c>
      <c r="AX70" s="82">
        <f t="shared" si="30"/>
        <v>157.97</v>
      </c>
      <c r="AY70" s="82">
        <f t="shared" si="31"/>
        <v>317.17</v>
      </c>
      <c r="AZ70" s="82">
        <f t="shared" si="32"/>
        <v>1239.06</v>
      </c>
      <c r="BA70" s="82">
        <f t="shared" si="33"/>
        <v>475.14</v>
      </c>
      <c r="BB70" s="82">
        <f t="shared" si="34"/>
        <v>1714.1999999999998</v>
      </c>
      <c r="BE70" t="str">
        <f t="shared" si="35"/>
        <v>0063_C5_TP2_SEXE1</v>
      </c>
      <c r="BF70">
        <v>1</v>
      </c>
      <c r="BG70" t="s">
        <v>200</v>
      </c>
      <c r="BH70" t="s">
        <v>317</v>
      </c>
      <c r="BI70" t="s">
        <v>181</v>
      </c>
      <c r="BJ70" s="61">
        <v>24.891793589563701</v>
      </c>
      <c r="BK70" s="61">
        <f t="shared" si="36"/>
        <v>24.891793589563701</v>
      </c>
    </row>
    <row r="71" spans="1:63" x14ac:dyDescent="0.35">
      <c r="A71" t="str">
        <f t="shared" si="20"/>
        <v>0059_Agriculture, sylviculture et pêche_1</v>
      </c>
      <c r="B71" t="str">
        <f>INDEX(PDC!$F$1:$G$40,MATCH('RP2016'!C71,PDC!F:F,0),MATCH(PDC!$G$1,PDC!$F$1:$G$1,0))</f>
        <v>Agriculture, sylviculture et pêche</v>
      </c>
      <c r="C71" t="s">
        <v>198</v>
      </c>
      <c r="D71" t="s">
        <v>161</v>
      </c>
      <c r="E71" t="s">
        <v>199</v>
      </c>
      <c r="F71" s="58">
        <v>160.487400326916</v>
      </c>
      <c r="G71">
        <f t="shared" si="19"/>
        <v>160.487400326916</v>
      </c>
      <c r="P71" t="str">
        <f t="shared" si="21"/>
        <v>8408_30 à 39 ans</v>
      </c>
      <c r="Q71" t="s">
        <v>133</v>
      </c>
      <c r="R71" t="s">
        <v>39</v>
      </c>
      <c r="S71">
        <v>36460.626581168101</v>
      </c>
      <c r="V71" t="str">
        <f t="shared" si="22"/>
        <v>8413_Employés</v>
      </c>
      <c r="W71" t="s">
        <v>45</v>
      </c>
      <c r="X71" t="s">
        <v>306</v>
      </c>
      <c r="Y71" t="s">
        <v>143</v>
      </c>
      <c r="Z71" s="58">
        <v>14206.199767710999</v>
      </c>
      <c r="AC71" t="str">
        <f t="shared" si="23"/>
        <v>0059_Professions intermédiaires administratives et commerciales des entreprises_1</v>
      </c>
      <c r="AD71" t="str">
        <f>INDEX(PDC!$I$1:$L$33,MATCH('RP2016'!AF71,PDC!I:I,0),MATCH(PDC!$K$1,PDC!$I$1:$L$1,0))</f>
        <v>Professions intermédiaires administratives et commerciales des entreprises</v>
      </c>
      <c r="AE71" t="s">
        <v>199</v>
      </c>
      <c r="AF71" t="s">
        <v>279</v>
      </c>
      <c r="AG71" t="s">
        <v>161</v>
      </c>
      <c r="AH71" s="58">
        <v>397.52702459115301</v>
      </c>
      <c r="AI71">
        <f t="shared" si="24"/>
        <v>397.52702459115301</v>
      </c>
      <c r="AL71" t="str">
        <f t="shared" si="25"/>
        <v>0064_Autres activités de services</v>
      </c>
      <c r="AM71" t="str">
        <f>INDEX(PDC!$F$42:$G$60,MATCH('RP2016'!$AO71,PDC!$F$42:$F$60,0),2)</f>
        <v>Autres activités de services</v>
      </c>
      <c r="AN71" s="55" t="s">
        <v>185</v>
      </c>
      <c r="AO71" t="s">
        <v>322</v>
      </c>
      <c r="AP71">
        <v>34.93</v>
      </c>
      <c r="AQ71">
        <v>210.17</v>
      </c>
      <c r="AR71">
        <v>35.119999999999997</v>
      </c>
      <c r="AS71">
        <v>116.54</v>
      </c>
      <c r="AT71">
        <f t="shared" si="26"/>
        <v>245.1</v>
      </c>
      <c r="AU71">
        <f t="shared" si="27"/>
        <v>151.66</v>
      </c>
      <c r="AV71" s="82">
        <f t="shared" si="28"/>
        <v>34.93</v>
      </c>
      <c r="AW71" s="82">
        <f t="shared" si="29"/>
        <v>210.17</v>
      </c>
      <c r="AX71" s="82">
        <f t="shared" si="30"/>
        <v>35.119999999999997</v>
      </c>
      <c r="AY71" s="82">
        <f t="shared" si="31"/>
        <v>116.54</v>
      </c>
      <c r="AZ71" s="82">
        <f t="shared" si="32"/>
        <v>245.1</v>
      </c>
      <c r="BA71" s="82">
        <f t="shared" si="33"/>
        <v>151.66</v>
      </c>
      <c r="BB71" s="82">
        <f t="shared" si="34"/>
        <v>396.76</v>
      </c>
      <c r="BE71" t="str">
        <f t="shared" si="35"/>
        <v>0063_DE_TP1_SEXE1</v>
      </c>
      <c r="BF71">
        <v>1</v>
      </c>
      <c r="BG71" t="s">
        <v>199</v>
      </c>
      <c r="BH71" t="s">
        <v>318</v>
      </c>
      <c r="BI71" t="s">
        <v>181</v>
      </c>
      <c r="BJ71" s="61">
        <v>80.354144713132598</v>
      </c>
      <c r="BK71" s="61">
        <f t="shared" si="36"/>
        <v>80.354144713132598</v>
      </c>
    </row>
    <row r="72" spans="1:63" x14ac:dyDescent="0.35">
      <c r="A72" t="str">
        <f t="shared" si="20"/>
        <v>0059_Agriculture, sylviculture et pêche_2</v>
      </c>
      <c r="B72" t="str">
        <f>INDEX(PDC!$F$1:$G$40,MATCH('RP2016'!C72,PDC!F:F,0),MATCH(PDC!$G$1,PDC!$F$1:$G$1,0))</f>
        <v>Agriculture, sylviculture et pêche</v>
      </c>
      <c r="C72" t="s">
        <v>198</v>
      </c>
      <c r="D72" t="s">
        <v>161</v>
      </c>
      <c r="E72" t="s">
        <v>200</v>
      </c>
      <c r="F72" s="58">
        <v>100.31996333403799</v>
      </c>
      <c r="G72">
        <f t="shared" ref="G72:G84" si="37">F72</f>
        <v>100.31996333403799</v>
      </c>
      <c r="P72" t="str">
        <f t="shared" si="21"/>
        <v>8408_40 à 49 ans</v>
      </c>
      <c r="Q72" t="s">
        <v>133</v>
      </c>
      <c r="R72" t="s">
        <v>40</v>
      </c>
      <c r="S72">
        <v>36833.500030945703</v>
      </c>
      <c r="V72" t="str">
        <f t="shared" si="22"/>
        <v>8413_Ouvriers</v>
      </c>
      <c r="W72" t="s">
        <v>46</v>
      </c>
      <c r="X72" t="s">
        <v>307</v>
      </c>
      <c r="Y72" t="s">
        <v>143</v>
      </c>
      <c r="Z72" s="58">
        <v>12810.279113439499</v>
      </c>
      <c r="AC72" t="str">
        <f t="shared" si="23"/>
        <v>0059_Professions intermédiaires administratives et commerciales des entreprises_2</v>
      </c>
      <c r="AD72" t="str">
        <f>INDEX(PDC!$I$1:$L$33,MATCH('RP2016'!AF72,PDC!I:I,0),MATCH(PDC!$K$1,PDC!$I$1:$L$1,0))</f>
        <v>Professions intermédiaires administratives et commerciales des entreprises</v>
      </c>
      <c r="AE72" t="s">
        <v>200</v>
      </c>
      <c r="AF72" t="s">
        <v>279</v>
      </c>
      <c r="AG72" t="s">
        <v>161</v>
      </c>
      <c r="AH72" s="58">
        <v>359.32658826106302</v>
      </c>
      <c r="AI72">
        <f t="shared" si="24"/>
        <v>359.32658826106302</v>
      </c>
      <c r="AL72" t="str">
        <f t="shared" si="25"/>
        <v>0064_Tous secteurs</v>
      </c>
      <c r="AM72" t="str">
        <f>INDEX(PDC!$F$42:$G$60,MATCH('RP2016'!$AO72,PDC!$F$42:$F$60,0),2)</f>
        <v>Tous secteurs</v>
      </c>
      <c r="AN72" s="55" t="s">
        <v>185</v>
      </c>
      <c r="AO72" t="s">
        <v>78</v>
      </c>
      <c r="AP72">
        <v>1725.78</v>
      </c>
      <c r="AQ72">
        <v>2449.96</v>
      </c>
      <c r="AR72">
        <v>619.83000000000004</v>
      </c>
      <c r="AS72">
        <v>748.52</v>
      </c>
      <c r="AT72">
        <f t="shared" si="26"/>
        <v>4175.74</v>
      </c>
      <c r="AU72">
        <f t="shared" si="27"/>
        <v>1368.35</v>
      </c>
      <c r="AV72" s="82">
        <f t="shared" si="28"/>
        <v>1725.78</v>
      </c>
      <c r="AW72" s="82">
        <f t="shared" si="29"/>
        <v>2449.96</v>
      </c>
      <c r="AX72" s="82">
        <f t="shared" si="30"/>
        <v>619.83000000000004</v>
      </c>
      <c r="AY72" s="82">
        <f t="shared" si="31"/>
        <v>748.52</v>
      </c>
      <c r="AZ72" s="82">
        <f t="shared" si="32"/>
        <v>4175.74</v>
      </c>
      <c r="BA72" s="82">
        <f t="shared" si="33"/>
        <v>1368.35</v>
      </c>
      <c r="BB72" s="82">
        <f t="shared" si="34"/>
        <v>5544.09</v>
      </c>
      <c r="BE72" t="str">
        <f t="shared" si="35"/>
        <v>0063_DE_TP2_SEXE1</v>
      </c>
      <c r="BF72">
        <v>1</v>
      </c>
      <c r="BG72" t="s">
        <v>200</v>
      </c>
      <c r="BH72" t="s">
        <v>318</v>
      </c>
      <c r="BI72" t="s">
        <v>181</v>
      </c>
      <c r="BJ72" s="61">
        <v>5.01320355797949</v>
      </c>
      <c r="BK72" s="61">
        <f t="shared" si="36"/>
        <v>5.01320355797949</v>
      </c>
    </row>
    <row r="73" spans="1:63" x14ac:dyDescent="0.35">
      <c r="A73" t="str">
        <f t="shared" si="20"/>
        <v>0059_Industries extractives _1</v>
      </c>
      <c r="B73" t="str">
        <f>INDEX(PDC!$F$1:$G$40,MATCH('RP2016'!C73,PDC!F:F,0),MATCH(PDC!$G$1,PDC!$F$1:$G$1,0))</f>
        <v xml:space="preserve">Industries extractives </v>
      </c>
      <c r="C73" t="s">
        <v>201</v>
      </c>
      <c r="D73" t="s">
        <v>161</v>
      </c>
      <c r="E73" t="s">
        <v>199</v>
      </c>
      <c r="F73" s="58">
        <v>5.0719424460432299</v>
      </c>
      <c r="G73">
        <f t="shared" si="37"/>
        <v>5.0719424460432299</v>
      </c>
      <c r="P73" t="str">
        <f t="shared" si="21"/>
        <v>8408_50 à 59 ans</v>
      </c>
      <c r="Q73" t="s">
        <v>133</v>
      </c>
      <c r="R73" t="s">
        <v>41</v>
      </c>
      <c r="S73">
        <v>34164.365582934799</v>
      </c>
      <c r="V73" t="str">
        <f t="shared" si="22"/>
        <v>8414_Cadres et professions intellectuelles supérieures</v>
      </c>
      <c r="W73" t="s">
        <v>43</v>
      </c>
      <c r="X73" t="s">
        <v>304</v>
      </c>
      <c r="Y73" t="s">
        <v>145</v>
      </c>
      <c r="Z73" s="58">
        <v>3226.4554274280199</v>
      </c>
      <c r="AC73" t="str">
        <f t="shared" si="23"/>
        <v>0059_Techniciens_1</v>
      </c>
      <c r="AD73" t="str">
        <f>INDEX(PDC!$I$1:$L$33,MATCH('RP2016'!AF73,PDC!I:I,0),MATCH(PDC!$K$1,PDC!$I$1:$L$1,0))</f>
        <v>Techniciens</v>
      </c>
      <c r="AE73" t="s">
        <v>199</v>
      </c>
      <c r="AF73" t="s">
        <v>280</v>
      </c>
      <c r="AG73" t="s">
        <v>161</v>
      </c>
      <c r="AH73" s="58">
        <v>375.42451546535</v>
      </c>
      <c r="AI73">
        <f t="shared" si="24"/>
        <v>375.42451546535</v>
      </c>
      <c r="AL73" t="str">
        <f t="shared" si="25"/>
        <v>8401_Agriculture, sylviculture et pêche</v>
      </c>
      <c r="AM73" t="str">
        <f>INDEX(PDC!$F$42:$G$60,MATCH('RP2016'!$AO73,PDC!$F$42:$F$60,0),2)</f>
        <v>Agriculture, sylviculture et pêche</v>
      </c>
      <c r="AN73">
        <v>8401</v>
      </c>
      <c r="AO73" t="s">
        <v>198</v>
      </c>
      <c r="AP73">
        <v>308.58999999999997</v>
      </c>
      <c r="AQ73">
        <v>145.78</v>
      </c>
      <c r="AR73">
        <v>88.9</v>
      </c>
      <c r="AS73">
        <v>39.630000000000003</v>
      </c>
      <c r="AT73">
        <f t="shared" si="26"/>
        <v>454.37</v>
      </c>
      <c r="AU73">
        <f t="shared" si="27"/>
        <v>128.53</v>
      </c>
      <c r="AV73" s="82">
        <f t="shared" si="28"/>
        <v>308.58999999999997</v>
      </c>
      <c r="AW73" s="82">
        <f t="shared" si="29"/>
        <v>145.78</v>
      </c>
      <c r="AX73" s="82">
        <f t="shared" si="30"/>
        <v>88.9</v>
      </c>
      <c r="AY73" s="82">
        <f t="shared" si="31"/>
        <v>39.630000000000003</v>
      </c>
      <c r="AZ73" s="82">
        <f t="shared" si="32"/>
        <v>454.37</v>
      </c>
      <c r="BA73" s="82">
        <f t="shared" si="33"/>
        <v>128.53</v>
      </c>
      <c r="BB73" s="82">
        <f t="shared" si="34"/>
        <v>582.9</v>
      </c>
      <c r="BE73" t="str">
        <f t="shared" si="35"/>
        <v>0063_FZ_TP1_SEXE1</v>
      </c>
      <c r="BF73">
        <v>1</v>
      </c>
      <c r="BG73" t="s">
        <v>199</v>
      </c>
      <c r="BH73" t="s">
        <v>216</v>
      </c>
      <c r="BI73" t="s">
        <v>181</v>
      </c>
      <c r="BJ73" s="61">
        <v>643.583467465274</v>
      </c>
      <c r="BK73" s="61">
        <f t="shared" si="36"/>
        <v>643.583467465274</v>
      </c>
    </row>
    <row r="74" spans="1:63" x14ac:dyDescent="0.35">
      <c r="A74" t="str">
        <f t="shared" si="20"/>
        <v>0059_Fabrication de denrées alimentaires, de boissons et de produits à base de tabac_1</v>
      </c>
      <c r="B74" t="str">
        <f>INDEX(PDC!$F$1:$G$40,MATCH('RP2016'!C74,PDC!F:F,0),MATCH(PDC!$G$1,PDC!$F$1:$G$1,0))</f>
        <v>Fabrication de denrées alimentaires, de boissons et de produits à base de tabac</v>
      </c>
      <c r="C74" t="s">
        <v>202</v>
      </c>
      <c r="D74" t="s">
        <v>161</v>
      </c>
      <c r="E74" t="s">
        <v>199</v>
      </c>
      <c r="F74" s="58">
        <v>470.05356329314901</v>
      </c>
      <c r="G74">
        <f t="shared" si="37"/>
        <v>470.05356329314901</v>
      </c>
      <c r="P74" t="str">
        <f t="shared" si="21"/>
        <v>8408_60 ans et plus</v>
      </c>
      <c r="Q74" t="s">
        <v>133</v>
      </c>
      <c r="R74" t="s">
        <v>42</v>
      </c>
      <c r="S74">
        <v>5269.6665917523096</v>
      </c>
      <c r="V74" t="str">
        <f t="shared" si="22"/>
        <v>8414_Professions intermédiaires</v>
      </c>
      <c r="W74" t="s">
        <v>44</v>
      </c>
      <c r="X74" t="s">
        <v>305</v>
      </c>
      <c r="Y74" t="s">
        <v>145</v>
      </c>
      <c r="Z74" s="58">
        <v>7044.2619673335103</v>
      </c>
      <c r="AC74" t="str">
        <f t="shared" si="23"/>
        <v>0059_Techniciens_2</v>
      </c>
      <c r="AD74" t="str">
        <f>INDEX(PDC!$I$1:$L$33,MATCH('RP2016'!AF74,PDC!I:I,0),MATCH(PDC!$K$1,PDC!$I$1:$L$1,0))</f>
        <v>Techniciens</v>
      </c>
      <c r="AE74" t="s">
        <v>200</v>
      </c>
      <c r="AF74" t="s">
        <v>280</v>
      </c>
      <c r="AG74" t="s">
        <v>161</v>
      </c>
      <c r="AH74" s="58">
        <v>74.497277492049193</v>
      </c>
      <c r="AI74">
        <f t="shared" si="24"/>
        <v>74.497277492049193</v>
      </c>
      <c r="AL74" t="str">
        <f t="shared" si="25"/>
        <v>8401_Fabrication de denrées alimentaires, de boissons et  de produits à base de tabac</v>
      </c>
      <c r="AM74" t="str">
        <f>INDEX(PDC!$F$42:$G$60,MATCH('RP2016'!$AO74,PDC!$F$42:$F$60,0),2)</f>
        <v>Fabrication de denrées alimentaires, de boissons et  de produits à base de tabac</v>
      </c>
      <c r="AN74">
        <v>8401</v>
      </c>
      <c r="AO74" t="s">
        <v>314</v>
      </c>
      <c r="AP74">
        <v>1189.04</v>
      </c>
      <c r="AQ74">
        <v>752.89</v>
      </c>
      <c r="AR74">
        <v>252.43</v>
      </c>
      <c r="AS74">
        <v>128.53</v>
      </c>
      <c r="AT74">
        <f t="shared" si="26"/>
        <v>1941.9299999999998</v>
      </c>
      <c r="AU74">
        <f t="shared" si="27"/>
        <v>380.96000000000004</v>
      </c>
      <c r="AV74" s="82">
        <f t="shared" si="28"/>
        <v>1189.04</v>
      </c>
      <c r="AW74" s="82">
        <f t="shared" si="29"/>
        <v>752.89</v>
      </c>
      <c r="AX74" s="82">
        <f t="shared" si="30"/>
        <v>252.43</v>
      </c>
      <c r="AY74" s="82">
        <f t="shared" si="31"/>
        <v>128.53</v>
      </c>
      <c r="AZ74" s="82">
        <f t="shared" si="32"/>
        <v>1941.9299999999998</v>
      </c>
      <c r="BA74" s="82">
        <f t="shared" si="33"/>
        <v>380.96000000000004</v>
      </c>
      <c r="BB74" s="82">
        <f t="shared" si="34"/>
        <v>2322.89</v>
      </c>
      <c r="BE74" t="str">
        <f t="shared" si="35"/>
        <v>0063_FZ_TP2_SEXE1</v>
      </c>
      <c r="BF74">
        <v>1</v>
      </c>
      <c r="BG74" t="s">
        <v>200</v>
      </c>
      <c r="BH74" t="s">
        <v>216</v>
      </c>
      <c r="BI74" t="s">
        <v>181</v>
      </c>
      <c r="BJ74" s="61">
        <v>19.980216899717099</v>
      </c>
      <c r="BK74" s="61">
        <f t="shared" si="36"/>
        <v>19.980216899717099</v>
      </c>
    </row>
    <row r="75" spans="1:63" x14ac:dyDescent="0.35">
      <c r="A75" t="str">
        <f t="shared" si="20"/>
        <v>0059_Fabrication de denrées alimentaires, de boissons et de produits à base de tabac_2</v>
      </c>
      <c r="B75" t="str">
        <f>INDEX(PDC!$F$1:$G$40,MATCH('RP2016'!C75,PDC!F:F,0),MATCH(PDC!$G$1,PDC!$F$1:$G$1,0))</f>
        <v>Fabrication de denrées alimentaires, de boissons et de produits à base de tabac</v>
      </c>
      <c r="C75" t="s">
        <v>202</v>
      </c>
      <c r="D75" t="s">
        <v>161</v>
      </c>
      <c r="E75" t="s">
        <v>200</v>
      </c>
      <c r="F75" s="58">
        <v>442.53050443217398</v>
      </c>
      <c r="G75">
        <f t="shared" si="37"/>
        <v>442.53050443217398</v>
      </c>
      <c r="P75" t="str">
        <f t="shared" si="21"/>
        <v>8408_moins de 20 ans</v>
      </c>
      <c r="Q75" t="s">
        <v>133</v>
      </c>
      <c r="R75" t="s">
        <v>37</v>
      </c>
      <c r="S75">
        <v>3154.97340886548</v>
      </c>
      <c r="V75" t="str">
        <f t="shared" si="22"/>
        <v>8414_Employés</v>
      </c>
      <c r="W75" t="s">
        <v>45</v>
      </c>
      <c r="X75" t="s">
        <v>306</v>
      </c>
      <c r="Y75" t="s">
        <v>145</v>
      </c>
      <c r="Z75" s="58">
        <v>6342.0884272884296</v>
      </c>
      <c r="AC75" t="str">
        <f t="shared" si="23"/>
        <v>0059_Contremaîtres, agents de maîtrise_1</v>
      </c>
      <c r="AD75" t="str">
        <f>INDEX(PDC!$I$1:$L$33,MATCH('RP2016'!AF75,PDC!I:I,0),MATCH(PDC!$K$1,PDC!$I$1:$L$1,0))</f>
        <v>Contremaîtres, agents de maîtrise</v>
      </c>
      <c r="AE75" t="s">
        <v>199</v>
      </c>
      <c r="AF75" t="s">
        <v>281</v>
      </c>
      <c r="AG75" t="s">
        <v>161</v>
      </c>
      <c r="AH75" s="58">
        <v>326.47026591585399</v>
      </c>
      <c r="AI75">
        <f t="shared" si="24"/>
        <v>326.47026591585399</v>
      </c>
      <c r="AL75" t="str">
        <f t="shared" si="25"/>
        <v>8401_Fabrication d'équipements électriques, électroniques, informatiques ; fabrication de machines</v>
      </c>
      <c r="AM75" t="str">
        <f>INDEX(PDC!$F$42:$G$60,MATCH('RP2016'!$AO75,PDC!$F$42:$F$60,0),2)</f>
        <v>Fabrication d'équipements électriques, électroniques, informatiques ; fabrication de machines</v>
      </c>
      <c r="AN75">
        <v>8401</v>
      </c>
      <c r="AO75" t="s">
        <v>315</v>
      </c>
      <c r="AP75">
        <v>4129.3599999999997</v>
      </c>
      <c r="AQ75">
        <v>1285.07</v>
      </c>
      <c r="AR75">
        <v>222.09</v>
      </c>
      <c r="AS75">
        <v>50.33</v>
      </c>
      <c r="AT75">
        <f t="shared" si="26"/>
        <v>5414.4299999999994</v>
      </c>
      <c r="AU75">
        <f t="shared" si="27"/>
        <v>272.42</v>
      </c>
      <c r="AV75" s="82">
        <f t="shared" si="28"/>
        <v>4129.3599999999997</v>
      </c>
      <c r="AW75" s="82">
        <f t="shared" si="29"/>
        <v>1285.07</v>
      </c>
      <c r="AX75" s="82">
        <f t="shared" si="30"/>
        <v>222.09</v>
      </c>
      <c r="AY75" s="82">
        <f t="shared" si="31"/>
        <v>50.33</v>
      </c>
      <c r="AZ75" s="82">
        <f t="shared" si="32"/>
        <v>5414.4299999999994</v>
      </c>
      <c r="BA75" s="82">
        <f t="shared" si="33"/>
        <v>272.42</v>
      </c>
      <c r="BB75" s="82">
        <f t="shared" si="34"/>
        <v>5686.8499999999995</v>
      </c>
      <c r="BE75" t="str">
        <f t="shared" si="35"/>
        <v>0063_GZ_TP1_SEXE1</v>
      </c>
      <c r="BF75">
        <v>1</v>
      </c>
      <c r="BG75" t="s">
        <v>199</v>
      </c>
      <c r="BH75" t="s">
        <v>217</v>
      </c>
      <c r="BI75" t="s">
        <v>181</v>
      </c>
      <c r="BJ75" s="61">
        <v>455.756432239932</v>
      </c>
      <c r="BK75" s="61">
        <f t="shared" si="36"/>
        <v>455.756432239932</v>
      </c>
    </row>
    <row r="76" spans="1:63" x14ac:dyDescent="0.35">
      <c r="A76" t="str">
        <f t="shared" si="20"/>
        <v>0059_Travail du bois, industries du papier et imprimerie _1</v>
      </c>
      <c r="B76" t="str">
        <f>INDEX(PDC!$F$1:$G$40,MATCH('RP2016'!C76,PDC!F:F,0),MATCH(PDC!$G$1,PDC!$F$1:$G$1,0))</f>
        <v xml:space="preserve">Travail du bois, industries du papier et imprimerie </v>
      </c>
      <c r="C76" t="s">
        <v>204</v>
      </c>
      <c r="D76" t="s">
        <v>161</v>
      </c>
      <c r="E76" t="s">
        <v>199</v>
      </c>
      <c r="F76" s="58">
        <v>80.686278730575296</v>
      </c>
      <c r="G76">
        <f t="shared" si="37"/>
        <v>80.686278730575296</v>
      </c>
      <c r="P76" t="str">
        <f t="shared" si="21"/>
        <v>8409_20 à 29 ans</v>
      </c>
      <c r="Q76" t="s">
        <v>135</v>
      </c>
      <c r="R76" t="s">
        <v>38</v>
      </c>
      <c r="S76">
        <v>42086.472518476097</v>
      </c>
      <c r="V76" t="str">
        <f t="shared" si="22"/>
        <v>8414_Ouvriers</v>
      </c>
      <c r="W76" t="s">
        <v>46</v>
      </c>
      <c r="X76" t="s">
        <v>307</v>
      </c>
      <c r="Y76" t="s">
        <v>145</v>
      </c>
      <c r="Z76" s="58">
        <v>11713.205391437599</v>
      </c>
      <c r="AC76" t="str">
        <f t="shared" si="23"/>
        <v>0059_Contremaîtres, agents de maîtrise_2</v>
      </c>
      <c r="AD76" t="str">
        <f>INDEX(PDC!$I$1:$L$33,MATCH('RP2016'!AF76,PDC!I:I,0),MATCH(PDC!$K$1,PDC!$I$1:$L$1,0))</f>
        <v>Contremaîtres, agents de maîtrise</v>
      </c>
      <c r="AE76" t="s">
        <v>200</v>
      </c>
      <c r="AF76" t="s">
        <v>281</v>
      </c>
      <c r="AG76" t="s">
        <v>161</v>
      </c>
      <c r="AH76" s="58">
        <v>36.384749217738303</v>
      </c>
      <c r="AI76">
        <f t="shared" si="24"/>
        <v>36.384749217738303</v>
      </c>
      <c r="AL76" t="str">
        <f t="shared" si="25"/>
        <v>8401_Fabrication de matériels de transport</v>
      </c>
      <c r="AM76" t="str">
        <f>INDEX(PDC!$F$42:$G$60,MATCH('RP2016'!$AO76,PDC!$F$42:$F$60,0),2)</f>
        <v>Fabrication de matériels de transport</v>
      </c>
      <c r="AN76">
        <v>8401</v>
      </c>
      <c r="AO76" t="s">
        <v>316</v>
      </c>
      <c r="AP76">
        <v>424.47</v>
      </c>
      <c r="AQ76">
        <v>217.42</v>
      </c>
      <c r="AR76">
        <v>33.32</v>
      </c>
      <c r="AS76">
        <v>20.67</v>
      </c>
      <c r="AT76">
        <f t="shared" si="26"/>
        <v>641.89</v>
      </c>
      <c r="AU76">
        <f t="shared" si="27"/>
        <v>53.99</v>
      </c>
      <c r="AV76" s="82">
        <f t="shared" si="28"/>
        <v>424.47</v>
      </c>
      <c r="AW76" s="82">
        <f t="shared" si="29"/>
        <v>217.42</v>
      </c>
      <c r="AX76" s="82">
        <f t="shared" si="30"/>
        <v>33.32</v>
      </c>
      <c r="AY76" s="82">
        <f t="shared" si="31"/>
        <v>20.67</v>
      </c>
      <c r="AZ76" s="82">
        <f t="shared" si="32"/>
        <v>641.89</v>
      </c>
      <c r="BA76" s="82">
        <f t="shared" si="33"/>
        <v>53.99</v>
      </c>
      <c r="BB76" s="82">
        <f t="shared" si="34"/>
        <v>695.88</v>
      </c>
      <c r="BE76" t="str">
        <f t="shared" si="35"/>
        <v>0063_GZ_TP2_SEXE1</v>
      </c>
      <c r="BF76">
        <v>1</v>
      </c>
      <c r="BG76" t="s">
        <v>200</v>
      </c>
      <c r="BH76" t="s">
        <v>217</v>
      </c>
      <c r="BI76" t="s">
        <v>181</v>
      </c>
      <c r="BJ76" s="61">
        <v>28.2315342725907</v>
      </c>
      <c r="BK76" s="61">
        <f t="shared" si="36"/>
        <v>28.2315342725907</v>
      </c>
    </row>
    <row r="77" spans="1:63" x14ac:dyDescent="0.35">
      <c r="A77" t="str">
        <f t="shared" si="20"/>
        <v>0059_Travail du bois, industries du papier et imprimerie _2</v>
      </c>
      <c r="B77" t="str">
        <f>INDEX(PDC!$F$1:$G$40,MATCH('RP2016'!C77,PDC!F:F,0),MATCH(PDC!$G$1,PDC!$F$1:$G$1,0))</f>
        <v xml:space="preserve">Travail du bois, industries du papier et imprimerie </v>
      </c>
      <c r="C77" t="s">
        <v>204</v>
      </c>
      <c r="D77" t="s">
        <v>161</v>
      </c>
      <c r="E77" t="s">
        <v>200</v>
      </c>
      <c r="F77" s="58">
        <v>15.0250093163586</v>
      </c>
      <c r="G77">
        <f t="shared" si="37"/>
        <v>15.0250093163586</v>
      </c>
      <c r="P77" t="str">
        <f t="shared" si="21"/>
        <v>8409_30 à 39 ans</v>
      </c>
      <c r="Q77" t="s">
        <v>135</v>
      </c>
      <c r="R77" t="s">
        <v>39</v>
      </c>
      <c r="S77">
        <v>48438.780138406502</v>
      </c>
      <c r="V77" t="str">
        <f t="shared" si="22"/>
        <v>8415_Cadres et professions intellectuelles supérieures</v>
      </c>
      <c r="W77" t="s">
        <v>43</v>
      </c>
      <c r="X77" t="s">
        <v>304</v>
      </c>
      <c r="Y77" t="s">
        <v>147</v>
      </c>
      <c r="Z77" s="58">
        <v>2415.2587894205799</v>
      </c>
      <c r="AC77" t="str">
        <f t="shared" si="23"/>
        <v>0059_Employés civils et agents de service de la Fonction Publique_1</v>
      </c>
      <c r="AD77" t="str">
        <f>INDEX(PDC!$I$1:$L$33,MATCH('RP2016'!AF77,PDC!I:I,0),MATCH(PDC!$K$1,PDC!$I$1:$L$1,0))</f>
        <v>Employés civils et agents de service de la Fonction Publique</v>
      </c>
      <c r="AE77" t="s">
        <v>199</v>
      </c>
      <c r="AF77" t="s">
        <v>282</v>
      </c>
      <c r="AG77" t="s">
        <v>161</v>
      </c>
      <c r="AH77" s="58">
        <v>61.497644160938599</v>
      </c>
      <c r="AI77">
        <f t="shared" si="24"/>
        <v>61.497644160938599</v>
      </c>
      <c r="AL77" t="str">
        <f t="shared" si="25"/>
        <v>8401_Fabrication d'autres produits industriels</v>
      </c>
      <c r="AM77" t="str">
        <f>INDEX(PDC!$F$42:$G$60,MATCH('RP2016'!$AO77,PDC!$F$42:$F$60,0),2)</f>
        <v>Fabrication d'autres produits industriels</v>
      </c>
      <c r="AN77">
        <v>8401</v>
      </c>
      <c r="AO77" t="s">
        <v>317</v>
      </c>
      <c r="AP77">
        <v>5198.58</v>
      </c>
      <c r="AQ77">
        <v>2818.88</v>
      </c>
      <c r="AR77">
        <v>349.9</v>
      </c>
      <c r="AS77">
        <v>223.58</v>
      </c>
      <c r="AT77">
        <f t="shared" si="26"/>
        <v>8017.46</v>
      </c>
      <c r="AU77">
        <f t="shared" si="27"/>
        <v>573.48</v>
      </c>
      <c r="AV77" s="82">
        <f t="shared" si="28"/>
        <v>5198.58</v>
      </c>
      <c r="AW77" s="82">
        <f t="shared" si="29"/>
        <v>2818.88</v>
      </c>
      <c r="AX77" s="82">
        <f t="shared" si="30"/>
        <v>349.9</v>
      </c>
      <c r="AY77" s="82">
        <f t="shared" si="31"/>
        <v>223.58</v>
      </c>
      <c r="AZ77" s="82">
        <f t="shared" si="32"/>
        <v>8017.46</v>
      </c>
      <c r="BA77" s="82">
        <f t="shared" si="33"/>
        <v>573.48</v>
      </c>
      <c r="BB77" s="82">
        <f t="shared" si="34"/>
        <v>8590.94</v>
      </c>
      <c r="BE77" t="str">
        <f t="shared" si="35"/>
        <v>0063_HZ_TP1_SEXE1</v>
      </c>
      <c r="BF77">
        <v>1</v>
      </c>
      <c r="BG77" t="s">
        <v>199</v>
      </c>
      <c r="BH77" t="s">
        <v>218</v>
      </c>
      <c r="BI77" t="s">
        <v>181</v>
      </c>
      <c r="BJ77" s="61">
        <v>129.072985915</v>
      </c>
      <c r="BK77" s="61">
        <f t="shared" si="36"/>
        <v>129.072985915</v>
      </c>
    </row>
    <row r="78" spans="1:63" x14ac:dyDescent="0.35">
      <c r="A78" t="str">
        <f t="shared" si="20"/>
        <v>0059_Cokéfaction et raffinage_1</v>
      </c>
      <c r="B78" t="str">
        <f>INDEX(PDC!$F$1:$G$40,MATCH('RP2016'!C78,PDC!F:F,0),MATCH(PDC!$G$1,PDC!$F$1:$G$1,0))</f>
        <v>Cokéfaction et raffinage</v>
      </c>
      <c r="C78" t="s">
        <v>236</v>
      </c>
      <c r="D78" t="s">
        <v>161</v>
      </c>
      <c r="E78" t="s">
        <v>199</v>
      </c>
      <c r="F78" s="58">
        <v>5.0068110566516904</v>
      </c>
      <c r="G78">
        <f t="shared" si="37"/>
        <v>5.0068110566516904</v>
      </c>
      <c r="P78" t="str">
        <f t="shared" si="21"/>
        <v>8409_40 à 49 ans</v>
      </c>
      <c r="Q78" t="s">
        <v>135</v>
      </c>
      <c r="R78" t="s">
        <v>40</v>
      </c>
      <c r="S78">
        <v>51218.765563025998</v>
      </c>
      <c r="V78" t="str">
        <f t="shared" si="22"/>
        <v>8415_Professions intermédiaires</v>
      </c>
      <c r="W78" t="s">
        <v>44</v>
      </c>
      <c r="X78" t="s">
        <v>305</v>
      </c>
      <c r="Y78" t="s">
        <v>147</v>
      </c>
      <c r="Z78" s="58">
        <v>6734.13719028785</v>
      </c>
      <c r="AC78" t="str">
        <f t="shared" si="23"/>
        <v>0059_Employés civils et agents de service de la Fonction Publique_2</v>
      </c>
      <c r="AD78" t="str">
        <f>INDEX(PDC!$I$1:$L$33,MATCH('RP2016'!AF78,PDC!I:I,0),MATCH(PDC!$K$1,PDC!$I$1:$L$1,0))</f>
        <v>Employés civils et agents de service de la Fonction Publique</v>
      </c>
      <c r="AE78" t="s">
        <v>200</v>
      </c>
      <c r="AF78" t="s">
        <v>282</v>
      </c>
      <c r="AG78" t="s">
        <v>161</v>
      </c>
      <c r="AH78" s="58">
        <v>367.33233043266102</v>
      </c>
      <c r="AI78">
        <f t="shared" si="24"/>
        <v>367.33233043266102</v>
      </c>
      <c r="AL78" t="str">
        <f t="shared" si="25"/>
        <v>8401_Industries extractives,  énergie, eau, gestion des déchets et dépollution</v>
      </c>
      <c r="AM78" t="str">
        <f>INDEX(PDC!$F$42:$G$60,MATCH('RP2016'!$AO78,PDC!$F$42:$F$60,0),2)</f>
        <v>Industries extractives,  énergie, eau, gestion des déchets et dépollution</v>
      </c>
      <c r="AN78">
        <v>8401</v>
      </c>
      <c r="AO78" t="s">
        <v>318</v>
      </c>
      <c r="AP78">
        <v>903.11</v>
      </c>
      <c r="AQ78">
        <v>255.67</v>
      </c>
      <c r="AR78">
        <v>64.53</v>
      </c>
      <c r="AS78">
        <v>23.09</v>
      </c>
      <c r="AT78">
        <f t="shared" si="26"/>
        <v>1158.78</v>
      </c>
      <c r="AU78">
        <f t="shared" si="27"/>
        <v>87.62</v>
      </c>
      <c r="AV78" s="82">
        <f t="shared" si="28"/>
        <v>903.11</v>
      </c>
      <c r="AW78" s="82">
        <f t="shared" si="29"/>
        <v>255.67</v>
      </c>
      <c r="AX78" s="82">
        <f t="shared" si="30"/>
        <v>64.53</v>
      </c>
      <c r="AY78" s="82">
        <f t="shared" si="31"/>
        <v>23.09</v>
      </c>
      <c r="AZ78" s="82">
        <f t="shared" si="32"/>
        <v>1158.78</v>
      </c>
      <c r="BA78" s="82">
        <f t="shared" si="33"/>
        <v>87.62</v>
      </c>
      <c r="BB78" s="82">
        <f t="shared" si="34"/>
        <v>1246.4000000000001</v>
      </c>
      <c r="BE78" t="str">
        <f t="shared" si="35"/>
        <v>0063_HZ_TP2_SEXE1</v>
      </c>
      <c r="BF78">
        <v>1</v>
      </c>
      <c r="BG78" t="s">
        <v>200</v>
      </c>
      <c r="BH78" t="s">
        <v>218</v>
      </c>
      <c r="BI78" t="s">
        <v>181</v>
      </c>
      <c r="BJ78" s="61">
        <v>39.417100526195803</v>
      </c>
      <c r="BK78" s="61">
        <f t="shared" si="36"/>
        <v>39.417100526195803</v>
      </c>
    </row>
    <row r="79" spans="1:63" x14ac:dyDescent="0.35">
      <c r="A79" t="str">
        <f t="shared" si="20"/>
        <v>0059_Industrie chimique_1</v>
      </c>
      <c r="B79" t="str">
        <f>INDEX(PDC!$F$1:$G$40,MATCH('RP2016'!C79,PDC!F:F,0),MATCH(PDC!$G$1,PDC!$F$1:$G$1,0))</f>
        <v>Industrie chimique</v>
      </c>
      <c r="C79" t="s">
        <v>205</v>
      </c>
      <c r="D79" t="s">
        <v>161</v>
      </c>
      <c r="E79" t="s">
        <v>199</v>
      </c>
      <c r="F79" s="58">
        <v>31.415150395666402</v>
      </c>
      <c r="G79">
        <f t="shared" si="37"/>
        <v>31.415150395666402</v>
      </c>
      <c r="P79" t="str">
        <f t="shared" si="21"/>
        <v>8409_50 à 59 ans</v>
      </c>
      <c r="Q79" t="s">
        <v>135</v>
      </c>
      <c r="R79" t="s">
        <v>41</v>
      </c>
      <c r="S79">
        <v>43757.158249424501</v>
      </c>
      <c r="V79" t="str">
        <f t="shared" si="22"/>
        <v>8415_Employés</v>
      </c>
      <c r="W79" t="s">
        <v>45</v>
      </c>
      <c r="X79" t="s">
        <v>306</v>
      </c>
      <c r="Y79" t="s">
        <v>147</v>
      </c>
      <c r="Z79" s="58">
        <v>10369.2483112307</v>
      </c>
      <c r="AC79" t="str">
        <f t="shared" si="23"/>
        <v>0059_Policiers et militaires_1</v>
      </c>
      <c r="AD79" t="str">
        <f>INDEX(PDC!$I$1:$L$33,MATCH('RP2016'!AF79,PDC!I:I,0),MATCH(PDC!$K$1,PDC!$I$1:$L$1,0))</f>
        <v>Policiers et militaires</v>
      </c>
      <c r="AE79" t="s">
        <v>199</v>
      </c>
      <c r="AF79" t="s">
        <v>283</v>
      </c>
      <c r="AG79" t="s">
        <v>161</v>
      </c>
      <c r="AH79" s="58">
        <v>16.7945444865037</v>
      </c>
      <c r="AI79">
        <f t="shared" si="24"/>
        <v>16.7945444865037</v>
      </c>
      <c r="AL79" t="str">
        <f t="shared" si="25"/>
        <v>8401_Construction</v>
      </c>
      <c r="AM79" t="str">
        <f>INDEX(PDC!$F$42:$G$60,MATCH('RP2016'!$AO79,PDC!$F$42:$F$60,0),2)</f>
        <v>Construction</v>
      </c>
      <c r="AN79">
        <v>8401</v>
      </c>
      <c r="AO79" t="s">
        <v>216</v>
      </c>
      <c r="AP79">
        <v>5856.45</v>
      </c>
      <c r="AQ79">
        <v>993.65</v>
      </c>
      <c r="AR79">
        <v>862.79</v>
      </c>
      <c r="AS79">
        <v>103.48</v>
      </c>
      <c r="AT79">
        <f t="shared" si="26"/>
        <v>6850.0999999999995</v>
      </c>
      <c r="AU79">
        <f t="shared" si="27"/>
        <v>966.27</v>
      </c>
      <c r="AV79" s="82">
        <f t="shared" si="28"/>
        <v>5856.45</v>
      </c>
      <c r="AW79" s="82">
        <f t="shared" si="29"/>
        <v>993.65</v>
      </c>
      <c r="AX79" s="82">
        <f t="shared" si="30"/>
        <v>862.79</v>
      </c>
      <c r="AY79" s="82">
        <f t="shared" si="31"/>
        <v>103.48</v>
      </c>
      <c r="AZ79" s="82">
        <f t="shared" si="32"/>
        <v>6850.0999999999995</v>
      </c>
      <c r="BA79" s="82">
        <f t="shared" si="33"/>
        <v>966.27</v>
      </c>
      <c r="BB79" s="82">
        <f t="shared" si="34"/>
        <v>7816.369999999999</v>
      </c>
      <c r="BE79" t="str">
        <f t="shared" si="35"/>
        <v>0063_IZ_TP1_SEXE1</v>
      </c>
      <c r="BF79">
        <v>1</v>
      </c>
      <c r="BG79" t="s">
        <v>199</v>
      </c>
      <c r="BH79" t="s">
        <v>219</v>
      </c>
      <c r="BI79" t="s">
        <v>181</v>
      </c>
      <c r="BJ79" s="61">
        <v>43.662512838543499</v>
      </c>
      <c r="BK79" s="61">
        <f t="shared" si="36"/>
        <v>43.662512838543499</v>
      </c>
    </row>
    <row r="80" spans="1:63" x14ac:dyDescent="0.35">
      <c r="A80" t="str">
        <f t="shared" si="20"/>
        <v>0059_Industrie chimique_2</v>
      </c>
      <c r="B80" t="str">
        <f>INDEX(PDC!$F$1:$G$40,MATCH('RP2016'!C80,PDC!F:F,0),MATCH(PDC!$G$1,PDC!$F$1:$G$1,0))</f>
        <v>Industrie chimique</v>
      </c>
      <c r="C80" t="s">
        <v>205</v>
      </c>
      <c r="D80" t="s">
        <v>161</v>
      </c>
      <c r="E80" t="s">
        <v>200</v>
      </c>
      <c r="F80" s="58">
        <v>36.713475355853603</v>
      </c>
      <c r="G80">
        <f t="shared" si="37"/>
        <v>36.713475355853603</v>
      </c>
      <c r="P80" t="str">
        <f t="shared" si="21"/>
        <v>8409_60 ans et plus</v>
      </c>
      <c r="Q80" t="s">
        <v>135</v>
      </c>
      <c r="R80" t="s">
        <v>42</v>
      </c>
      <c r="S80">
        <v>8065.35217736701</v>
      </c>
      <c r="V80" t="str">
        <f t="shared" si="22"/>
        <v>8415_Ouvriers</v>
      </c>
      <c r="W80" t="s">
        <v>46</v>
      </c>
      <c r="X80" t="s">
        <v>307</v>
      </c>
      <c r="Y80" t="s">
        <v>147</v>
      </c>
      <c r="Z80" s="58">
        <v>8423.7986118268891</v>
      </c>
      <c r="AA80" s="77"/>
      <c r="AC80" t="str">
        <f t="shared" si="23"/>
        <v>0059_Policiers et militaires_2</v>
      </c>
      <c r="AD80" t="str">
        <f>INDEX(PDC!$I$1:$L$33,MATCH('RP2016'!AF80,PDC!I:I,0),MATCH(PDC!$K$1,PDC!$I$1:$L$1,0))</f>
        <v>Policiers et militaires</v>
      </c>
      <c r="AE80" t="s">
        <v>200</v>
      </c>
      <c r="AF80" t="s">
        <v>283</v>
      </c>
      <c r="AG80" t="s">
        <v>161</v>
      </c>
      <c r="AH80" s="58">
        <v>15.4270940446323</v>
      </c>
      <c r="AI80">
        <f t="shared" si="24"/>
        <v>15.4270940446323</v>
      </c>
      <c r="AL80" t="str">
        <f t="shared" si="25"/>
        <v>8401_Commerce ; réparation d'automobiles et de motocycles</v>
      </c>
      <c r="AM80" t="str">
        <f>INDEX(PDC!$F$42:$G$60,MATCH('RP2016'!$AO80,PDC!$F$42:$F$60,0),2)</f>
        <v>Commerce ; réparation d'automobiles et de motocycles</v>
      </c>
      <c r="AN80">
        <v>8401</v>
      </c>
      <c r="AO80" t="s">
        <v>217</v>
      </c>
      <c r="AP80">
        <v>7052.24</v>
      </c>
      <c r="AQ80">
        <v>6875.99</v>
      </c>
      <c r="AR80">
        <v>958.26</v>
      </c>
      <c r="AS80">
        <v>965.08</v>
      </c>
      <c r="AT80">
        <f t="shared" si="26"/>
        <v>13928.23</v>
      </c>
      <c r="AU80">
        <f t="shared" si="27"/>
        <v>1923.3400000000001</v>
      </c>
      <c r="AV80" s="82">
        <f t="shared" si="28"/>
        <v>7052.24</v>
      </c>
      <c r="AW80" s="82">
        <f t="shared" si="29"/>
        <v>6875.99</v>
      </c>
      <c r="AX80" s="82">
        <f t="shared" si="30"/>
        <v>958.26</v>
      </c>
      <c r="AY80" s="82">
        <f t="shared" si="31"/>
        <v>965.08</v>
      </c>
      <c r="AZ80" s="82">
        <f t="shared" si="32"/>
        <v>13928.23</v>
      </c>
      <c r="BA80" s="82">
        <f t="shared" si="33"/>
        <v>1923.3400000000001</v>
      </c>
      <c r="BB80" s="82">
        <f t="shared" si="34"/>
        <v>15851.57</v>
      </c>
      <c r="BE80" t="str">
        <f t="shared" si="35"/>
        <v>0063_IZ_TP2_SEXE1</v>
      </c>
      <c r="BF80">
        <v>1</v>
      </c>
      <c r="BG80" t="s">
        <v>200</v>
      </c>
      <c r="BH80" t="s">
        <v>219</v>
      </c>
      <c r="BI80" t="s">
        <v>181</v>
      </c>
      <c r="BJ80" s="61">
        <v>39.486500082537098</v>
      </c>
      <c r="BK80" s="61">
        <f t="shared" si="36"/>
        <v>39.486500082537098</v>
      </c>
    </row>
    <row r="81" spans="1:63" x14ac:dyDescent="0.35">
      <c r="A81" t="str">
        <f t="shared" si="20"/>
        <v>0059_Fabrication de produits en caoutchouc et en plastique ainsi que d'autres produits minéraux non métalliques_1</v>
      </c>
      <c r="B81" t="str">
        <f>INDEX(PDC!$F$1:$G$40,MATCH('RP2016'!C81,PDC!F:F,0),MATCH(PDC!$G$1,PDC!$F$1:$G$1,0))</f>
        <v>Fabrication de produits en caoutchouc et en plastique ainsi que d'autres produits minéraux non métalliques</v>
      </c>
      <c r="C81" t="s">
        <v>207</v>
      </c>
      <c r="D81" t="s">
        <v>161</v>
      </c>
      <c r="E81" t="s">
        <v>199</v>
      </c>
      <c r="F81" s="58">
        <v>264.37577551968297</v>
      </c>
      <c r="G81">
        <f t="shared" si="37"/>
        <v>264.37577551968297</v>
      </c>
      <c r="P81" t="str">
        <f t="shared" si="21"/>
        <v>8409_moins de 20 ans</v>
      </c>
      <c r="Q81" t="s">
        <v>135</v>
      </c>
      <c r="R81" t="s">
        <v>37</v>
      </c>
      <c r="S81">
        <v>4087.0181611483699</v>
      </c>
      <c r="V81" t="str">
        <f t="shared" si="22"/>
        <v>8416_Cadres et professions intellectuelles supérieures</v>
      </c>
      <c r="W81" t="s">
        <v>43</v>
      </c>
      <c r="X81" t="s">
        <v>304</v>
      </c>
      <c r="Y81" t="s">
        <v>149</v>
      </c>
      <c r="Z81" s="58">
        <v>7033.12351403711</v>
      </c>
      <c r="AC81" t="str">
        <f t="shared" si="23"/>
        <v>0059_Employés administratifs d'entreprise_1</v>
      </c>
      <c r="AD81" t="str">
        <f>INDEX(PDC!$I$1:$L$33,MATCH('RP2016'!AF81,PDC!I:I,0),MATCH(PDC!$K$1,PDC!$I$1:$L$1,0))</f>
        <v>Employés administratifs d'entreprise</v>
      </c>
      <c r="AE81" t="s">
        <v>199</v>
      </c>
      <c r="AF81" t="s">
        <v>284</v>
      </c>
      <c r="AG81" t="s">
        <v>161</v>
      </c>
      <c r="AH81" s="58">
        <v>44.525496969764397</v>
      </c>
      <c r="AI81">
        <f t="shared" si="24"/>
        <v>44.525496969764397</v>
      </c>
      <c r="AL81" t="str">
        <f t="shared" si="25"/>
        <v>8401_Transports et entreposage</v>
      </c>
      <c r="AM81" t="str">
        <f>INDEX(PDC!$F$42:$G$60,MATCH('RP2016'!$AO81,PDC!$F$42:$F$60,0),2)</f>
        <v>Transports et entreposage</v>
      </c>
      <c r="AN81">
        <v>8401</v>
      </c>
      <c r="AO81" t="s">
        <v>218</v>
      </c>
      <c r="AP81">
        <v>2362.12</v>
      </c>
      <c r="AQ81">
        <v>845.75</v>
      </c>
      <c r="AR81">
        <v>366.09</v>
      </c>
      <c r="AS81">
        <v>156.18</v>
      </c>
      <c r="AT81">
        <f t="shared" si="26"/>
        <v>3207.87</v>
      </c>
      <c r="AU81">
        <f t="shared" si="27"/>
        <v>522.27</v>
      </c>
      <c r="AV81" s="82">
        <f t="shared" si="28"/>
        <v>2362.12</v>
      </c>
      <c r="AW81" s="82">
        <f t="shared" si="29"/>
        <v>845.75</v>
      </c>
      <c r="AX81" s="82">
        <f t="shared" si="30"/>
        <v>366.09</v>
      </c>
      <c r="AY81" s="82">
        <f t="shared" si="31"/>
        <v>156.18</v>
      </c>
      <c r="AZ81" s="82">
        <f t="shared" si="32"/>
        <v>3207.87</v>
      </c>
      <c r="BA81" s="82">
        <f t="shared" si="33"/>
        <v>522.27</v>
      </c>
      <c r="BB81" s="82">
        <f t="shared" si="34"/>
        <v>3730.14</v>
      </c>
      <c r="BE81" t="str">
        <f t="shared" si="35"/>
        <v>0063_JZ_TP1_SEXE1</v>
      </c>
      <c r="BF81">
        <v>1</v>
      </c>
      <c r="BG81" t="s">
        <v>199</v>
      </c>
      <c r="BH81" t="s">
        <v>319</v>
      </c>
      <c r="BI81" t="s">
        <v>181</v>
      </c>
      <c r="BJ81" s="61">
        <v>23.5435572167906</v>
      </c>
      <c r="BK81" s="61">
        <f t="shared" si="36"/>
        <v>23.5435572167906</v>
      </c>
    </row>
    <row r="82" spans="1:63" x14ac:dyDescent="0.35">
      <c r="A82" t="str">
        <f t="shared" si="20"/>
        <v>0059_Fabrication de produits en caoutchouc et en plastique ainsi que d'autres produits minéraux non métalliques_2</v>
      </c>
      <c r="B82" t="str">
        <f>INDEX(PDC!$F$1:$G$40,MATCH('RP2016'!C82,PDC!F:F,0),MATCH(PDC!$G$1,PDC!$F$1:$G$1,0))</f>
        <v>Fabrication de produits en caoutchouc et en plastique ainsi que d'autres produits minéraux non métalliques</v>
      </c>
      <c r="C82" t="s">
        <v>207</v>
      </c>
      <c r="D82" t="s">
        <v>161</v>
      </c>
      <c r="E82" t="s">
        <v>200</v>
      </c>
      <c r="F82" s="58">
        <v>103.25754494332401</v>
      </c>
      <c r="G82">
        <f t="shared" si="37"/>
        <v>103.25754494332401</v>
      </c>
      <c r="P82" t="str">
        <f t="shared" si="21"/>
        <v>8410_20 à 29 ans</v>
      </c>
      <c r="Q82" t="s">
        <v>137</v>
      </c>
      <c r="R82" t="s">
        <v>38</v>
      </c>
      <c r="S82">
        <v>3965.4781722897701</v>
      </c>
      <c r="V82" t="str">
        <f t="shared" si="22"/>
        <v>8416_Professions intermédiaires</v>
      </c>
      <c r="W82" t="s">
        <v>44</v>
      </c>
      <c r="X82" t="s">
        <v>305</v>
      </c>
      <c r="Y82" t="s">
        <v>149</v>
      </c>
      <c r="Z82" s="58">
        <v>17096.547034034</v>
      </c>
      <c r="AC82" t="str">
        <f t="shared" si="23"/>
        <v>0059_Employés administratifs d'entreprise_2</v>
      </c>
      <c r="AD82" t="str">
        <f>INDEX(PDC!$I$1:$L$33,MATCH('RP2016'!AF82,PDC!I:I,0),MATCH(PDC!$K$1,PDC!$I$1:$L$1,0))</f>
        <v>Employés administratifs d'entreprise</v>
      </c>
      <c r="AE82" t="s">
        <v>200</v>
      </c>
      <c r="AF82" t="s">
        <v>284</v>
      </c>
      <c r="AG82" t="s">
        <v>161</v>
      </c>
      <c r="AH82" s="58">
        <v>415.08065929481899</v>
      </c>
      <c r="AI82">
        <f t="shared" si="24"/>
        <v>415.08065929481899</v>
      </c>
      <c r="AL82" t="str">
        <f t="shared" si="25"/>
        <v>8401_Hébergement et restauration</v>
      </c>
      <c r="AM82" t="str">
        <f>INDEX(PDC!$F$42:$G$60,MATCH('RP2016'!$AO82,PDC!$F$42:$F$60,0),2)</f>
        <v>Hébergement et restauration</v>
      </c>
      <c r="AN82">
        <v>8401</v>
      </c>
      <c r="AO82" t="s">
        <v>219</v>
      </c>
      <c r="AP82">
        <v>1837.14</v>
      </c>
      <c r="AQ82">
        <v>1836.63</v>
      </c>
      <c r="AR82">
        <v>641.67999999999995</v>
      </c>
      <c r="AS82">
        <v>566.02</v>
      </c>
      <c r="AT82">
        <f t="shared" si="26"/>
        <v>3673.7700000000004</v>
      </c>
      <c r="AU82">
        <f t="shared" si="27"/>
        <v>1207.6999999999998</v>
      </c>
      <c r="AV82" s="82">
        <f t="shared" si="28"/>
        <v>1837.14</v>
      </c>
      <c r="AW82" s="82">
        <f t="shared" si="29"/>
        <v>1836.63</v>
      </c>
      <c r="AX82" s="82">
        <f t="shared" si="30"/>
        <v>641.67999999999995</v>
      </c>
      <c r="AY82" s="82">
        <f t="shared" si="31"/>
        <v>566.02</v>
      </c>
      <c r="AZ82" s="82">
        <f t="shared" si="32"/>
        <v>3673.7700000000004</v>
      </c>
      <c r="BA82" s="82">
        <f t="shared" si="33"/>
        <v>1207.6999999999998</v>
      </c>
      <c r="BB82" s="82">
        <f t="shared" si="34"/>
        <v>4881.47</v>
      </c>
      <c r="BE82" t="str">
        <f t="shared" si="35"/>
        <v>0063_JZ_TP2_SEXE1</v>
      </c>
      <c r="BF82">
        <v>1</v>
      </c>
      <c r="BG82" t="s">
        <v>200</v>
      </c>
      <c r="BH82" t="s">
        <v>319</v>
      </c>
      <c r="BI82" t="s">
        <v>181</v>
      </c>
      <c r="BJ82" s="61">
        <v>5</v>
      </c>
      <c r="BK82" s="61">
        <f t="shared" si="36"/>
        <v>5</v>
      </c>
    </row>
    <row r="83" spans="1:63" x14ac:dyDescent="0.35">
      <c r="A83" t="str">
        <f t="shared" si="20"/>
        <v>0059_Métallurgie et fabrication de produits métalliques à l'exception des machines et des équipements_1</v>
      </c>
      <c r="B83" t="str">
        <f>INDEX(PDC!$F$1:$G$40,MATCH('RP2016'!C83,PDC!F:F,0),MATCH(PDC!$G$1,PDC!$F$1:$G$1,0))</f>
        <v>Métallurgie et fabrication de produits métalliques à l'exception des machines et des équipements</v>
      </c>
      <c r="C83" t="s">
        <v>208</v>
      </c>
      <c r="D83" t="s">
        <v>161</v>
      </c>
      <c r="E83" t="s">
        <v>199</v>
      </c>
      <c r="F83" s="58">
        <v>455.84952238208598</v>
      </c>
      <c r="G83">
        <f t="shared" si="37"/>
        <v>455.84952238208598</v>
      </c>
      <c r="P83" t="str">
        <f t="shared" si="21"/>
        <v>8410_30 à 39 ans</v>
      </c>
      <c r="Q83" t="s">
        <v>137</v>
      </c>
      <c r="R83" t="s">
        <v>39</v>
      </c>
      <c r="S83">
        <v>4816.3646382428497</v>
      </c>
      <c r="V83" t="str">
        <f t="shared" si="22"/>
        <v>8416_Employés</v>
      </c>
      <c r="W83" t="s">
        <v>45</v>
      </c>
      <c r="X83" t="s">
        <v>306</v>
      </c>
      <c r="Y83" t="s">
        <v>149</v>
      </c>
      <c r="Z83" s="58">
        <v>25399.5398662876</v>
      </c>
      <c r="AC83" t="str">
        <f t="shared" si="23"/>
        <v>0059_Employés de commerce_1</v>
      </c>
      <c r="AD83" t="str">
        <f>INDEX(PDC!$I$1:$L$33,MATCH('RP2016'!AF83,PDC!I:I,0),MATCH(PDC!$K$1,PDC!$I$1:$L$1,0))</f>
        <v>Employés de commerce</v>
      </c>
      <c r="AE83" t="s">
        <v>199</v>
      </c>
      <c r="AF83" t="s">
        <v>285</v>
      </c>
      <c r="AG83" t="s">
        <v>161</v>
      </c>
      <c r="AH83" s="58">
        <v>53.563924259198203</v>
      </c>
      <c r="AI83">
        <f t="shared" si="24"/>
        <v>53.563924259198203</v>
      </c>
      <c r="AL83" t="str">
        <f t="shared" si="25"/>
        <v>8401_Information et communication</v>
      </c>
      <c r="AM83" t="str">
        <f>INDEX(PDC!$F$42:$G$60,MATCH('RP2016'!$AO83,PDC!$F$42:$F$60,0),2)</f>
        <v>Information et communication</v>
      </c>
      <c r="AN83">
        <v>8401</v>
      </c>
      <c r="AO83" t="s">
        <v>319</v>
      </c>
      <c r="AP83">
        <v>1567.21</v>
      </c>
      <c r="AQ83">
        <v>889.31</v>
      </c>
      <c r="AR83">
        <v>155.51</v>
      </c>
      <c r="AS83">
        <v>73.39</v>
      </c>
      <c r="AT83">
        <f t="shared" si="26"/>
        <v>2456.52</v>
      </c>
      <c r="AU83">
        <f t="shared" si="27"/>
        <v>228.89999999999998</v>
      </c>
      <c r="AV83" s="82">
        <f t="shared" si="28"/>
        <v>1567.21</v>
      </c>
      <c r="AW83" s="82">
        <f t="shared" si="29"/>
        <v>889.31</v>
      </c>
      <c r="AX83" s="82">
        <f t="shared" si="30"/>
        <v>155.51</v>
      </c>
      <c r="AY83" s="82">
        <f t="shared" si="31"/>
        <v>73.39</v>
      </c>
      <c r="AZ83" s="82">
        <f t="shared" si="32"/>
        <v>2456.52</v>
      </c>
      <c r="BA83" s="82">
        <f t="shared" si="33"/>
        <v>228.89999999999998</v>
      </c>
      <c r="BB83" s="82">
        <f t="shared" si="34"/>
        <v>2685.42</v>
      </c>
      <c r="BE83" t="str">
        <f t="shared" si="35"/>
        <v>0063_KZ_TP1_SEXE1</v>
      </c>
      <c r="BF83">
        <v>1</v>
      </c>
      <c r="BG83" t="s">
        <v>199</v>
      </c>
      <c r="BH83" t="s">
        <v>223</v>
      </c>
      <c r="BI83" t="s">
        <v>181</v>
      </c>
      <c r="BJ83" s="61">
        <v>30.322624746711401</v>
      </c>
      <c r="BK83" s="61">
        <f t="shared" si="36"/>
        <v>30.322624746711401</v>
      </c>
    </row>
    <row r="84" spans="1:63" x14ac:dyDescent="0.35">
      <c r="A84" t="str">
        <f t="shared" si="20"/>
        <v>0059_Métallurgie et fabrication de produits métalliques à l'exception des machines et des équipements_2</v>
      </c>
      <c r="B84" t="str">
        <f>INDEX(PDC!$F$1:$G$40,MATCH('RP2016'!C84,PDC!F:F,0),MATCH(PDC!$G$1,PDC!$F$1:$G$1,0))</f>
        <v>Métallurgie et fabrication de produits métalliques à l'exception des machines et des équipements</v>
      </c>
      <c r="C84" t="s">
        <v>208</v>
      </c>
      <c r="D84" t="s">
        <v>161</v>
      </c>
      <c r="E84" t="s">
        <v>200</v>
      </c>
      <c r="F84" s="58">
        <v>113.387816566851</v>
      </c>
      <c r="G84">
        <f t="shared" si="37"/>
        <v>113.387816566851</v>
      </c>
      <c r="P84" t="str">
        <f t="shared" si="21"/>
        <v>8410_40 à 49 ans</v>
      </c>
      <c r="Q84" t="s">
        <v>137</v>
      </c>
      <c r="R84" t="s">
        <v>40</v>
      </c>
      <c r="S84">
        <v>6008.5815473150897</v>
      </c>
      <c r="V84" t="str">
        <f t="shared" si="22"/>
        <v>8416_Ouvriers</v>
      </c>
      <c r="W84" t="s">
        <v>46</v>
      </c>
      <c r="X84" t="s">
        <v>307</v>
      </c>
      <c r="Y84" t="s">
        <v>149</v>
      </c>
      <c r="Z84" s="58">
        <v>18960.787603914901</v>
      </c>
      <c r="AC84" t="str">
        <f t="shared" si="23"/>
        <v>0059_Employés de commerce_2</v>
      </c>
      <c r="AD84" t="str">
        <f>INDEX(PDC!$I$1:$L$33,MATCH('RP2016'!AF84,PDC!I:I,0),MATCH(PDC!$K$1,PDC!$I$1:$L$1,0))</f>
        <v>Employés de commerce</v>
      </c>
      <c r="AE84" t="s">
        <v>200</v>
      </c>
      <c r="AF84" t="s">
        <v>285</v>
      </c>
      <c r="AG84" t="s">
        <v>161</v>
      </c>
      <c r="AH84" s="58">
        <v>377.55342557831898</v>
      </c>
      <c r="AI84">
        <f t="shared" si="24"/>
        <v>377.55342557831898</v>
      </c>
      <c r="AL84" t="str">
        <f t="shared" si="25"/>
        <v>8401_Activités financières et d'assurance</v>
      </c>
      <c r="AM84" t="str">
        <f>INDEX(PDC!$F$42:$G$60,MATCH('RP2016'!$AO84,PDC!$F$42:$F$60,0),2)</f>
        <v>Activités financières et d'assurance</v>
      </c>
      <c r="AN84">
        <v>8401</v>
      </c>
      <c r="AO84" t="s">
        <v>223</v>
      </c>
      <c r="AP84">
        <v>1349.59</v>
      </c>
      <c r="AQ84">
        <v>2074.5300000000002</v>
      </c>
      <c r="AR84">
        <v>79.33</v>
      </c>
      <c r="AS84">
        <v>138.51</v>
      </c>
      <c r="AT84">
        <f t="shared" si="26"/>
        <v>3424.12</v>
      </c>
      <c r="AU84">
        <f t="shared" si="27"/>
        <v>217.83999999999997</v>
      </c>
      <c r="AV84" s="82">
        <f t="shared" si="28"/>
        <v>1349.59</v>
      </c>
      <c r="AW84" s="82">
        <f t="shared" si="29"/>
        <v>2074.5300000000002</v>
      </c>
      <c r="AX84" s="82">
        <f t="shared" si="30"/>
        <v>79.33</v>
      </c>
      <c r="AY84" s="82">
        <f t="shared" si="31"/>
        <v>138.51</v>
      </c>
      <c r="AZ84" s="82">
        <f t="shared" si="32"/>
        <v>3424.12</v>
      </c>
      <c r="BA84" s="82">
        <f t="shared" si="33"/>
        <v>217.83999999999997</v>
      </c>
      <c r="BB84" s="82">
        <f t="shared" si="34"/>
        <v>3641.96</v>
      </c>
      <c r="BE84" t="str">
        <f t="shared" si="35"/>
        <v>0063_KZ_TP2_SEXE1</v>
      </c>
      <c r="BF84">
        <v>1</v>
      </c>
      <c r="BG84" t="s">
        <v>200</v>
      </c>
      <c r="BH84" t="s">
        <v>223</v>
      </c>
      <c r="BI84" t="s">
        <v>181</v>
      </c>
      <c r="BJ84" s="83">
        <v>3.1198670222819498</v>
      </c>
      <c r="BK84" s="61" t="str">
        <f t="shared" si="36"/>
        <v>(s)</v>
      </c>
    </row>
    <row r="85" spans="1:63" x14ac:dyDescent="0.35">
      <c r="A85" t="str">
        <f t="shared" si="20"/>
        <v>0059_Fabrication d'équipements électriques_1</v>
      </c>
      <c r="B85" t="str">
        <f>INDEX(PDC!$F$1:$G$40,MATCH('RP2016'!C85,PDC!F:F,0),MATCH(PDC!$G$1,PDC!$F$1:$G$1,0))</f>
        <v>Fabrication d'équipements électriques</v>
      </c>
      <c r="C85" t="s">
        <v>210</v>
      </c>
      <c r="D85" t="s">
        <v>161</v>
      </c>
      <c r="E85" t="s">
        <v>199</v>
      </c>
      <c r="F85" s="58">
        <v>28.215612377585199</v>
      </c>
      <c r="G85" t="s">
        <v>242</v>
      </c>
      <c r="P85" t="str">
        <f t="shared" si="21"/>
        <v>8410_50 à 59 ans</v>
      </c>
      <c r="Q85" t="s">
        <v>137</v>
      </c>
      <c r="R85" t="s">
        <v>41</v>
      </c>
      <c r="S85">
        <v>5028.4291126850703</v>
      </c>
      <c r="V85" t="str">
        <f t="shared" si="22"/>
        <v>8417_Cadres et professions intellectuelles supérieures</v>
      </c>
      <c r="W85" t="s">
        <v>43</v>
      </c>
      <c r="X85" t="s">
        <v>304</v>
      </c>
      <c r="Y85" t="s">
        <v>151</v>
      </c>
      <c r="Z85" s="58">
        <v>1452.02747293793</v>
      </c>
      <c r="AC85" t="str">
        <f t="shared" si="23"/>
        <v>0059_Personnels des services directs aux particuliers_1</v>
      </c>
      <c r="AD85" t="str">
        <f>INDEX(PDC!$I$1:$L$33,MATCH('RP2016'!AF85,PDC!I:I,0),MATCH(PDC!$K$1,PDC!$I$1:$L$1,0))</f>
        <v>Personnels des services directs aux particuliers</v>
      </c>
      <c r="AE85" t="s">
        <v>199</v>
      </c>
      <c r="AF85" t="s">
        <v>286</v>
      </c>
      <c r="AG85" t="s">
        <v>161</v>
      </c>
      <c r="AH85" s="58">
        <v>57.287756591176901</v>
      </c>
      <c r="AI85">
        <f t="shared" si="24"/>
        <v>57.287756591176901</v>
      </c>
      <c r="AL85" t="str">
        <f t="shared" si="25"/>
        <v>8401_Activités immobilières</v>
      </c>
      <c r="AM85" t="str">
        <f>INDEX(PDC!$F$42:$G$60,MATCH('RP2016'!$AO85,PDC!$F$42:$F$60,0),2)</f>
        <v>Activités immobilières</v>
      </c>
      <c r="AN85">
        <v>8401</v>
      </c>
      <c r="AO85" t="s">
        <v>224</v>
      </c>
      <c r="AP85">
        <v>463.12</v>
      </c>
      <c r="AQ85">
        <v>815.8</v>
      </c>
      <c r="AR85">
        <v>30.63</v>
      </c>
      <c r="AS85">
        <v>69.819999999999993</v>
      </c>
      <c r="AT85">
        <f t="shared" si="26"/>
        <v>1278.92</v>
      </c>
      <c r="AU85">
        <f t="shared" si="27"/>
        <v>100.44999999999999</v>
      </c>
      <c r="AV85" s="82">
        <f t="shared" si="28"/>
        <v>463.12</v>
      </c>
      <c r="AW85" s="82">
        <f t="shared" si="29"/>
        <v>815.8</v>
      </c>
      <c r="AX85" s="82">
        <f t="shared" si="30"/>
        <v>30.63</v>
      </c>
      <c r="AY85" s="82">
        <f t="shared" si="31"/>
        <v>69.819999999999993</v>
      </c>
      <c r="AZ85" s="82">
        <f t="shared" si="32"/>
        <v>1278.92</v>
      </c>
      <c r="BA85" s="82">
        <f t="shared" si="33"/>
        <v>100.44999999999999</v>
      </c>
      <c r="BB85" s="82">
        <f t="shared" si="34"/>
        <v>1379.3700000000001</v>
      </c>
      <c r="BE85" t="str">
        <f t="shared" si="35"/>
        <v>0063_LZ_TP2_SEXE1</v>
      </c>
      <c r="BF85">
        <v>1</v>
      </c>
      <c r="BG85" t="s">
        <v>200</v>
      </c>
      <c r="BH85" t="s">
        <v>224</v>
      </c>
      <c r="BI85" t="s">
        <v>181</v>
      </c>
      <c r="BJ85" s="83">
        <v>2.7146192267734501</v>
      </c>
      <c r="BK85" s="61" t="str">
        <f t="shared" si="36"/>
        <v>(s)</v>
      </c>
    </row>
    <row r="86" spans="1:63" x14ac:dyDescent="0.35">
      <c r="A86" t="str">
        <f t="shared" si="20"/>
        <v>0059_Fabrication d'équipements électriques_2</v>
      </c>
      <c r="B86" t="str">
        <f>INDEX(PDC!$F$1:$G$40,MATCH('RP2016'!C86,PDC!F:F,0),MATCH(PDC!$G$1,PDC!$F$1:$G$1,0))</f>
        <v>Fabrication d'équipements électriques</v>
      </c>
      <c r="C86" t="s">
        <v>210</v>
      </c>
      <c r="D86" t="s">
        <v>161</v>
      </c>
      <c r="E86" t="s">
        <v>200</v>
      </c>
      <c r="F86" s="58">
        <v>4.9492702993138096</v>
      </c>
      <c r="G86" s="58" t="s">
        <v>242</v>
      </c>
      <c r="H86" s="58"/>
      <c r="I86" s="58"/>
      <c r="J86" s="58"/>
      <c r="P86" t="str">
        <f t="shared" si="21"/>
        <v>8410_60 ans et plus</v>
      </c>
      <c r="Q86" t="s">
        <v>137</v>
      </c>
      <c r="R86" t="s">
        <v>42</v>
      </c>
      <c r="S86">
        <v>703.28515427960701</v>
      </c>
      <c r="V86" t="str">
        <f t="shared" si="22"/>
        <v>8417_Professions intermédiaires</v>
      </c>
      <c r="W86" t="s">
        <v>44</v>
      </c>
      <c r="X86" t="s">
        <v>305</v>
      </c>
      <c r="Y86" t="s">
        <v>151</v>
      </c>
      <c r="Z86" s="58">
        <v>3888.90374959472</v>
      </c>
      <c r="AC86" t="str">
        <f t="shared" si="23"/>
        <v>0059_Personnels des services directs aux particuliers_2</v>
      </c>
      <c r="AD86" t="str">
        <f>INDEX(PDC!$I$1:$L$33,MATCH('RP2016'!AF86,PDC!I:I,0),MATCH(PDC!$K$1,PDC!$I$1:$L$1,0))</f>
        <v>Personnels des services directs aux particuliers</v>
      </c>
      <c r="AE86" t="s">
        <v>200</v>
      </c>
      <c r="AF86" t="s">
        <v>286</v>
      </c>
      <c r="AG86" t="s">
        <v>161</v>
      </c>
      <c r="AH86" s="58">
        <v>913.98509483308897</v>
      </c>
      <c r="AI86">
        <f t="shared" si="24"/>
        <v>913.98509483308897</v>
      </c>
      <c r="AL86" t="str">
        <f t="shared" si="25"/>
        <v>8401_Activités scientifiques et techniques ; services administratifs et de soutien</v>
      </c>
      <c r="AM86" t="str">
        <f>INDEX(PDC!$F$42:$G$60,MATCH('RP2016'!$AO86,PDC!$F$42:$F$60,0),2)</f>
        <v>Activités scientifiques et techniques ; services administratifs et de soutien</v>
      </c>
      <c r="AN86">
        <v>8401</v>
      </c>
      <c r="AO86" t="s">
        <v>320</v>
      </c>
      <c r="AP86">
        <v>3706.04</v>
      </c>
      <c r="AQ86">
        <v>4246.01</v>
      </c>
      <c r="AR86">
        <v>2070.17</v>
      </c>
      <c r="AS86">
        <v>1344.04</v>
      </c>
      <c r="AT86">
        <f t="shared" si="26"/>
        <v>7952.05</v>
      </c>
      <c r="AU86">
        <f t="shared" si="27"/>
        <v>3414.21</v>
      </c>
      <c r="AV86" s="82">
        <f t="shared" si="28"/>
        <v>3706.04</v>
      </c>
      <c r="AW86" s="82">
        <f t="shared" si="29"/>
        <v>4246.01</v>
      </c>
      <c r="AX86" s="82">
        <f t="shared" si="30"/>
        <v>2070.17</v>
      </c>
      <c r="AY86" s="82">
        <f t="shared" si="31"/>
        <v>1344.04</v>
      </c>
      <c r="AZ86" s="82">
        <f t="shared" si="32"/>
        <v>7952.05</v>
      </c>
      <c r="BA86" s="82">
        <f t="shared" si="33"/>
        <v>3414.21</v>
      </c>
      <c r="BB86" s="82">
        <f t="shared" si="34"/>
        <v>11366.26</v>
      </c>
      <c r="BE86" t="str">
        <f t="shared" si="35"/>
        <v>0063_MN_TP1_SEXE1</v>
      </c>
      <c r="BF86">
        <v>1</v>
      </c>
      <c r="BG86" t="s">
        <v>199</v>
      </c>
      <c r="BH86" t="s">
        <v>320</v>
      </c>
      <c r="BI86" t="s">
        <v>181</v>
      </c>
      <c r="BJ86" s="61">
        <v>162.474332741182</v>
      </c>
      <c r="BK86" s="61">
        <f t="shared" si="36"/>
        <v>162.474332741182</v>
      </c>
    </row>
    <row r="87" spans="1:63" x14ac:dyDescent="0.35">
      <c r="A87" t="str">
        <f t="shared" si="20"/>
        <v>0059_Fabrication de machines et équipements n.c.a._1</v>
      </c>
      <c r="B87" t="str">
        <f>INDEX(PDC!$F$1:$G$40,MATCH('RP2016'!C87,PDC!F:F,0),MATCH(PDC!$G$1,PDC!$F$1:$G$1,0))</f>
        <v>Fabrication de machines et équipements n.c.a.</v>
      </c>
      <c r="C87" t="s">
        <v>211</v>
      </c>
      <c r="D87" t="s">
        <v>161</v>
      </c>
      <c r="E87" t="s">
        <v>199</v>
      </c>
      <c r="F87" s="58">
        <v>123.043340909975</v>
      </c>
      <c r="G87">
        <f>F87</f>
        <v>123.043340909975</v>
      </c>
      <c r="P87" t="str">
        <f t="shared" si="21"/>
        <v>8410_moins de 20 ans</v>
      </c>
      <c r="Q87" t="s">
        <v>137</v>
      </c>
      <c r="R87" t="s">
        <v>37</v>
      </c>
      <c r="S87">
        <v>524.62785349981903</v>
      </c>
      <c r="V87" t="str">
        <f t="shared" si="22"/>
        <v>8417_Employés</v>
      </c>
      <c r="W87" t="s">
        <v>45</v>
      </c>
      <c r="X87" t="s">
        <v>306</v>
      </c>
      <c r="Y87" t="s">
        <v>151</v>
      </c>
      <c r="Z87" s="58">
        <v>6066.32797568766</v>
      </c>
      <c r="AC87" t="str">
        <f t="shared" si="23"/>
        <v>0059_Ouvriers qualifiés de type industriel_1</v>
      </c>
      <c r="AD87" t="str">
        <f>INDEX(PDC!$I$1:$L$33,MATCH('RP2016'!AF87,PDC!I:I,0),MATCH(PDC!$K$1,PDC!$I$1:$L$1,0))</f>
        <v>Ouvriers qualifiés de type industriel</v>
      </c>
      <c r="AE87" t="s">
        <v>199</v>
      </c>
      <c r="AF87" t="s">
        <v>287</v>
      </c>
      <c r="AG87" t="s">
        <v>161</v>
      </c>
      <c r="AH87" s="58">
        <v>786.33696285004805</v>
      </c>
      <c r="AI87">
        <f t="shared" si="24"/>
        <v>786.33696285004805</v>
      </c>
      <c r="AL87" t="str">
        <f t="shared" si="25"/>
        <v>8401_Administration publique, enseignement, santé humaine et action sociale</v>
      </c>
      <c r="AM87" t="str">
        <f>INDEX(PDC!$F$42:$G$60,MATCH('RP2016'!$AO87,PDC!$F$42:$F$60,0),2)</f>
        <v>Administration publique, enseignement, santé humaine et action sociale</v>
      </c>
      <c r="AN87">
        <v>8401</v>
      </c>
      <c r="AO87" t="s">
        <v>321</v>
      </c>
      <c r="AP87">
        <v>3025.79</v>
      </c>
      <c r="AQ87">
        <v>10166.870000000001</v>
      </c>
      <c r="AR87">
        <v>1283.1600000000001</v>
      </c>
      <c r="AS87">
        <v>2717.11</v>
      </c>
      <c r="AT87">
        <f t="shared" si="26"/>
        <v>13192.66</v>
      </c>
      <c r="AU87">
        <f t="shared" si="27"/>
        <v>4000.2700000000004</v>
      </c>
      <c r="AV87" s="82">
        <f t="shared" si="28"/>
        <v>3025.79</v>
      </c>
      <c r="AW87" s="82">
        <f t="shared" si="29"/>
        <v>10166.870000000001</v>
      </c>
      <c r="AX87" s="82">
        <f t="shared" si="30"/>
        <v>1283.1600000000001</v>
      </c>
      <c r="AY87" s="82">
        <f t="shared" si="31"/>
        <v>2717.11</v>
      </c>
      <c r="AZ87" s="82">
        <f t="shared" si="32"/>
        <v>13192.66</v>
      </c>
      <c r="BA87" s="82">
        <f t="shared" si="33"/>
        <v>4000.2700000000004</v>
      </c>
      <c r="BB87" s="82">
        <f t="shared" si="34"/>
        <v>17192.93</v>
      </c>
      <c r="BE87" t="str">
        <f t="shared" si="35"/>
        <v>0063_MN_TP2_SEXE1</v>
      </c>
      <c r="BF87">
        <v>1</v>
      </c>
      <c r="BG87" t="s">
        <v>200</v>
      </c>
      <c r="BH87" t="s">
        <v>320</v>
      </c>
      <c r="BI87" t="s">
        <v>181</v>
      </c>
      <c r="BJ87" s="61">
        <v>66.0902621085704</v>
      </c>
      <c r="BK87" s="61">
        <f t="shared" si="36"/>
        <v>66.0902621085704</v>
      </c>
    </row>
    <row r="88" spans="1:63" x14ac:dyDescent="0.35">
      <c r="A88" t="str">
        <f t="shared" si="20"/>
        <v>0059_Fabrication de machines et équipements n.c.a._2</v>
      </c>
      <c r="B88" t="str">
        <f>INDEX(PDC!$F$1:$G$40,MATCH('RP2016'!C88,PDC!F:F,0),MATCH(PDC!$G$1,PDC!$F$1:$G$1,0))</f>
        <v>Fabrication de machines et équipements n.c.a.</v>
      </c>
      <c r="C88" t="s">
        <v>211</v>
      </c>
      <c r="D88" t="s">
        <v>161</v>
      </c>
      <c r="E88" t="s">
        <v>200</v>
      </c>
      <c r="F88" s="58">
        <v>15.032441743311701</v>
      </c>
      <c r="G88">
        <f>F88</f>
        <v>15.032441743311701</v>
      </c>
      <c r="P88" t="str">
        <f t="shared" si="21"/>
        <v>8411_20 à 29 ans</v>
      </c>
      <c r="Q88" t="s">
        <v>139</v>
      </c>
      <c r="R88" t="s">
        <v>38</v>
      </c>
      <c r="S88">
        <v>2681.21742071372</v>
      </c>
      <c r="V88" t="str">
        <f t="shared" si="22"/>
        <v>8417_Ouvriers</v>
      </c>
      <c r="W88" t="s">
        <v>46</v>
      </c>
      <c r="X88" t="s">
        <v>307</v>
      </c>
      <c r="Y88" t="s">
        <v>151</v>
      </c>
      <c r="Z88" s="58">
        <v>8778.1316401768599</v>
      </c>
      <c r="AC88" t="str">
        <f t="shared" si="23"/>
        <v>0059_Ouvriers qualifiés de type industriel_2</v>
      </c>
      <c r="AD88" t="str">
        <f>INDEX(PDC!$I$1:$L$33,MATCH('RP2016'!AF88,PDC!I:I,0),MATCH(PDC!$K$1,PDC!$I$1:$L$1,0))</f>
        <v>Ouvriers qualifiés de type industriel</v>
      </c>
      <c r="AE88" t="s">
        <v>200</v>
      </c>
      <c r="AF88" t="s">
        <v>287</v>
      </c>
      <c r="AG88" t="s">
        <v>161</v>
      </c>
      <c r="AH88" s="58">
        <v>153.72791317289301</v>
      </c>
      <c r="AI88">
        <f t="shared" si="24"/>
        <v>153.72791317289301</v>
      </c>
      <c r="AL88" t="str">
        <f t="shared" si="25"/>
        <v>8401_Autres activités de services</v>
      </c>
      <c r="AM88" t="str">
        <f>INDEX(PDC!$F$42:$G$60,MATCH('RP2016'!$AO88,PDC!$F$42:$F$60,0),2)</f>
        <v>Autres activités de services</v>
      </c>
      <c r="AN88">
        <v>8401</v>
      </c>
      <c r="AO88" t="s">
        <v>322</v>
      </c>
      <c r="AP88">
        <v>1497.67</v>
      </c>
      <c r="AQ88">
        <v>2490.52</v>
      </c>
      <c r="AR88">
        <v>411.93</v>
      </c>
      <c r="AS88">
        <v>712.35</v>
      </c>
      <c r="AT88">
        <f t="shared" si="26"/>
        <v>3988.19</v>
      </c>
      <c r="AU88">
        <f t="shared" si="27"/>
        <v>1124.28</v>
      </c>
      <c r="AV88" s="82">
        <f t="shared" si="28"/>
        <v>1497.67</v>
      </c>
      <c r="AW88" s="82">
        <f t="shared" si="29"/>
        <v>2490.52</v>
      </c>
      <c r="AX88" s="82">
        <f t="shared" si="30"/>
        <v>411.93</v>
      </c>
      <c r="AY88" s="82">
        <f t="shared" si="31"/>
        <v>712.35</v>
      </c>
      <c r="AZ88" s="82">
        <f t="shared" si="32"/>
        <v>3988.19</v>
      </c>
      <c r="BA88" s="82">
        <f t="shared" si="33"/>
        <v>1124.28</v>
      </c>
      <c r="BB88" s="82">
        <f t="shared" si="34"/>
        <v>5112.47</v>
      </c>
      <c r="BE88" t="str">
        <f t="shared" si="35"/>
        <v>0063_OQ_TP1_SEXE1</v>
      </c>
      <c r="BF88">
        <v>1</v>
      </c>
      <c r="BG88" t="s">
        <v>199</v>
      </c>
      <c r="BH88" t="s">
        <v>321</v>
      </c>
      <c r="BI88" t="s">
        <v>181</v>
      </c>
      <c r="BJ88" s="61">
        <v>377.85795891255702</v>
      </c>
      <c r="BK88" s="61">
        <f t="shared" si="36"/>
        <v>377.85795891255702</v>
      </c>
    </row>
    <row r="89" spans="1:63" x14ac:dyDescent="0.35">
      <c r="A89" t="str">
        <f t="shared" si="20"/>
        <v>0059_Fabrication de matériels de transport_1</v>
      </c>
      <c r="B89" t="str">
        <f>INDEX(PDC!$F$1:$G$40,MATCH('RP2016'!C89,PDC!F:F,0),MATCH(PDC!$G$1,PDC!$F$1:$G$1,0))</f>
        <v>Fabrication de matériels de transport</v>
      </c>
      <c r="C89" t="s">
        <v>212</v>
      </c>
      <c r="D89" t="s">
        <v>161</v>
      </c>
      <c r="E89" t="s">
        <v>199</v>
      </c>
      <c r="F89" s="58">
        <v>565.84773696671596</v>
      </c>
      <c r="G89">
        <f>F89</f>
        <v>565.84773696671596</v>
      </c>
      <c r="P89" t="str">
        <f t="shared" si="21"/>
        <v>8411_30 à 39 ans</v>
      </c>
      <c r="Q89" t="s">
        <v>139</v>
      </c>
      <c r="R89" t="s">
        <v>39</v>
      </c>
      <c r="S89">
        <v>2782.9381483802599</v>
      </c>
      <c r="V89" t="str">
        <f t="shared" si="22"/>
        <v>8418_Cadres et professions intellectuelles supérieures</v>
      </c>
      <c r="W89" t="s">
        <v>43</v>
      </c>
      <c r="X89" t="s">
        <v>304</v>
      </c>
      <c r="Y89" t="s">
        <v>153</v>
      </c>
      <c r="Z89" s="58">
        <v>1610.63289399359</v>
      </c>
      <c r="AC89" t="str">
        <f t="shared" si="23"/>
        <v>0059_Ouvriers qualifiés de type artisanal_1</v>
      </c>
      <c r="AD89" t="str">
        <f>INDEX(PDC!$I$1:$L$33,MATCH('RP2016'!AF89,PDC!I:I,0),MATCH(PDC!$K$1,PDC!$I$1:$L$1,0))</f>
        <v>Ouvriers qualifiés de type artisanal</v>
      </c>
      <c r="AE89" t="s">
        <v>199</v>
      </c>
      <c r="AF89" t="s">
        <v>107</v>
      </c>
      <c r="AG89" t="s">
        <v>161</v>
      </c>
      <c r="AH89" s="58">
        <v>712.27037761939596</v>
      </c>
      <c r="AI89">
        <f t="shared" si="24"/>
        <v>712.27037761939596</v>
      </c>
      <c r="AL89" t="str">
        <f t="shared" si="25"/>
        <v>8401_Tous secteurs</v>
      </c>
      <c r="AM89" t="str">
        <f>INDEX(PDC!$F$42:$G$60,MATCH('RP2016'!$AO89,PDC!$F$42:$F$60,0),2)</f>
        <v>Tous secteurs</v>
      </c>
      <c r="AN89">
        <v>8401</v>
      </c>
      <c r="AO89" t="s">
        <v>78</v>
      </c>
      <c r="AP89">
        <v>40870.54</v>
      </c>
      <c r="AQ89">
        <v>36710.75</v>
      </c>
      <c r="AR89">
        <v>7870.74</v>
      </c>
      <c r="AS89">
        <v>7331.79</v>
      </c>
      <c r="AT89">
        <f t="shared" si="26"/>
        <v>77581.290000000008</v>
      </c>
      <c r="AU89">
        <f t="shared" si="27"/>
        <v>15202.529999999999</v>
      </c>
      <c r="AV89" s="82">
        <f t="shared" si="28"/>
        <v>40870.54</v>
      </c>
      <c r="AW89" s="82">
        <f t="shared" si="29"/>
        <v>36710.75</v>
      </c>
      <c r="AX89" s="82">
        <f t="shared" si="30"/>
        <v>7870.74</v>
      </c>
      <c r="AY89" s="82">
        <f t="shared" si="31"/>
        <v>7331.79</v>
      </c>
      <c r="AZ89" s="82">
        <f t="shared" si="32"/>
        <v>77581.290000000008</v>
      </c>
      <c r="BA89" s="82">
        <f t="shared" si="33"/>
        <v>15202.529999999999</v>
      </c>
      <c r="BB89" s="82">
        <f t="shared" si="34"/>
        <v>92783.82</v>
      </c>
      <c r="BE89" t="str">
        <f t="shared" si="35"/>
        <v>0063_OQ_TP2_SEXE1</v>
      </c>
      <c r="BF89">
        <v>1</v>
      </c>
      <c r="BG89" t="s">
        <v>200</v>
      </c>
      <c r="BH89" t="s">
        <v>321</v>
      </c>
      <c r="BI89" t="s">
        <v>181</v>
      </c>
      <c r="BJ89" s="61">
        <v>110.031067413006</v>
      </c>
      <c r="BK89" s="61">
        <f t="shared" si="36"/>
        <v>110.031067413006</v>
      </c>
    </row>
    <row r="90" spans="1:63" x14ac:dyDescent="0.35">
      <c r="A90" t="str">
        <f t="shared" si="20"/>
        <v>0059_Fabrication de matériels de transport_2</v>
      </c>
      <c r="B90" t="str">
        <f>INDEX(PDC!$F$1:$G$40,MATCH('RP2016'!C90,PDC!F:F,0),MATCH(PDC!$G$1,PDC!$F$1:$G$1,0))</f>
        <v>Fabrication de matériels de transport</v>
      </c>
      <c r="C90" t="s">
        <v>212</v>
      </c>
      <c r="D90" t="s">
        <v>161</v>
      </c>
      <c r="E90" t="s">
        <v>200</v>
      </c>
      <c r="F90" s="58">
        <v>50.347265456266101</v>
      </c>
      <c r="G90">
        <f>F90</f>
        <v>50.347265456266101</v>
      </c>
      <c r="P90" t="str">
        <f t="shared" si="21"/>
        <v>8411_40 à 49 ans</v>
      </c>
      <c r="Q90" t="s">
        <v>139</v>
      </c>
      <c r="R90" t="s">
        <v>40</v>
      </c>
      <c r="S90">
        <v>3129.3484305165498</v>
      </c>
      <c r="V90" t="str">
        <f t="shared" si="22"/>
        <v>8418_Professions intermédiaires</v>
      </c>
      <c r="W90" t="s">
        <v>44</v>
      </c>
      <c r="X90" t="s">
        <v>305</v>
      </c>
      <c r="Y90" t="s">
        <v>153</v>
      </c>
      <c r="Z90" s="58">
        <v>4759.9785780133197</v>
      </c>
      <c r="AC90" t="str">
        <f t="shared" si="23"/>
        <v>0059_Ouvriers qualifiés de type artisanal_2</v>
      </c>
      <c r="AD90" t="str">
        <f>INDEX(PDC!$I$1:$L$33,MATCH('RP2016'!AF90,PDC!I:I,0),MATCH(PDC!$K$1,PDC!$I$1:$L$1,0))</f>
        <v>Ouvriers qualifiés de type artisanal</v>
      </c>
      <c r="AE90" t="s">
        <v>200</v>
      </c>
      <c r="AF90" t="s">
        <v>107</v>
      </c>
      <c r="AG90" t="s">
        <v>161</v>
      </c>
      <c r="AH90" s="58">
        <v>60.741147832479001</v>
      </c>
      <c r="AI90">
        <f t="shared" si="24"/>
        <v>60.741147832479001</v>
      </c>
      <c r="AL90" t="str">
        <f t="shared" si="25"/>
        <v>8402_Agriculture, sylviculture et pêche</v>
      </c>
      <c r="AM90" t="str">
        <f>INDEX(PDC!$F$42:$G$60,MATCH('RP2016'!$AO90,PDC!$F$42:$F$60,0),2)</f>
        <v>Agriculture, sylviculture et pêche</v>
      </c>
      <c r="AN90">
        <v>8402</v>
      </c>
      <c r="AO90" t="s">
        <v>198</v>
      </c>
      <c r="AP90">
        <v>174.69</v>
      </c>
      <c r="AQ90">
        <v>107.92</v>
      </c>
      <c r="AR90">
        <v>157.25</v>
      </c>
      <c r="AS90">
        <v>71.33</v>
      </c>
      <c r="AT90">
        <f t="shared" si="26"/>
        <v>282.61</v>
      </c>
      <c r="AU90">
        <f t="shared" si="27"/>
        <v>228.57999999999998</v>
      </c>
      <c r="AV90" s="82">
        <f t="shared" si="28"/>
        <v>174.69</v>
      </c>
      <c r="AW90" s="82">
        <f t="shared" si="29"/>
        <v>107.92</v>
      </c>
      <c r="AX90" s="82">
        <f t="shared" si="30"/>
        <v>157.25</v>
      </c>
      <c r="AY90" s="82">
        <f t="shared" si="31"/>
        <v>71.33</v>
      </c>
      <c r="AZ90" s="82">
        <f t="shared" si="32"/>
        <v>282.61</v>
      </c>
      <c r="BA90" s="82">
        <f t="shared" si="33"/>
        <v>228.57999999999998</v>
      </c>
      <c r="BB90" s="82">
        <f t="shared" si="34"/>
        <v>511.19</v>
      </c>
      <c r="BE90" t="str">
        <f t="shared" si="35"/>
        <v>0063_RU_TP1_SEXE1</v>
      </c>
      <c r="BF90">
        <v>1</v>
      </c>
      <c r="BG90" t="s">
        <v>199</v>
      </c>
      <c r="BH90" t="s">
        <v>322</v>
      </c>
      <c r="BI90" t="s">
        <v>181</v>
      </c>
      <c r="BJ90" s="61">
        <v>40.354719164139603</v>
      </c>
      <c r="BK90" s="61">
        <f t="shared" si="36"/>
        <v>40.354719164139603</v>
      </c>
    </row>
    <row r="91" spans="1:63" x14ac:dyDescent="0.35">
      <c r="A91" t="str">
        <f t="shared" si="20"/>
        <v>0059_Autres industries manufacturières ; réparation et installation de machines et d'équipements_1</v>
      </c>
      <c r="B91" t="str">
        <f>INDEX(PDC!$F$1:$G$40,MATCH('RP2016'!C91,PDC!F:F,0),MATCH(PDC!$G$1,PDC!$F$1:$G$1,0))</f>
        <v>Autres industries manufacturières ; réparation et installation de machines et d'équipements</v>
      </c>
      <c r="C91" t="s">
        <v>213</v>
      </c>
      <c r="D91" t="s">
        <v>161</v>
      </c>
      <c r="E91" t="s">
        <v>199</v>
      </c>
      <c r="F91" s="58">
        <v>59.108742290275202</v>
      </c>
      <c r="G91" t="s">
        <v>242</v>
      </c>
      <c r="P91" t="str">
        <f t="shared" si="21"/>
        <v>8411_50 à 59 ans</v>
      </c>
      <c r="Q91" t="s">
        <v>139</v>
      </c>
      <c r="R91" t="s">
        <v>41</v>
      </c>
      <c r="S91">
        <v>2948.3910581199202</v>
      </c>
      <c r="V91" t="str">
        <f t="shared" si="22"/>
        <v>8418_Employés</v>
      </c>
      <c r="W91" t="s">
        <v>45</v>
      </c>
      <c r="X91" t="s">
        <v>306</v>
      </c>
      <c r="Y91" t="s">
        <v>153</v>
      </c>
      <c r="Z91" s="58">
        <v>7680.75241838907</v>
      </c>
      <c r="AC91" t="str">
        <f t="shared" si="23"/>
        <v>0059_Chauffeurs_1</v>
      </c>
      <c r="AD91" t="str">
        <f>INDEX(PDC!$I$1:$L$33,MATCH('RP2016'!AF91,PDC!I:I,0),MATCH(PDC!$K$1,PDC!$I$1:$L$1,0))</f>
        <v>Chauffeurs</v>
      </c>
      <c r="AE91" t="s">
        <v>199</v>
      </c>
      <c r="AF91" t="s">
        <v>288</v>
      </c>
      <c r="AG91" t="s">
        <v>161</v>
      </c>
      <c r="AH91" s="58">
        <v>425.238778382764</v>
      </c>
      <c r="AI91">
        <f t="shared" si="24"/>
        <v>425.238778382764</v>
      </c>
      <c r="AL91" t="str">
        <f t="shared" si="25"/>
        <v>8402_Fabrication de denrées alimentaires, de boissons et  de produits à base de tabac</v>
      </c>
      <c r="AM91" t="str">
        <f>INDEX(PDC!$F$42:$G$60,MATCH('RP2016'!$AO91,PDC!$F$42:$F$60,0),2)</f>
        <v>Fabrication de denrées alimentaires, de boissons et  de produits à base de tabac</v>
      </c>
      <c r="AN91">
        <v>8402</v>
      </c>
      <c r="AO91" t="s">
        <v>314</v>
      </c>
      <c r="AP91">
        <v>416.25</v>
      </c>
      <c r="AQ91">
        <v>302.37</v>
      </c>
      <c r="AR91">
        <v>113.65</v>
      </c>
      <c r="AS91">
        <v>122.76</v>
      </c>
      <c r="AT91">
        <f t="shared" si="26"/>
        <v>718.62</v>
      </c>
      <c r="AU91">
        <f t="shared" si="27"/>
        <v>236.41000000000003</v>
      </c>
      <c r="AV91" s="82">
        <f t="shared" si="28"/>
        <v>416.25</v>
      </c>
      <c r="AW91" s="82">
        <f t="shared" si="29"/>
        <v>302.37</v>
      </c>
      <c r="AX91" s="82">
        <f t="shared" si="30"/>
        <v>113.65</v>
      </c>
      <c r="AY91" s="82">
        <f t="shared" si="31"/>
        <v>122.76</v>
      </c>
      <c r="AZ91" s="82">
        <f t="shared" si="32"/>
        <v>718.62</v>
      </c>
      <c r="BA91" s="82">
        <f t="shared" si="33"/>
        <v>236.41000000000003</v>
      </c>
      <c r="BB91" s="82">
        <f t="shared" si="34"/>
        <v>955.03</v>
      </c>
      <c r="BE91" t="str">
        <f t="shared" si="35"/>
        <v>0063_RU_TP2_SEXE1</v>
      </c>
      <c r="BF91">
        <v>1</v>
      </c>
      <c r="BG91" t="s">
        <v>200</v>
      </c>
      <c r="BH91" t="s">
        <v>322</v>
      </c>
      <c r="BI91" t="s">
        <v>181</v>
      </c>
      <c r="BJ91" s="61">
        <v>17.950464672453901</v>
      </c>
      <c r="BK91" s="61">
        <f t="shared" si="36"/>
        <v>17.950464672453901</v>
      </c>
    </row>
    <row r="92" spans="1:63" x14ac:dyDescent="0.35">
      <c r="A92" t="str">
        <f t="shared" si="20"/>
        <v>0059_Autres industries manufacturières ; réparation et installation de machines et d'équipements_2</v>
      </c>
      <c r="B92" t="str">
        <f>INDEX(PDC!$F$1:$G$40,MATCH('RP2016'!C92,PDC!F:F,0),MATCH(PDC!$G$1,PDC!$F$1:$G$1,0))</f>
        <v>Autres industries manufacturières ; réparation et installation de machines et d'équipements</v>
      </c>
      <c r="C92" t="s">
        <v>213</v>
      </c>
      <c r="D92" t="s">
        <v>161</v>
      </c>
      <c r="E92" t="s">
        <v>200</v>
      </c>
      <c r="F92" s="58">
        <v>4.9736266016125699</v>
      </c>
      <c r="G92" s="58" t="s">
        <v>242</v>
      </c>
      <c r="H92" s="58"/>
      <c r="I92" s="58"/>
      <c r="J92" s="58"/>
      <c r="P92" t="str">
        <f t="shared" si="21"/>
        <v>8411_60 ans et plus</v>
      </c>
      <c r="Q92" t="s">
        <v>139</v>
      </c>
      <c r="R92" t="s">
        <v>42</v>
      </c>
      <c r="S92">
        <v>501.02420856228201</v>
      </c>
      <c r="V92" t="str">
        <f t="shared" si="22"/>
        <v>8418_Ouvriers</v>
      </c>
      <c r="W92" t="s">
        <v>46</v>
      </c>
      <c r="X92" t="s">
        <v>307</v>
      </c>
      <c r="Y92" t="s">
        <v>153</v>
      </c>
      <c r="Z92" s="58">
        <v>5543.63217161184</v>
      </c>
      <c r="AC92" t="str">
        <f t="shared" si="23"/>
        <v>0059_Chauffeurs_2</v>
      </c>
      <c r="AD92" t="str">
        <f>INDEX(PDC!$I$1:$L$33,MATCH('RP2016'!AF92,PDC!I:I,0),MATCH(PDC!$K$1,PDC!$I$1:$L$1,0))</f>
        <v>Chauffeurs</v>
      </c>
      <c r="AE92" t="s">
        <v>200</v>
      </c>
      <c r="AF92" t="s">
        <v>288</v>
      </c>
      <c r="AG92" t="s">
        <v>161</v>
      </c>
      <c r="AH92" s="58">
        <v>52.766918448156297</v>
      </c>
      <c r="AI92">
        <f t="shared" si="24"/>
        <v>52.766918448156297</v>
      </c>
      <c r="AL92" t="str">
        <f t="shared" si="25"/>
        <v>8402_Fabrication d'équipements électriques, électroniques, informatiques ; fabrication de machines</v>
      </c>
      <c r="AM92" t="str">
        <f>INDEX(PDC!$F$42:$G$60,MATCH('RP2016'!$AO92,PDC!$F$42:$F$60,0),2)</f>
        <v>Fabrication d'équipements électriques, électroniques, informatiques ; fabrication de machines</v>
      </c>
      <c r="AN92">
        <v>8402</v>
      </c>
      <c r="AO92" t="s">
        <v>315</v>
      </c>
      <c r="AP92">
        <v>495.46</v>
      </c>
      <c r="AQ92">
        <v>165.71</v>
      </c>
      <c r="AR92">
        <v>10.09</v>
      </c>
      <c r="AS92">
        <v>19.02</v>
      </c>
      <c r="AT92">
        <f t="shared" si="26"/>
        <v>661.17</v>
      </c>
      <c r="AU92">
        <f t="shared" si="27"/>
        <v>29.11</v>
      </c>
      <c r="AV92" s="82">
        <f t="shared" si="28"/>
        <v>495.46</v>
      </c>
      <c r="AW92" s="82">
        <f t="shared" si="29"/>
        <v>165.71</v>
      </c>
      <c r="AX92" s="82">
        <f t="shared" si="30"/>
        <v>10.09</v>
      </c>
      <c r="AY92" s="82">
        <f t="shared" si="31"/>
        <v>19.02</v>
      </c>
      <c r="AZ92" s="82">
        <f t="shared" si="32"/>
        <v>661.17</v>
      </c>
      <c r="BA92" s="82">
        <f t="shared" si="33"/>
        <v>29.11</v>
      </c>
      <c r="BB92" s="82">
        <f t="shared" si="34"/>
        <v>690.28</v>
      </c>
      <c r="BE92" t="str">
        <f t="shared" si="35"/>
        <v>0064_AZ_TP1_SEXE1</v>
      </c>
      <c r="BF92">
        <v>1</v>
      </c>
      <c r="BG92" t="s">
        <v>199</v>
      </c>
      <c r="BH92" t="s">
        <v>198</v>
      </c>
      <c r="BI92" t="s">
        <v>185</v>
      </c>
      <c r="BJ92" s="61">
        <v>212.15316179603801</v>
      </c>
      <c r="BK92" s="61">
        <f t="shared" si="36"/>
        <v>212.15316179603801</v>
      </c>
    </row>
    <row r="93" spans="1:63" x14ac:dyDescent="0.35">
      <c r="A93" t="str">
        <f t="shared" si="20"/>
        <v>0059_Production et distribution d'électricité, de gaz, de vapeur et d'air conditionné_1</v>
      </c>
      <c r="B93" t="str">
        <f>INDEX(PDC!$F$1:$G$40,MATCH('RP2016'!C93,PDC!F:F,0),MATCH(PDC!$G$1,PDC!$F$1:$G$1,0))</f>
        <v>Production et distribution d'électricité, de gaz, de vapeur et d'air conditionné</v>
      </c>
      <c r="C93" t="s">
        <v>214</v>
      </c>
      <c r="D93" t="s">
        <v>161</v>
      </c>
      <c r="E93" t="s">
        <v>199</v>
      </c>
      <c r="F93" s="58">
        <v>5</v>
      </c>
      <c r="G93">
        <f t="shared" ref="G93:G104" si="38">F93</f>
        <v>5</v>
      </c>
      <c r="P93" t="str">
        <f t="shared" si="21"/>
        <v>8411_moins de 20 ans</v>
      </c>
      <c r="Q93" t="s">
        <v>139</v>
      </c>
      <c r="R93" t="s">
        <v>37</v>
      </c>
      <c r="S93">
        <v>359.65214114718702</v>
      </c>
      <c r="V93" t="str">
        <f t="shared" si="22"/>
        <v>8419_Cadres et professions intellectuelles supérieures</v>
      </c>
      <c r="W93" t="s">
        <v>43</v>
      </c>
      <c r="X93" t="s">
        <v>304</v>
      </c>
      <c r="Y93" t="s">
        <v>155</v>
      </c>
      <c r="Z93" s="58">
        <v>2124.6857403364102</v>
      </c>
      <c r="AC93" t="str">
        <f t="shared" si="23"/>
        <v>0059_Ouvriers qualifiés de la manutention, du magasinage et du transport_1</v>
      </c>
      <c r="AD93" t="str">
        <f>INDEX(PDC!$I$1:$L$33,MATCH('RP2016'!AF93,PDC!I:I,0),MATCH(PDC!$K$1,PDC!$I$1:$L$1,0))</f>
        <v>Ouvriers qualifiés de la manutention, du magasinage et du transport</v>
      </c>
      <c r="AE93" t="s">
        <v>199</v>
      </c>
      <c r="AF93" t="s">
        <v>289</v>
      </c>
      <c r="AG93" t="s">
        <v>161</v>
      </c>
      <c r="AH93" s="58">
        <v>264.13230757263102</v>
      </c>
      <c r="AI93">
        <f t="shared" si="24"/>
        <v>264.13230757263102</v>
      </c>
      <c r="AL93" t="str">
        <f t="shared" si="25"/>
        <v>8402_Fabrication de matériels de transport</v>
      </c>
      <c r="AM93" t="str">
        <f>INDEX(PDC!$F$42:$G$60,MATCH('RP2016'!$AO93,PDC!$F$42:$F$60,0),2)</f>
        <v>Fabrication de matériels de transport</v>
      </c>
      <c r="AN93">
        <v>8402</v>
      </c>
      <c r="AO93" t="s">
        <v>316</v>
      </c>
      <c r="AP93">
        <v>55.62</v>
      </c>
      <c r="AQ93">
        <v>5.13</v>
      </c>
      <c r="AR93">
        <v>8.36</v>
      </c>
      <c r="AT93">
        <f t="shared" si="26"/>
        <v>60.75</v>
      </c>
      <c r="AU93">
        <f t="shared" si="27"/>
        <v>8.36</v>
      </c>
      <c r="AV93" s="82">
        <f t="shared" si="28"/>
        <v>55.62</v>
      </c>
      <c r="AW93" s="82">
        <f t="shared" si="29"/>
        <v>5.13</v>
      </c>
      <c r="AX93" s="82">
        <f t="shared" si="30"/>
        <v>8.36</v>
      </c>
      <c r="AY93" s="82">
        <f t="shared" si="31"/>
        <v>0</v>
      </c>
      <c r="AZ93" s="82">
        <f t="shared" si="32"/>
        <v>60.75</v>
      </c>
      <c r="BA93" s="82">
        <f t="shared" si="33"/>
        <v>8.36</v>
      </c>
      <c r="BB93" s="82">
        <f t="shared" si="34"/>
        <v>69.11</v>
      </c>
      <c r="BE93" t="str">
        <f t="shared" si="35"/>
        <v>0064_AZ_TP2_SEXE1</v>
      </c>
      <c r="BF93">
        <v>1</v>
      </c>
      <c r="BG93" t="s">
        <v>200</v>
      </c>
      <c r="BH93" t="s">
        <v>198</v>
      </c>
      <c r="BI93" t="s">
        <v>185</v>
      </c>
      <c r="BJ93" s="61">
        <v>98.303865024860798</v>
      </c>
      <c r="BK93" s="61">
        <f t="shared" si="36"/>
        <v>98.303865024860798</v>
      </c>
    </row>
    <row r="94" spans="1:63" x14ac:dyDescent="0.35">
      <c r="A94" t="str">
        <f t="shared" si="20"/>
        <v>0059_Production et distribution d'eau ; assainissement, gestion des déchets et dépollution_1</v>
      </c>
      <c r="B94" t="str">
        <f>INDEX(PDC!$F$1:$G$40,MATCH('RP2016'!C94,PDC!F:F,0),MATCH(PDC!$G$1,PDC!$F$1:$G$1,0))</f>
        <v>Production et distribution d'eau ; assainissement, gestion des déchets et dépollution</v>
      </c>
      <c r="C94" t="s">
        <v>215</v>
      </c>
      <c r="D94" t="s">
        <v>161</v>
      </c>
      <c r="E94" t="s">
        <v>199</v>
      </c>
      <c r="F94" s="58">
        <v>37.541983078198399</v>
      </c>
      <c r="G94">
        <f t="shared" si="38"/>
        <v>37.541983078198399</v>
      </c>
      <c r="P94" t="str">
        <f t="shared" si="21"/>
        <v>8412_20 à 29 ans</v>
      </c>
      <c r="Q94" t="s">
        <v>141</v>
      </c>
      <c r="R94" t="s">
        <v>38</v>
      </c>
      <c r="S94">
        <v>3511.6201296076601</v>
      </c>
      <c r="V94" t="str">
        <f t="shared" si="22"/>
        <v>8419_Professions intermédiaires</v>
      </c>
      <c r="W94" t="s">
        <v>44</v>
      </c>
      <c r="X94" t="s">
        <v>305</v>
      </c>
      <c r="Y94" t="s">
        <v>155</v>
      </c>
      <c r="Z94" s="58">
        <v>7350.7520177224796</v>
      </c>
      <c r="AC94" t="str">
        <f t="shared" si="23"/>
        <v>0059_Ouvriers qualifiés de la manutention, du magasinage et du transport_2</v>
      </c>
      <c r="AD94" t="str">
        <f>INDEX(PDC!$I$1:$L$33,MATCH('RP2016'!AF94,PDC!I:I,0),MATCH(PDC!$K$1,PDC!$I$1:$L$1,0))</f>
        <v>Ouvriers qualifiés de la manutention, du magasinage et du transport</v>
      </c>
      <c r="AE94" t="s">
        <v>200</v>
      </c>
      <c r="AF94" t="s">
        <v>289</v>
      </c>
      <c r="AG94" t="s">
        <v>161</v>
      </c>
      <c r="AH94" s="58">
        <v>86.581797850579306</v>
      </c>
      <c r="AI94">
        <f t="shared" si="24"/>
        <v>86.581797850579306</v>
      </c>
      <c r="AL94" t="str">
        <f t="shared" si="25"/>
        <v>8402_Fabrication d'autres produits industriels</v>
      </c>
      <c r="AM94" t="str">
        <f>INDEX(PDC!$F$42:$G$60,MATCH('RP2016'!$AO94,PDC!$F$42:$F$60,0),2)</f>
        <v>Fabrication d'autres produits industriels</v>
      </c>
      <c r="AN94">
        <v>8402</v>
      </c>
      <c r="AO94" t="s">
        <v>317</v>
      </c>
      <c r="AP94">
        <v>1141.42</v>
      </c>
      <c r="AQ94">
        <v>559.03</v>
      </c>
      <c r="AR94">
        <v>72.97</v>
      </c>
      <c r="AS94">
        <v>40.24</v>
      </c>
      <c r="AT94">
        <f t="shared" si="26"/>
        <v>1700.45</v>
      </c>
      <c r="AU94">
        <f t="shared" si="27"/>
        <v>113.21000000000001</v>
      </c>
      <c r="AV94" s="82">
        <f t="shared" si="28"/>
        <v>1141.42</v>
      </c>
      <c r="AW94" s="82">
        <f t="shared" si="29"/>
        <v>559.03</v>
      </c>
      <c r="AX94" s="82">
        <f t="shared" si="30"/>
        <v>72.97</v>
      </c>
      <c r="AY94" s="82">
        <f t="shared" si="31"/>
        <v>40.24</v>
      </c>
      <c r="AZ94" s="82">
        <f t="shared" si="32"/>
        <v>1700.45</v>
      </c>
      <c r="BA94" s="82">
        <f t="shared" si="33"/>
        <v>113.21000000000001</v>
      </c>
      <c r="BB94" s="82">
        <f t="shared" si="34"/>
        <v>1813.66</v>
      </c>
      <c r="BE94" t="str">
        <f t="shared" si="35"/>
        <v>0064_C1_TP1_SEXE1</v>
      </c>
      <c r="BF94">
        <v>1</v>
      </c>
      <c r="BG94" t="s">
        <v>199</v>
      </c>
      <c r="BH94" t="s">
        <v>314</v>
      </c>
      <c r="BI94" t="s">
        <v>185</v>
      </c>
      <c r="BJ94" s="61">
        <v>134.75774763260401</v>
      </c>
      <c r="BK94" s="61">
        <f t="shared" si="36"/>
        <v>134.75774763260401</v>
      </c>
    </row>
    <row r="95" spans="1:63" x14ac:dyDescent="0.35">
      <c r="A95" t="str">
        <f t="shared" si="20"/>
        <v>0059_Production et distribution d'eau ; assainissement, gestion des déchets et dépollution_2</v>
      </c>
      <c r="B95" t="str">
        <f>INDEX(PDC!$F$1:$G$40,MATCH('RP2016'!C95,PDC!F:F,0),MATCH(PDC!$G$1,PDC!$F$1:$G$1,0))</f>
        <v>Production et distribution d'eau ; assainissement, gestion des déchets et dépollution</v>
      </c>
      <c r="C95" t="s">
        <v>215</v>
      </c>
      <c r="D95" t="s">
        <v>161</v>
      </c>
      <c r="E95" t="s">
        <v>200</v>
      </c>
      <c r="F95" s="58">
        <v>19.8307258672179</v>
      </c>
      <c r="G95">
        <f t="shared" si="38"/>
        <v>19.8307258672179</v>
      </c>
      <c r="P95" t="str">
        <f t="shared" si="21"/>
        <v>8412_30 à 39 ans</v>
      </c>
      <c r="Q95" t="s">
        <v>141</v>
      </c>
      <c r="R95" t="s">
        <v>39</v>
      </c>
      <c r="S95">
        <v>4683.9467230619903</v>
      </c>
      <c r="V95" t="str">
        <f t="shared" si="22"/>
        <v>8419_Employés</v>
      </c>
      <c r="W95" t="s">
        <v>45</v>
      </c>
      <c r="X95" t="s">
        <v>306</v>
      </c>
      <c r="Y95" t="s">
        <v>155</v>
      </c>
      <c r="Z95" s="58">
        <v>10552.5492687488</v>
      </c>
      <c r="AC95" t="str">
        <f t="shared" si="23"/>
        <v>0059_Ouvriers non qualifiés de type industriel_1</v>
      </c>
      <c r="AD95" t="str">
        <f>INDEX(PDC!$I$1:$L$33,MATCH('RP2016'!AF95,PDC!I:I,0),MATCH(PDC!$K$1,PDC!$I$1:$L$1,0))</f>
        <v>Ouvriers non qualifiés de type industriel</v>
      </c>
      <c r="AE95" t="s">
        <v>199</v>
      </c>
      <c r="AF95" t="s">
        <v>290</v>
      </c>
      <c r="AG95" t="s">
        <v>161</v>
      </c>
      <c r="AH95" s="58">
        <v>994.58821628672797</v>
      </c>
      <c r="AI95">
        <f t="shared" si="24"/>
        <v>994.58821628672797</v>
      </c>
      <c r="AL95" t="str">
        <f t="shared" si="25"/>
        <v>8402_Industries extractives,  énergie, eau, gestion des déchets et dépollution</v>
      </c>
      <c r="AM95" t="str">
        <f>INDEX(PDC!$F$42:$G$60,MATCH('RP2016'!$AO95,PDC!$F$42:$F$60,0),2)</f>
        <v>Industries extractives,  énergie, eau, gestion des déchets et dépollution</v>
      </c>
      <c r="AN95">
        <v>8402</v>
      </c>
      <c r="AO95" t="s">
        <v>318</v>
      </c>
      <c r="AP95">
        <v>273.41000000000003</v>
      </c>
      <c r="AQ95">
        <v>58.85</v>
      </c>
      <c r="AR95">
        <v>41.02</v>
      </c>
      <c r="AS95">
        <v>9.84</v>
      </c>
      <c r="AT95">
        <f t="shared" si="26"/>
        <v>332.26000000000005</v>
      </c>
      <c r="AU95">
        <f t="shared" si="27"/>
        <v>50.86</v>
      </c>
      <c r="AV95" s="82">
        <f t="shared" si="28"/>
        <v>273.41000000000003</v>
      </c>
      <c r="AW95" s="82">
        <f t="shared" si="29"/>
        <v>58.85</v>
      </c>
      <c r="AX95" s="82">
        <f t="shared" si="30"/>
        <v>41.02</v>
      </c>
      <c r="AY95" s="82">
        <f t="shared" si="31"/>
        <v>9.84</v>
      </c>
      <c r="AZ95" s="82">
        <f t="shared" si="32"/>
        <v>332.26000000000005</v>
      </c>
      <c r="BA95" s="82">
        <f t="shared" si="33"/>
        <v>50.86</v>
      </c>
      <c r="BB95" s="82">
        <f t="shared" si="34"/>
        <v>383.12000000000006</v>
      </c>
      <c r="BE95" t="str">
        <f t="shared" si="35"/>
        <v>0064_C1_TP2_SEXE1</v>
      </c>
      <c r="BF95">
        <v>1</v>
      </c>
      <c r="BG95" t="s">
        <v>200</v>
      </c>
      <c r="BH95" t="s">
        <v>314</v>
      </c>
      <c r="BI95" t="s">
        <v>185</v>
      </c>
      <c r="BJ95" s="83">
        <v>4.3116017303263403</v>
      </c>
      <c r="BK95" s="61" t="str">
        <f t="shared" si="36"/>
        <v>(s)</v>
      </c>
    </row>
    <row r="96" spans="1:63" x14ac:dyDescent="0.35">
      <c r="A96" t="str">
        <f t="shared" si="20"/>
        <v>0059_Construction _1</v>
      </c>
      <c r="B96" t="str">
        <f>INDEX(PDC!$F$1:$G$40,MATCH('RP2016'!C96,PDC!F:F,0),MATCH(PDC!$G$1,PDC!$F$1:$G$1,0))</f>
        <v xml:space="preserve">Construction </v>
      </c>
      <c r="C96" t="s">
        <v>216</v>
      </c>
      <c r="D96" t="s">
        <v>161</v>
      </c>
      <c r="E96" t="s">
        <v>199</v>
      </c>
      <c r="F96" s="58">
        <v>894.12142037431897</v>
      </c>
      <c r="G96">
        <f t="shared" si="38"/>
        <v>894.12142037431897</v>
      </c>
      <c r="P96" t="str">
        <f t="shared" si="21"/>
        <v>8412_40 à 49 ans</v>
      </c>
      <c r="Q96" t="s">
        <v>141</v>
      </c>
      <c r="R96" t="s">
        <v>40</v>
      </c>
      <c r="S96">
        <v>5605.4219987004999</v>
      </c>
      <c r="V96" t="str">
        <f t="shared" si="22"/>
        <v>8419_Ouvriers</v>
      </c>
      <c r="W96" t="s">
        <v>46</v>
      </c>
      <c r="X96" t="s">
        <v>307</v>
      </c>
      <c r="Y96" t="s">
        <v>155</v>
      </c>
      <c r="Z96" s="58">
        <v>9322.7273255329092</v>
      </c>
      <c r="AC96" t="str">
        <f t="shared" si="23"/>
        <v>0059_Ouvriers non qualifiés de type industriel_2</v>
      </c>
      <c r="AD96" t="str">
        <f>INDEX(PDC!$I$1:$L$33,MATCH('RP2016'!AF96,PDC!I:I,0),MATCH(PDC!$K$1,PDC!$I$1:$L$1,0))</f>
        <v>Ouvriers non qualifiés de type industriel</v>
      </c>
      <c r="AE96" t="s">
        <v>200</v>
      </c>
      <c r="AF96" t="s">
        <v>290</v>
      </c>
      <c r="AG96" t="s">
        <v>161</v>
      </c>
      <c r="AH96" s="58">
        <v>406.11747249743098</v>
      </c>
      <c r="AI96">
        <f t="shared" si="24"/>
        <v>406.11747249743098</v>
      </c>
      <c r="AL96" t="str">
        <f t="shared" si="25"/>
        <v>8402_Construction</v>
      </c>
      <c r="AM96" t="str">
        <f>INDEX(PDC!$F$42:$G$60,MATCH('RP2016'!$AO96,PDC!$F$42:$F$60,0),2)</f>
        <v>Construction</v>
      </c>
      <c r="AN96">
        <v>8402</v>
      </c>
      <c r="AO96" t="s">
        <v>216</v>
      </c>
      <c r="AP96">
        <v>2114.85</v>
      </c>
      <c r="AQ96">
        <v>293.58999999999997</v>
      </c>
      <c r="AR96">
        <v>281.27999999999997</v>
      </c>
      <c r="AS96">
        <v>51.48</v>
      </c>
      <c r="AT96">
        <f t="shared" si="26"/>
        <v>2408.44</v>
      </c>
      <c r="AU96">
        <f t="shared" si="27"/>
        <v>332.76</v>
      </c>
      <c r="AV96" s="82">
        <f t="shared" si="28"/>
        <v>2114.85</v>
      </c>
      <c r="AW96" s="82">
        <f t="shared" si="29"/>
        <v>293.58999999999997</v>
      </c>
      <c r="AX96" s="82">
        <f t="shared" si="30"/>
        <v>281.27999999999997</v>
      </c>
      <c r="AY96" s="82">
        <f t="shared" si="31"/>
        <v>51.48</v>
      </c>
      <c r="AZ96" s="82">
        <f t="shared" si="32"/>
        <v>2408.44</v>
      </c>
      <c r="BA96" s="82">
        <f t="shared" si="33"/>
        <v>332.76</v>
      </c>
      <c r="BB96" s="82">
        <f t="shared" si="34"/>
        <v>2741.2</v>
      </c>
      <c r="BE96" t="str">
        <f t="shared" si="35"/>
        <v>0064_C3_TP1_SEXE1</v>
      </c>
      <c r="BF96">
        <v>1</v>
      </c>
      <c r="BG96" t="s">
        <v>199</v>
      </c>
      <c r="BH96" t="s">
        <v>315</v>
      </c>
      <c r="BI96" t="s">
        <v>185</v>
      </c>
      <c r="BJ96" s="61">
        <v>46.664771541053497</v>
      </c>
      <c r="BK96" s="61">
        <f t="shared" si="36"/>
        <v>46.664771541053497</v>
      </c>
    </row>
    <row r="97" spans="1:63" x14ac:dyDescent="0.35">
      <c r="A97" t="str">
        <f t="shared" si="20"/>
        <v>0059_Construction _2</v>
      </c>
      <c r="B97" t="str">
        <f>INDEX(PDC!$F$1:$G$40,MATCH('RP2016'!C97,PDC!F:F,0),MATCH(PDC!$G$1,PDC!$F$1:$G$1,0))</f>
        <v xml:space="preserve">Construction </v>
      </c>
      <c r="C97" t="s">
        <v>216</v>
      </c>
      <c r="D97" t="s">
        <v>161</v>
      </c>
      <c r="E97" t="s">
        <v>200</v>
      </c>
      <c r="F97" s="58">
        <v>67.0049787501829</v>
      </c>
      <c r="G97">
        <f t="shared" si="38"/>
        <v>67.0049787501829</v>
      </c>
      <c r="P97" t="str">
        <f t="shared" si="21"/>
        <v>8412_50 à 59 ans</v>
      </c>
      <c r="Q97" t="s">
        <v>141</v>
      </c>
      <c r="R97" t="s">
        <v>41</v>
      </c>
      <c r="S97">
        <v>4898.3004642139504</v>
      </c>
      <c r="V97" t="str">
        <f t="shared" si="22"/>
        <v>8420_Cadres et professions intellectuelles supérieures</v>
      </c>
      <c r="W97" t="s">
        <v>43</v>
      </c>
      <c r="X97" t="s">
        <v>304</v>
      </c>
      <c r="Y97" t="s">
        <v>157</v>
      </c>
      <c r="Z97" s="58">
        <v>1307.6322363761001</v>
      </c>
      <c r="AC97" t="str">
        <f t="shared" si="23"/>
        <v>0059_Ouvriers non qualifiés de type artisanal_1</v>
      </c>
      <c r="AD97" t="str">
        <f>INDEX(PDC!$I$1:$L$33,MATCH('RP2016'!AF97,PDC!I:I,0),MATCH(PDC!$K$1,PDC!$I$1:$L$1,0))</f>
        <v>Ouvriers non qualifiés de type artisanal</v>
      </c>
      <c r="AE97" t="s">
        <v>199</v>
      </c>
      <c r="AF97" t="s">
        <v>291</v>
      </c>
      <c r="AG97" t="s">
        <v>161</v>
      </c>
      <c r="AH97" s="58">
        <v>339.12973523942497</v>
      </c>
      <c r="AI97">
        <f t="shared" si="24"/>
        <v>339.12973523942497</v>
      </c>
      <c r="AL97" t="str">
        <f t="shared" si="25"/>
        <v>8402_Commerce ; réparation d'automobiles et de motocycles</v>
      </c>
      <c r="AM97" t="str">
        <f>INDEX(PDC!$F$42:$G$60,MATCH('RP2016'!$AO97,PDC!$F$42:$F$60,0),2)</f>
        <v>Commerce ; réparation d'automobiles et de motocycles</v>
      </c>
      <c r="AN97">
        <v>8402</v>
      </c>
      <c r="AO97" t="s">
        <v>217</v>
      </c>
      <c r="AP97">
        <v>1943.85</v>
      </c>
      <c r="AQ97">
        <v>1815.22</v>
      </c>
      <c r="AR97">
        <v>303.39999999999998</v>
      </c>
      <c r="AS97">
        <v>254.59</v>
      </c>
      <c r="AT97">
        <f t="shared" si="26"/>
        <v>3759.0699999999997</v>
      </c>
      <c r="AU97">
        <f t="shared" si="27"/>
        <v>557.99</v>
      </c>
      <c r="AV97" s="82">
        <f t="shared" si="28"/>
        <v>1943.85</v>
      </c>
      <c r="AW97" s="82">
        <f t="shared" si="29"/>
        <v>1815.22</v>
      </c>
      <c r="AX97" s="82">
        <f t="shared" si="30"/>
        <v>303.39999999999998</v>
      </c>
      <c r="AY97" s="82">
        <f t="shared" si="31"/>
        <v>254.59</v>
      </c>
      <c r="AZ97" s="82">
        <f t="shared" si="32"/>
        <v>3759.0699999999997</v>
      </c>
      <c r="BA97" s="82">
        <f t="shared" si="33"/>
        <v>557.99</v>
      </c>
      <c r="BB97" s="82">
        <f t="shared" si="34"/>
        <v>4317.0599999999995</v>
      </c>
      <c r="BE97" t="str">
        <f t="shared" si="35"/>
        <v>0064_C5_TP1_SEXE1</v>
      </c>
      <c r="BF97">
        <v>1</v>
      </c>
      <c r="BG97" t="s">
        <v>199</v>
      </c>
      <c r="BH97" t="s">
        <v>317</v>
      </c>
      <c r="BI97" t="s">
        <v>185</v>
      </c>
      <c r="BJ97" s="61">
        <v>179.39073112442699</v>
      </c>
      <c r="BK97" s="61">
        <f t="shared" si="36"/>
        <v>179.39073112442699</v>
      </c>
    </row>
    <row r="98" spans="1:63" x14ac:dyDescent="0.35">
      <c r="A98" t="str">
        <f t="shared" si="20"/>
        <v>0059_Commerce ; réparation d'automobiles et de motocycles_1</v>
      </c>
      <c r="B98" t="str">
        <f>INDEX(PDC!$F$1:$G$40,MATCH('RP2016'!C98,PDC!F:F,0),MATCH(PDC!$G$1,PDC!$F$1:$G$1,0))</f>
        <v>Commerce ; réparation d'automobiles et de motocycles</v>
      </c>
      <c r="C98" t="s">
        <v>217</v>
      </c>
      <c r="D98" t="s">
        <v>161</v>
      </c>
      <c r="E98" t="s">
        <v>199</v>
      </c>
      <c r="F98" s="58">
        <v>682.722767287686</v>
      </c>
      <c r="G98">
        <f t="shared" si="38"/>
        <v>682.722767287686</v>
      </c>
      <c r="P98" t="str">
        <f t="shared" si="21"/>
        <v>8412_60 ans et plus</v>
      </c>
      <c r="Q98" t="s">
        <v>141</v>
      </c>
      <c r="R98" t="s">
        <v>42</v>
      </c>
      <c r="S98">
        <v>820.38476311699503</v>
      </c>
      <c r="V98" t="str">
        <f t="shared" si="22"/>
        <v>8420_Professions intermédiaires</v>
      </c>
      <c r="W98" t="s">
        <v>44</v>
      </c>
      <c r="X98" t="s">
        <v>305</v>
      </c>
      <c r="Y98" t="s">
        <v>157</v>
      </c>
      <c r="Z98" s="58">
        <v>4039.4931252249098</v>
      </c>
      <c r="AC98" t="str">
        <f t="shared" si="23"/>
        <v>0059_Ouvriers non qualifiés de type artisanal_2</v>
      </c>
      <c r="AD98" t="str">
        <f>INDEX(PDC!$I$1:$L$33,MATCH('RP2016'!AF98,PDC!I:I,0),MATCH(PDC!$K$1,PDC!$I$1:$L$1,0))</f>
        <v>Ouvriers non qualifiés de type artisanal</v>
      </c>
      <c r="AE98" t="s">
        <v>200</v>
      </c>
      <c r="AF98" t="s">
        <v>291</v>
      </c>
      <c r="AG98" t="s">
        <v>161</v>
      </c>
      <c r="AH98" s="58">
        <v>132.382951013015</v>
      </c>
      <c r="AI98">
        <f t="shared" si="24"/>
        <v>132.382951013015</v>
      </c>
      <c r="AL98" t="str">
        <f t="shared" si="25"/>
        <v>8402_Transports et entreposage</v>
      </c>
      <c r="AM98" t="str">
        <f>INDEX(PDC!$F$42:$G$60,MATCH('RP2016'!$AO98,PDC!$F$42:$F$60,0),2)</f>
        <v>Transports et entreposage</v>
      </c>
      <c r="AN98">
        <v>8402</v>
      </c>
      <c r="AO98" t="s">
        <v>218</v>
      </c>
      <c r="AP98">
        <v>745.73</v>
      </c>
      <c r="AQ98">
        <v>264.26</v>
      </c>
      <c r="AR98">
        <v>81.77</v>
      </c>
      <c r="AS98">
        <v>20.010000000000002</v>
      </c>
      <c r="AT98">
        <f t="shared" si="26"/>
        <v>1009.99</v>
      </c>
      <c r="AU98">
        <f t="shared" si="27"/>
        <v>101.78</v>
      </c>
      <c r="AV98" s="82">
        <f t="shared" si="28"/>
        <v>745.73</v>
      </c>
      <c r="AW98" s="82">
        <f t="shared" si="29"/>
        <v>264.26</v>
      </c>
      <c r="AX98" s="82">
        <f t="shared" si="30"/>
        <v>81.77</v>
      </c>
      <c r="AY98" s="82">
        <f t="shared" si="31"/>
        <v>20.010000000000002</v>
      </c>
      <c r="AZ98" s="82">
        <f t="shared" si="32"/>
        <v>1009.99</v>
      </c>
      <c r="BA98" s="82">
        <f t="shared" si="33"/>
        <v>101.78</v>
      </c>
      <c r="BB98" s="82">
        <f t="shared" si="34"/>
        <v>1111.77</v>
      </c>
      <c r="BE98" t="str">
        <f t="shared" si="35"/>
        <v>0064_C5_TP2_SEXE1</v>
      </c>
      <c r="BF98">
        <v>1</v>
      </c>
      <c r="BG98" t="s">
        <v>200</v>
      </c>
      <c r="BH98" t="s">
        <v>317</v>
      </c>
      <c r="BI98" t="s">
        <v>185</v>
      </c>
      <c r="BJ98" s="61">
        <v>5</v>
      </c>
      <c r="BK98" s="61">
        <f t="shared" si="36"/>
        <v>5</v>
      </c>
    </row>
    <row r="99" spans="1:63" x14ac:dyDescent="0.35">
      <c r="A99" t="str">
        <f t="shared" si="20"/>
        <v>0059_Commerce ; réparation d'automobiles et de motocycles_2</v>
      </c>
      <c r="B99" t="str">
        <f>INDEX(PDC!$F$1:$G$40,MATCH('RP2016'!C99,PDC!F:F,0),MATCH(PDC!$G$1,PDC!$F$1:$G$1,0))</f>
        <v>Commerce ; réparation d'automobiles et de motocycles</v>
      </c>
      <c r="C99" t="s">
        <v>217</v>
      </c>
      <c r="D99" t="s">
        <v>161</v>
      </c>
      <c r="E99" t="s">
        <v>200</v>
      </c>
      <c r="F99" s="58">
        <v>692.18341765059301</v>
      </c>
      <c r="G99">
        <f t="shared" si="38"/>
        <v>692.18341765059301</v>
      </c>
      <c r="P99" t="str">
        <f t="shared" si="21"/>
        <v>8412_moins de 20 ans</v>
      </c>
      <c r="Q99" t="s">
        <v>141</v>
      </c>
      <c r="R99" t="s">
        <v>37</v>
      </c>
      <c r="S99">
        <v>701.02960779150203</v>
      </c>
      <c r="V99" t="str">
        <f t="shared" si="22"/>
        <v>8420_Employés</v>
      </c>
      <c r="W99" t="s">
        <v>45</v>
      </c>
      <c r="X99" t="s">
        <v>306</v>
      </c>
      <c r="Y99" t="s">
        <v>157</v>
      </c>
      <c r="Z99" s="58">
        <v>5997.1101398013398</v>
      </c>
      <c r="AC99" t="str">
        <f t="shared" si="23"/>
        <v>0059_Ouvriers agricoles_1</v>
      </c>
      <c r="AD99" t="str">
        <f>INDEX(PDC!$I$1:$L$33,MATCH('RP2016'!AF99,PDC!I:I,0),MATCH(PDC!$K$1,PDC!$I$1:$L$1,0))</f>
        <v>Ouvriers agricoles</v>
      </c>
      <c r="AE99" t="s">
        <v>199</v>
      </c>
      <c r="AF99" t="s">
        <v>109</v>
      </c>
      <c r="AG99" t="s">
        <v>161</v>
      </c>
      <c r="AH99" s="58">
        <v>149.537384701598</v>
      </c>
      <c r="AI99">
        <f t="shared" si="24"/>
        <v>149.537384701598</v>
      </c>
      <c r="AL99" t="str">
        <f t="shared" si="25"/>
        <v>8402_Hébergement et restauration</v>
      </c>
      <c r="AM99" t="str">
        <f>INDEX(PDC!$F$42:$G$60,MATCH('RP2016'!$AO99,PDC!$F$42:$F$60,0),2)</f>
        <v>Hébergement et restauration</v>
      </c>
      <c r="AN99">
        <v>8402</v>
      </c>
      <c r="AO99" t="s">
        <v>219</v>
      </c>
      <c r="AP99">
        <v>469.91</v>
      </c>
      <c r="AQ99">
        <v>443.49</v>
      </c>
      <c r="AR99">
        <v>206.76</v>
      </c>
      <c r="AS99">
        <v>234.06</v>
      </c>
      <c r="AT99">
        <f t="shared" si="26"/>
        <v>913.40000000000009</v>
      </c>
      <c r="AU99">
        <f t="shared" si="27"/>
        <v>440.82</v>
      </c>
      <c r="AV99" s="82">
        <f t="shared" si="28"/>
        <v>469.91</v>
      </c>
      <c r="AW99" s="82">
        <f t="shared" si="29"/>
        <v>443.49</v>
      </c>
      <c r="AX99" s="82">
        <f t="shared" si="30"/>
        <v>206.76</v>
      </c>
      <c r="AY99" s="82">
        <f t="shared" si="31"/>
        <v>234.06</v>
      </c>
      <c r="AZ99" s="82">
        <f t="shared" si="32"/>
        <v>913.40000000000009</v>
      </c>
      <c r="BA99" s="82">
        <f t="shared" si="33"/>
        <v>440.82</v>
      </c>
      <c r="BB99" s="82">
        <f t="shared" si="34"/>
        <v>1354.22</v>
      </c>
      <c r="BE99" t="str">
        <f t="shared" si="35"/>
        <v>0064_DE_TP1_SEXE1</v>
      </c>
      <c r="BF99">
        <v>1</v>
      </c>
      <c r="BG99" t="s">
        <v>199</v>
      </c>
      <c r="BH99" t="s">
        <v>318</v>
      </c>
      <c r="BI99" t="s">
        <v>185</v>
      </c>
      <c r="BJ99" s="61">
        <v>10.104951917644099</v>
      </c>
      <c r="BK99" s="61">
        <f t="shared" si="36"/>
        <v>10.104951917644099</v>
      </c>
    </row>
    <row r="100" spans="1:63" x14ac:dyDescent="0.35">
      <c r="A100" t="str">
        <f t="shared" si="20"/>
        <v>0059_Transports et entreposage _1</v>
      </c>
      <c r="B100" t="str">
        <f>INDEX(PDC!$F$1:$G$40,MATCH('RP2016'!C100,PDC!F:F,0),MATCH(PDC!$G$1,PDC!$F$1:$G$1,0))</f>
        <v xml:space="preserve">Transports et entreposage </v>
      </c>
      <c r="C100" t="s">
        <v>218</v>
      </c>
      <c r="D100" t="s">
        <v>161</v>
      </c>
      <c r="E100" t="s">
        <v>199</v>
      </c>
      <c r="F100" s="58">
        <v>520.04014738553303</v>
      </c>
      <c r="G100">
        <f t="shared" si="38"/>
        <v>520.04014738553303</v>
      </c>
      <c r="P100" t="str">
        <f t="shared" si="21"/>
        <v>8413_20 à 29 ans</v>
      </c>
      <c r="Q100" t="s">
        <v>143</v>
      </c>
      <c r="R100" t="s">
        <v>38</v>
      </c>
      <c r="S100">
        <v>9946.0507925912298</v>
      </c>
      <c r="V100" t="str">
        <f t="shared" si="22"/>
        <v>8420_Ouvriers</v>
      </c>
      <c r="W100" t="s">
        <v>46</v>
      </c>
      <c r="X100" t="s">
        <v>307</v>
      </c>
      <c r="Y100" t="s">
        <v>157</v>
      </c>
      <c r="Z100" s="58">
        <v>8966.7212928840709</v>
      </c>
      <c r="AC100" t="str">
        <f t="shared" si="23"/>
        <v>0059_Ouvriers agricoles_2</v>
      </c>
      <c r="AD100" t="str">
        <f>INDEX(PDC!$I$1:$L$33,MATCH('RP2016'!AF100,PDC!I:I,0),MATCH(PDC!$K$1,PDC!$I$1:$L$1,0))</f>
        <v>Ouvriers agricoles</v>
      </c>
      <c r="AE100" t="s">
        <v>200</v>
      </c>
      <c r="AF100" t="s">
        <v>109</v>
      </c>
      <c r="AG100" t="s">
        <v>161</v>
      </c>
      <c r="AH100" s="58">
        <v>106.135106910285</v>
      </c>
      <c r="AI100">
        <f t="shared" si="24"/>
        <v>106.135106910285</v>
      </c>
      <c r="AL100" t="str">
        <f t="shared" si="25"/>
        <v>8402_Information et communication</v>
      </c>
      <c r="AM100" t="str">
        <f>INDEX(PDC!$F$42:$G$60,MATCH('RP2016'!$AO100,PDC!$F$42:$F$60,0),2)</f>
        <v>Information et communication</v>
      </c>
      <c r="AN100">
        <v>8402</v>
      </c>
      <c r="AO100" t="s">
        <v>319</v>
      </c>
      <c r="AP100">
        <v>164.16</v>
      </c>
      <c r="AQ100">
        <v>70.760000000000005</v>
      </c>
      <c r="AR100">
        <v>21.32</v>
      </c>
      <c r="AS100">
        <v>31.45</v>
      </c>
      <c r="AT100">
        <f t="shared" si="26"/>
        <v>234.92000000000002</v>
      </c>
      <c r="AU100">
        <f t="shared" si="27"/>
        <v>52.769999999999996</v>
      </c>
      <c r="AV100" s="82">
        <f t="shared" si="28"/>
        <v>164.16</v>
      </c>
      <c r="AW100" s="82">
        <f t="shared" si="29"/>
        <v>70.760000000000005</v>
      </c>
      <c r="AX100" s="82">
        <f t="shared" si="30"/>
        <v>21.32</v>
      </c>
      <c r="AY100" s="82">
        <f t="shared" si="31"/>
        <v>31.45</v>
      </c>
      <c r="AZ100" s="82">
        <f t="shared" si="32"/>
        <v>234.92000000000002</v>
      </c>
      <c r="BA100" s="82">
        <f t="shared" si="33"/>
        <v>52.769999999999996</v>
      </c>
      <c r="BB100" s="82">
        <f t="shared" si="34"/>
        <v>287.69</v>
      </c>
      <c r="BE100" t="str">
        <f t="shared" si="35"/>
        <v>0064_FZ_TP1_SEXE1</v>
      </c>
      <c r="BF100">
        <v>1</v>
      </c>
      <c r="BG100" t="s">
        <v>199</v>
      </c>
      <c r="BH100" t="s">
        <v>216</v>
      </c>
      <c r="BI100" t="s">
        <v>185</v>
      </c>
      <c r="BJ100" s="61">
        <v>354.88665066185399</v>
      </c>
      <c r="BK100" s="61">
        <f t="shared" si="36"/>
        <v>354.88665066185399</v>
      </c>
    </row>
    <row r="101" spans="1:63" x14ac:dyDescent="0.35">
      <c r="A101" t="str">
        <f t="shared" si="20"/>
        <v>0059_Transports et entreposage _2</v>
      </c>
      <c r="B101" t="str">
        <f>INDEX(PDC!$F$1:$G$40,MATCH('RP2016'!C101,PDC!F:F,0),MATCH(PDC!$G$1,PDC!$F$1:$G$1,0))</f>
        <v xml:space="preserve">Transports et entreposage </v>
      </c>
      <c r="C101" t="s">
        <v>218</v>
      </c>
      <c r="D101" t="s">
        <v>161</v>
      </c>
      <c r="E101" t="s">
        <v>200</v>
      </c>
      <c r="F101" s="58">
        <v>208.51692097935</v>
      </c>
      <c r="G101">
        <f t="shared" si="38"/>
        <v>208.51692097935</v>
      </c>
      <c r="P101" t="str">
        <f t="shared" si="21"/>
        <v>8413_30 à 39 ans</v>
      </c>
      <c r="Q101" t="s">
        <v>143</v>
      </c>
      <c r="R101" t="s">
        <v>39</v>
      </c>
      <c r="S101">
        <v>9315.9223416954992</v>
      </c>
      <c r="V101" t="str">
        <f t="shared" si="22"/>
        <v>8421_Cadres et professions intellectuelles supérieures</v>
      </c>
      <c r="W101" t="s">
        <v>43</v>
      </c>
      <c r="X101" t="s">
        <v>304</v>
      </c>
      <c r="Y101" t="s">
        <v>159</v>
      </c>
      <c r="Z101" s="58">
        <v>146890.731247099</v>
      </c>
      <c r="AC101" t="str">
        <f t="shared" si="23"/>
        <v>0063_Professions libérales*_1</v>
      </c>
      <c r="AD101" t="str">
        <f>INDEX(PDC!$I$1:$L$33,MATCH('RP2016'!AF101,PDC!I:I,0),MATCH(PDC!$K$1,PDC!$I$1:$L$1,0))</f>
        <v>Professions libérales*</v>
      </c>
      <c r="AE101" t="s">
        <v>199</v>
      </c>
      <c r="AF101" t="s">
        <v>273</v>
      </c>
      <c r="AG101" t="s">
        <v>181</v>
      </c>
      <c r="AH101" s="58">
        <v>10.047588196951301</v>
      </c>
      <c r="AI101">
        <f t="shared" si="24"/>
        <v>10.047588196951301</v>
      </c>
      <c r="AL101" t="str">
        <f t="shared" si="25"/>
        <v>8402_Activités financières et d'assurance</v>
      </c>
      <c r="AM101" t="str">
        <f>INDEX(PDC!$F$42:$G$60,MATCH('RP2016'!$AO101,PDC!$F$42:$F$60,0),2)</f>
        <v>Activités financières et d'assurance</v>
      </c>
      <c r="AN101">
        <v>8402</v>
      </c>
      <c r="AO101" t="s">
        <v>223</v>
      </c>
      <c r="AP101">
        <v>309.35000000000002</v>
      </c>
      <c r="AQ101">
        <v>491.55</v>
      </c>
      <c r="AR101">
        <v>23.87</v>
      </c>
      <c r="AS101">
        <v>26.22</v>
      </c>
      <c r="AT101">
        <f t="shared" si="26"/>
        <v>800.90000000000009</v>
      </c>
      <c r="AU101">
        <f t="shared" si="27"/>
        <v>50.09</v>
      </c>
      <c r="AV101" s="82">
        <f t="shared" si="28"/>
        <v>309.35000000000002</v>
      </c>
      <c r="AW101" s="82">
        <f t="shared" si="29"/>
        <v>491.55</v>
      </c>
      <c r="AX101" s="82">
        <f t="shared" si="30"/>
        <v>23.87</v>
      </c>
      <c r="AY101" s="82">
        <f t="shared" si="31"/>
        <v>26.22</v>
      </c>
      <c r="AZ101" s="82">
        <f t="shared" si="32"/>
        <v>800.90000000000009</v>
      </c>
      <c r="BA101" s="82">
        <f t="shared" si="33"/>
        <v>50.09</v>
      </c>
      <c r="BB101" s="82">
        <f t="shared" si="34"/>
        <v>850.99000000000012</v>
      </c>
      <c r="BE101" t="str">
        <f t="shared" si="35"/>
        <v>0064_FZ_TP2_SEXE1</v>
      </c>
      <c r="BF101">
        <v>1</v>
      </c>
      <c r="BG101" t="s">
        <v>200</v>
      </c>
      <c r="BH101" t="s">
        <v>216</v>
      </c>
      <c r="BI101" t="s">
        <v>185</v>
      </c>
      <c r="BJ101" s="61">
        <v>29.940784116865899</v>
      </c>
      <c r="BK101" s="61">
        <f t="shared" si="36"/>
        <v>29.940784116865899</v>
      </c>
    </row>
    <row r="102" spans="1:63" x14ac:dyDescent="0.35">
      <c r="A102" t="str">
        <f t="shared" si="20"/>
        <v>0059_Hébergement et restauration_1</v>
      </c>
      <c r="B102" t="str">
        <f>INDEX(PDC!$F$1:$G$40,MATCH('RP2016'!C102,PDC!F:F,0),MATCH(PDC!$G$1,PDC!$F$1:$G$1,0))</f>
        <v>Hébergement et restauration</v>
      </c>
      <c r="C102" t="s">
        <v>219</v>
      </c>
      <c r="D102" t="s">
        <v>161</v>
      </c>
      <c r="E102" t="s">
        <v>199</v>
      </c>
      <c r="F102" s="58">
        <v>165.88432184870899</v>
      </c>
      <c r="G102">
        <f t="shared" si="38"/>
        <v>165.88432184870899</v>
      </c>
      <c r="P102" t="str">
        <f t="shared" si="21"/>
        <v>8413_40 à 49 ans</v>
      </c>
      <c r="Q102" t="s">
        <v>143</v>
      </c>
      <c r="R102" t="s">
        <v>40</v>
      </c>
      <c r="S102">
        <v>9795.7971788732702</v>
      </c>
      <c r="V102" t="str">
        <f t="shared" si="22"/>
        <v>8421_Professions intermédiaires</v>
      </c>
      <c r="W102" t="s">
        <v>44</v>
      </c>
      <c r="X102" t="s">
        <v>305</v>
      </c>
      <c r="Y102" t="s">
        <v>159</v>
      </c>
      <c r="Z102" s="58">
        <v>191403.20240775301</v>
      </c>
      <c r="AC102" t="str">
        <f t="shared" si="23"/>
        <v>0063_Professions libérales*_2</v>
      </c>
      <c r="AD102" t="str">
        <f>INDEX(PDC!$I$1:$L$33,MATCH('RP2016'!AF102,PDC!I:I,0),MATCH(PDC!$K$1,PDC!$I$1:$L$1,0))</f>
        <v>Professions libérales*</v>
      </c>
      <c r="AE102" t="s">
        <v>200</v>
      </c>
      <c r="AF102" t="s">
        <v>273</v>
      </c>
      <c r="AG102" t="s">
        <v>181</v>
      </c>
      <c r="AH102" s="58">
        <v>20.1115519397542</v>
      </c>
      <c r="AI102">
        <f t="shared" si="24"/>
        <v>20.1115519397542</v>
      </c>
      <c r="AL102" t="str">
        <f t="shared" si="25"/>
        <v>8402_Activités immobilières</v>
      </c>
      <c r="AM102" t="str">
        <f>INDEX(PDC!$F$42:$G$60,MATCH('RP2016'!$AO102,PDC!$F$42:$F$60,0),2)</f>
        <v>Activités immobilières</v>
      </c>
      <c r="AN102">
        <v>8402</v>
      </c>
      <c r="AO102" t="s">
        <v>224</v>
      </c>
      <c r="AP102">
        <v>55.07</v>
      </c>
      <c r="AQ102">
        <v>142.21</v>
      </c>
      <c r="AR102">
        <v>8.92</v>
      </c>
      <c r="AS102">
        <v>21.77</v>
      </c>
      <c r="AT102">
        <f t="shared" si="26"/>
        <v>197.28</v>
      </c>
      <c r="AU102">
        <f t="shared" si="27"/>
        <v>30.689999999999998</v>
      </c>
      <c r="AV102" s="82">
        <f t="shared" si="28"/>
        <v>55.07</v>
      </c>
      <c r="AW102" s="82">
        <f t="shared" si="29"/>
        <v>142.21</v>
      </c>
      <c r="AX102" s="82">
        <f t="shared" si="30"/>
        <v>8.92</v>
      </c>
      <c r="AY102" s="82">
        <f t="shared" si="31"/>
        <v>21.77</v>
      </c>
      <c r="AZ102" s="82">
        <f t="shared" si="32"/>
        <v>197.28</v>
      </c>
      <c r="BA102" s="82">
        <f t="shared" si="33"/>
        <v>30.689999999999998</v>
      </c>
      <c r="BB102" s="82">
        <f t="shared" si="34"/>
        <v>227.97</v>
      </c>
      <c r="BE102" t="str">
        <f t="shared" si="35"/>
        <v>0064_GZ_TP1_SEXE1</v>
      </c>
      <c r="BF102">
        <v>1</v>
      </c>
      <c r="BG102" t="s">
        <v>199</v>
      </c>
      <c r="BH102" t="s">
        <v>217</v>
      </c>
      <c r="BI102" t="s">
        <v>185</v>
      </c>
      <c r="BJ102" s="61">
        <v>296.56699365549599</v>
      </c>
      <c r="BK102" s="61">
        <f t="shared" si="36"/>
        <v>296.56699365549599</v>
      </c>
    </row>
    <row r="103" spans="1:63" x14ac:dyDescent="0.35">
      <c r="A103" t="str">
        <f t="shared" si="20"/>
        <v>0059_Hébergement et restauration_2</v>
      </c>
      <c r="B103" t="str">
        <f>INDEX(PDC!$F$1:$G$40,MATCH('RP2016'!C103,PDC!F:F,0),MATCH(PDC!$G$1,PDC!$F$1:$G$1,0))</f>
        <v>Hébergement et restauration</v>
      </c>
      <c r="C103" t="s">
        <v>219</v>
      </c>
      <c r="D103" t="s">
        <v>161</v>
      </c>
      <c r="E103" t="s">
        <v>200</v>
      </c>
      <c r="F103" s="58">
        <v>160.18923946922101</v>
      </c>
      <c r="G103">
        <f t="shared" si="38"/>
        <v>160.18923946922101</v>
      </c>
      <c r="P103" t="str">
        <f t="shared" si="21"/>
        <v>8413_50 à 59 ans</v>
      </c>
      <c r="Q103" t="s">
        <v>143</v>
      </c>
      <c r="R103" t="s">
        <v>41</v>
      </c>
      <c r="S103">
        <v>8489.0149739812005</v>
      </c>
      <c r="V103" t="str">
        <f t="shared" si="22"/>
        <v>8421_Employés</v>
      </c>
      <c r="W103" t="s">
        <v>45</v>
      </c>
      <c r="X103" t="s">
        <v>306</v>
      </c>
      <c r="Y103" t="s">
        <v>159</v>
      </c>
      <c r="Z103" s="58">
        <v>170986.80434127201</v>
      </c>
      <c r="AC103" t="str">
        <f t="shared" si="23"/>
        <v>0063_Cadres de la fonction publique_1</v>
      </c>
      <c r="AD103" t="str">
        <f>INDEX(PDC!$I$1:$L$33,MATCH('RP2016'!AF103,PDC!I:I,0),MATCH(PDC!$K$1,PDC!$I$1:$L$1,0))</f>
        <v>Cadres de la fonction publique</v>
      </c>
      <c r="AE103" t="s">
        <v>199</v>
      </c>
      <c r="AF103" t="s">
        <v>274</v>
      </c>
      <c r="AG103" t="s">
        <v>181</v>
      </c>
      <c r="AH103" s="58">
        <v>10.045552194647</v>
      </c>
      <c r="AI103">
        <f t="shared" si="24"/>
        <v>10.045552194647</v>
      </c>
      <c r="AL103" t="str">
        <f t="shared" si="25"/>
        <v>8402_Activités scientifiques et techniques ; services administratifs et de soutien</v>
      </c>
      <c r="AM103" t="str">
        <f>INDEX(PDC!$F$42:$G$60,MATCH('RP2016'!$AO103,PDC!$F$42:$F$60,0),2)</f>
        <v>Activités scientifiques et techniques ; services administratifs et de soutien</v>
      </c>
      <c r="AN103">
        <v>8402</v>
      </c>
      <c r="AO103" t="s">
        <v>320</v>
      </c>
      <c r="AP103">
        <v>634.12</v>
      </c>
      <c r="AQ103">
        <v>638.49</v>
      </c>
      <c r="AR103">
        <v>421.86</v>
      </c>
      <c r="AS103">
        <v>226.89</v>
      </c>
      <c r="AT103">
        <f t="shared" si="26"/>
        <v>1272.6100000000001</v>
      </c>
      <c r="AU103">
        <f t="shared" si="27"/>
        <v>648.75</v>
      </c>
      <c r="AV103" s="82">
        <f t="shared" si="28"/>
        <v>634.12</v>
      </c>
      <c r="AW103" s="82">
        <f t="shared" si="29"/>
        <v>638.49</v>
      </c>
      <c r="AX103" s="82">
        <f t="shared" si="30"/>
        <v>421.86</v>
      </c>
      <c r="AY103" s="82">
        <f t="shared" si="31"/>
        <v>226.89</v>
      </c>
      <c r="AZ103" s="82">
        <f t="shared" si="32"/>
        <v>1272.6100000000001</v>
      </c>
      <c r="BA103" s="82">
        <f t="shared" si="33"/>
        <v>648.75</v>
      </c>
      <c r="BB103" s="82">
        <f t="shared" si="34"/>
        <v>1921.3600000000001</v>
      </c>
      <c r="BE103" t="str">
        <f t="shared" si="35"/>
        <v>0064_GZ_TP2_SEXE1</v>
      </c>
      <c r="BF103">
        <v>1</v>
      </c>
      <c r="BG103" t="s">
        <v>200</v>
      </c>
      <c r="BH103" t="s">
        <v>217</v>
      </c>
      <c r="BI103" t="s">
        <v>185</v>
      </c>
      <c r="BJ103" s="61">
        <v>23.272930061191499</v>
      </c>
      <c r="BK103" s="61">
        <f t="shared" si="36"/>
        <v>23.272930061191499</v>
      </c>
    </row>
    <row r="104" spans="1:63" x14ac:dyDescent="0.35">
      <c r="A104" t="str">
        <f t="shared" si="20"/>
        <v>0059_Edition, audiovisuel et diffusion_2</v>
      </c>
      <c r="B104" t="str">
        <f>INDEX(PDC!$F$1:$G$40,MATCH('RP2016'!C104,PDC!F:F,0),MATCH(PDC!$G$1,PDC!$F$1:$G$1,0))</f>
        <v>Edition, audiovisuel et diffusion</v>
      </c>
      <c r="C104" t="s">
        <v>220</v>
      </c>
      <c r="D104" t="s">
        <v>161</v>
      </c>
      <c r="E104" t="s">
        <v>200</v>
      </c>
      <c r="F104" s="58">
        <v>9.9759542123487996</v>
      </c>
      <c r="G104">
        <f t="shared" si="38"/>
        <v>9.9759542123487996</v>
      </c>
      <c r="P104" t="str">
        <f t="shared" si="21"/>
        <v>8413_60 ans et plus</v>
      </c>
      <c r="Q104" t="s">
        <v>143</v>
      </c>
      <c r="R104" t="s">
        <v>42</v>
      </c>
      <c r="S104">
        <v>1296.3733828168299</v>
      </c>
      <c r="V104" t="str">
        <f t="shared" si="22"/>
        <v>8421_Ouvriers</v>
      </c>
      <c r="W104" t="s">
        <v>46</v>
      </c>
      <c r="X104" t="s">
        <v>307</v>
      </c>
      <c r="Y104" t="s">
        <v>159</v>
      </c>
      <c r="Z104" s="58">
        <v>130370.76997113699</v>
      </c>
      <c r="AC104" t="str">
        <f t="shared" si="23"/>
        <v>0063_Cadres de la fonction publique_2</v>
      </c>
      <c r="AD104" t="str">
        <f>INDEX(PDC!$I$1:$L$33,MATCH('RP2016'!AF104,PDC!I:I,0),MATCH(PDC!$K$1,PDC!$I$1:$L$1,0))</f>
        <v>Cadres de la fonction publique</v>
      </c>
      <c r="AE104" t="s">
        <v>200</v>
      </c>
      <c r="AF104" t="s">
        <v>274</v>
      </c>
      <c r="AG104" t="s">
        <v>181</v>
      </c>
      <c r="AH104" s="58">
        <v>10.063704681777701</v>
      </c>
      <c r="AI104">
        <f t="shared" si="24"/>
        <v>10.063704681777701</v>
      </c>
      <c r="AL104" t="str">
        <f t="shared" si="25"/>
        <v>8402_Administration publique, enseignement, santé humaine et action sociale</v>
      </c>
      <c r="AM104" t="str">
        <f>INDEX(PDC!$F$42:$G$60,MATCH('RP2016'!$AO104,PDC!$F$42:$F$60,0),2)</f>
        <v>Administration publique, enseignement, santé humaine et action sociale</v>
      </c>
      <c r="AN104">
        <v>8402</v>
      </c>
      <c r="AO104" t="s">
        <v>321</v>
      </c>
      <c r="AP104">
        <v>1913.6</v>
      </c>
      <c r="AQ104">
        <v>4539.8100000000004</v>
      </c>
      <c r="AR104">
        <v>690.94</v>
      </c>
      <c r="AS104">
        <v>1884.74</v>
      </c>
      <c r="AT104">
        <f t="shared" si="26"/>
        <v>6453.41</v>
      </c>
      <c r="AU104">
        <f t="shared" si="27"/>
        <v>2575.6800000000003</v>
      </c>
      <c r="AV104" s="82">
        <f t="shared" si="28"/>
        <v>1913.6</v>
      </c>
      <c r="AW104" s="82">
        <f t="shared" si="29"/>
        <v>4539.8100000000004</v>
      </c>
      <c r="AX104" s="82">
        <f t="shared" si="30"/>
        <v>690.94</v>
      </c>
      <c r="AY104" s="82">
        <f t="shared" si="31"/>
        <v>1884.74</v>
      </c>
      <c r="AZ104" s="82">
        <f t="shared" si="32"/>
        <v>6453.41</v>
      </c>
      <c r="BA104" s="82">
        <f t="shared" si="33"/>
        <v>2575.6800000000003</v>
      </c>
      <c r="BB104" s="82">
        <f t="shared" si="34"/>
        <v>9029.09</v>
      </c>
      <c r="BE104" t="str">
        <f t="shared" si="35"/>
        <v>0064_HZ_TP1_SEXE1</v>
      </c>
      <c r="BF104">
        <v>1</v>
      </c>
      <c r="BG104" t="s">
        <v>199</v>
      </c>
      <c r="BH104" t="s">
        <v>218</v>
      </c>
      <c r="BI104" t="s">
        <v>185</v>
      </c>
      <c r="BJ104" s="61">
        <v>60.844463280289602</v>
      </c>
      <c r="BK104" s="61">
        <f t="shared" si="36"/>
        <v>60.844463280289602</v>
      </c>
    </row>
    <row r="105" spans="1:63" x14ac:dyDescent="0.35">
      <c r="A105" t="str">
        <f t="shared" si="20"/>
        <v>0059_Télécommunications_1</v>
      </c>
      <c r="B105" t="str">
        <f>INDEX(PDC!$F$1:$G$40,MATCH('RP2016'!C105,PDC!F:F,0),MATCH(PDC!$G$1,PDC!$F$1:$G$1,0))</f>
        <v>Télécommunications</v>
      </c>
      <c r="C105" t="s">
        <v>221</v>
      </c>
      <c r="D105" t="s">
        <v>161</v>
      </c>
      <c r="E105" t="s">
        <v>199</v>
      </c>
      <c r="F105" s="58">
        <v>3.3583275228074099</v>
      </c>
      <c r="G105" s="58" t="s">
        <v>242</v>
      </c>
      <c r="H105" s="58"/>
      <c r="I105" s="58"/>
      <c r="J105" s="58"/>
      <c r="P105" t="str">
        <f t="shared" si="21"/>
        <v>8413_moins de 20 ans</v>
      </c>
      <c r="Q105" t="s">
        <v>143</v>
      </c>
      <c r="R105" t="s">
        <v>37</v>
      </c>
      <c r="S105">
        <v>1257.54801876638</v>
      </c>
      <c r="V105" t="str">
        <f t="shared" si="22"/>
        <v>8422_Cadres et professions intellectuelles supérieures</v>
      </c>
      <c r="W105" t="s">
        <v>43</v>
      </c>
      <c r="X105" t="s">
        <v>304</v>
      </c>
      <c r="Y105" t="s">
        <v>163</v>
      </c>
      <c r="Z105" s="58">
        <v>2756.4245295083801</v>
      </c>
      <c r="AC105" t="str">
        <f t="shared" si="23"/>
        <v>0063_Professeurs, professions scientifiques_1</v>
      </c>
      <c r="AD105" t="str">
        <f>INDEX(PDC!$I$1:$L$33,MATCH('RP2016'!AF105,PDC!I:I,0),MATCH(PDC!$K$1,PDC!$I$1:$L$1,0))</f>
        <v>Professeurs, professions scientifiques</v>
      </c>
      <c r="AE105" t="s">
        <v>199</v>
      </c>
      <c r="AF105" t="s">
        <v>275</v>
      </c>
      <c r="AG105" t="s">
        <v>181</v>
      </c>
      <c r="AH105" s="58">
        <v>25.088240779921101</v>
      </c>
      <c r="AI105">
        <f t="shared" si="24"/>
        <v>25.088240779921101</v>
      </c>
      <c r="AL105" t="str">
        <f t="shared" si="25"/>
        <v>8402_Autres activités de services</v>
      </c>
      <c r="AM105" t="str">
        <f>INDEX(PDC!$F$42:$G$60,MATCH('RP2016'!$AO105,PDC!$F$42:$F$60,0),2)</f>
        <v>Autres activités de services</v>
      </c>
      <c r="AN105">
        <v>8402</v>
      </c>
      <c r="AO105" t="s">
        <v>322</v>
      </c>
      <c r="AP105">
        <v>522.20000000000005</v>
      </c>
      <c r="AQ105">
        <v>854.83</v>
      </c>
      <c r="AR105">
        <v>242.57</v>
      </c>
      <c r="AS105">
        <v>364.22</v>
      </c>
      <c r="AT105">
        <f t="shared" si="26"/>
        <v>1377.0300000000002</v>
      </c>
      <c r="AU105">
        <f t="shared" si="27"/>
        <v>606.79</v>
      </c>
      <c r="AV105" s="82">
        <f t="shared" si="28"/>
        <v>522.20000000000005</v>
      </c>
      <c r="AW105" s="82">
        <f t="shared" si="29"/>
        <v>854.83</v>
      </c>
      <c r="AX105" s="82">
        <f t="shared" si="30"/>
        <v>242.57</v>
      </c>
      <c r="AY105" s="82">
        <f t="shared" si="31"/>
        <v>364.22</v>
      </c>
      <c r="AZ105" s="82">
        <f t="shared" si="32"/>
        <v>1377.0300000000002</v>
      </c>
      <c r="BA105" s="82">
        <f t="shared" si="33"/>
        <v>606.79</v>
      </c>
      <c r="BB105" s="82">
        <f t="shared" si="34"/>
        <v>1983.8200000000002</v>
      </c>
      <c r="BE105" t="str">
        <f t="shared" si="35"/>
        <v>0064_HZ_TP2_SEXE1</v>
      </c>
      <c r="BF105">
        <v>1</v>
      </c>
      <c r="BG105" t="s">
        <v>200</v>
      </c>
      <c r="BH105" t="s">
        <v>218</v>
      </c>
      <c r="BI105" t="s">
        <v>185</v>
      </c>
      <c r="BJ105" s="61">
        <v>5.1276595744680904</v>
      </c>
      <c r="BK105" s="61">
        <f t="shared" si="36"/>
        <v>5.1276595744680904</v>
      </c>
    </row>
    <row r="106" spans="1:63" x14ac:dyDescent="0.35">
      <c r="A106" t="str">
        <f t="shared" si="20"/>
        <v>0059_Activités informatiques et services d'information_1</v>
      </c>
      <c r="B106" t="str">
        <f>INDEX(PDC!$F$1:$G$40,MATCH('RP2016'!C106,PDC!F:F,0),MATCH(PDC!$G$1,PDC!$F$1:$G$1,0))</f>
        <v>Activités informatiques et services d'information</v>
      </c>
      <c r="C106" t="s">
        <v>222</v>
      </c>
      <c r="D106" t="s">
        <v>161</v>
      </c>
      <c r="E106" t="s">
        <v>199</v>
      </c>
      <c r="F106" s="58">
        <v>10.418363438683</v>
      </c>
      <c r="G106">
        <f t="shared" ref="G106:G145" si="39">F106</f>
        <v>10.418363438683</v>
      </c>
      <c r="P106" t="str">
        <f t="shared" si="21"/>
        <v>8414_20 à 29 ans</v>
      </c>
      <c r="Q106" t="s">
        <v>145</v>
      </c>
      <c r="R106" t="s">
        <v>38</v>
      </c>
      <c r="S106">
        <v>5475.2650500795999</v>
      </c>
      <c r="V106" t="str">
        <f t="shared" si="22"/>
        <v>8422_Professions intermédiaires</v>
      </c>
      <c r="W106" t="s">
        <v>44</v>
      </c>
      <c r="X106" t="s">
        <v>305</v>
      </c>
      <c r="Y106" t="s">
        <v>163</v>
      </c>
      <c r="Z106" s="58">
        <v>7548.3565672880004</v>
      </c>
      <c r="AA106" s="77"/>
      <c r="AC106" t="str">
        <f t="shared" si="23"/>
        <v>0063_Professeurs, professions scientifiques_2</v>
      </c>
      <c r="AD106" t="str">
        <f>INDEX(PDC!$I$1:$L$33,MATCH('RP2016'!AF106,PDC!I:I,0),MATCH(PDC!$K$1,PDC!$I$1:$L$1,0))</f>
        <v>Professeurs, professions scientifiques</v>
      </c>
      <c r="AE106" t="s">
        <v>200</v>
      </c>
      <c r="AF106" t="s">
        <v>275</v>
      </c>
      <c r="AG106" t="s">
        <v>181</v>
      </c>
      <c r="AH106" s="58">
        <v>35.896097790317903</v>
      </c>
      <c r="AI106">
        <f t="shared" si="24"/>
        <v>35.896097790317903</v>
      </c>
      <c r="AL106" t="str">
        <f t="shared" si="25"/>
        <v>8402_Tous secteurs</v>
      </c>
      <c r="AM106" t="str">
        <f>INDEX(PDC!$F$42:$G$60,MATCH('RP2016'!$AO106,PDC!$F$42:$F$60,0),2)</f>
        <v>Tous secteurs</v>
      </c>
      <c r="AN106">
        <v>8402</v>
      </c>
      <c r="AO106" t="s">
        <v>78</v>
      </c>
      <c r="AP106">
        <v>11429.69</v>
      </c>
      <c r="AQ106">
        <v>10753.23</v>
      </c>
      <c r="AR106">
        <v>2686.02</v>
      </c>
      <c r="AS106">
        <v>3378.6</v>
      </c>
      <c r="AT106">
        <f t="shared" si="26"/>
        <v>22182.92</v>
      </c>
      <c r="AU106">
        <f t="shared" si="27"/>
        <v>6064.62</v>
      </c>
      <c r="AV106" s="82">
        <f t="shared" si="28"/>
        <v>11429.69</v>
      </c>
      <c r="AW106" s="82">
        <f t="shared" si="29"/>
        <v>10753.23</v>
      </c>
      <c r="AX106" s="82">
        <f t="shared" si="30"/>
        <v>2686.02</v>
      </c>
      <c r="AY106" s="82">
        <f t="shared" si="31"/>
        <v>3378.6</v>
      </c>
      <c r="AZ106" s="82">
        <f t="shared" si="32"/>
        <v>22182.92</v>
      </c>
      <c r="BA106" s="82">
        <f t="shared" si="33"/>
        <v>6064.62</v>
      </c>
      <c r="BB106" s="82">
        <f t="shared" si="34"/>
        <v>28247.539999999997</v>
      </c>
      <c r="BE106" t="str">
        <f t="shared" si="35"/>
        <v>0064_IZ_TP1_SEXE1</v>
      </c>
      <c r="BF106">
        <v>1</v>
      </c>
      <c r="BG106" t="s">
        <v>199</v>
      </c>
      <c r="BH106" t="s">
        <v>219</v>
      </c>
      <c r="BI106" t="s">
        <v>185</v>
      </c>
      <c r="BJ106" s="61">
        <v>163.40275760121199</v>
      </c>
      <c r="BK106" s="61">
        <f t="shared" si="36"/>
        <v>163.40275760121199</v>
      </c>
    </row>
    <row r="107" spans="1:63" x14ac:dyDescent="0.35">
      <c r="A107" t="str">
        <f t="shared" si="20"/>
        <v>0059_Activités informatiques et services d'information_2</v>
      </c>
      <c r="B107" t="str">
        <f>INDEX(PDC!$F$1:$G$40,MATCH('RP2016'!C107,PDC!F:F,0),MATCH(PDC!$G$1,PDC!$F$1:$G$1,0))</f>
        <v>Activités informatiques et services d'information</v>
      </c>
      <c r="C107" t="s">
        <v>222</v>
      </c>
      <c r="D107" t="s">
        <v>161</v>
      </c>
      <c r="E107" t="s">
        <v>200</v>
      </c>
      <c r="F107" s="58">
        <v>10.035066570456999</v>
      </c>
      <c r="G107">
        <f t="shared" si="39"/>
        <v>10.035066570456999</v>
      </c>
      <c r="P107" t="str">
        <f t="shared" si="21"/>
        <v>8414_30 à 39 ans</v>
      </c>
      <c r="Q107" t="s">
        <v>145</v>
      </c>
      <c r="R107" t="s">
        <v>39</v>
      </c>
      <c r="S107">
        <v>6505.3820333256499</v>
      </c>
      <c r="V107" t="str">
        <f t="shared" si="22"/>
        <v>8422_Employés</v>
      </c>
      <c r="W107" t="s">
        <v>45</v>
      </c>
      <c r="X107" t="s">
        <v>306</v>
      </c>
      <c r="Y107" t="s">
        <v>163</v>
      </c>
      <c r="Z107" s="58">
        <v>8461.0765851068209</v>
      </c>
      <c r="AC107" t="str">
        <f t="shared" si="23"/>
        <v>0063_Professions de l'information, des arts et des spectacles_2</v>
      </c>
      <c r="AD107" t="str">
        <f>INDEX(PDC!$I$1:$L$33,MATCH('RP2016'!AF107,PDC!I:I,0),MATCH(PDC!$K$1,PDC!$I$1:$L$1,0))</f>
        <v>Professions de l'information, des arts et des spectacles</v>
      </c>
      <c r="AE107" t="s">
        <v>200</v>
      </c>
      <c r="AF107" t="s">
        <v>276</v>
      </c>
      <c r="AG107" t="s">
        <v>181</v>
      </c>
      <c r="AH107" s="58">
        <v>5.0936366419707397</v>
      </c>
      <c r="AI107">
        <f t="shared" si="24"/>
        <v>5.0936366419707397</v>
      </c>
      <c r="AL107" t="str">
        <f t="shared" si="25"/>
        <v>8403_Agriculture, sylviculture et pêche</v>
      </c>
      <c r="AM107" t="str">
        <f>INDEX(PDC!$F$42:$G$60,MATCH('RP2016'!$AO107,PDC!$F$42:$F$60,0),2)</f>
        <v>Agriculture, sylviculture et pêche</v>
      </c>
      <c r="AN107">
        <v>8403</v>
      </c>
      <c r="AO107" t="s">
        <v>198</v>
      </c>
      <c r="AP107">
        <v>286.63</v>
      </c>
      <c r="AQ107">
        <v>94.46</v>
      </c>
      <c r="AR107">
        <v>88.81</v>
      </c>
      <c r="AS107">
        <v>10.65</v>
      </c>
      <c r="AT107">
        <f t="shared" si="26"/>
        <v>381.09</v>
      </c>
      <c r="AU107">
        <f t="shared" si="27"/>
        <v>99.460000000000008</v>
      </c>
      <c r="AV107" s="82">
        <f t="shared" si="28"/>
        <v>286.63</v>
      </c>
      <c r="AW107" s="82">
        <f t="shared" si="29"/>
        <v>94.46</v>
      </c>
      <c r="AX107" s="82">
        <f t="shared" si="30"/>
        <v>88.81</v>
      </c>
      <c r="AY107" s="82">
        <f t="shared" si="31"/>
        <v>10.65</v>
      </c>
      <c r="AZ107" s="82">
        <f t="shared" si="32"/>
        <v>381.09</v>
      </c>
      <c r="BA107" s="82">
        <f t="shared" si="33"/>
        <v>99.460000000000008</v>
      </c>
      <c r="BB107" s="82">
        <f t="shared" si="34"/>
        <v>480.54999999999995</v>
      </c>
      <c r="BE107" t="str">
        <f t="shared" si="35"/>
        <v>0064_IZ_TP2_SEXE1</v>
      </c>
      <c r="BF107">
        <v>1</v>
      </c>
      <c r="BG107" t="s">
        <v>200</v>
      </c>
      <c r="BH107" t="s">
        <v>219</v>
      </c>
      <c r="BI107" t="s">
        <v>185</v>
      </c>
      <c r="BJ107" s="61">
        <v>29.9608827114041</v>
      </c>
      <c r="BK107" s="61">
        <f t="shared" si="36"/>
        <v>29.9608827114041</v>
      </c>
    </row>
    <row r="108" spans="1:63" x14ac:dyDescent="0.35">
      <c r="A108" t="str">
        <f t="shared" si="20"/>
        <v>0059_Activités financières et d'assurance_1</v>
      </c>
      <c r="B108" t="str">
        <f>INDEX(PDC!$F$1:$G$40,MATCH('RP2016'!C108,PDC!F:F,0),MATCH(PDC!$G$1,PDC!$F$1:$G$1,0))</f>
        <v>Activités financières et d'assurance</v>
      </c>
      <c r="C108" t="s">
        <v>223</v>
      </c>
      <c r="D108" t="s">
        <v>161</v>
      </c>
      <c r="E108" t="s">
        <v>199</v>
      </c>
      <c r="F108" s="58">
        <v>64.575227859341098</v>
      </c>
      <c r="G108">
        <f t="shared" si="39"/>
        <v>64.575227859341098</v>
      </c>
      <c r="P108" t="str">
        <f t="shared" si="21"/>
        <v>8414_40 à 49 ans</v>
      </c>
      <c r="Q108" t="s">
        <v>145</v>
      </c>
      <c r="R108" t="s">
        <v>40</v>
      </c>
      <c r="S108">
        <v>7818.6871473858901</v>
      </c>
      <c r="V108" t="str">
        <f t="shared" si="22"/>
        <v>8422_Ouvriers</v>
      </c>
      <c r="W108" t="s">
        <v>46</v>
      </c>
      <c r="X108" t="s">
        <v>307</v>
      </c>
      <c r="Y108" t="s">
        <v>163</v>
      </c>
      <c r="Z108" s="58">
        <v>8892.1215271712499</v>
      </c>
      <c r="AC108" t="str">
        <f t="shared" si="23"/>
        <v>0063_Cadres administratifs et commerciaux d'entreprise_1</v>
      </c>
      <c r="AD108" t="str">
        <f>INDEX(PDC!$I$1:$L$33,MATCH('RP2016'!AF108,PDC!I:I,0),MATCH(PDC!$K$1,PDC!$I$1:$L$1,0))</f>
        <v>Cadres administratifs et commerciaux d'entreprise</v>
      </c>
      <c r="AE108" t="s">
        <v>199</v>
      </c>
      <c r="AF108" t="s">
        <v>277</v>
      </c>
      <c r="AG108" t="s">
        <v>181</v>
      </c>
      <c r="AH108" s="58">
        <v>58.111544056125702</v>
      </c>
      <c r="AI108">
        <f t="shared" si="24"/>
        <v>58.111544056125702</v>
      </c>
      <c r="AL108" t="str">
        <f t="shared" si="25"/>
        <v>8403_Fabrication de denrées alimentaires, de boissons et  de produits à base de tabac</v>
      </c>
      <c r="AM108" t="str">
        <f>INDEX(PDC!$F$42:$G$60,MATCH('RP2016'!$AO108,PDC!$F$42:$F$60,0),2)</f>
        <v>Fabrication de denrées alimentaires, de boissons et  de produits à base de tabac</v>
      </c>
      <c r="AN108">
        <v>8403</v>
      </c>
      <c r="AO108" t="s">
        <v>314</v>
      </c>
      <c r="AP108">
        <v>453.34</v>
      </c>
      <c r="AQ108">
        <v>297.01</v>
      </c>
      <c r="AR108">
        <v>81.040000000000006</v>
      </c>
      <c r="AS108">
        <v>58.12</v>
      </c>
      <c r="AT108">
        <f t="shared" si="26"/>
        <v>750.34999999999991</v>
      </c>
      <c r="AU108">
        <f t="shared" si="27"/>
        <v>139.16</v>
      </c>
      <c r="AV108" s="82">
        <f t="shared" si="28"/>
        <v>453.34</v>
      </c>
      <c r="AW108" s="82">
        <f t="shared" si="29"/>
        <v>297.01</v>
      </c>
      <c r="AX108" s="82">
        <f t="shared" si="30"/>
        <v>81.040000000000006</v>
      </c>
      <c r="AY108" s="82">
        <f t="shared" si="31"/>
        <v>58.12</v>
      </c>
      <c r="AZ108" s="82">
        <f t="shared" si="32"/>
        <v>750.34999999999991</v>
      </c>
      <c r="BA108" s="82">
        <f t="shared" si="33"/>
        <v>139.16</v>
      </c>
      <c r="BB108" s="82">
        <f t="shared" si="34"/>
        <v>889.50999999999988</v>
      </c>
      <c r="BE108" t="str">
        <f t="shared" si="35"/>
        <v>0064_JZ_TP1_SEXE1</v>
      </c>
      <c r="BF108">
        <v>1</v>
      </c>
      <c r="BG108" t="s">
        <v>199</v>
      </c>
      <c r="BH108" t="s">
        <v>319</v>
      </c>
      <c r="BI108" t="s">
        <v>185</v>
      </c>
      <c r="BJ108" s="61">
        <v>15.0757477138007</v>
      </c>
      <c r="BK108" s="61">
        <f t="shared" si="36"/>
        <v>15.0757477138007</v>
      </c>
    </row>
    <row r="109" spans="1:63" x14ac:dyDescent="0.35">
      <c r="A109" t="str">
        <f t="shared" si="20"/>
        <v>0059_Activités financières et d'assurance_2</v>
      </c>
      <c r="B109" t="str">
        <f>INDEX(PDC!$F$1:$G$40,MATCH('RP2016'!C109,PDC!F:F,0),MATCH(PDC!$G$1,PDC!$F$1:$G$1,0))</f>
        <v>Activités financières et d'assurance</v>
      </c>
      <c r="C109" t="s">
        <v>223</v>
      </c>
      <c r="D109" t="s">
        <v>161</v>
      </c>
      <c r="E109" t="s">
        <v>200</v>
      </c>
      <c r="F109" s="58">
        <v>125.502374207622</v>
      </c>
      <c r="G109">
        <f t="shared" si="39"/>
        <v>125.502374207622</v>
      </c>
      <c r="P109" t="str">
        <f t="shared" si="21"/>
        <v>8414_50 à 59 ans</v>
      </c>
      <c r="Q109" t="s">
        <v>145</v>
      </c>
      <c r="R109" t="s">
        <v>41</v>
      </c>
      <c r="S109">
        <v>6805.5666352450799</v>
      </c>
      <c r="V109" t="str">
        <f t="shared" si="22"/>
        <v>8423_Cadres et professions intellectuelles supérieures</v>
      </c>
      <c r="W109" t="s">
        <v>43</v>
      </c>
      <c r="X109" t="s">
        <v>304</v>
      </c>
      <c r="Y109" t="s">
        <v>165</v>
      </c>
      <c r="Z109" s="58">
        <v>1935.62988427593</v>
      </c>
      <c r="AC109" t="str">
        <f t="shared" si="23"/>
        <v>0063_Cadres administratifs et commerciaux d'entreprise_2</v>
      </c>
      <c r="AD109" t="str">
        <f>INDEX(PDC!$I$1:$L$33,MATCH('RP2016'!AF109,PDC!I:I,0),MATCH(PDC!$K$1,PDC!$I$1:$L$1,0))</f>
        <v>Cadres administratifs et commerciaux d'entreprise</v>
      </c>
      <c r="AE109" t="s">
        <v>200</v>
      </c>
      <c r="AF109" t="s">
        <v>277</v>
      </c>
      <c r="AG109" t="s">
        <v>181</v>
      </c>
      <c r="AH109" s="58">
        <v>60.652105025728503</v>
      </c>
      <c r="AI109">
        <f t="shared" si="24"/>
        <v>60.652105025728503</v>
      </c>
      <c r="AL109" t="str">
        <f t="shared" si="25"/>
        <v>8403_Fabrication d'équipements électriques, électroniques, informatiques ; fabrication de machines</v>
      </c>
      <c r="AM109" t="str">
        <f>INDEX(PDC!$F$42:$G$60,MATCH('RP2016'!$AO109,PDC!$F$42:$F$60,0),2)</f>
        <v>Fabrication d'équipements électriques, électroniques, informatiques ; fabrication de machines</v>
      </c>
      <c r="AN109">
        <v>8403</v>
      </c>
      <c r="AO109" t="s">
        <v>315</v>
      </c>
      <c r="AP109">
        <v>65.89</v>
      </c>
      <c r="AQ109">
        <v>13.05</v>
      </c>
      <c r="AR109">
        <v>10.11</v>
      </c>
      <c r="AS109">
        <v>4.95</v>
      </c>
      <c r="AT109">
        <f t="shared" si="26"/>
        <v>78.94</v>
      </c>
      <c r="AU109">
        <f t="shared" si="27"/>
        <v>15.059999999999999</v>
      </c>
      <c r="AV109" s="82">
        <f t="shared" si="28"/>
        <v>65.89</v>
      </c>
      <c r="AW109" s="82">
        <f t="shared" si="29"/>
        <v>13.05</v>
      </c>
      <c r="AX109" s="82">
        <f t="shared" si="30"/>
        <v>10.11</v>
      </c>
      <c r="AY109" s="82" t="str">
        <f t="shared" si="31"/>
        <v>(s)</v>
      </c>
      <c r="AZ109" s="82">
        <f t="shared" si="32"/>
        <v>78.94</v>
      </c>
      <c r="BA109" s="82">
        <f t="shared" si="33"/>
        <v>15.059999999999999</v>
      </c>
      <c r="BB109" s="82">
        <f t="shared" si="34"/>
        <v>94</v>
      </c>
      <c r="BE109" t="str">
        <f t="shared" si="35"/>
        <v>0064_KZ_TP1_SEXE1</v>
      </c>
      <c r="BF109">
        <v>1</v>
      </c>
      <c r="BG109" t="s">
        <v>199</v>
      </c>
      <c r="BH109" t="s">
        <v>223</v>
      </c>
      <c r="BI109" t="s">
        <v>185</v>
      </c>
      <c r="BJ109" s="61">
        <v>21.221598827786099</v>
      </c>
      <c r="BK109" s="61">
        <f t="shared" si="36"/>
        <v>21.221598827786099</v>
      </c>
    </row>
    <row r="110" spans="1:63" x14ac:dyDescent="0.35">
      <c r="A110" t="str">
        <f t="shared" si="20"/>
        <v>0059_Activités immobilières_1</v>
      </c>
      <c r="B110" t="str">
        <f>INDEX(PDC!$F$1:$G$40,MATCH('RP2016'!C110,PDC!F:F,0),MATCH(PDC!$G$1,PDC!$F$1:$G$1,0))</f>
        <v>Activités immobilières</v>
      </c>
      <c r="C110" t="s">
        <v>224</v>
      </c>
      <c r="D110" t="s">
        <v>161</v>
      </c>
      <c r="E110" t="s">
        <v>199</v>
      </c>
      <c r="F110" s="58">
        <v>15.1295553501143</v>
      </c>
      <c r="G110">
        <f t="shared" si="39"/>
        <v>15.1295553501143</v>
      </c>
      <c r="P110" t="str">
        <f t="shared" si="21"/>
        <v>8414_60 ans et plus</v>
      </c>
      <c r="Q110" t="s">
        <v>145</v>
      </c>
      <c r="R110" t="s">
        <v>42</v>
      </c>
      <c r="S110">
        <v>989.67632981503903</v>
      </c>
      <c r="V110" t="str">
        <f t="shared" si="22"/>
        <v>8423_Professions intermédiaires</v>
      </c>
      <c r="W110" t="s">
        <v>44</v>
      </c>
      <c r="X110" t="s">
        <v>305</v>
      </c>
      <c r="Y110" t="s">
        <v>165</v>
      </c>
      <c r="Z110" s="58">
        <v>6773.2899631526798</v>
      </c>
      <c r="AC110" t="str">
        <f t="shared" si="23"/>
        <v>0063_Ingénieurs et cadres techniques d'entreprise_1</v>
      </c>
      <c r="AD110" t="str">
        <f>INDEX(PDC!$I$1:$L$33,MATCH('RP2016'!AF110,PDC!I:I,0),MATCH(PDC!$K$1,PDC!$I$1:$L$1,0))</f>
        <v>Ingénieurs et cadres techniques d'entreprise</v>
      </c>
      <c r="AE110" t="s">
        <v>199</v>
      </c>
      <c r="AF110" t="s">
        <v>101</v>
      </c>
      <c r="AG110" t="s">
        <v>181</v>
      </c>
      <c r="AH110" s="58">
        <v>114.186338224726</v>
      </c>
      <c r="AI110">
        <f t="shared" si="24"/>
        <v>114.186338224726</v>
      </c>
      <c r="AL110" t="str">
        <f t="shared" si="25"/>
        <v>8403_Fabrication de matériels de transport</v>
      </c>
      <c r="AM110" t="str">
        <f>INDEX(PDC!$F$42:$G$60,MATCH('RP2016'!$AO110,PDC!$F$42:$F$60,0),2)</f>
        <v>Fabrication de matériels de transport</v>
      </c>
      <c r="AN110">
        <v>8403</v>
      </c>
      <c r="AO110" t="s">
        <v>316</v>
      </c>
      <c r="AP110">
        <v>9.98</v>
      </c>
      <c r="AS110">
        <v>2.97</v>
      </c>
      <c r="AT110">
        <f t="shared" si="26"/>
        <v>9.98</v>
      </c>
      <c r="AU110">
        <f t="shared" si="27"/>
        <v>2.97</v>
      </c>
      <c r="AV110" s="82">
        <f t="shared" si="28"/>
        <v>9.98</v>
      </c>
      <c r="AW110" s="82">
        <f t="shared" si="29"/>
        <v>0</v>
      </c>
      <c r="AX110" s="82">
        <f t="shared" si="30"/>
        <v>0</v>
      </c>
      <c r="AY110" s="82" t="str">
        <f t="shared" si="31"/>
        <v>(s)</v>
      </c>
      <c r="AZ110" s="82">
        <f t="shared" si="32"/>
        <v>9.98</v>
      </c>
      <c r="BA110" s="82" t="str">
        <f t="shared" si="33"/>
        <v>(s)</v>
      </c>
      <c r="BB110" s="82" t="str">
        <f t="shared" si="34"/>
        <v/>
      </c>
      <c r="BE110" t="str">
        <f t="shared" si="35"/>
        <v>0064_KZ_TP2_SEXE1</v>
      </c>
      <c r="BF110">
        <v>1</v>
      </c>
      <c r="BG110" t="s">
        <v>200</v>
      </c>
      <c r="BH110" t="s">
        <v>223</v>
      </c>
      <c r="BI110" t="s">
        <v>185</v>
      </c>
      <c r="BJ110" s="61">
        <v>5.0934579439252303</v>
      </c>
      <c r="BK110" s="61">
        <f t="shared" si="36"/>
        <v>5.0934579439252303</v>
      </c>
    </row>
    <row r="111" spans="1:63" x14ac:dyDescent="0.35">
      <c r="A111" t="str">
        <f t="shared" si="20"/>
        <v>0059_Activités immobilières_2</v>
      </c>
      <c r="B111" t="str">
        <f>INDEX(PDC!$F$1:$G$40,MATCH('RP2016'!C111,PDC!F:F,0),MATCH(PDC!$G$1,PDC!$F$1:$G$1,0))</f>
        <v>Activités immobilières</v>
      </c>
      <c r="C111" t="s">
        <v>224</v>
      </c>
      <c r="D111" t="s">
        <v>161</v>
      </c>
      <c r="E111" t="s">
        <v>200</v>
      </c>
      <c r="F111" s="58">
        <v>32.583539308362496</v>
      </c>
      <c r="G111">
        <f t="shared" si="39"/>
        <v>32.583539308362496</v>
      </c>
      <c r="P111" t="str">
        <f t="shared" si="21"/>
        <v>8414_moins de 20 ans</v>
      </c>
      <c r="Q111" t="s">
        <v>145</v>
      </c>
      <c r="R111" t="s">
        <v>37</v>
      </c>
      <c r="S111">
        <v>731.43401763627298</v>
      </c>
      <c r="V111" t="str">
        <f t="shared" si="22"/>
        <v>8423_Employés</v>
      </c>
      <c r="W111" t="s">
        <v>45</v>
      </c>
      <c r="X111" t="s">
        <v>306</v>
      </c>
      <c r="Y111" t="s">
        <v>165</v>
      </c>
      <c r="Z111" s="58">
        <v>10119.206671088299</v>
      </c>
      <c r="AC111" t="str">
        <f t="shared" si="23"/>
        <v>0063_Ingénieurs et cadres techniques d'entreprise_2</v>
      </c>
      <c r="AD111" t="str">
        <f>INDEX(PDC!$I$1:$L$33,MATCH('RP2016'!AF111,PDC!I:I,0),MATCH(PDC!$K$1,PDC!$I$1:$L$1,0))</f>
        <v>Ingénieurs et cadres techniques d'entreprise</v>
      </c>
      <c r="AE111" t="s">
        <v>200</v>
      </c>
      <c r="AF111" t="s">
        <v>101</v>
      </c>
      <c r="AG111" t="s">
        <v>181</v>
      </c>
      <c r="AH111" s="58">
        <v>33.264546300919498</v>
      </c>
      <c r="AI111">
        <f t="shared" si="24"/>
        <v>33.264546300919498</v>
      </c>
      <c r="AL111" t="str">
        <f t="shared" si="25"/>
        <v>8403_Fabrication d'autres produits industriels</v>
      </c>
      <c r="AM111" t="str">
        <f>INDEX(PDC!$F$42:$G$60,MATCH('RP2016'!$AO111,PDC!$F$42:$F$60,0),2)</f>
        <v>Fabrication d'autres produits industriels</v>
      </c>
      <c r="AN111">
        <v>8403</v>
      </c>
      <c r="AO111" t="s">
        <v>317</v>
      </c>
      <c r="AP111">
        <v>1103.99</v>
      </c>
      <c r="AQ111">
        <v>511.95</v>
      </c>
      <c r="AR111">
        <v>94.76</v>
      </c>
      <c r="AS111">
        <v>19.72</v>
      </c>
      <c r="AT111">
        <f t="shared" si="26"/>
        <v>1615.94</v>
      </c>
      <c r="AU111">
        <f t="shared" si="27"/>
        <v>114.48</v>
      </c>
      <c r="AV111" s="82">
        <f t="shared" si="28"/>
        <v>1103.99</v>
      </c>
      <c r="AW111" s="82">
        <f t="shared" si="29"/>
        <v>511.95</v>
      </c>
      <c r="AX111" s="82">
        <f t="shared" si="30"/>
        <v>94.76</v>
      </c>
      <c r="AY111" s="82">
        <f t="shared" si="31"/>
        <v>19.72</v>
      </c>
      <c r="AZ111" s="82">
        <f t="shared" si="32"/>
        <v>1615.94</v>
      </c>
      <c r="BA111" s="82">
        <f t="shared" si="33"/>
        <v>114.48</v>
      </c>
      <c r="BB111" s="82">
        <f t="shared" si="34"/>
        <v>1730.42</v>
      </c>
      <c r="BE111" t="str">
        <f t="shared" si="35"/>
        <v>0064_LZ_TP1_SEXE1</v>
      </c>
      <c r="BF111">
        <v>1</v>
      </c>
      <c r="BG111" t="s">
        <v>199</v>
      </c>
      <c r="BH111" t="s">
        <v>224</v>
      </c>
      <c r="BI111" t="s">
        <v>185</v>
      </c>
      <c r="BJ111" s="61">
        <v>8.0707213164919107</v>
      </c>
      <c r="BK111" s="61">
        <f t="shared" si="36"/>
        <v>8.0707213164919107</v>
      </c>
    </row>
    <row r="112" spans="1:63" x14ac:dyDescent="0.35">
      <c r="A112" t="str">
        <f t="shared" si="20"/>
        <v>0059_Activités juridiques, comptables, de gestion, d'architecture, d'ingénierie, de contrôle et d'analyses techniques_1</v>
      </c>
      <c r="B112" t="str">
        <f>INDEX(PDC!$F$1:$G$40,MATCH('RP2016'!C112,PDC!F:F,0),MATCH(PDC!$G$1,PDC!$F$1:$G$1,0))</f>
        <v>Activités juridiques, comptables, de gestion, d'architecture, d'ingénierie, de contrôle et d'analyses techniques</v>
      </c>
      <c r="C112" t="s">
        <v>225</v>
      </c>
      <c r="D112" t="s">
        <v>161</v>
      </c>
      <c r="E112" t="s">
        <v>199</v>
      </c>
      <c r="F112" s="58">
        <v>59.2817949263654</v>
      </c>
      <c r="G112">
        <f t="shared" si="39"/>
        <v>59.2817949263654</v>
      </c>
      <c r="P112" t="str">
        <f t="shared" si="21"/>
        <v>8415_20 à 29 ans</v>
      </c>
      <c r="Q112" t="s">
        <v>147</v>
      </c>
      <c r="R112" t="s">
        <v>38</v>
      </c>
      <c r="S112">
        <v>6372.0940147543097</v>
      </c>
      <c r="V112" t="str">
        <f t="shared" si="22"/>
        <v>8423_Ouvriers</v>
      </c>
      <c r="W112" t="s">
        <v>46</v>
      </c>
      <c r="X112" t="s">
        <v>307</v>
      </c>
      <c r="Y112" t="s">
        <v>165</v>
      </c>
      <c r="Z112" s="58">
        <v>9852.2281623475301</v>
      </c>
      <c r="AC112" t="str">
        <f t="shared" si="23"/>
        <v>0063_Professeurs des écoles, instituteurs et assimilés_1</v>
      </c>
      <c r="AD112" t="str">
        <f>INDEX(PDC!$I$1:$L$33,MATCH('RP2016'!AF112,PDC!I:I,0),MATCH(PDC!$K$1,PDC!$I$1:$L$1,0))</f>
        <v>Professeurs des écoles, instituteurs et assimilés</v>
      </c>
      <c r="AE112" t="s">
        <v>199</v>
      </c>
      <c r="AF112" t="s">
        <v>103</v>
      </c>
      <c r="AG112" t="s">
        <v>181</v>
      </c>
      <c r="AH112" s="58">
        <v>54.134200523601997</v>
      </c>
      <c r="AI112">
        <f t="shared" si="24"/>
        <v>54.134200523601997</v>
      </c>
      <c r="AL112" t="str">
        <f t="shared" si="25"/>
        <v>8403_Industries extractives,  énergie, eau, gestion des déchets et dépollution</v>
      </c>
      <c r="AM112" t="str">
        <f>INDEX(PDC!$F$42:$G$60,MATCH('RP2016'!$AO112,PDC!$F$42:$F$60,0),2)</f>
        <v>Industries extractives,  énergie, eau, gestion des déchets et dépollution</v>
      </c>
      <c r="AN112">
        <v>8403</v>
      </c>
      <c r="AO112" t="s">
        <v>318</v>
      </c>
      <c r="AP112">
        <v>222.16</v>
      </c>
      <c r="AQ112">
        <v>39.729999999999997</v>
      </c>
      <c r="AR112">
        <v>12.35</v>
      </c>
      <c r="AS112">
        <v>2.78</v>
      </c>
      <c r="AT112">
        <f t="shared" si="26"/>
        <v>261.89</v>
      </c>
      <c r="AU112">
        <f t="shared" si="27"/>
        <v>15.129999999999999</v>
      </c>
      <c r="AV112" s="82">
        <f t="shared" si="28"/>
        <v>222.16</v>
      </c>
      <c r="AW112" s="82">
        <f t="shared" si="29"/>
        <v>39.729999999999997</v>
      </c>
      <c r="AX112" s="82">
        <f t="shared" si="30"/>
        <v>12.35</v>
      </c>
      <c r="AY112" s="82" t="str">
        <f t="shared" si="31"/>
        <v>(s)</v>
      </c>
      <c r="AZ112" s="82">
        <f t="shared" si="32"/>
        <v>261.89</v>
      </c>
      <c r="BA112" s="82">
        <f t="shared" si="33"/>
        <v>15.129999999999999</v>
      </c>
      <c r="BB112" s="82">
        <f t="shared" si="34"/>
        <v>277.02</v>
      </c>
      <c r="BE112" t="str">
        <f t="shared" si="35"/>
        <v>0064_LZ_TP2_SEXE1</v>
      </c>
      <c r="BF112">
        <v>1</v>
      </c>
      <c r="BG112" t="s">
        <v>200</v>
      </c>
      <c r="BH112" t="s">
        <v>224</v>
      </c>
      <c r="BI112" t="s">
        <v>185</v>
      </c>
      <c r="BJ112" s="61">
        <v>20.074210435422899</v>
      </c>
      <c r="BK112" s="61">
        <f t="shared" si="36"/>
        <v>20.074210435422899</v>
      </c>
    </row>
    <row r="113" spans="1:63" x14ac:dyDescent="0.35">
      <c r="A113" t="str">
        <f t="shared" si="20"/>
        <v>0059_Activités juridiques, comptables, de gestion, d'architecture, d'ingénierie, de contrôle et d'analyses techniques_2</v>
      </c>
      <c r="B113" t="str">
        <f>INDEX(PDC!$F$1:$G$40,MATCH('RP2016'!C113,PDC!F:F,0),MATCH(PDC!$G$1,PDC!$F$1:$G$1,0))</f>
        <v>Activités juridiques, comptables, de gestion, d'architecture, d'ingénierie, de contrôle et d'analyses techniques</v>
      </c>
      <c r="C113" t="s">
        <v>225</v>
      </c>
      <c r="D113" t="s">
        <v>161</v>
      </c>
      <c r="E113" t="s">
        <v>200</v>
      </c>
      <c r="F113" s="58">
        <v>66.197625468397405</v>
      </c>
      <c r="G113">
        <f t="shared" si="39"/>
        <v>66.197625468397405</v>
      </c>
      <c r="P113" t="str">
        <f t="shared" si="21"/>
        <v>8415_30 à 39 ans</v>
      </c>
      <c r="Q113" t="s">
        <v>147</v>
      </c>
      <c r="R113" t="s">
        <v>39</v>
      </c>
      <c r="S113">
        <v>6070.5123459244196</v>
      </c>
      <c r="V113" t="str">
        <f t="shared" si="22"/>
        <v>8424_Cadres et professions intellectuelles supérieures</v>
      </c>
      <c r="W113" t="s">
        <v>43</v>
      </c>
      <c r="X113" t="s">
        <v>304</v>
      </c>
      <c r="Y113" t="s">
        <v>167</v>
      </c>
      <c r="Z113" s="58">
        <v>1757.31509940777</v>
      </c>
      <c r="AC113" t="str">
        <f t="shared" si="23"/>
        <v>0063_Professeurs des écoles, instituteurs et assimilés_2</v>
      </c>
      <c r="AD113" t="str">
        <f>INDEX(PDC!$I$1:$L$33,MATCH('RP2016'!AF113,PDC!I:I,0),MATCH(PDC!$K$1,PDC!$I$1:$L$1,0))</f>
        <v>Professeurs des écoles, instituteurs et assimilés</v>
      </c>
      <c r="AE113" t="s">
        <v>200</v>
      </c>
      <c r="AF113" t="s">
        <v>103</v>
      </c>
      <c r="AG113" t="s">
        <v>181</v>
      </c>
      <c r="AH113" s="58">
        <v>109.689907537401</v>
      </c>
      <c r="AI113">
        <f t="shared" si="24"/>
        <v>109.689907537401</v>
      </c>
      <c r="AL113" t="str">
        <f t="shared" si="25"/>
        <v>8403_Construction</v>
      </c>
      <c r="AM113" t="str">
        <f>INDEX(PDC!$F$42:$G$60,MATCH('RP2016'!$AO113,PDC!$F$42:$F$60,0),2)</f>
        <v>Construction</v>
      </c>
      <c r="AN113">
        <v>8403</v>
      </c>
      <c r="AO113" t="s">
        <v>216</v>
      </c>
      <c r="AP113">
        <v>1651.67</v>
      </c>
      <c r="AQ113">
        <v>246.3</v>
      </c>
      <c r="AR113">
        <v>154.35</v>
      </c>
      <c r="AS113">
        <v>11.07</v>
      </c>
      <c r="AT113">
        <f t="shared" si="26"/>
        <v>1897.97</v>
      </c>
      <c r="AU113">
        <f t="shared" si="27"/>
        <v>165.42</v>
      </c>
      <c r="AV113" s="82">
        <f t="shared" si="28"/>
        <v>1651.67</v>
      </c>
      <c r="AW113" s="82">
        <f t="shared" si="29"/>
        <v>246.3</v>
      </c>
      <c r="AX113" s="82">
        <f t="shared" si="30"/>
        <v>154.35</v>
      </c>
      <c r="AY113" s="82">
        <f t="shared" si="31"/>
        <v>11.07</v>
      </c>
      <c r="AZ113" s="82">
        <f t="shared" si="32"/>
        <v>1897.97</v>
      </c>
      <c r="BA113" s="82">
        <f t="shared" si="33"/>
        <v>165.42</v>
      </c>
      <c r="BB113" s="82">
        <f t="shared" si="34"/>
        <v>2063.39</v>
      </c>
      <c r="BE113" t="str">
        <f t="shared" si="35"/>
        <v>0064_MN_TP1_SEXE1</v>
      </c>
      <c r="BF113">
        <v>1</v>
      </c>
      <c r="BG113" t="s">
        <v>199</v>
      </c>
      <c r="BH113" t="s">
        <v>320</v>
      </c>
      <c r="BI113" t="s">
        <v>185</v>
      </c>
      <c r="BJ113" s="61">
        <v>69.219243316712607</v>
      </c>
      <c r="BK113" s="61">
        <f t="shared" si="36"/>
        <v>69.219243316712607</v>
      </c>
    </row>
    <row r="114" spans="1:63" x14ac:dyDescent="0.35">
      <c r="A114" t="str">
        <f t="shared" si="20"/>
        <v>0059_Recherche-développement scientifique_2</v>
      </c>
      <c r="B114" t="str">
        <f>INDEX(PDC!$F$1:$G$40,MATCH('RP2016'!C114,PDC!F:F,0),MATCH(PDC!$G$1,PDC!$F$1:$G$1,0))</f>
        <v>Recherche-développement scientifique</v>
      </c>
      <c r="C114" t="s">
        <v>226</v>
      </c>
      <c r="D114" t="s">
        <v>161</v>
      </c>
      <c r="E114" t="s">
        <v>200</v>
      </c>
      <c r="F114" s="58">
        <v>5.03067621872695</v>
      </c>
      <c r="G114">
        <f t="shared" si="39"/>
        <v>5.03067621872695</v>
      </c>
      <c r="P114" t="str">
        <f t="shared" si="21"/>
        <v>8415_40 à 49 ans</v>
      </c>
      <c r="Q114" t="s">
        <v>147</v>
      </c>
      <c r="R114" t="s">
        <v>40</v>
      </c>
      <c r="S114">
        <v>7065.1926015728004</v>
      </c>
      <c r="V114" t="str">
        <f t="shared" si="22"/>
        <v>8424_Professions intermédiaires</v>
      </c>
      <c r="W114" t="s">
        <v>44</v>
      </c>
      <c r="X114" t="s">
        <v>305</v>
      </c>
      <c r="Y114" t="s">
        <v>167</v>
      </c>
      <c r="Z114" s="58">
        <v>5518.3664619888305</v>
      </c>
      <c r="AC114" t="str">
        <f t="shared" si="23"/>
        <v>0063_Professions intermédiaires de la santé et du travail social_1</v>
      </c>
      <c r="AD114" t="str">
        <f>INDEX(PDC!$I$1:$L$33,MATCH('RP2016'!AF114,PDC!I:I,0),MATCH(PDC!$K$1,PDC!$I$1:$L$1,0))</f>
        <v>Professions intermédiaires de la santé et du travail social</v>
      </c>
      <c r="AE114" t="s">
        <v>199</v>
      </c>
      <c r="AF114" t="s">
        <v>105</v>
      </c>
      <c r="AG114" t="s">
        <v>181</v>
      </c>
      <c r="AH114" s="58">
        <v>34.180394203308602</v>
      </c>
      <c r="AI114">
        <f t="shared" si="24"/>
        <v>34.180394203308602</v>
      </c>
      <c r="AL114" t="str">
        <f t="shared" si="25"/>
        <v>8403_Commerce ; réparation d'automobiles et de motocycles</v>
      </c>
      <c r="AM114" t="str">
        <f>INDEX(PDC!$F$42:$G$60,MATCH('RP2016'!$AO114,PDC!$F$42:$F$60,0),2)</f>
        <v>Commerce ; réparation d'automobiles et de motocycles</v>
      </c>
      <c r="AN114">
        <v>8403</v>
      </c>
      <c r="AO114" t="s">
        <v>217</v>
      </c>
      <c r="AP114">
        <v>1827.27</v>
      </c>
      <c r="AQ114">
        <v>1648.11</v>
      </c>
      <c r="AR114">
        <v>188.22</v>
      </c>
      <c r="AS114">
        <v>106.57</v>
      </c>
      <c r="AT114">
        <f t="shared" si="26"/>
        <v>3475.38</v>
      </c>
      <c r="AU114">
        <f t="shared" si="27"/>
        <v>294.78999999999996</v>
      </c>
      <c r="AV114" s="82">
        <f t="shared" si="28"/>
        <v>1827.27</v>
      </c>
      <c r="AW114" s="82">
        <f t="shared" si="29"/>
        <v>1648.11</v>
      </c>
      <c r="AX114" s="82">
        <f t="shared" si="30"/>
        <v>188.22</v>
      </c>
      <c r="AY114" s="82">
        <f t="shared" si="31"/>
        <v>106.57</v>
      </c>
      <c r="AZ114" s="82">
        <f t="shared" si="32"/>
        <v>3475.38</v>
      </c>
      <c r="BA114" s="82">
        <f t="shared" si="33"/>
        <v>294.78999999999996</v>
      </c>
      <c r="BB114" s="82">
        <f t="shared" si="34"/>
        <v>3770.17</v>
      </c>
      <c r="BE114" t="str">
        <f t="shared" si="35"/>
        <v>0064_MN_TP2_SEXE1</v>
      </c>
      <c r="BF114">
        <v>1</v>
      </c>
      <c r="BG114" t="s">
        <v>200</v>
      </c>
      <c r="BH114" t="s">
        <v>320</v>
      </c>
      <c r="BI114" t="s">
        <v>185</v>
      </c>
      <c r="BJ114" s="61">
        <v>43.149205930370599</v>
      </c>
      <c r="BK114" s="61">
        <f t="shared" si="36"/>
        <v>43.149205930370599</v>
      </c>
    </row>
    <row r="115" spans="1:63" x14ac:dyDescent="0.35">
      <c r="A115" t="str">
        <f t="shared" si="20"/>
        <v>0059_Autres activités spécialisées, scientifiques et techniques_1</v>
      </c>
      <c r="B115" t="str">
        <f>INDEX(PDC!$F$1:$G$40,MATCH('RP2016'!C115,PDC!F:F,0),MATCH(PDC!$G$1,PDC!$F$1:$G$1,0))</f>
        <v>Autres activités spécialisées, scientifiques et techniques</v>
      </c>
      <c r="C115" t="s">
        <v>227</v>
      </c>
      <c r="D115" t="s">
        <v>161</v>
      </c>
      <c r="E115" t="s">
        <v>199</v>
      </c>
      <c r="F115" s="58">
        <v>10</v>
      </c>
      <c r="G115">
        <f t="shared" si="39"/>
        <v>10</v>
      </c>
      <c r="P115" t="str">
        <f t="shared" si="21"/>
        <v>8415_50 à 59 ans</v>
      </c>
      <c r="Q115" t="s">
        <v>147</v>
      </c>
      <c r="R115" t="s">
        <v>41</v>
      </c>
      <c r="S115">
        <v>6212.7695838685204</v>
      </c>
      <c r="V115" t="str">
        <f t="shared" si="22"/>
        <v>8424_Employés</v>
      </c>
      <c r="W115" t="s">
        <v>45</v>
      </c>
      <c r="X115" t="s">
        <v>306</v>
      </c>
      <c r="Y115" t="s">
        <v>167</v>
      </c>
      <c r="Z115" s="58">
        <v>8432.0960897401492</v>
      </c>
      <c r="AC115" t="str">
        <f t="shared" si="23"/>
        <v>0063_Professions intermédiaires de la santé et du travail social_2</v>
      </c>
      <c r="AD115" t="str">
        <f>INDEX(PDC!$I$1:$L$33,MATCH('RP2016'!AF115,PDC!I:I,0),MATCH(PDC!$K$1,PDC!$I$1:$L$1,0))</f>
        <v>Professions intermédiaires de la santé et du travail social</v>
      </c>
      <c r="AE115" t="s">
        <v>200</v>
      </c>
      <c r="AF115" t="s">
        <v>105</v>
      </c>
      <c r="AG115" t="s">
        <v>181</v>
      </c>
      <c r="AH115" s="58">
        <v>183.103280558709</v>
      </c>
      <c r="AI115">
        <f t="shared" si="24"/>
        <v>183.103280558709</v>
      </c>
      <c r="AL115" t="str">
        <f t="shared" si="25"/>
        <v>8403_Transports et entreposage</v>
      </c>
      <c r="AM115" t="str">
        <f>INDEX(PDC!$F$42:$G$60,MATCH('RP2016'!$AO115,PDC!$F$42:$F$60,0),2)</f>
        <v>Transports et entreposage</v>
      </c>
      <c r="AN115">
        <v>8403</v>
      </c>
      <c r="AO115" t="s">
        <v>218</v>
      </c>
      <c r="AP115">
        <v>940.79</v>
      </c>
      <c r="AQ115">
        <v>231.54</v>
      </c>
      <c r="AR115">
        <v>69.599999999999994</v>
      </c>
      <c r="AS115">
        <v>9.84</v>
      </c>
      <c r="AT115">
        <f t="shared" si="26"/>
        <v>1172.33</v>
      </c>
      <c r="AU115">
        <f t="shared" si="27"/>
        <v>79.44</v>
      </c>
      <c r="AV115" s="82">
        <f t="shared" si="28"/>
        <v>940.79</v>
      </c>
      <c r="AW115" s="82">
        <f t="shared" si="29"/>
        <v>231.54</v>
      </c>
      <c r="AX115" s="82">
        <f t="shared" si="30"/>
        <v>69.599999999999994</v>
      </c>
      <c r="AY115" s="82">
        <f t="shared" si="31"/>
        <v>9.84</v>
      </c>
      <c r="AZ115" s="82">
        <f t="shared" si="32"/>
        <v>1172.33</v>
      </c>
      <c r="BA115" s="82">
        <f t="shared" si="33"/>
        <v>79.44</v>
      </c>
      <c r="BB115" s="82">
        <f t="shared" si="34"/>
        <v>1251.77</v>
      </c>
      <c r="BE115" t="str">
        <f t="shared" si="35"/>
        <v>0064_OQ_TP1_SEXE1</v>
      </c>
      <c r="BF115">
        <v>1</v>
      </c>
      <c r="BG115" t="s">
        <v>199</v>
      </c>
      <c r="BH115" t="s">
        <v>321</v>
      </c>
      <c r="BI115" t="s">
        <v>185</v>
      </c>
      <c r="BJ115" s="61">
        <v>334.85917043593003</v>
      </c>
      <c r="BK115" s="61">
        <f t="shared" si="36"/>
        <v>334.85917043593003</v>
      </c>
    </row>
    <row r="116" spans="1:63" x14ac:dyDescent="0.35">
      <c r="A116" t="str">
        <f t="shared" si="20"/>
        <v>0059_Autres activités spécialisées, scientifiques et techniques_2</v>
      </c>
      <c r="B116" t="str">
        <f>INDEX(PDC!$F$1:$G$40,MATCH('RP2016'!C116,PDC!F:F,0),MATCH(PDC!$G$1,PDC!$F$1:$G$1,0))</f>
        <v>Autres activités spécialisées, scientifiques et techniques</v>
      </c>
      <c r="C116" t="s">
        <v>227</v>
      </c>
      <c r="D116" t="s">
        <v>161</v>
      </c>
      <c r="E116" t="s">
        <v>200</v>
      </c>
      <c r="F116" s="58">
        <v>15.3279905115619</v>
      </c>
      <c r="G116">
        <f t="shared" si="39"/>
        <v>15.3279905115619</v>
      </c>
      <c r="P116" t="str">
        <f t="shared" si="21"/>
        <v>8415_60 ans et plus</v>
      </c>
      <c r="Q116" t="s">
        <v>147</v>
      </c>
      <c r="R116" t="s">
        <v>42</v>
      </c>
      <c r="S116">
        <v>1225.1608677265899</v>
      </c>
      <c r="V116" t="str">
        <f t="shared" si="22"/>
        <v>8424_Ouvriers</v>
      </c>
      <c r="W116" t="s">
        <v>46</v>
      </c>
      <c r="X116" t="s">
        <v>307</v>
      </c>
      <c r="Y116" t="s">
        <v>167</v>
      </c>
      <c r="Z116" s="58">
        <v>8612.7876922434007</v>
      </c>
      <c r="AC116" t="str">
        <f t="shared" si="23"/>
        <v>0063_Professions intermédiaires administratives de la Fonction Publique_1</v>
      </c>
      <c r="AD116" t="str">
        <f>INDEX(PDC!$I$1:$L$33,MATCH('RP2016'!AF116,PDC!I:I,0),MATCH(PDC!$K$1,PDC!$I$1:$L$1,0))</f>
        <v>Professions intermédiaires administratives de la Fonction Publique</v>
      </c>
      <c r="AE116" t="s">
        <v>199</v>
      </c>
      <c r="AF116" t="s">
        <v>278</v>
      </c>
      <c r="AG116" t="s">
        <v>181</v>
      </c>
      <c r="AH116" s="58">
        <v>5.1990260457877797</v>
      </c>
      <c r="AI116">
        <f t="shared" si="24"/>
        <v>5.1990260457877797</v>
      </c>
      <c r="AL116" t="str">
        <f t="shared" si="25"/>
        <v>8403_Hébergement et restauration</v>
      </c>
      <c r="AM116" t="str">
        <f>INDEX(PDC!$F$42:$G$60,MATCH('RP2016'!$AO116,PDC!$F$42:$F$60,0),2)</f>
        <v>Hébergement et restauration</v>
      </c>
      <c r="AN116">
        <v>8403</v>
      </c>
      <c r="AO116" t="s">
        <v>219</v>
      </c>
      <c r="AP116">
        <v>287.45999999999998</v>
      </c>
      <c r="AQ116">
        <v>374.42</v>
      </c>
      <c r="AR116">
        <v>81.64</v>
      </c>
      <c r="AS116">
        <v>79.239999999999995</v>
      </c>
      <c r="AT116">
        <f t="shared" si="26"/>
        <v>661.88</v>
      </c>
      <c r="AU116">
        <f t="shared" si="27"/>
        <v>160.88</v>
      </c>
      <c r="AV116" s="82">
        <f t="shared" si="28"/>
        <v>287.45999999999998</v>
      </c>
      <c r="AW116" s="82">
        <f t="shared" si="29"/>
        <v>374.42</v>
      </c>
      <c r="AX116" s="82">
        <f t="shared" si="30"/>
        <v>81.64</v>
      </c>
      <c r="AY116" s="82">
        <f t="shared" si="31"/>
        <v>79.239999999999995</v>
      </c>
      <c r="AZ116" s="82">
        <f t="shared" si="32"/>
        <v>661.88</v>
      </c>
      <c r="BA116" s="82">
        <f t="shared" si="33"/>
        <v>160.88</v>
      </c>
      <c r="BB116" s="82">
        <f t="shared" si="34"/>
        <v>822.76</v>
      </c>
      <c r="BE116" t="str">
        <f t="shared" si="35"/>
        <v>0064_OQ_TP2_SEXE1</v>
      </c>
      <c r="BF116">
        <v>1</v>
      </c>
      <c r="BG116" t="s">
        <v>200</v>
      </c>
      <c r="BH116" t="s">
        <v>321</v>
      </c>
      <c r="BI116" t="s">
        <v>185</v>
      </c>
      <c r="BJ116" s="61">
        <v>104.106288605782</v>
      </c>
      <c r="BK116" s="61">
        <f t="shared" si="36"/>
        <v>104.106288605782</v>
      </c>
    </row>
    <row r="117" spans="1:63" x14ac:dyDescent="0.35">
      <c r="A117" t="str">
        <f t="shared" si="20"/>
        <v>0059_Activités de services administratifs et de soutien_1</v>
      </c>
      <c r="B117" t="str">
        <f>INDEX(PDC!$F$1:$G$40,MATCH('RP2016'!C117,PDC!F:F,0),MATCH(PDC!$G$1,PDC!$F$1:$G$1,0))</f>
        <v>Activités de services administratifs et de soutien</v>
      </c>
      <c r="C117" t="s">
        <v>228</v>
      </c>
      <c r="D117" t="s">
        <v>161</v>
      </c>
      <c r="E117" t="s">
        <v>199</v>
      </c>
      <c r="F117" s="58">
        <v>546.46077050200699</v>
      </c>
      <c r="G117">
        <f t="shared" si="39"/>
        <v>546.46077050200699</v>
      </c>
      <c r="P117" t="str">
        <f t="shared" si="21"/>
        <v>8415_moins de 20 ans</v>
      </c>
      <c r="Q117" t="s">
        <v>147</v>
      </c>
      <c r="R117" t="s">
        <v>37</v>
      </c>
      <c r="S117">
        <v>996.71348891945297</v>
      </c>
      <c r="V117" t="str">
        <f t="shared" si="22"/>
        <v>8425_Cadres et professions intellectuelles supérieures</v>
      </c>
      <c r="W117" t="s">
        <v>43</v>
      </c>
      <c r="X117" t="s">
        <v>304</v>
      </c>
      <c r="Y117" t="s">
        <v>169</v>
      </c>
      <c r="Z117" s="58">
        <v>1687.71761076544</v>
      </c>
      <c r="AC117" t="str">
        <f t="shared" si="23"/>
        <v>0063_Professions intermédiaires administratives de la Fonction Publique_2</v>
      </c>
      <c r="AD117" t="str">
        <f>INDEX(PDC!$I$1:$L$33,MATCH('RP2016'!AF117,PDC!I:I,0),MATCH(PDC!$K$1,PDC!$I$1:$L$1,0))</f>
        <v>Professions intermédiaires administratives de la Fonction Publique</v>
      </c>
      <c r="AE117" t="s">
        <v>200</v>
      </c>
      <c r="AF117" t="s">
        <v>278</v>
      </c>
      <c r="AG117" t="s">
        <v>181</v>
      </c>
      <c r="AH117" s="58">
        <v>19.9054684631379</v>
      </c>
      <c r="AI117">
        <f t="shared" si="24"/>
        <v>19.9054684631379</v>
      </c>
      <c r="AL117" t="str">
        <f t="shared" si="25"/>
        <v>8403_Information et communication</v>
      </c>
      <c r="AM117" t="str">
        <f>INDEX(PDC!$F$42:$G$60,MATCH('RP2016'!$AO117,PDC!$F$42:$F$60,0),2)</f>
        <v>Information et communication</v>
      </c>
      <c r="AN117">
        <v>8403</v>
      </c>
      <c r="AO117" t="s">
        <v>319</v>
      </c>
      <c r="AP117">
        <v>202.93</v>
      </c>
      <c r="AQ117">
        <v>101.63</v>
      </c>
      <c r="AR117">
        <v>13.83</v>
      </c>
      <c r="AS117">
        <v>8.73</v>
      </c>
      <c r="AT117">
        <f t="shared" si="26"/>
        <v>304.56</v>
      </c>
      <c r="AU117">
        <f t="shared" si="27"/>
        <v>22.560000000000002</v>
      </c>
      <c r="AV117" s="82">
        <f t="shared" si="28"/>
        <v>202.93</v>
      </c>
      <c r="AW117" s="82">
        <f t="shared" si="29"/>
        <v>101.63</v>
      </c>
      <c r="AX117" s="82">
        <f t="shared" si="30"/>
        <v>13.83</v>
      </c>
      <c r="AY117" s="82">
        <f t="shared" si="31"/>
        <v>8.73</v>
      </c>
      <c r="AZ117" s="82">
        <f t="shared" si="32"/>
        <v>304.56</v>
      </c>
      <c r="BA117" s="82">
        <f t="shared" si="33"/>
        <v>22.560000000000002</v>
      </c>
      <c r="BB117" s="82">
        <f t="shared" si="34"/>
        <v>327.12</v>
      </c>
      <c r="BE117" t="str">
        <f t="shared" si="35"/>
        <v>0064_RU_TP1_SEXE1</v>
      </c>
      <c r="BF117">
        <v>1</v>
      </c>
      <c r="BG117" t="s">
        <v>199</v>
      </c>
      <c r="BH117" t="s">
        <v>322</v>
      </c>
      <c r="BI117" t="s">
        <v>185</v>
      </c>
      <c r="BJ117" s="61">
        <v>39.849839113543702</v>
      </c>
      <c r="BK117" s="61">
        <f t="shared" si="36"/>
        <v>39.849839113543702</v>
      </c>
    </row>
    <row r="118" spans="1:63" x14ac:dyDescent="0.35">
      <c r="A118" t="str">
        <f t="shared" si="20"/>
        <v>0059_Activités de services administratifs et de soutien_2</v>
      </c>
      <c r="B118" t="str">
        <f>INDEX(PDC!$F$1:$G$40,MATCH('RP2016'!C118,PDC!F:F,0),MATCH(PDC!$G$1,PDC!$F$1:$G$1,0))</f>
        <v>Activités de services administratifs et de soutien</v>
      </c>
      <c r="C118" t="s">
        <v>228</v>
      </c>
      <c r="D118" t="s">
        <v>161</v>
      </c>
      <c r="E118" t="s">
        <v>200</v>
      </c>
      <c r="F118" s="58">
        <v>217.453953721522</v>
      </c>
      <c r="G118">
        <f t="shared" si="39"/>
        <v>217.453953721522</v>
      </c>
      <c r="P118" t="str">
        <f t="shared" si="21"/>
        <v>8416_20 à 29 ans</v>
      </c>
      <c r="Q118" t="s">
        <v>149</v>
      </c>
      <c r="R118" t="s">
        <v>38</v>
      </c>
      <c r="S118">
        <v>15901.493943159099</v>
      </c>
      <c r="V118" t="str">
        <f t="shared" si="22"/>
        <v>8425_Professions intermédiaires</v>
      </c>
      <c r="W118" t="s">
        <v>44</v>
      </c>
      <c r="X118" t="s">
        <v>305</v>
      </c>
      <c r="Y118" t="s">
        <v>169</v>
      </c>
      <c r="Z118" s="58">
        <v>4554.6600840747396</v>
      </c>
      <c r="AC118" t="str">
        <f t="shared" si="23"/>
        <v>0063_Professions intermédiaires administratives et commerciales des entreprises_1</v>
      </c>
      <c r="AD118" t="str">
        <f>INDEX(PDC!$I$1:$L$33,MATCH('RP2016'!AF118,PDC!I:I,0),MATCH(PDC!$K$1,PDC!$I$1:$L$1,0))</f>
        <v>Professions intermédiaires administratives et commerciales des entreprises</v>
      </c>
      <c r="AE118" t="s">
        <v>199</v>
      </c>
      <c r="AF118" t="s">
        <v>279</v>
      </c>
      <c r="AG118" t="s">
        <v>181</v>
      </c>
      <c r="AH118" s="58">
        <v>153.72414969308201</v>
      </c>
      <c r="AI118">
        <f t="shared" si="24"/>
        <v>153.72414969308201</v>
      </c>
      <c r="AL118" t="str">
        <f t="shared" si="25"/>
        <v>8403_Activités financières et d'assurance</v>
      </c>
      <c r="AM118" t="str">
        <f>INDEX(PDC!$F$42:$G$60,MATCH('RP2016'!$AO118,PDC!$F$42:$F$60,0),2)</f>
        <v>Activités financières et d'assurance</v>
      </c>
      <c r="AN118">
        <v>8403</v>
      </c>
      <c r="AO118" t="s">
        <v>223</v>
      </c>
      <c r="AP118">
        <v>236.83</v>
      </c>
      <c r="AQ118">
        <v>404.91</v>
      </c>
      <c r="AR118">
        <v>8.91</v>
      </c>
      <c r="AS118">
        <v>24.55</v>
      </c>
      <c r="AT118">
        <f t="shared" si="26"/>
        <v>641.74</v>
      </c>
      <c r="AU118">
        <f t="shared" si="27"/>
        <v>33.46</v>
      </c>
      <c r="AV118" s="82">
        <f t="shared" si="28"/>
        <v>236.83</v>
      </c>
      <c r="AW118" s="82">
        <f t="shared" si="29"/>
        <v>404.91</v>
      </c>
      <c r="AX118" s="82">
        <f t="shared" si="30"/>
        <v>8.91</v>
      </c>
      <c r="AY118" s="82">
        <f t="shared" si="31"/>
        <v>24.55</v>
      </c>
      <c r="AZ118" s="82">
        <f t="shared" si="32"/>
        <v>641.74</v>
      </c>
      <c r="BA118" s="82">
        <f t="shared" si="33"/>
        <v>33.46</v>
      </c>
      <c r="BB118" s="82">
        <f t="shared" si="34"/>
        <v>675.2</v>
      </c>
      <c r="BE118" t="str">
        <f t="shared" si="35"/>
        <v>0064_RU_TP2_SEXE1</v>
      </c>
      <c r="BF118">
        <v>1</v>
      </c>
      <c r="BG118" t="s">
        <v>200</v>
      </c>
      <c r="BH118" t="s">
        <v>322</v>
      </c>
      <c r="BI118" t="s">
        <v>185</v>
      </c>
      <c r="BJ118" s="61">
        <v>30.196311502489898</v>
      </c>
      <c r="BK118" s="61">
        <f t="shared" si="36"/>
        <v>30.196311502489898</v>
      </c>
    </row>
    <row r="119" spans="1:63" x14ac:dyDescent="0.35">
      <c r="A119" t="str">
        <f t="shared" si="20"/>
        <v>0059_Administration publique_1</v>
      </c>
      <c r="B119" t="str">
        <f>INDEX(PDC!$F$1:$G$40,MATCH('RP2016'!C119,PDC!F:F,0),MATCH(PDC!$G$1,PDC!$F$1:$G$1,0))</f>
        <v>Administration publique</v>
      </c>
      <c r="C119" t="s">
        <v>229</v>
      </c>
      <c r="D119" t="s">
        <v>161</v>
      </c>
      <c r="E119" t="s">
        <v>199</v>
      </c>
      <c r="F119" s="58">
        <v>50.053018457822702</v>
      </c>
      <c r="G119">
        <f t="shared" si="39"/>
        <v>50.053018457822702</v>
      </c>
      <c r="P119" t="str">
        <f t="shared" si="21"/>
        <v>8416_30 à 39 ans</v>
      </c>
      <c r="Q119" t="s">
        <v>149</v>
      </c>
      <c r="R119" t="s">
        <v>39</v>
      </c>
      <c r="S119">
        <v>16401.7761971449</v>
      </c>
      <c r="V119" t="str">
        <f t="shared" si="22"/>
        <v>8425_Employés</v>
      </c>
      <c r="W119" t="s">
        <v>45</v>
      </c>
      <c r="X119" t="s">
        <v>306</v>
      </c>
      <c r="Y119" t="s">
        <v>169</v>
      </c>
      <c r="Z119" s="58">
        <v>4162.5924205009896</v>
      </c>
      <c r="AC119" t="str">
        <f t="shared" si="23"/>
        <v>0063_Professions intermédiaires administratives et commerciales des entreprises_2</v>
      </c>
      <c r="AD119" t="str">
        <f>INDEX(PDC!$I$1:$L$33,MATCH('RP2016'!AF119,PDC!I:I,0),MATCH(PDC!$K$1,PDC!$I$1:$L$1,0))</f>
        <v>Professions intermédiaires administratives et commerciales des entreprises</v>
      </c>
      <c r="AE119" t="s">
        <v>200</v>
      </c>
      <c r="AF119" t="s">
        <v>279</v>
      </c>
      <c r="AG119" t="s">
        <v>181</v>
      </c>
      <c r="AH119" s="58">
        <v>181.93645253084699</v>
      </c>
      <c r="AI119">
        <f t="shared" si="24"/>
        <v>181.93645253084699</v>
      </c>
      <c r="AL119" t="str">
        <f t="shared" si="25"/>
        <v>8403_Activités immobilières</v>
      </c>
      <c r="AM119" t="str">
        <f>INDEX(PDC!$F$42:$G$60,MATCH('RP2016'!$AO119,PDC!$F$42:$F$60,0),2)</f>
        <v>Activités immobilières</v>
      </c>
      <c r="AN119">
        <v>8403</v>
      </c>
      <c r="AO119" t="s">
        <v>224</v>
      </c>
      <c r="AP119">
        <v>72.709999999999994</v>
      </c>
      <c r="AQ119">
        <v>100.68</v>
      </c>
      <c r="AR119">
        <v>2.79</v>
      </c>
      <c r="AS119">
        <v>5.46</v>
      </c>
      <c r="AT119">
        <f t="shared" si="26"/>
        <v>173.39</v>
      </c>
      <c r="AU119">
        <f t="shared" si="27"/>
        <v>8.25</v>
      </c>
      <c r="AV119" s="82">
        <f t="shared" si="28"/>
        <v>72.709999999999994</v>
      </c>
      <c r="AW119" s="82">
        <f t="shared" si="29"/>
        <v>100.68</v>
      </c>
      <c r="AX119" s="82" t="str">
        <f t="shared" si="30"/>
        <v>(s)</v>
      </c>
      <c r="AY119" s="82">
        <f t="shared" si="31"/>
        <v>5.46</v>
      </c>
      <c r="AZ119" s="82">
        <f t="shared" si="32"/>
        <v>173.39</v>
      </c>
      <c r="BA119" s="82">
        <f t="shared" si="33"/>
        <v>8.25</v>
      </c>
      <c r="BB119" s="82">
        <f t="shared" si="34"/>
        <v>181.64</v>
      </c>
      <c r="BE119" t="str">
        <f t="shared" si="35"/>
        <v>8401_AZ_TP1_SEXE1</v>
      </c>
      <c r="BF119">
        <v>1</v>
      </c>
      <c r="BG119" t="s">
        <v>199</v>
      </c>
      <c r="BH119" t="s">
        <v>198</v>
      </c>
      <c r="BI119" t="s">
        <v>117</v>
      </c>
      <c r="BJ119" s="61">
        <v>339.37713876697302</v>
      </c>
      <c r="BK119" s="61">
        <f t="shared" si="36"/>
        <v>339.37713876697302</v>
      </c>
    </row>
    <row r="120" spans="1:63" x14ac:dyDescent="0.35">
      <c r="A120" t="str">
        <f t="shared" si="20"/>
        <v>0059_Administration publique_2</v>
      </c>
      <c r="B120" t="str">
        <f>INDEX(PDC!$F$1:$G$40,MATCH('RP2016'!C120,PDC!F:F,0),MATCH(PDC!$G$1,PDC!$F$1:$G$1,0))</f>
        <v>Administration publique</v>
      </c>
      <c r="C120" t="s">
        <v>229</v>
      </c>
      <c r="D120" t="s">
        <v>161</v>
      </c>
      <c r="E120" t="s">
        <v>200</v>
      </c>
      <c r="F120" s="58">
        <v>86.568111292673805</v>
      </c>
      <c r="G120">
        <f t="shared" si="39"/>
        <v>86.568111292673805</v>
      </c>
      <c r="P120" t="str">
        <f t="shared" si="21"/>
        <v>8416_40 à 49 ans</v>
      </c>
      <c r="Q120" t="s">
        <v>149</v>
      </c>
      <c r="R120" t="s">
        <v>40</v>
      </c>
      <c r="S120">
        <v>17380.6997189432</v>
      </c>
      <c r="V120" t="str">
        <f t="shared" si="22"/>
        <v>8425_Ouvriers</v>
      </c>
      <c r="W120" t="s">
        <v>46</v>
      </c>
      <c r="X120" t="s">
        <v>307</v>
      </c>
      <c r="Y120" t="s">
        <v>169</v>
      </c>
      <c r="Z120" s="58">
        <v>9088.2430504542008</v>
      </c>
      <c r="AC120" t="str">
        <f t="shared" si="23"/>
        <v>0063_Techniciens_1</v>
      </c>
      <c r="AD120" t="str">
        <f>INDEX(PDC!$I$1:$L$33,MATCH('RP2016'!AF120,PDC!I:I,0),MATCH(PDC!$K$1,PDC!$I$1:$L$1,0))</f>
        <v>Techniciens</v>
      </c>
      <c r="AE120" t="s">
        <v>199</v>
      </c>
      <c r="AF120" t="s">
        <v>280</v>
      </c>
      <c r="AG120" t="s">
        <v>181</v>
      </c>
      <c r="AH120" s="58">
        <v>155.43481544767701</v>
      </c>
      <c r="AI120">
        <f t="shared" si="24"/>
        <v>155.43481544767701</v>
      </c>
      <c r="AL120" t="str">
        <f t="shared" si="25"/>
        <v>8403_Activités scientifiques et techniques ; services administratifs et de soutien</v>
      </c>
      <c r="AM120" t="str">
        <f>INDEX(PDC!$F$42:$G$60,MATCH('RP2016'!$AO120,PDC!$F$42:$F$60,0),2)</f>
        <v>Activités scientifiques et techniques ; services administratifs et de soutien</v>
      </c>
      <c r="AN120">
        <v>8403</v>
      </c>
      <c r="AO120" t="s">
        <v>320</v>
      </c>
      <c r="AP120">
        <v>561.87</v>
      </c>
      <c r="AQ120">
        <v>663.81</v>
      </c>
      <c r="AR120">
        <v>277.52999999999997</v>
      </c>
      <c r="AS120">
        <v>188.85</v>
      </c>
      <c r="AT120">
        <f t="shared" si="26"/>
        <v>1225.6799999999998</v>
      </c>
      <c r="AU120">
        <f t="shared" si="27"/>
        <v>466.38</v>
      </c>
      <c r="AV120" s="82">
        <f t="shared" si="28"/>
        <v>561.87</v>
      </c>
      <c r="AW120" s="82">
        <f t="shared" si="29"/>
        <v>663.81</v>
      </c>
      <c r="AX120" s="82">
        <f t="shared" si="30"/>
        <v>277.52999999999997</v>
      </c>
      <c r="AY120" s="82">
        <f t="shared" si="31"/>
        <v>188.85</v>
      </c>
      <c r="AZ120" s="82">
        <f t="shared" si="32"/>
        <v>1225.6799999999998</v>
      </c>
      <c r="BA120" s="82">
        <f t="shared" si="33"/>
        <v>466.38</v>
      </c>
      <c r="BB120" s="82">
        <f t="shared" si="34"/>
        <v>1692.06</v>
      </c>
      <c r="BE120" t="str">
        <f t="shared" si="35"/>
        <v>8401_AZ_TP2_SEXE1</v>
      </c>
      <c r="BF120">
        <v>1</v>
      </c>
      <c r="BG120" t="s">
        <v>200</v>
      </c>
      <c r="BH120" t="s">
        <v>198</v>
      </c>
      <c r="BI120" t="s">
        <v>117</v>
      </c>
      <c r="BJ120" s="61">
        <v>58.1164083869553</v>
      </c>
      <c r="BK120" s="61">
        <f t="shared" si="36"/>
        <v>58.1164083869553</v>
      </c>
    </row>
    <row r="121" spans="1:63" x14ac:dyDescent="0.35">
      <c r="A121" t="str">
        <f t="shared" si="20"/>
        <v>0059_Enseignement_1</v>
      </c>
      <c r="B121" t="str">
        <f>INDEX(PDC!$F$1:$G$40,MATCH('RP2016'!C121,PDC!F:F,0),MATCH(PDC!$G$1,PDC!$F$1:$G$1,0))</f>
        <v>Enseignement</v>
      </c>
      <c r="C121" t="s">
        <v>230</v>
      </c>
      <c r="D121" t="s">
        <v>161</v>
      </c>
      <c r="E121" t="s">
        <v>199</v>
      </c>
      <c r="F121" s="58">
        <v>48.718452732026201</v>
      </c>
      <c r="G121">
        <f t="shared" si="39"/>
        <v>48.718452732026201</v>
      </c>
      <c r="P121" t="str">
        <f t="shared" si="21"/>
        <v>8416_50 à 59 ans</v>
      </c>
      <c r="Q121" t="s">
        <v>149</v>
      </c>
      <c r="R121" t="s">
        <v>41</v>
      </c>
      <c r="S121">
        <v>13525.0428449913</v>
      </c>
      <c r="V121" t="str">
        <f t="shared" si="22"/>
        <v>8426_Cadres et professions intellectuelles supérieures</v>
      </c>
      <c r="W121" t="s">
        <v>43</v>
      </c>
      <c r="X121" t="s">
        <v>304</v>
      </c>
      <c r="Y121" t="s">
        <v>171</v>
      </c>
      <c r="Z121" s="58">
        <v>2938.6801428348199</v>
      </c>
      <c r="AC121" t="str">
        <f t="shared" si="23"/>
        <v>0063_Techniciens_2</v>
      </c>
      <c r="AD121" t="str">
        <f>INDEX(PDC!$I$1:$L$33,MATCH('RP2016'!AF121,PDC!I:I,0),MATCH(PDC!$K$1,PDC!$I$1:$L$1,0))</f>
        <v>Techniciens</v>
      </c>
      <c r="AE121" t="s">
        <v>200</v>
      </c>
      <c r="AF121" t="s">
        <v>280</v>
      </c>
      <c r="AG121" t="s">
        <v>181</v>
      </c>
      <c r="AH121" s="58">
        <v>19.299217210436399</v>
      </c>
      <c r="AI121">
        <f t="shared" si="24"/>
        <v>19.299217210436399</v>
      </c>
      <c r="AL121" t="str">
        <f t="shared" si="25"/>
        <v>8403_Administration publique, enseignement, santé humaine et action sociale</v>
      </c>
      <c r="AM121" t="str">
        <f>INDEX(PDC!$F$42:$G$60,MATCH('RP2016'!$AO121,PDC!$F$42:$F$60,0),2)</f>
        <v>Administration publique, enseignement, santé humaine et action sociale</v>
      </c>
      <c r="AN121">
        <v>8403</v>
      </c>
      <c r="AO121" t="s">
        <v>321</v>
      </c>
      <c r="AP121">
        <v>1272.49</v>
      </c>
      <c r="AQ121">
        <v>3427.07</v>
      </c>
      <c r="AR121">
        <v>419.15</v>
      </c>
      <c r="AS121">
        <v>1057.08</v>
      </c>
      <c r="AT121">
        <f t="shared" si="26"/>
        <v>4699.5600000000004</v>
      </c>
      <c r="AU121">
        <f t="shared" si="27"/>
        <v>1476.23</v>
      </c>
      <c r="AV121" s="82">
        <f t="shared" si="28"/>
        <v>1272.49</v>
      </c>
      <c r="AW121" s="82">
        <f t="shared" si="29"/>
        <v>3427.07</v>
      </c>
      <c r="AX121" s="82">
        <f t="shared" si="30"/>
        <v>419.15</v>
      </c>
      <c r="AY121" s="82">
        <f t="shared" si="31"/>
        <v>1057.08</v>
      </c>
      <c r="AZ121" s="82">
        <f t="shared" si="32"/>
        <v>4699.5600000000004</v>
      </c>
      <c r="BA121" s="82">
        <f t="shared" si="33"/>
        <v>1476.23</v>
      </c>
      <c r="BB121" s="82">
        <f t="shared" si="34"/>
        <v>6175.7900000000009</v>
      </c>
      <c r="BE121" t="str">
        <f t="shared" si="35"/>
        <v>8401_C1_TP1_SEXE1</v>
      </c>
      <c r="BF121">
        <v>1</v>
      </c>
      <c r="BG121" t="s">
        <v>199</v>
      </c>
      <c r="BH121" t="s">
        <v>314</v>
      </c>
      <c r="BI121" t="s">
        <v>117</v>
      </c>
      <c r="BJ121" s="61">
        <v>1359.50062262502</v>
      </c>
      <c r="BK121" s="61">
        <f t="shared" si="36"/>
        <v>1359.50062262502</v>
      </c>
    </row>
    <row r="122" spans="1:63" x14ac:dyDescent="0.35">
      <c r="A122" t="str">
        <f t="shared" si="20"/>
        <v>0059_Enseignement_2</v>
      </c>
      <c r="B122" t="str">
        <f>INDEX(PDC!$F$1:$G$40,MATCH('RP2016'!C122,PDC!F:F,0),MATCH(PDC!$G$1,PDC!$F$1:$G$1,0))</f>
        <v>Enseignement</v>
      </c>
      <c r="C122" t="s">
        <v>230</v>
      </c>
      <c r="D122" t="s">
        <v>161</v>
      </c>
      <c r="E122" t="s">
        <v>200</v>
      </c>
      <c r="F122" s="58">
        <v>188.53085130485101</v>
      </c>
      <c r="G122">
        <f t="shared" si="39"/>
        <v>188.53085130485101</v>
      </c>
      <c r="P122" t="str">
        <f t="shared" si="21"/>
        <v>8416_60 ans et plus</v>
      </c>
      <c r="Q122" t="s">
        <v>149</v>
      </c>
      <c r="R122" t="s">
        <v>42</v>
      </c>
      <c r="S122">
        <v>2829.28713361789</v>
      </c>
      <c r="V122" t="str">
        <f t="shared" si="22"/>
        <v>8426_Professions intermédiaires</v>
      </c>
      <c r="W122" t="s">
        <v>44</v>
      </c>
      <c r="X122" t="s">
        <v>305</v>
      </c>
      <c r="Y122" t="s">
        <v>171</v>
      </c>
      <c r="Z122" s="58">
        <v>8645.0113825795506</v>
      </c>
      <c r="AC122" t="str">
        <f t="shared" si="23"/>
        <v>0063_Contremaîtres, agents de maîtrise_1</v>
      </c>
      <c r="AD122" t="str">
        <f>INDEX(PDC!$I$1:$L$33,MATCH('RP2016'!AF122,PDC!I:I,0),MATCH(PDC!$K$1,PDC!$I$1:$L$1,0))</f>
        <v>Contremaîtres, agents de maîtrise</v>
      </c>
      <c r="AE122" t="s">
        <v>199</v>
      </c>
      <c r="AF122" t="s">
        <v>281</v>
      </c>
      <c r="AG122" t="s">
        <v>181</v>
      </c>
      <c r="AH122" s="58">
        <v>158.518379166447</v>
      </c>
      <c r="AI122">
        <f t="shared" si="24"/>
        <v>158.518379166447</v>
      </c>
      <c r="AL122" t="str">
        <f t="shared" si="25"/>
        <v>8403_Autres activités de services</v>
      </c>
      <c r="AM122" t="str">
        <f>INDEX(PDC!$F$42:$G$60,MATCH('RP2016'!$AO122,PDC!$F$42:$F$60,0),2)</f>
        <v>Autres activités de services</v>
      </c>
      <c r="AN122">
        <v>8403</v>
      </c>
      <c r="AO122" t="s">
        <v>322</v>
      </c>
      <c r="AP122">
        <v>307.64999999999998</v>
      </c>
      <c r="AQ122">
        <v>583.20000000000005</v>
      </c>
      <c r="AR122">
        <v>130.41</v>
      </c>
      <c r="AS122">
        <v>154.24</v>
      </c>
      <c r="AT122">
        <f t="shared" si="26"/>
        <v>890.85</v>
      </c>
      <c r="AU122">
        <f t="shared" si="27"/>
        <v>284.64999999999998</v>
      </c>
      <c r="AV122" s="82">
        <f t="shared" si="28"/>
        <v>307.64999999999998</v>
      </c>
      <c r="AW122" s="82">
        <f t="shared" si="29"/>
        <v>583.20000000000005</v>
      </c>
      <c r="AX122" s="82">
        <f t="shared" si="30"/>
        <v>130.41</v>
      </c>
      <c r="AY122" s="82">
        <f t="shared" si="31"/>
        <v>154.24</v>
      </c>
      <c r="AZ122" s="82">
        <f t="shared" si="32"/>
        <v>890.85</v>
      </c>
      <c r="BA122" s="82">
        <f t="shared" si="33"/>
        <v>284.64999999999998</v>
      </c>
      <c r="BB122" s="82">
        <f t="shared" si="34"/>
        <v>1175.5</v>
      </c>
      <c r="BE122" t="str">
        <f t="shared" si="35"/>
        <v>8401_C1_TP2_SEXE1</v>
      </c>
      <c r="BF122">
        <v>1</v>
      </c>
      <c r="BG122" t="s">
        <v>200</v>
      </c>
      <c r="BH122" t="s">
        <v>314</v>
      </c>
      <c r="BI122" t="s">
        <v>117</v>
      </c>
      <c r="BJ122" s="61">
        <v>81.966474024859195</v>
      </c>
      <c r="BK122" s="61">
        <f t="shared" si="36"/>
        <v>81.966474024859195</v>
      </c>
    </row>
    <row r="123" spans="1:63" x14ac:dyDescent="0.35">
      <c r="A123" t="str">
        <f t="shared" si="20"/>
        <v>0059_Activités pour la santé humaine_1</v>
      </c>
      <c r="B123" t="str">
        <f>INDEX(PDC!$F$1:$G$40,MATCH('RP2016'!C123,PDC!F:F,0),MATCH(PDC!$G$1,PDC!$F$1:$G$1,0))</f>
        <v>Activités pour la santé humaine</v>
      </c>
      <c r="C123" t="s">
        <v>231</v>
      </c>
      <c r="D123" t="s">
        <v>161</v>
      </c>
      <c r="E123" t="s">
        <v>199</v>
      </c>
      <c r="F123" s="58">
        <v>30.1767060381116</v>
      </c>
      <c r="G123">
        <f t="shared" si="39"/>
        <v>30.1767060381116</v>
      </c>
      <c r="P123" t="str">
        <f t="shared" si="21"/>
        <v>8416_moins de 20 ans</v>
      </c>
      <c r="Q123" t="s">
        <v>149</v>
      </c>
      <c r="R123" t="s">
        <v>37</v>
      </c>
      <c r="S123">
        <v>2451.6981804173101</v>
      </c>
      <c r="V123" t="str">
        <f t="shared" si="22"/>
        <v>8426_Employés</v>
      </c>
      <c r="W123" t="s">
        <v>45</v>
      </c>
      <c r="X123" t="s">
        <v>306</v>
      </c>
      <c r="Y123" t="s">
        <v>171</v>
      </c>
      <c r="Z123" s="58">
        <v>12152.8335717464</v>
      </c>
      <c r="AC123" t="str">
        <f t="shared" si="23"/>
        <v>0063_Contremaîtres, agents de maîtrise_2</v>
      </c>
      <c r="AD123" t="str">
        <f>INDEX(PDC!$I$1:$L$33,MATCH('RP2016'!AF123,PDC!I:I,0),MATCH(PDC!$K$1,PDC!$I$1:$L$1,0))</f>
        <v>Contremaîtres, agents de maîtrise</v>
      </c>
      <c r="AE123" t="s">
        <v>200</v>
      </c>
      <c r="AF123" t="s">
        <v>281</v>
      </c>
      <c r="AG123" t="s">
        <v>181</v>
      </c>
      <c r="AH123" s="58">
        <v>25.340770282354001</v>
      </c>
      <c r="AI123">
        <f t="shared" si="24"/>
        <v>25.340770282354001</v>
      </c>
      <c r="AL123" t="str">
        <f t="shared" si="25"/>
        <v>8403_Tous secteurs</v>
      </c>
      <c r="AM123" t="str">
        <f>INDEX(PDC!$F$42:$G$60,MATCH('RP2016'!$AO123,PDC!$F$42:$F$60,0),2)</f>
        <v>Tous secteurs</v>
      </c>
      <c r="AN123">
        <v>8403</v>
      </c>
      <c r="AO123" t="s">
        <v>78</v>
      </c>
      <c r="AP123">
        <v>9503.66</v>
      </c>
      <c r="AQ123">
        <v>8737.85</v>
      </c>
      <c r="AR123">
        <v>1633.52</v>
      </c>
      <c r="AS123">
        <v>1744.82</v>
      </c>
      <c r="AT123">
        <f t="shared" si="26"/>
        <v>18241.510000000002</v>
      </c>
      <c r="AU123">
        <f t="shared" si="27"/>
        <v>3378.34</v>
      </c>
      <c r="AV123" s="82">
        <f t="shared" si="28"/>
        <v>9503.66</v>
      </c>
      <c r="AW123" s="82">
        <f t="shared" si="29"/>
        <v>8737.85</v>
      </c>
      <c r="AX123" s="82">
        <f t="shared" si="30"/>
        <v>1633.52</v>
      </c>
      <c r="AY123" s="82">
        <f t="shared" si="31"/>
        <v>1744.82</v>
      </c>
      <c r="AZ123" s="82">
        <f t="shared" si="32"/>
        <v>18241.510000000002</v>
      </c>
      <c r="BA123" s="82">
        <f t="shared" si="33"/>
        <v>3378.34</v>
      </c>
      <c r="BB123" s="82">
        <f t="shared" si="34"/>
        <v>21619.850000000002</v>
      </c>
      <c r="BE123" t="str">
        <f t="shared" si="35"/>
        <v>8401_C3_TP1_SEXE1</v>
      </c>
      <c r="BF123">
        <v>1</v>
      </c>
      <c r="BG123" t="s">
        <v>199</v>
      </c>
      <c r="BH123" t="s">
        <v>315</v>
      </c>
      <c r="BI123" t="s">
        <v>117</v>
      </c>
      <c r="BJ123" s="61">
        <v>4205.62479637654</v>
      </c>
      <c r="BK123" s="61">
        <f t="shared" si="36"/>
        <v>4205.62479637654</v>
      </c>
    </row>
    <row r="124" spans="1:63" x14ac:dyDescent="0.35">
      <c r="A124" t="str">
        <f t="shared" si="20"/>
        <v>0059_Activités pour la santé humaine_2</v>
      </c>
      <c r="B124" t="str">
        <f>INDEX(PDC!$F$1:$G$40,MATCH('RP2016'!C124,PDC!F:F,0),MATCH(PDC!$G$1,PDC!$F$1:$G$1,0))</f>
        <v>Activités pour la santé humaine</v>
      </c>
      <c r="C124" t="s">
        <v>231</v>
      </c>
      <c r="D124" t="s">
        <v>161</v>
      </c>
      <c r="E124" t="s">
        <v>200</v>
      </c>
      <c r="F124" s="58">
        <v>114.243549287196</v>
      </c>
      <c r="G124">
        <f t="shared" si="39"/>
        <v>114.243549287196</v>
      </c>
      <c r="P124" t="str">
        <f t="shared" si="21"/>
        <v>8417_20 à 29 ans</v>
      </c>
      <c r="Q124" t="s">
        <v>151</v>
      </c>
      <c r="R124" t="s">
        <v>38</v>
      </c>
      <c r="S124">
        <v>3511.0509503447602</v>
      </c>
      <c r="V124" t="str">
        <f t="shared" si="22"/>
        <v>8426_Ouvriers</v>
      </c>
      <c r="W124" t="s">
        <v>46</v>
      </c>
      <c r="X124" t="s">
        <v>307</v>
      </c>
      <c r="Y124" t="s">
        <v>171</v>
      </c>
      <c r="Z124" s="58">
        <v>12664.1948979225</v>
      </c>
      <c r="AC124" t="str">
        <f t="shared" si="23"/>
        <v>0063_Employés civils et agents de service de la Fonction Publique_1</v>
      </c>
      <c r="AD124" t="str">
        <f>INDEX(PDC!$I$1:$L$33,MATCH('RP2016'!AF124,PDC!I:I,0),MATCH(PDC!$K$1,PDC!$I$1:$L$1,0))</f>
        <v>Employés civils et agents de service de la Fonction Publique</v>
      </c>
      <c r="AE124" t="s">
        <v>199</v>
      </c>
      <c r="AF124" t="s">
        <v>282</v>
      </c>
      <c r="AG124" t="s">
        <v>181</v>
      </c>
      <c r="AH124" s="58">
        <v>186.92977592511099</v>
      </c>
      <c r="AI124">
        <f t="shared" si="24"/>
        <v>186.92977592511099</v>
      </c>
      <c r="AL124" t="str">
        <f t="shared" si="25"/>
        <v>8404_Agriculture, sylviculture et pêche</v>
      </c>
      <c r="AM124" t="str">
        <f>INDEX(PDC!$F$42:$G$60,MATCH('RP2016'!$AO124,PDC!$F$42:$F$60,0),2)</f>
        <v>Agriculture, sylviculture et pêche</v>
      </c>
      <c r="AN124">
        <v>8404</v>
      </c>
      <c r="AO124" t="s">
        <v>198</v>
      </c>
      <c r="AP124">
        <v>89.99</v>
      </c>
      <c r="AQ124">
        <v>29.6</v>
      </c>
      <c r="AR124">
        <v>61.31</v>
      </c>
      <c r="AS124">
        <v>27.76</v>
      </c>
      <c r="AT124">
        <f t="shared" si="26"/>
        <v>119.59</v>
      </c>
      <c r="AU124">
        <f t="shared" si="27"/>
        <v>89.070000000000007</v>
      </c>
      <c r="AV124" s="82">
        <f t="shared" si="28"/>
        <v>89.99</v>
      </c>
      <c r="AW124" s="82">
        <f t="shared" si="29"/>
        <v>29.6</v>
      </c>
      <c r="AX124" s="82">
        <f t="shared" si="30"/>
        <v>61.31</v>
      </c>
      <c r="AY124" s="82">
        <f t="shared" si="31"/>
        <v>27.76</v>
      </c>
      <c r="AZ124" s="82">
        <f t="shared" si="32"/>
        <v>119.59</v>
      </c>
      <c r="BA124" s="82">
        <f t="shared" si="33"/>
        <v>89.070000000000007</v>
      </c>
      <c r="BB124" s="82">
        <f t="shared" si="34"/>
        <v>208.66000000000003</v>
      </c>
      <c r="BE124" t="str">
        <f t="shared" si="35"/>
        <v>8401_C3_TP2_SEXE1</v>
      </c>
      <c r="BF124">
        <v>1</v>
      </c>
      <c r="BG124" t="s">
        <v>200</v>
      </c>
      <c r="BH124" t="s">
        <v>315</v>
      </c>
      <c r="BI124" t="s">
        <v>117</v>
      </c>
      <c r="BJ124" s="61">
        <v>145.819890206721</v>
      </c>
      <c r="BK124" s="61">
        <f t="shared" si="36"/>
        <v>145.819890206721</v>
      </c>
    </row>
    <row r="125" spans="1:63" x14ac:dyDescent="0.35">
      <c r="A125" t="str">
        <f t="shared" si="20"/>
        <v>0059_Hébergement médico-social et social et action sociale sans hébergement_1</v>
      </c>
      <c r="B125" t="str">
        <f>INDEX(PDC!$F$1:$G$40,MATCH('RP2016'!C125,PDC!F:F,0),MATCH(PDC!$G$1,PDC!$F$1:$G$1,0))</f>
        <v>Hébergement médico-social et social et action sociale sans hébergement</v>
      </c>
      <c r="C125" t="s">
        <v>232</v>
      </c>
      <c r="D125" t="s">
        <v>161</v>
      </c>
      <c r="E125" t="s">
        <v>199</v>
      </c>
      <c r="F125" s="58">
        <v>18.231322662929401</v>
      </c>
      <c r="G125">
        <f t="shared" si="39"/>
        <v>18.231322662929401</v>
      </c>
      <c r="P125" t="str">
        <f t="shared" si="21"/>
        <v>8417_30 à 39 ans</v>
      </c>
      <c r="Q125" t="s">
        <v>151</v>
      </c>
      <c r="R125" t="s">
        <v>39</v>
      </c>
      <c r="S125">
        <v>4095.4227025456898</v>
      </c>
      <c r="V125" t="str">
        <f t="shared" si="22"/>
        <v>8427_Cadres et professions intellectuelles supérieures</v>
      </c>
      <c r="W125" t="s">
        <v>43</v>
      </c>
      <c r="X125" t="s">
        <v>304</v>
      </c>
      <c r="Y125" t="s">
        <v>173</v>
      </c>
      <c r="Z125" s="58">
        <v>2260.5606243680199</v>
      </c>
      <c r="AC125" t="str">
        <f t="shared" si="23"/>
        <v>0063_Employés civils et agents de service de la Fonction Publique_2</v>
      </c>
      <c r="AD125" t="str">
        <f>INDEX(PDC!$I$1:$L$33,MATCH('RP2016'!AF125,PDC!I:I,0),MATCH(PDC!$K$1,PDC!$I$1:$L$1,0))</f>
        <v>Employés civils et agents de service de la Fonction Publique</v>
      </c>
      <c r="AE125" t="s">
        <v>200</v>
      </c>
      <c r="AF125" t="s">
        <v>282</v>
      </c>
      <c r="AG125" t="s">
        <v>181</v>
      </c>
      <c r="AH125" s="58">
        <v>756.20522498949504</v>
      </c>
      <c r="AI125">
        <f t="shared" si="24"/>
        <v>756.20522498949504</v>
      </c>
      <c r="AL125" t="str">
        <f t="shared" si="25"/>
        <v>8404_Fabrication de denrées alimentaires, de boissons et  de produits à base de tabac</v>
      </c>
      <c r="AM125" t="str">
        <f>INDEX(PDC!$F$42:$G$60,MATCH('RP2016'!$AO125,PDC!$F$42:$F$60,0),2)</f>
        <v>Fabrication de denrées alimentaires, de boissons et  de produits à base de tabac</v>
      </c>
      <c r="AN125">
        <v>8404</v>
      </c>
      <c r="AO125" t="s">
        <v>314</v>
      </c>
      <c r="AP125">
        <v>171.45</v>
      </c>
      <c r="AQ125">
        <v>134.11000000000001</v>
      </c>
      <c r="AR125">
        <v>40.049999999999997</v>
      </c>
      <c r="AS125">
        <v>10.01</v>
      </c>
      <c r="AT125">
        <f t="shared" si="26"/>
        <v>305.56</v>
      </c>
      <c r="AU125">
        <f t="shared" si="27"/>
        <v>50.059999999999995</v>
      </c>
      <c r="AV125" s="82">
        <f t="shared" si="28"/>
        <v>171.45</v>
      </c>
      <c r="AW125" s="82">
        <f t="shared" si="29"/>
        <v>134.11000000000001</v>
      </c>
      <c r="AX125" s="82">
        <f t="shared" si="30"/>
        <v>40.049999999999997</v>
      </c>
      <c r="AY125" s="82">
        <f t="shared" si="31"/>
        <v>10.01</v>
      </c>
      <c r="AZ125" s="82">
        <f t="shared" si="32"/>
        <v>305.56</v>
      </c>
      <c r="BA125" s="82">
        <f t="shared" si="33"/>
        <v>50.059999999999995</v>
      </c>
      <c r="BB125" s="82">
        <f t="shared" si="34"/>
        <v>355.62</v>
      </c>
      <c r="BE125" t="str">
        <f t="shared" si="35"/>
        <v>8401_C4_TP1_SEXE1</v>
      </c>
      <c r="BF125">
        <v>1</v>
      </c>
      <c r="BG125" t="s">
        <v>199</v>
      </c>
      <c r="BH125" t="s">
        <v>316</v>
      </c>
      <c r="BI125" t="s">
        <v>117</v>
      </c>
      <c r="BJ125" s="61">
        <v>445.01143069050801</v>
      </c>
      <c r="BK125" s="61">
        <f t="shared" si="36"/>
        <v>445.01143069050801</v>
      </c>
    </row>
    <row r="126" spans="1:63" x14ac:dyDescent="0.35">
      <c r="A126" t="str">
        <f t="shared" si="20"/>
        <v>0059_Hébergement médico-social et social et action sociale sans hébergement_2</v>
      </c>
      <c r="B126" t="str">
        <f>INDEX(PDC!$F$1:$G$40,MATCH('RP2016'!C126,PDC!F:F,0),MATCH(PDC!$G$1,PDC!$F$1:$G$1,0))</f>
        <v>Hébergement médico-social et social et action sociale sans hébergement</v>
      </c>
      <c r="C126" t="s">
        <v>232</v>
      </c>
      <c r="D126" t="s">
        <v>161</v>
      </c>
      <c r="E126" t="s">
        <v>200</v>
      </c>
      <c r="F126" s="58">
        <v>756.94246215911596</v>
      </c>
      <c r="G126">
        <f t="shared" si="39"/>
        <v>756.94246215911596</v>
      </c>
      <c r="P126" t="str">
        <f t="shared" si="21"/>
        <v>8417_40 à 49 ans</v>
      </c>
      <c r="Q126" t="s">
        <v>151</v>
      </c>
      <c r="R126" t="s">
        <v>40</v>
      </c>
      <c r="S126">
        <v>5818.5844228056903</v>
      </c>
      <c r="V126" t="str">
        <f t="shared" si="22"/>
        <v>8427_Professions intermédiaires</v>
      </c>
      <c r="W126" t="s">
        <v>44</v>
      </c>
      <c r="X126" t="s">
        <v>305</v>
      </c>
      <c r="Y126" t="s">
        <v>173</v>
      </c>
      <c r="Z126" s="58">
        <v>5803.0203908590202</v>
      </c>
      <c r="AC126" t="str">
        <f t="shared" si="23"/>
        <v>0063_Policiers et militaires_1</v>
      </c>
      <c r="AD126" t="str">
        <f>INDEX(PDC!$I$1:$L$33,MATCH('RP2016'!AF126,PDC!I:I,0),MATCH(PDC!$K$1,PDC!$I$1:$L$1,0))</f>
        <v>Policiers et militaires</v>
      </c>
      <c r="AE126" t="s">
        <v>199</v>
      </c>
      <c r="AF126" t="s">
        <v>283</v>
      </c>
      <c r="AG126" t="s">
        <v>181</v>
      </c>
      <c r="AH126" s="58">
        <v>19.786715939580201</v>
      </c>
      <c r="AI126">
        <f t="shared" si="24"/>
        <v>19.786715939580201</v>
      </c>
      <c r="AL126" t="str">
        <f t="shared" si="25"/>
        <v>8404_Fabrication d'équipements électriques, électroniques, informatiques ; fabrication de machines</v>
      </c>
      <c r="AM126" t="str">
        <f>INDEX(PDC!$F$42:$G$60,MATCH('RP2016'!$AO126,PDC!$F$42:$F$60,0),2)</f>
        <v>Fabrication d'équipements électriques, électroniques, informatiques ; fabrication de machines</v>
      </c>
      <c r="AN126">
        <v>8404</v>
      </c>
      <c r="AO126" t="s">
        <v>315</v>
      </c>
      <c r="AP126">
        <v>1107.29</v>
      </c>
      <c r="AQ126">
        <v>469.75</v>
      </c>
      <c r="AR126">
        <v>55.64</v>
      </c>
      <c r="AS126">
        <v>23.85</v>
      </c>
      <c r="AT126">
        <f t="shared" si="26"/>
        <v>1577.04</v>
      </c>
      <c r="AU126">
        <f t="shared" si="27"/>
        <v>79.490000000000009</v>
      </c>
      <c r="AV126" s="82">
        <f t="shared" si="28"/>
        <v>1107.29</v>
      </c>
      <c r="AW126" s="82">
        <f t="shared" si="29"/>
        <v>469.75</v>
      </c>
      <c r="AX126" s="82">
        <f t="shared" si="30"/>
        <v>55.64</v>
      </c>
      <c r="AY126" s="82">
        <f t="shared" si="31"/>
        <v>23.85</v>
      </c>
      <c r="AZ126" s="82">
        <f t="shared" si="32"/>
        <v>1577.04</v>
      </c>
      <c r="BA126" s="82">
        <f t="shared" si="33"/>
        <v>79.490000000000009</v>
      </c>
      <c r="BB126" s="82">
        <f t="shared" si="34"/>
        <v>1656.53</v>
      </c>
      <c r="BE126" t="str">
        <f t="shared" si="35"/>
        <v>8401_C4_TP2_SEXE1</v>
      </c>
      <c r="BF126">
        <v>1</v>
      </c>
      <c r="BG126" t="s">
        <v>200</v>
      </c>
      <c r="BH126" t="s">
        <v>316</v>
      </c>
      <c r="BI126" t="s">
        <v>117</v>
      </c>
      <c r="BJ126" s="61">
        <v>12.7825149606459</v>
      </c>
      <c r="BK126" s="61">
        <f t="shared" si="36"/>
        <v>12.7825149606459</v>
      </c>
    </row>
    <row r="127" spans="1:63" x14ac:dyDescent="0.35">
      <c r="A127" t="str">
        <f t="shared" si="20"/>
        <v>0059_Arts, spectacles et activités récréatives_1</v>
      </c>
      <c r="B127" t="str">
        <f>INDEX(PDC!$F$1:$G$40,MATCH('RP2016'!C127,PDC!F:F,0),MATCH(PDC!$G$1,PDC!$F$1:$G$1,0))</f>
        <v>Arts, spectacles et activités récréatives</v>
      </c>
      <c r="C127" t="s">
        <v>233</v>
      </c>
      <c r="D127" t="s">
        <v>161</v>
      </c>
      <c r="E127" t="s">
        <v>199</v>
      </c>
      <c r="F127" s="58">
        <v>17.413006144629399</v>
      </c>
      <c r="G127">
        <f t="shared" si="39"/>
        <v>17.413006144629399</v>
      </c>
      <c r="P127" t="str">
        <f t="shared" si="21"/>
        <v>8417_50 à 59 ans</v>
      </c>
      <c r="Q127" t="s">
        <v>151</v>
      </c>
      <c r="R127" t="s">
        <v>41</v>
      </c>
      <c r="S127">
        <v>5503.2128716510197</v>
      </c>
      <c r="V127" t="str">
        <f t="shared" si="22"/>
        <v>8427_Employés</v>
      </c>
      <c r="W127" t="s">
        <v>45</v>
      </c>
      <c r="X127" t="s">
        <v>306</v>
      </c>
      <c r="Y127" t="s">
        <v>173</v>
      </c>
      <c r="Z127" s="58">
        <v>7595.8776622941696</v>
      </c>
      <c r="AC127" t="str">
        <f t="shared" si="23"/>
        <v>0063_Policiers et militaires_2</v>
      </c>
      <c r="AD127" t="str">
        <f>INDEX(PDC!$I$1:$L$33,MATCH('RP2016'!AF127,PDC!I:I,0),MATCH(PDC!$K$1,PDC!$I$1:$L$1,0))</f>
        <v>Policiers et militaires</v>
      </c>
      <c r="AE127" t="s">
        <v>200</v>
      </c>
      <c r="AF127" t="s">
        <v>283</v>
      </c>
      <c r="AG127" t="s">
        <v>181</v>
      </c>
      <c r="AH127" s="58">
        <v>14.932981596700399</v>
      </c>
      <c r="AI127">
        <f t="shared" si="24"/>
        <v>14.932981596700399</v>
      </c>
      <c r="AL127" t="str">
        <f t="shared" si="25"/>
        <v>8404_Fabrication de matériels de transport</v>
      </c>
      <c r="AM127" t="str">
        <f>INDEX(PDC!$F$42:$G$60,MATCH('RP2016'!$AO127,PDC!$F$42:$F$60,0),2)</f>
        <v>Fabrication de matériels de transport</v>
      </c>
      <c r="AN127">
        <v>8404</v>
      </c>
      <c r="AO127" t="s">
        <v>316</v>
      </c>
      <c r="AP127">
        <v>49.54</v>
      </c>
      <c r="AQ127">
        <v>15.49</v>
      </c>
      <c r="AR127">
        <v>9.9</v>
      </c>
      <c r="AS127">
        <v>5</v>
      </c>
      <c r="AT127">
        <f t="shared" si="26"/>
        <v>65.03</v>
      </c>
      <c r="AU127">
        <f t="shared" si="27"/>
        <v>14.9</v>
      </c>
      <c r="AV127" s="82">
        <f t="shared" si="28"/>
        <v>49.54</v>
      </c>
      <c r="AW127" s="82">
        <f t="shared" si="29"/>
        <v>15.49</v>
      </c>
      <c r="AX127" s="82">
        <f t="shared" si="30"/>
        <v>9.9</v>
      </c>
      <c r="AY127" s="82">
        <f t="shared" si="31"/>
        <v>5</v>
      </c>
      <c r="AZ127" s="82">
        <f t="shared" si="32"/>
        <v>65.03</v>
      </c>
      <c r="BA127" s="82">
        <f t="shared" si="33"/>
        <v>14.9</v>
      </c>
      <c r="BB127" s="82">
        <f t="shared" si="34"/>
        <v>79.930000000000007</v>
      </c>
      <c r="BE127" t="str">
        <f t="shared" si="35"/>
        <v>8401_C5_TP1_SEXE1</v>
      </c>
      <c r="BF127">
        <v>1</v>
      </c>
      <c r="BG127" t="s">
        <v>199</v>
      </c>
      <c r="BH127" t="s">
        <v>317</v>
      </c>
      <c r="BI127" t="s">
        <v>117</v>
      </c>
      <c r="BJ127" s="61">
        <v>5386.1815065323499</v>
      </c>
      <c r="BK127" s="61">
        <f t="shared" si="36"/>
        <v>5386.1815065323499</v>
      </c>
    </row>
    <row r="128" spans="1:63" x14ac:dyDescent="0.35">
      <c r="A128" t="str">
        <f t="shared" si="20"/>
        <v>0059_Arts, spectacles et activités récréatives_2</v>
      </c>
      <c r="B128" t="str">
        <f>INDEX(PDC!$F$1:$G$40,MATCH('RP2016'!C128,PDC!F:F,0),MATCH(PDC!$G$1,PDC!$F$1:$G$1,0))</f>
        <v>Arts, spectacles et activités récréatives</v>
      </c>
      <c r="C128" t="s">
        <v>233</v>
      </c>
      <c r="D128" t="s">
        <v>161</v>
      </c>
      <c r="E128" t="s">
        <v>200</v>
      </c>
      <c r="F128" s="58">
        <v>25.920241637990902</v>
      </c>
      <c r="G128">
        <f t="shared" si="39"/>
        <v>25.920241637990902</v>
      </c>
      <c r="P128" t="str">
        <f t="shared" si="21"/>
        <v>8417_60 ans et plus</v>
      </c>
      <c r="Q128" t="s">
        <v>151</v>
      </c>
      <c r="R128" t="s">
        <v>42</v>
      </c>
      <c r="S128">
        <v>719.892735912288</v>
      </c>
      <c r="V128" t="str">
        <f t="shared" si="22"/>
        <v>8427_Ouvriers</v>
      </c>
      <c r="W128" t="s">
        <v>46</v>
      </c>
      <c r="X128" t="s">
        <v>307</v>
      </c>
      <c r="Y128" t="s">
        <v>173</v>
      </c>
      <c r="Z128" s="58">
        <v>8237.0162132837904</v>
      </c>
      <c r="AC128" t="str">
        <f t="shared" si="23"/>
        <v>0063_Employés administratifs d'entreprise_1</v>
      </c>
      <c r="AD128" t="str">
        <f>INDEX(PDC!$I$1:$L$33,MATCH('RP2016'!AF128,PDC!I:I,0),MATCH(PDC!$K$1,PDC!$I$1:$L$1,0))</f>
        <v>Employés administratifs d'entreprise</v>
      </c>
      <c r="AE128" t="s">
        <v>199</v>
      </c>
      <c r="AF128" t="s">
        <v>284</v>
      </c>
      <c r="AG128" t="s">
        <v>181</v>
      </c>
      <c r="AH128" s="58">
        <v>58.089378276914502</v>
      </c>
      <c r="AI128">
        <f t="shared" si="24"/>
        <v>58.089378276914502</v>
      </c>
      <c r="AL128" t="str">
        <f t="shared" si="25"/>
        <v>8404_Fabrication d'autres produits industriels</v>
      </c>
      <c r="AM128" t="str">
        <f>INDEX(PDC!$F$42:$G$60,MATCH('RP2016'!$AO128,PDC!$F$42:$F$60,0),2)</f>
        <v>Fabrication d'autres produits industriels</v>
      </c>
      <c r="AN128">
        <v>8404</v>
      </c>
      <c r="AO128" t="s">
        <v>317</v>
      </c>
      <c r="AP128">
        <v>511.24</v>
      </c>
      <c r="AQ128">
        <v>362.26</v>
      </c>
      <c r="AR128">
        <v>29.71</v>
      </c>
      <c r="AS128">
        <v>15.04</v>
      </c>
      <c r="AT128">
        <f t="shared" si="26"/>
        <v>873.5</v>
      </c>
      <c r="AU128">
        <f t="shared" si="27"/>
        <v>44.75</v>
      </c>
      <c r="AV128" s="82">
        <f t="shared" si="28"/>
        <v>511.24</v>
      </c>
      <c r="AW128" s="82">
        <f t="shared" si="29"/>
        <v>362.26</v>
      </c>
      <c r="AX128" s="82">
        <f t="shared" si="30"/>
        <v>29.71</v>
      </c>
      <c r="AY128" s="82">
        <f t="shared" si="31"/>
        <v>15.04</v>
      </c>
      <c r="AZ128" s="82">
        <f t="shared" si="32"/>
        <v>873.5</v>
      </c>
      <c r="BA128" s="82">
        <f t="shared" si="33"/>
        <v>44.75</v>
      </c>
      <c r="BB128" s="82">
        <f t="shared" si="34"/>
        <v>918.25</v>
      </c>
      <c r="BE128" t="str">
        <f t="shared" si="35"/>
        <v>8401_C5_TP2_SEXE1</v>
      </c>
      <c r="BF128">
        <v>1</v>
      </c>
      <c r="BG128" t="s">
        <v>200</v>
      </c>
      <c r="BH128" t="s">
        <v>317</v>
      </c>
      <c r="BI128" t="s">
        <v>117</v>
      </c>
      <c r="BJ128" s="61">
        <v>162.30623437530801</v>
      </c>
      <c r="BK128" s="61">
        <f t="shared" si="36"/>
        <v>162.30623437530801</v>
      </c>
    </row>
    <row r="129" spans="1:63" x14ac:dyDescent="0.35">
      <c r="A129" t="str">
        <f t="shared" si="20"/>
        <v>0059_Autres activités de services _1</v>
      </c>
      <c r="B129" t="str">
        <f>INDEX(PDC!$F$1:$G$40,MATCH('RP2016'!C129,PDC!F:F,0),MATCH(PDC!$G$1,PDC!$F$1:$G$1,0))</f>
        <v xml:space="preserve">Autres activités de services </v>
      </c>
      <c r="C129" t="s">
        <v>234</v>
      </c>
      <c r="D129" t="s">
        <v>161</v>
      </c>
      <c r="E129" t="s">
        <v>199</v>
      </c>
      <c r="F129" s="58">
        <v>47.376313135387299</v>
      </c>
      <c r="G129">
        <f t="shared" si="39"/>
        <v>47.376313135387299</v>
      </c>
      <c r="P129" t="str">
        <f t="shared" si="21"/>
        <v>8417_moins de 20 ans</v>
      </c>
      <c r="Q129" t="s">
        <v>151</v>
      </c>
      <c r="R129" t="s">
        <v>37</v>
      </c>
      <c r="S129">
        <v>537.22715513780804</v>
      </c>
      <c r="V129" t="str">
        <f t="shared" si="22"/>
        <v>8428_</v>
      </c>
      <c r="X129" t="s">
        <v>200</v>
      </c>
      <c r="Y129" t="s">
        <v>175</v>
      </c>
      <c r="Z129" s="58">
        <v>0.78788622300787503</v>
      </c>
      <c r="AC129" t="str">
        <f t="shared" si="23"/>
        <v>0063_Employés administratifs d'entreprise_2</v>
      </c>
      <c r="AD129" t="str">
        <f>INDEX(PDC!$I$1:$L$33,MATCH('RP2016'!AF129,PDC!I:I,0),MATCH(PDC!$K$1,PDC!$I$1:$L$1,0))</f>
        <v>Employés administratifs d'entreprise</v>
      </c>
      <c r="AE129" t="s">
        <v>200</v>
      </c>
      <c r="AF129" t="s">
        <v>284</v>
      </c>
      <c r="AG129" t="s">
        <v>181</v>
      </c>
      <c r="AH129" s="58">
        <v>396.00334468545202</v>
      </c>
      <c r="AI129">
        <f t="shared" si="24"/>
        <v>396.00334468545202</v>
      </c>
      <c r="AL129" t="str">
        <f t="shared" si="25"/>
        <v>8404_Industries extractives,  énergie, eau, gestion des déchets et dépollution</v>
      </c>
      <c r="AM129" t="str">
        <f>INDEX(PDC!$F$42:$G$60,MATCH('RP2016'!$AO129,PDC!$F$42:$F$60,0),2)</f>
        <v>Industries extractives,  énergie, eau, gestion des déchets et dépollution</v>
      </c>
      <c r="AN129">
        <v>8404</v>
      </c>
      <c r="AO129" t="s">
        <v>318</v>
      </c>
      <c r="AP129">
        <v>187.13</v>
      </c>
      <c r="AQ129">
        <v>49.53</v>
      </c>
      <c r="AR129">
        <v>13.22</v>
      </c>
      <c r="AT129">
        <f t="shared" si="26"/>
        <v>236.66</v>
      </c>
      <c r="AU129">
        <f t="shared" si="27"/>
        <v>13.22</v>
      </c>
      <c r="AV129" s="82">
        <f t="shared" si="28"/>
        <v>187.13</v>
      </c>
      <c r="AW129" s="82">
        <f t="shared" si="29"/>
        <v>49.53</v>
      </c>
      <c r="AX129" s="82">
        <f t="shared" si="30"/>
        <v>13.22</v>
      </c>
      <c r="AY129" s="82">
        <f t="shared" si="31"/>
        <v>0</v>
      </c>
      <c r="AZ129" s="82">
        <f t="shared" si="32"/>
        <v>236.66</v>
      </c>
      <c r="BA129" s="82">
        <f t="shared" si="33"/>
        <v>13.22</v>
      </c>
      <c r="BB129" s="82">
        <f t="shared" si="34"/>
        <v>249.88</v>
      </c>
      <c r="BE129" t="str">
        <f t="shared" si="35"/>
        <v>8401_DE_TP1_SEXE1</v>
      </c>
      <c r="BF129">
        <v>1</v>
      </c>
      <c r="BG129" t="s">
        <v>199</v>
      </c>
      <c r="BH129" t="s">
        <v>318</v>
      </c>
      <c r="BI129" t="s">
        <v>117</v>
      </c>
      <c r="BJ129" s="61">
        <v>926.47948622313697</v>
      </c>
      <c r="BK129" s="61">
        <f t="shared" si="36"/>
        <v>926.47948622313697</v>
      </c>
    </row>
    <row r="130" spans="1:63" x14ac:dyDescent="0.35">
      <c r="A130" t="str">
        <f t="shared" si="20"/>
        <v>0059_Autres activités de services _2</v>
      </c>
      <c r="B130" t="str">
        <f>INDEX(PDC!$F$1:$G$40,MATCH('RP2016'!C130,PDC!F:F,0),MATCH(PDC!$G$1,PDC!$F$1:$G$1,0))</f>
        <v xml:space="preserve">Autres activités de services </v>
      </c>
      <c r="C130" t="s">
        <v>234</v>
      </c>
      <c r="D130" t="s">
        <v>161</v>
      </c>
      <c r="E130" t="s">
        <v>200</v>
      </c>
      <c r="F130" s="58">
        <v>125.261595355955</v>
      </c>
      <c r="G130">
        <f t="shared" si="39"/>
        <v>125.261595355955</v>
      </c>
      <c r="P130" t="str">
        <f t="shared" si="21"/>
        <v>8418_20 à 29 ans</v>
      </c>
      <c r="Q130" t="s">
        <v>153</v>
      </c>
      <c r="R130" t="s">
        <v>38</v>
      </c>
      <c r="S130">
        <v>4680.6320792380102</v>
      </c>
      <c r="V130" t="str">
        <f t="shared" si="22"/>
        <v>8428_Cadres et professions intellectuelles supérieures</v>
      </c>
      <c r="W130" t="s">
        <v>43</v>
      </c>
      <c r="X130" t="s">
        <v>304</v>
      </c>
      <c r="Y130" t="s">
        <v>175</v>
      </c>
      <c r="Z130" s="58">
        <v>17259.644321629501</v>
      </c>
      <c r="AC130" t="str">
        <f t="shared" si="23"/>
        <v>0063_Employés de commerce_1</v>
      </c>
      <c r="AD130" t="str">
        <f>INDEX(PDC!$I$1:$L$33,MATCH('RP2016'!AF130,PDC!I:I,0),MATCH(PDC!$K$1,PDC!$I$1:$L$1,0))</f>
        <v>Employés de commerce</v>
      </c>
      <c r="AE130" t="s">
        <v>199</v>
      </c>
      <c r="AF130" t="s">
        <v>285</v>
      </c>
      <c r="AG130" t="s">
        <v>181</v>
      </c>
      <c r="AH130" s="58">
        <v>75.418226470053298</v>
      </c>
      <c r="AI130">
        <f t="shared" si="24"/>
        <v>75.418226470053298</v>
      </c>
      <c r="AL130" t="str">
        <f t="shared" si="25"/>
        <v>8404_Construction</v>
      </c>
      <c r="AM130" t="str">
        <f>INDEX(PDC!$F$42:$G$60,MATCH('RP2016'!$AO130,PDC!$F$42:$F$60,0),2)</f>
        <v>Construction</v>
      </c>
      <c r="AN130">
        <v>8404</v>
      </c>
      <c r="AO130" t="s">
        <v>216</v>
      </c>
      <c r="AP130">
        <v>595.23</v>
      </c>
      <c r="AQ130">
        <v>89.03</v>
      </c>
      <c r="AR130">
        <v>140.07</v>
      </c>
      <c r="AS130">
        <v>5</v>
      </c>
      <c r="AT130">
        <f t="shared" si="26"/>
        <v>684.26</v>
      </c>
      <c r="AU130">
        <f t="shared" si="27"/>
        <v>145.07</v>
      </c>
      <c r="AV130" s="82">
        <f t="shared" si="28"/>
        <v>595.23</v>
      </c>
      <c r="AW130" s="82">
        <f t="shared" si="29"/>
        <v>89.03</v>
      </c>
      <c r="AX130" s="82">
        <f t="shared" si="30"/>
        <v>140.07</v>
      </c>
      <c r="AY130" s="82">
        <f t="shared" si="31"/>
        <v>5</v>
      </c>
      <c r="AZ130" s="82">
        <f t="shared" si="32"/>
        <v>684.26</v>
      </c>
      <c r="BA130" s="82">
        <f t="shared" si="33"/>
        <v>145.07</v>
      </c>
      <c r="BB130" s="82">
        <f t="shared" si="34"/>
        <v>829.32999999999993</v>
      </c>
      <c r="BE130" t="str">
        <f t="shared" si="35"/>
        <v>8401_DE_TP2_SEXE1</v>
      </c>
      <c r="BF130">
        <v>1</v>
      </c>
      <c r="BG130" t="s">
        <v>200</v>
      </c>
      <c r="BH130" t="s">
        <v>318</v>
      </c>
      <c r="BI130" t="s">
        <v>117</v>
      </c>
      <c r="BJ130" s="61">
        <v>41.165159772884302</v>
      </c>
      <c r="BK130" s="61">
        <f t="shared" si="36"/>
        <v>41.165159772884302</v>
      </c>
    </row>
    <row r="131" spans="1:63" x14ac:dyDescent="0.35">
      <c r="A131" t="str">
        <f t="shared" si="20"/>
        <v>0059_Activités des ménages en tant qu'employeurs ; activités indifférenciées des ménages en tant que producteurs de biens et services pour usage propre_1</v>
      </c>
      <c r="B131" t="str">
        <f>INDEX(PDC!$F$1:$G$40,MATCH('RP2016'!C131,PDC!F:F,0),MATCH(PDC!$G$1,PDC!$F$1:$G$1,0))</f>
        <v>Activités des ménages en tant qu'employeurs ; activités indifférenciées des ménages en tant que producteurs de biens et services pour usage propre</v>
      </c>
      <c r="C131" t="s">
        <v>235</v>
      </c>
      <c r="D131" t="s">
        <v>161</v>
      </c>
      <c r="E131" t="s">
        <v>199</v>
      </c>
      <c r="F131" s="58">
        <v>5</v>
      </c>
      <c r="G131">
        <f t="shared" si="39"/>
        <v>5</v>
      </c>
      <c r="P131" t="str">
        <f t="shared" si="21"/>
        <v>8418_30 à 39 ans</v>
      </c>
      <c r="Q131" t="s">
        <v>153</v>
      </c>
      <c r="R131" t="s">
        <v>39</v>
      </c>
      <c r="S131">
        <v>4195.4075528842204</v>
      </c>
      <c r="V131" t="str">
        <f t="shared" si="22"/>
        <v>8428_Professions intermédiaires</v>
      </c>
      <c r="W131" t="s">
        <v>44</v>
      </c>
      <c r="X131" t="s">
        <v>305</v>
      </c>
      <c r="Y131" t="s">
        <v>175</v>
      </c>
      <c r="Z131" s="58">
        <v>38522.189726478398</v>
      </c>
      <c r="AC131" t="str">
        <f t="shared" si="23"/>
        <v>0063_Employés de commerce_2</v>
      </c>
      <c r="AD131" t="str">
        <f>INDEX(PDC!$I$1:$L$33,MATCH('RP2016'!AF131,PDC!I:I,0),MATCH(PDC!$K$1,PDC!$I$1:$L$1,0))</f>
        <v>Employés de commerce</v>
      </c>
      <c r="AE131" t="s">
        <v>200</v>
      </c>
      <c r="AF131" t="s">
        <v>285</v>
      </c>
      <c r="AG131" t="s">
        <v>181</v>
      </c>
      <c r="AH131" s="58">
        <v>323.27408003368703</v>
      </c>
      <c r="AI131">
        <f t="shared" si="24"/>
        <v>323.27408003368703</v>
      </c>
      <c r="AL131" t="str">
        <f t="shared" si="25"/>
        <v>8404_Commerce ; réparation d'automobiles et de motocycles</v>
      </c>
      <c r="AM131" t="str">
        <f>INDEX(PDC!$F$42:$G$60,MATCH('RP2016'!$AO131,PDC!$F$42:$F$60,0),2)</f>
        <v>Commerce ; réparation d'automobiles et de motocycles</v>
      </c>
      <c r="AN131">
        <v>8404</v>
      </c>
      <c r="AO131" t="s">
        <v>217</v>
      </c>
      <c r="AP131">
        <v>574.6</v>
      </c>
      <c r="AQ131">
        <v>619.17999999999995</v>
      </c>
      <c r="AR131">
        <v>66.62</v>
      </c>
      <c r="AS131">
        <v>70.680000000000007</v>
      </c>
      <c r="AT131">
        <f t="shared" si="26"/>
        <v>1193.78</v>
      </c>
      <c r="AU131">
        <f t="shared" si="27"/>
        <v>137.30000000000001</v>
      </c>
      <c r="AV131" s="82">
        <f t="shared" si="28"/>
        <v>574.6</v>
      </c>
      <c r="AW131" s="82">
        <f t="shared" si="29"/>
        <v>619.17999999999995</v>
      </c>
      <c r="AX131" s="82">
        <f t="shared" si="30"/>
        <v>66.62</v>
      </c>
      <c r="AY131" s="82">
        <f t="shared" si="31"/>
        <v>70.680000000000007</v>
      </c>
      <c r="AZ131" s="82">
        <f t="shared" si="32"/>
        <v>1193.78</v>
      </c>
      <c r="BA131" s="82">
        <f t="shared" si="33"/>
        <v>137.30000000000001</v>
      </c>
      <c r="BB131" s="82">
        <f t="shared" si="34"/>
        <v>1331.08</v>
      </c>
      <c r="BE131" t="str">
        <f t="shared" si="35"/>
        <v>8401_FZ_TP1_SEXE1</v>
      </c>
      <c r="BF131">
        <v>1</v>
      </c>
      <c r="BG131" t="s">
        <v>199</v>
      </c>
      <c r="BH131" t="s">
        <v>216</v>
      </c>
      <c r="BI131" t="s">
        <v>117</v>
      </c>
      <c r="BJ131" s="61">
        <v>6466.8627120763304</v>
      </c>
      <c r="BK131" s="61">
        <f t="shared" si="36"/>
        <v>6466.8627120763304</v>
      </c>
    </row>
    <row r="132" spans="1:63" x14ac:dyDescent="0.35">
      <c r="A132" t="str">
        <f t="shared" ref="A132:A195" si="40">D132&amp;"_"&amp;B132&amp;"_"&amp;E132</f>
        <v>0059_Activités des ménages en tant qu'employeurs ; activités indifférenciées des ménages en tant que producteurs de biens et services pour usage propre_2</v>
      </c>
      <c r="B132" t="str">
        <f>INDEX(PDC!$F$1:$G$40,MATCH('RP2016'!C132,PDC!F:F,0),MATCH(PDC!$G$1,PDC!$F$1:$G$1,0))</f>
        <v>Activités des ménages en tant qu'employeurs ; activités indifférenciées des ménages en tant que producteurs de biens et services pour usage propre</v>
      </c>
      <c r="C132" t="s">
        <v>235</v>
      </c>
      <c r="D132" t="s">
        <v>161</v>
      </c>
      <c r="E132" t="s">
        <v>200</v>
      </c>
      <c r="F132" s="58">
        <v>112.942822714877</v>
      </c>
      <c r="G132">
        <f t="shared" si="39"/>
        <v>112.942822714877</v>
      </c>
      <c r="P132" t="str">
        <f t="shared" si="21"/>
        <v>8418_40 à 49 ans</v>
      </c>
      <c r="Q132" t="s">
        <v>153</v>
      </c>
      <c r="R132" t="s">
        <v>40</v>
      </c>
      <c r="S132">
        <v>4786.2380654435301</v>
      </c>
      <c r="V132" t="str">
        <f t="shared" si="22"/>
        <v>8428_Employés</v>
      </c>
      <c r="W132" t="s">
        <v>45</v>
      </c>
      <c r="X132" t="s">
        <v>306</v>
      </c>
      <c r="Y132" t="s">
        <v>175</v>
      </c>
      <c r="Z132" s="58">
        <v>43647.150183396501</v>
      </c>
      <c r="AA132" s="77"/>
      <c r="AC132" t="str">
        <f t="shared" si="23"/>
        <v>0063_Personnels des services directs aux particuliers_1</v>
      </c>
      <c r="AD132" t="str">
        <f>INDEX(PDC!$I$1:$L$33,MATCH('RP2016'!AF132,PDC!I:I,0),MATCH(PDC!$K$1,PDC!$I$1:$L$1,0))</f>
        <v>Personnels des services directs aux particuliers</v>
      </c>
      <c r="AE132" t="s">
        <v>199</v>
      </c>
      <c r="AF132" t="s">
        <v>286</v>
      </c>
      <c r="AG132" t="s">
        <v>181</v>
      </c>
      <c r="AH132" s="58">
        <v>69.821490225408397</v>
      </c>
      <c r="AI132">
        <f t="shared" si="24"/>
        <v>69.821490225408397</v>
      </c>
      <c r="AL132" t="str">
        <f t="shared" si="25"/>
        <v>8404_Transports et entreposage</v>
      </c>
      <c r="AM132" t="str">
        <f>INDEX(PDC!$F$42:$G$60,MATCH('RP2016'!$AO132,PDC!$F$42:$F$60,0),2)</f>
        <v>Transports et entreposage</v>
      </c>
      <c r="AN132">
        <v>8404</v>
      </c>
      <c r="AO132" t="s">
        <v>218</v>
      </c>
      <c r="AP132">
        <v>262.8</v>
      </c>
      <c r="AQ132">
        <v>115.52</v>
      </c>
      <c r="AR132">
        <v>61.07</v>
      </c>
      <c r="AS132">
        <v>33.700000000000003</v>
      </c>
      <c r="AT132">
        <f t="shared" si="26"/>
        <v>378.32</v>
      </c>
      <c r="AU132">
        <f t="shared" si="27"/>
        <v>94.77000000000001</v>
      </c>
      <c r="AV132" s="82">
        <f t="shared" si="28"/>
        <v>262.8</v>
      </c>
      <c r="AW132" s="82">
        <f t="shared" si="29"/>
        <v>115.52</v>
      </c>
      <c r="AX132" s="82">
        <f t="shared" si="30"/>
        <v>61.07</v>
      </c>
      <c r="AY132" s="82">
        <f t="shared" si="31"/>
        <v>33.700000000000003</v>
      </c>
      <c r="AZ132" s="82">
        <f t="shared" si="32"/>
        <v>378.32</v>
      </c>
      <c r="BA132" s="82">
        <f t="shared" si="33"/>
        <v>94.77000000000001</v>
      </c>
      <c r="BB132" s="82">
        <f t="shared" si="34"/>
        <v>473.09000000000003</v>
      </c>
      <c r="BE132" t="str">
        <f t="shared" si="35"/>
        <v>8401_FZ_TP2_SEXE1</v>
      </c>
      <c r="BF132">
        <v>1</v>
      </c>
      <c r="BG132" t="s">
        <v>200</v>
      </c>
      <c r="BH132" t="s">
        <v>216</v>
      </c>
      <c r="BI132" t="s">
        <v>117</v>
      </c>
      <c r="BJ132" s="61">
        <v>252.373973358039</v>
      </c>
      <c r="BK132" s="61">
        <f t="shared" si="36"/>
        <v>252.373973358039</v>
      </c>
    </row>
    <row r="133" spans="1:63" x14ac:dyDescent="0.35">
      <c r="A133" t="str">
        <f t="shared" si="40"/>
        <v>0063_Agriculture, sylviculture et pêche_1</v>
      </c>
      <c r="B133" t="str">
        <f>INDEX(PDC!$F$1:$G$40,MATCH('RP2016'!C133,PDC!F:F,0),MATCH(PDC!$G$1,PDC!$F$1:$G$1,0))</f>
        <v>Agriculture, sylviculture et pêche</v>
      </c>
      <c r="C133" t="s">
        <v>198</v>
      </c>
      <c r="D133" t="s">
        <v>181</v>
      </c>
      <c r="E133" t="s">
        <v>199</v>
      </c>
      <c r="F133" s="58">
        <v>250.96256203421299</v>
      </c>
      <c r="G133">
        <f t="shared" si="39"/>
        <v>250.96256203421299</v>
      </c>
      <c r="P133" t="str">
        <f t="shared" ref="P133:P196" si="41">Q133&amp;"_"&amp;R133</f>
        <v>8418_50 à 59 ans</v>
      </c>
      <c r="Q133" t="s">
        <v>153</v>
      </c>
      <c r="R133" t="s">
        <v>41</v>
      </c>
      <c r="S133">
        <v>4435.7058166066499</v>
      </c>
      <c r="V133" t="str">
        <f t="shared" ref="V133:V196" si="42">Y133&amp;"_"&amp;W133</f>
        <v>8428_Ouvriers</v>
      </c>
      <c r="W133" t="s">
        <v>46</v>
      </c>
      <c r="X133" t="s">
        <v>307</v>
      </c>
      <c r="Y133" t="s">
        <v>175</v>
      </c>
      <c r="Z133" s="58">
        <v>45455.378095287902</v>
      </c>
      <c r="AC133" t="str">
        <f t="shared" ref="AC133:AC196" si="43">AG133&amp;"_"&amp;AD133&amp;"_"&amp;AE133</f>
        <v>0063_Personnels des services directs aux particuliers_2</v>
      </c>
      <c r="AD133" t="str">
        <f>INDEX(PDC!$I$1:$L$33,MATCH('RP2016'!AF133,PDC!I:I,0),MATCH(PDC!$K$1,PDC!$I$1:$L$1,0))</f>
        <v>Personnels des services directs aux particuliers</v>
      </c>
      <c r="AE133" t="s">
        <v>200</v>
      </c>
      <c r="AF133" t="s">
        <v>286</v>
      </c>
      <c r="AG133" t="s">
        <v>181</v>
      </c>
      <c r="AH133" s="58">
        <v>751.16646293184795</v>
      </c>
      <c r="AI133">
        <f t="shared" ref="AI133:AI196" si="44">IF(AH133&lt;5,"(s)",AH133)</f>
        <v>751.16646293184795</v>
      </c>
      <c r="AL133" t="str">
        <f t="shared" ref="AL133:AL196" si="45">AN133&amp;"_"&amp;AM133</f>
        <v>8404_Hébergement et restauration</v>
      </c>
      <c r="AM133" t="str">
        <f>INDEX(PDC!$F$42:$G$60,MATCH('RP2016'!$AO133,PDC!$F$42:$F$60,0),2)</f>
        <v>Hébergement et restauration</v>
      </c>
      <c r="AN133">
        <v>8404</v>
      </c>
      <c r="AO133" t="s">
        <v>219</v>
      </c>
      <c r="AP133">
        <v>105.84</v>
      </c>
      <c r="AQ133">
        <v>124.05</v>
      </c>
      <c r="AR133">
        <v>58.84</v>
      </c>
      <c r="AS133">
        <v>55.08</v>
      </c>
      <c r="AT133">
        <f t="shared" ref="AT133:AT196" si="46">SUM(AP133:AQ133)</f>
        <v>229.89</v>
      </c>
      <c r="AU133">
        <f t="shared" ref="AU133:AU196" si="47">SUM(AR133:AS133)</f>
        <v>113.92</v>
      </c>
      <c r="AV133" s="82">
        <f t="shared" ref="AV133:AV196" si="48">IF(COUNTBLANK(AP133)=1,0,IF(AP133&lt;5,"(s)",AP133))</f>
        <v>105.84</v>
      </c>
      <c r="AW133" s="82">
        <f t="shared" ref="AW133:AW196" si="49">IF(COUNTBLANK(AQ133)=1,0,IF(AQ133&lt;5,"(s)",AQ133))</f>
        <v>124.05</v>
      </c>
      <c r="AX133" s="82">
        <f t="shared" ref="AX133:AX196" si="50">IF(COUNTBLANK(AR133)=1,0,IF(AR133&lt;5,"(s)",AR133))</f>
        <v>58.84</v>
      </c>
      <c r="AY133" s="82">
        <f t="shared" ref="AY133:AY196" si="51">IF(COUNTBLANK(AS133)=1,0,IF(AS133&lt;5,"(s)",AS133))</f>
        <v>55.08</v>
      </c>
      <c r="AZ133" s="82">
        <f t="shared" ref="AZ133:AZ196" si="52">IF(AT133=0,0,IF(AT133&lt;5,"(s)",AT133))</f>
        <v>229.89</v>
      </c>
      <c r="BA133" s="82">
        <f t="shared" ref="BA133:BA196" si="53">IF(AU133=0,0,IF(AU133&lt;5,"(s)",AU133))</f>
        <v>113.92</v>
      </c>
      <c r="BB133" s="82">
        <f t="shared" ref="BB133:BB196" si="54">IF(OR(AZ133="(s)",BA133="(s)"),"",AZ133+BA133)</f>
        <v>343.81</v>
      </c>
      <c r="BE133" t="str">
        <f t="shared" ref="BE133:BE196" si="55">BI133&amp;"_"&amp;BH133&amp;"_TP"&amp;BG133&amp;"_SEXE"&amp;BF133</f>
        <v>8401_GZ_TP1_SEXE1</v>
      </c>
      <c r="BF133">
        <v>1</v>
      </c>
      <c r="BG133" t="s">
        <v>199</v>
      </c>
      <c r="BH133" t="s">
        <v>217</v>
      </c>
      <c r="BI133" t="s">
        <v>117</v>
      </c>
      <c r="BJ133" s="61">
        <v>7421.0417594218998</v>
      </c>
      <c r="BK133" s="61">
        <f t="shared" ref="BK133:BK196" si="56">IF(BJ133&lt;5,"(s)",BJ133)</f>
        <v>7421.0417594218998</v>
      </c>
    </row>
    <row r="134" spans="1:63" x14ac:dyDescent="0.35">
      <c r="A134" t="str">
        <f t="shared" si="40"/>
        <v>0063_Agriculture, sylviculture et pêche_2</v>
      </c>
      <c r="B134" t="str">
        <f>INDEX(PDC!$F$1:$G$40,MATCH('RP2016'!C134,PDC!F:F,0),MATCH(PDC!$G$1,PDC!$F$1:$G$1,0))</f>
        <v>Agriculture, sylviculture et pêche</v>
      </c>
      <c r="C134" t="s">
        <v>198</v>
      </c>
      <c r="D134" t="s">
        <v>181</v>
      </c>
      <c r="E134" t="s">
        <v>200</v>
      </c>
      <c r="F134" s="58">
        <v>129.93201734260401</v>
      </c>
      <c r="G134">
        <f t="shared" si="39"/>
        <v>129.93201734260401</v>
      </c>
      <c r="P134" t="str">
        <f t="shared" si="41"/>
        <v>8418_60 ans et plus</v>
      </c>
      <c r="Q134" t="s">
        <v>153</v>
      </c>
      <c r="R134" t="s">
        <v>42</v>
      </c>
      <c r="S134">
        <v>801.46260087942903</v>
      </c>
      <c r="V134" t="str">
        <f t="shared" si="42"/>
        <v>8429_Cadres et professions intellectuelles supérieures</v>
      </c>
      <c r="W134" t="s">
        <v>43</v>
      </c>
      <c r="X134" t="s">
        <v>304</v>
      </c>
      <c r="Y134" t="s">
        <v>177</v>
      </c>
      <c r="Z134" s="58">
        <v>382.83219037272698</v>
      </c>
      <c r="AC134" t="str">
        <f t="shared" si="43"/>
        <v>0063_Ouvriers qualifiés de type industriel_1</v>
      </c>
      <c r="AD134" t="str">
        <f>INDEX(PDC!$I$1:$L$33,MATCH('RP2016'!AF134,PDC!I:I,0),MATCH(PDC!$K$1,PDC!$I$1:$L$1,0))</f>
        <v>Ouvriers qualifiés de type industriel</v>
      </c>
      <c r="AE134" t="s">
        <v>199</v>
      </c>
      <c r="AF134" t="s">
        <v>287</v>
      </c>
      <c r="AG134" t="s">
        <v>181</v>
      </c>
      <c r="AH134" s="58">
        <v>558.45463075063299</v>
      </c>
      <c r="AI134">
        <f t="shared" si="44"/>
        <v>558.45463075063299</v>
      </c>
      <c r="AL134" t="str">
        <f t="shared" si="45"/>
        <v>8404_Information et communication</v>
      </c>
      <c r="AM134" t="str">
        <f>INDEX(PDC!$F$42:$G$60,MATCH('RP2016'!$AO134,PDC!$F$42:$F$60,0),2)</f>
        <v>Information et communication</v>
      </c>
      <c r="AN134">
        <v>8404</v>
      </c>
      <c r="AO134" t="s">
        <v>319</v>
      </c>
      <c r="AP134">
        <v>40.98</v>
      </c>
      <c r="AQ134">
        <v>5.04</v>
      </c>
      <c r="AR134">
        <v>5</v>
      </c>
      <c r="AT134">
        <f t="shared" si="46"/>
        <v>46.019999999999996</v>
      </c>
      <c r="AU134">
        <f t="shared" si="47"/>
        <v>5</v>
      </c>
      <c r="AV134" s="82">
        <f t="shared" si="48"/>
        <v>40.98</v>
      </c>
      <c r="AW134" s="82">
        <f t="shared" si="49"/>
        <v>5.04</v>
      </c>
      <c r="AX134" s="82">
        <f t="shared" si="50"/>
        <v>5</v>
      </c>
      <c r="AY134" s="82">
        <f t="shared" si="51"/>
        <v>0</v>
      </c>
      <c r="AZ134" s="82">
        <f t="shared" si="52"/>
        <v>46.019999999999996</v>
      </c>
      <c r="BA134" s="82">
        <f t="shared" si="53"/>
        <v>5</v>
      </c>
      <c r="BB134" s="82">
        <f t="shared" si="54"/>
        <v>51.019999999999996</v>
      </c>
      <c r="BE134" t="str">
        <f t="shared" si="55"/>
        <v>8401_GZ_TP2_SEXE1</v>
      </c>
      <c r="BF134">
        <v>1</v>
      </c>
      <c r="BG134" t="s">
        <v>200</v>
      </c>
      <c r="BH134" t="s">
        <v>217</v>
      </c>
      <c r="BI134" t="s">
        <v>117</v>
      </c>
      <c r="BJ134" s="61">
        <v>589.464877748601</v>
      </c>
      <c r="BK134" s="61">
        <f t="shared" si="56"/>
        <v>589.464877748601</v>
      </c>
    </row>
    <row r="135" spans="1:63" x14ac:dyDescent="0.35">
      <c r="A135" t="str">
        <f t="shared" si="40"/>
        <v>0063_Industries extractives _1</v>
      </c>
      <c r="B135" t="str">
        <f>INDEX(PDC!$F$1:$G$40,MATCH('RP2016'!C135,PDC!F:F,0),MATCH(PDC!$G$1,PDC!$F$1:$G$1,0))</f>
        <v xml:space="preserve">Industries extractives </v>
      </c>
      <c r="C135" t="s">
        <v>201</v>
      </c>
      <c r="D135" t="s">
        <v>181</v>
      </c>
      <c r="E135" t="s">
        <v>199</v>
      </c>
      <c r="F135" s="58">
        <v>5.0721479393278903</v>
      </c>
      <c r="G135">
        <f t="shared" si="39"/>
        <v>5.0721479393278903</v>
      </c>
      <c r="P135" t="str">
        <f t="shared" si="41"/>
        <v>8418_moins de 20 ans</v>
      </c>
      <c r="Q135" t="s">
        <v>153</v>
      </c>
      <c r="R135" t="s">
        <v>37</v>
      </c>
      <c r="S135">
        <v>695.54994695607502</v>
      </c>
      <c r="V135" t="str">
        <f t="shared" si="42"/>
        <v>8429_Professions intermédiaires</v>
      </c>
      <c r="W135" t="s">
        <v>44</v>
      </c>
      <c r="X135" t="s">
        <v>305</v>
      </c>
      <c r="Y135" t="s">
        <v>177</v>
      </c>
      <c r="Z135" s="58">
        <v>1487.4069213348</v>
      </c>
      <c r="AC135" t="str">
        <f t="shared" si="43"/>
        <v>0063_Ouvriers qualifiés de type industriel_2</v>
      </c>
      <c r="AD135" t="str">
        <f>INDEX(PDC!$I$1:$L$33,MATCH('RP2016'!AF135,PDC!I:I,0),MATCH(PDC!$K$1,PDC!$I$1:$L$1,0))</f>
        <v>Ouvriers qualifiés de type industriel</v>
      </c>
      <c r="AE135" t="s">
        <v>200</v>
      </c>
      <c r="AF135" t="s">
        <v>287</v>
      </c>
      <c r="AG135" t="s">
        <v>181</v>
      </c>
      <c r="AH135" s="58">
        <v>50.0528446423574</v>
      </c>
      <c r="AI135">
        <f t="shared" si="44"/>
        <v>50.0528446423574</v>
      </c>
      <c r="AL135" t="str">
        <f t="shared" si="45"/>
        <v>8404_Activités financières et d'assurance</v>
      </c>
      <c r="AM135" t="str">
        <f>INDEX(PDC!$F$42:$G$60,MATCH('RP2016'!$AO135,PDC!$F$42:$F$60,0),2)</f>
        <v>Activités financières et d'assurance</v>
      </c>
      <c r="AN135">
        <v>8404</v>
      </c>
      <c r="AO135" t="s">
        <v>223</v>
      </c>
      <c r="AP135">
        <v>72.790000000000006</v>
      </c>
      <c r="AQ135">
        <v>95.5</v>
      </c>
      <c r="AR135">
        <v>5.01</v>
      </c>
      <c r="AS135">
        <v>5.19</v>
      </c>
      <c r="AT135">
        <f t="shared" si="46"/>
        <v>168.29000000000002</v>
      </c>
      <c r="AU135">
        <f t="shared" si="47"/>
        <v>10.199999999999999</v>
      </c>
      <c r="AV135" s="82">
        <f t="shared" si="48"/>
        <v>72.790000000000006</v>
      </c>
      <c r="AW135" s="82">
        <f t="shared" si="49"/>
        <v>95.5</v>
      </c>
      <c r="AX135" s="82">
        <f t="shared" si="50"/>
        <v>5.01</v>
      </c>
      <c r="AY135" s="82">
        <f t="shared" si="51"/>
        <v>5.19</v>
      </c>
      <c r="AZ135" s="82">
        <f t="shared" si="52"/>
        <v>168.29000000000002</v>
      </c>
      <c r="BA135" s="82">
        <f t="shared" si="53"/>
        <v>10.199999999999999</v>
      </c>
      <c r="BB135" s="82">
        <f t="shared" si="54"/>
        <v>178.49</v>
      </c>
      <c r="BE135" t="str">
        <f t="shared" si="55"/>
        <v>8401_HZ_TP1_SEXE1</v>
      </c>
      <c r="BF135">
        <v>1</v>
      </c>
      <c r="BG135" t="s">
        <v>199</v>
      </c>
      <c r="BH135" t="s">
        <v>218</v>
      </c>
      <c r="BI135" t="s">
        <v>117</v>
      </c>
      <c r="BJ135" s="61">
        <v>2493.2830003794202</v>
      </c>
      <c r="BK135" s="61">
        <f t="shared" si="56"/>
        <v>2493.2830003794202</v>
      </c>
    </row>
    <row r="136" spans="1:63" x14ac:dyDescent="0.35">
      <c r="A136" t="str">
        <f t="shared" si="40"/>
        <v>0063_Fabrication de denrées alimentaires, de boissons et de produits à base de tabac_1</v>
      </c>
      <c r="B136" t="str">
        <f>INDEX(PDC!$F$1:$G$40,MATCH('RP2016'!C136,PDC!F:F,0),MATCH(PDC!$G$1,PDC!$F$1:$G$1,0))</f>
        <v>Fabrication de denrées alimentaires, de boissons et de produits à base de tabac</v>
      </c>
      <c r="C136" t="s">
        <v>202</v>
      </c>
      <c r="D136" t="s">
        <v>181</v>
      </c>
      <c r="E136" t="s">
        <v>199</v>
      </c>
      <c r="F136" s="58">
        <v>466.39019323331399</v>
      </c>
      <c r="G136">
        <f t="shared" si="39"/>
        <v>466.39019323331399</v>
      </c>
      <c r="P136" t="str">
        <f t="shared" si="41"/>
        <v>8419_20 à 29 ans</v>
      </c>
      <c r="Q136" t="s">
        <v>155</v>
      </c>
      <c r="R136" t="s">
        <v>38</v>
      </c>
      <c r="S136">
        <v>5583.6672011890496</v>
      </c>
      <c r="V136" t="str">
        <f t="shared" si="42"/>
        <v>8429_Employés</v>
      </c>
      <c r="W136" t="s">
        <v>45</v>
      </c>
      <c r="X136" t="s">
        <v>306</v>
      </c>
      <c r="Y136" t="s">
        <v>177</v>
      </c>
      <c r="Z136" s="58">
        <v>3050.50359084607</v>
      </c>
      <c r="AC136" t="str">
        <f t="shared" si="43"/>
        <v>0063_Ouvriers qualifiés de type artisanal_1</v>
      </c>
      <c r="AD136" t="str">
        <f>INDEX(PDC!$I$1:$L$33,MATCH('RP2016'!AF136,PDC!I:I,0),MATCH(PDC!$K$1,PDC!$I$1:$L$1,0))</f>
        <v>Ouvriers qualifiés de type artisanal</v>
      </c>
      <c r="AE136" t="s">
        <v>199</v>
      </c>
      <c r="AF136" t="s">
        <v>107</v>
      </c>
      <c r="AG136" t="s">
        <v>181</v>
      </c>
      <c r="AH136" s="58">
        <v>554.79740843281604</v>
      </c>
      <c r="AI136">
        <f t="shared" si="44"/>
        <v>554.79740843281604</v>
      </c>
      <c r="AL136" t="str">
        <f t="shared" si="45"/>
        <v>8404_Activités immobilières</v>
      </c>
      <c r="AM136" t="str">
        <f>INDEX(PDC!$F$42:$G$60,MATCH('RP2016'!$AO136,PDC!$F$42:$F$60,0),2)</f>
        <v>Activités immobilières</v>
      </c>
      <c r="AN136">
        <v>8404</v>
      </c>
      <c r="AO136" t="s">
        <v>224</v>
      </c>
      <c r="AP136">
        <v>11.45</v>
      </c>
      <c r="AQ136">
        <v>50.22</v>
      </c>
      <c r="AS136">
        <v>5</v>
      </c>
      <c r="AT136">
        <f t="shared" si="46"/>
        <v>61.67</v>
      </c>
      <c r="AU136">
        <f t="shared" si="47"/>
        <v>5</v>
      </c>
      <c r="AV136" s="82">
        <f t="shared" si="48"/>
        <v>11.45</v>
      </c>
      <c r="AW136" s="82">
        <f t="shared" si="49"/>
        <v>50.22</v>
      </c>
      <c r="AX136" s="82">
        <f t="shared" si="50"/>
        <v>0</v>
      </c>
      <c r="AY136" s="82">
        <f t="shared" si="51"/>
        <v>5</v>
      </c>
      <c r="AZ136" s="82">
        <f t="shared" si="52"/>
        <v>61.67</v>
      </c>
      <c r="BA136" s="82">
        <f t="shared" si="53"/>
        <v>5</v>
      </c>
      <c r="BB136" s="82">
        <f t="shared" si="54"/>
        <v>66.67</v>
      </c>
      <c r="BE136" t="str">
        <f t="shared" si="55"/>
        <v>8401_HZ_TP2_SEXE1</v>
      </c>
      <c r="BF136">
        <v>1</v>
      </c>
      <c r="BG136" t="s">
        <v>200</v>
      </c>
      <c r="BH136" t="s">
        <v>218</v>
      </c>
      <c r="BI136" t="s">
        <v>117</v>
      </c>
      <c r="BJ136" s="61">
        <v>234.92382875301399</v>
      </c>
      <c r="BK136" s="61">
        <f t="shared" si="56"/>
        <v>234.92382875301399</v>
      </c>
    </row>
    <row r="137" spans="1:63" x14ac:dyDescent="0.35">
      <c r="A137" t="str">
        <f t="shared" si="40"/>
        <v>0063_Fabrication de denrées alimentaires, de boissons et de produits à base de tabac_2</v>
      </c>
      <c r="B137" t="str">
        <f>INDEX(PDC!$F$1:$G$40,MATCH('RP2016'!C137,PDC!F:F,0),MATCH(PDC!$G$1,PDC!$F$1:$G$1,0))</f>
        <v>Fabrication de denrées alimentaires, de boissons et de produits à base de tabac</v>
      </c>
      <c r="C137" t="s">
        <v>202</v>
      </c>
      <c r="D137" t="s">
        <v>181</v>
      </c>
      <c r="E137" t="s">
        <v>200</v>
      </c>
      <c r="F137" s="58">
        <v>192.40438084586</v>
      </c>
      <c r="G137">
        <f t="shared" si="39"/>
        <v>192.40438084586</v>
      </c>
      <c r="P137" t="str">
        <f t="shared" si="41"/>
        <v>8419_30 à 39 ans</v>
      </c>
      <c r="Q137" t="s">
        <v>155</v>
      </c>
      <c r="R137" t="s">
        <v>39</v>
      </c>
      <c r="S137">
        <v>6637.4251341917397</v>
      </c>
      <c r="V137" t="str">
        <f t="shared" si="42"/>
        <v>8429_Ouvriers</v>
      </c>
      <c r="W137" t="s">
        <v>46</v>
      </c>
      <c r="X137" t="s">
        <v>307</v>
      </c>
      <c r="Y137" t="s">
        <v>177</v>
      </c>
      <c r="Z137" s="58">
        <v>3154.5099961025699</v>
      </c>
      <c r="AC137" t="str">
        <f t="shared" si="43"/>
        <v>0063_Ouvriers qualifiés de type artisanal_2</v>
      </c>
      <c r="AD137" t="str">
        <f>INDEX(PDC!$I$1:$L$33,MATCH('RP2016'!AF137,PDC!I:I,0),MATCH(PDC!$K$1,PDC!$I$1:$L$1,0))</f>
        <v>Ouvriers qualifiés de type artisanal</v>
      </c>
      <c r="AE137" t="s">
        <v>200</v>
      </c>
      <c r="AF137" t="s">
        <v>107</v>
      </c>
      <c r="AG137" t="s">
        <v>181</v>
      </c>
      <c r="AH137" s="58">
        <v>90.884154083072502</v>
      </c>
      <c r="AI137">
        <f t="shared" si="44"/>
        <v>90.884154083072502</v>
      </c>
      <c r="AL137" t="str">
        <f t="shared" si="45"/>
        <v>8404_Activités scientifiques et techniques ; services administratifs et de soutien</v>
      </c>
      <c r="AM137" t="str">
        <f>INDEX(PDC!$F$42:$G$60,MATCH('RP2016'!$AO137,PDC!$F$42:$F$60,0),2)</f>
        <v>Activités scientifiques et techniques ; services administratifs et de soutien</v>
      </c>
      <c r="AN137">
        <v>8404</v>
      </c>
      <c r="AO137" t="s">
        <v>320</v>
      </c>
      <c r="AP137">
        <v>215.87</v>
      </c>
      <c r="AQ137">
        <v>328.7</v>
      </c>
      <c r="AR137">
        <v>297.88</v>
      </c>
      <c r="AS137">
        <v>197.24</v>
      </c>
      <c r="AT137">
        <f t="shared" si="46"/>
        <v>544.56999999999994</v>
      </c>
      <c r="AU137">
        <f t="shared" si="47"/>
        <v>495.12</v>
      </c>
      <c r="AV137" s="82">
        <f t="shared" si="48"/>
        <v>215.87</v>
      </c>
      <c r="AW137" s="82">
        <f t="shared" si="49"/>
        <v>328.7</v>
      </c>
      <c r="AX137" s="82">
        <f t="shared" si="50"/>
        <v>297.88</v>
      </c>
      <c r="AY137" s="82">
        <f t="shared" si="51"/>
        <v>197.24</v>
      </c>
      <c r="AZ137" s="82">
        <f t="shared" si="52"/>
        <v>544.56999999999994</v>
      </c>
      <c r="BA137" s="82">
        <f t="shared" si="53"/>
        <v>495.12</v>
      </c>
      <c r="BB137" s="82">
        <f t="shared" si="54"/>
        <v>1039.69</v>
      </c>
      <c r="BE137" t="str">
        <f t="shared" si="55"/>
        <v>8401_IZ_TP1_SEXE1</v>
      </c>
      <c r="BF137">
        <v>1</v>
      </c>
      <c r="BG137" t="s">
        <v>199</v>
      </c>
      <c r="BH137" t="s">
        <v>219</v>
      </c>
      <c r="BI137" t="s">
        <v>117</v>
      </c>
      <c r="BJ137" s="61">
        <v>2099.16975002448</v>
      </c>
      <c r="BK137" s="61">
        <f t="shared" si="56"/>
        <v>2099.16975002448</v>
      </c>
    </row>
    <row r="138" spans="1:63" x14ac:dyDescent="0.35">
      <c r="A138" t="str">
        <f t="shared" si="40"/>
        <v>0063_Fabrication de textiles, industries de l'habillement, industrie du cuir et de la chaussure_1</v>
      </c>
      <c r="B138" t="str">
        <f>INDEX(PDC!$F$1:$G$40,MATCH('RP2016'!C138,PDC!F:F,0),MATCH(PDC!$G$1,PDC!$F$1:$G$1,0))</f>
        <v>Fabrication de textiles, industries de l'habillement, industrie du cuir et de la chaussure</v>
      </c>
      <c r="C138" t="s">
        <v>203</v>
      </c>
      <c r="D138" t="s">
        <v>181</v>
      </c>
      <c r="E138" t="s">
        <v>199</v>
      </c>
      <c r="F138" s="58">
        <v>10.2504208754209</v>
      </c>
      <c r="G138">
        <f t="shared" si="39"/>
        <v>10.2504208754209</v>
      </c>
      <c r="P138" t="str">
        <f t="shared" si="41"/>
        <v>8419_40 à 49 ans</v>
      </c>
      <c r="Q138" t="s">
        <v>155</v>
      </c>
      <c r="R138" t="s">
        <v>40</v>
      </c>
      <c r="S138">
        <v>7382.0991781939802</v>
      </c>
      <c r="V138" t="str">
        <f t="shared" si="42"/>
        <v>8430_Cadres et professions intellectuelles supérieures</v>
      </c>
      <c r="W138" t="s">
        <v>43</v>
      </c>
      <c r="X138" t="s">
        <v>304</v>
      </c>
      <c r="Y138" t="s">
        <v>179</v>
      </c>
      <c r="Z138" s="58">
        <v>1057.1251824959199</v>
      </c>
      <c r="AC138" t="str">
        <f t="shared" si="43"/>
        <v>0063_Chauffeurs_1</v>
      </c>
      <c r="AD138" t="str">
        <f>INDEX(PDC!$I$1:$L$33,MATCH('RP2016'!AF138,PDC!I:I,0),MATCH(PDC!$K$1,PDC!$I$1:$L$1,0))</f>
        <v>Chauffeurs</v>
      </c>
      <c r="AE138" t="s">
        <v>199</v>
      </c>
      <c r="AF138" t="s">
        <v>288</v>
      </c>
      <c r="AG138" t="s">
        <v>181</v>
      </c>
      <c r="AH138" s="58">
        <v>247.44409477218301</v>
      </c>
      <c r="AI138">
        <f t="shared" si="44"/>
        <v>247.44409477218301</v>
      </c>
      <c r="AL138" t="str">
        <f t="shared" si="45"/>
        <v>8404_Administration publique, enseignement, santé humaine et action sociale</v>
      </c>
      <c r="AM138" t="str">
        <f>INDEX(PDC!$F$42:$G$60,MATCH('RP2016'!$AO138,PDC!$F$42:$F$60,0),2)</f>
        <v>Administration publique, enseignement, santé humaine et action sociale</v>
      </c>
      <c r="AN138">
        <v>8404</v>
      </c>
      <c r="AO138" t="s">
        <v>321</v>
      </c>
      <c r="AP138">
        <v>933.76</v>
      </c>
      <c r="AQ138">
        <v>1865.43</v>
      </c>
      <c r="AR138">
        <v>177.23</v>
      </c>
      <c r="AS138">
        <v>531.47</v>
      </c>
      <c r="AT138">
        <f t="shared" si="46"/>
        <v>2799.19</v>
      </c>
      <c r="AU138">
        <f t="shared" si="47"/>
        <v>708.7</v>
      </c>
      <c r="AV138" s="82">
        <f t="shared" si="48"/>
        <v>933.76</v>
      </c>
      <c r="AW138" s="82">
        <f t="shared" si="49"/>
        <v>1865.43</v>
      </c>
      <c r="AX138" s="82">
        <f t="shared" si="50"/>
        <v>177.23</v>
      </c>
      <c r="AY138" s="82">
        <f t="shared" si="51"/>
        <v>531.47</v>
      </c>
      <c r="AZ138" s="82">
        <f t="shared" si="52"/>
        <v>2799.19</v>
      </c>
      <c r="BA138" s="82">
        <f t="shared" si="53"/>
        <v>708.7</v>
      </c>
      <c r="BB138" s="82">
        <f t="shared" si="54"/>
        <v>3507.8900000000003</v>
      </c>
      <c r="BE138" t="str">
        <f t="shared" si="55"/>
        <v>8401_IZ_TP2_SEXE1</v>
      </c>
      <c r="BF138">
        <v>1</v>
      </c>
      <c r="BG138" t="s">
        <v>200</v>
      </c>
      <c r="BH138" t="s">
        <v>219</v>
      </c>
      <c r="BI138" t="s">
        <v>117</v>
      </c>
      <c r="BJ138" s="61">
        <v>379.65466653487903</v>
      </c>
      <c r="BK138" s="61">
        <f t="shared" si="56"/>
        <v>379.65466653487903</v>
      </c>
    </row>
    <row r="139" spans="1:63" x14ac:dyDescent="0.35">
      <c r="A139" t="str">
        <f t="shared" si="40"/>
        <v>0063_Fabrication de textiles, industries de l'habillement, industrie du cuir et de la chaussure_2</v>
      </c>
      <c r="B139" t="str">
        <f>INDEX(PDC!$F$1:$G$40,MATCH('RP2016'!C139,PDC!F:F,0),MATCH(PDC!$G$1,PDC!$F$1:$G$1,0))</f>
        <v>Fabrication de textiles, industries de l'habillement, industrie du cuir et de la chaussure</v>
      </c>
      <c r="C139" t="s">
        <v>203</v>
      </c>
      <c r="D139" t="s">
        <v>181</v>
      </c>
      <c r="E139" t="s">
        <v>200</v>
      </c>
      <c r="F139" s="58">
        <v>15.4347526726563</v>
      </c>
      <c r="G139">
        <f t="shared" si="39"/>
        <v>15.4347526726563</v>
      </c>
      <c r="P139" t="str">
        <f t="shared" si="41"/>
        <v>8419_50 à 59 ans</v>
      </c>
      <c r="Q139" t="s">
        <v>155</v>
      </c>
      <c r="R139" t="s">
        <v>41</v>
      </c>
      <c r="S139">
        <v>7687.0371945057695</v>
      </c>
      <c r="V139" t="str">
        <f t="shared" si="42"/>
        <v>8430_Professions intermédiaires</v>
      </c>
      <c r="W139" t="s">
        <v>44</v>
      </c>
      <c r="X139" t="s">
        <v>305</v>
      </c>
      <c r="Y139" t="s">
        <v>179</v>
      </c>
      <c r="Z139" s="58">
        <v>3011.2908671404098</v>
      </c>
      <c r="AC139" t="str">
        <f t="shared" si="43"/>
        <v>0063_Chauffeurs_2</v>
      </c>
      <c r="AD139" t="str">
        <f>INDEX(PDC!$I$1:$L$33,MATCH('RP2016'!AF139,PDC!I:I,0),MATCH(PDC!$K$1,PDC!$I$1:$L$1,0))</f>
        <v>Chauffeurs</v>
      </c>
      <c r="AE139" t="s">
        <v>200</v>
      </c>
      <c r="AF139" t="s">
        <v>288</v>
      </c>
      <c r="AG139" t="s">
        <v>181</v>
      </c>
      <c r="AH139" s="58">
        <v>62.6549635941292</v>
      </c>
      <c r="AI139">
        <f t="shared" si="44"/>
        <v>62.6549635941292</v>
      </c>
      <c r="AL139" t="str">
        <f t="shared" si="45"/>
        <v>8404_Autres activités de services</v>
      </c>
      <c r="AM139" t="str">
        <f>INDEX(PDC!$F$42:$G$60,MATCH('RP2016'!$AO139,PDC!$F$42:$F$60,0),2)</f>
        <v>Autres activités de services</v>
      </c>
      <c r="AN139">
        <v>8404</v>
      </c>
      <c r="AO139" t="s">
        <v>322</v>
      </c>
      <c r="AP139">
        <v>138.63</v>
      </c>
      <c r="AQ139">
        <v>271.83999999999997</v>
      </c>
      <c r="AR139">
        <v>31.99</v>
      </c>
      <c r="AS139">
        <v>101.77</v>
      </c>
      <c r="AT139">
        <f t="shared" si="46"/>
        <v>410.46999999999997</v>
      </c>
      <c r="AU139">
        <f t="shared" si="47"/>
        <v>133.76</v>
      </c>
      <c r="AV139" s="82">
        <f t="shared" si="48"/>
        <v>138.63</v>
      </c>
      <c r="AW139" s="82">
        <f t="shared" si="49"/>
        <v>271.83999999999997</v>
      </c>
      <c r="AX139" s="82">
        <f t="shared" si="50"/>
        <v>31.99</v>
      </c>
      <c r="AY139" s="82">
        <f t="shared" si="51"/>
        <v>101.77</v>
      </c>
      <c r="AZ139" s="82">
        <f t="shared" si="52"/>
        <v>410.46999999999997</v>
      </c>
      <c r="BA139" s="82">
        <f t="shared" si="53"/>
        <v>133.76</v>
      </c>
      <c r="BB139" s="82">
        <f t="shared" si="54"/>
        <v>544.23</v>
      </c>
      <c r="BE139" t="str">
        <f t="shared" si="55"/>
        <v>8401_JZ_TP1_SEXE1</v>
      </c>
      <c r="BF139">
        <v>1</v>
      </c>
      <c r="BG139" t="s">
        <v>199</v>
      </c>
      <c r="BH139" t="s">
        <v>319</v>
      </c>
      <c r="BI139" t="s">
        <v>117</v>
      </c>
      <c r="BJ139" s="61">
        <v>1601.16119037723</v>
      </c>
      <c r="BK139" s="61">
        <f t="shared" si="56"/>
        <v>1601.16119037723</v>
      </c>
    </row>
    <row r="140" spans="1:63" x14ac:dyDescent="0.35">
      <c r="A140" t="str">
        <f t="shared" si="40"/>
        <v>0063_Travail du bois, industries du papier et imprimerie _1</v>
      </c>
      <c r="B140" t="str">
        <f>INDEX(PDC!$F$1:$G$40,MATCH('RP2016'!C140,PDC!F:F,0),MATCH(PDC!$G$1,PDC!$F$1:$G$1,0))</f>
        <v xml:space="preserve">Travail du bois, industries du papier et imprimerie </v>
      </c>
      <c r="C140" t="s">
        <v>204</v>
      </c>
      <c r="D140" t="s">
        <v>181</v>
      </c>
      <c r="E140" t="s">
        <v>199</v>
      </c>
      <c r="F140" s="58">
        <v>98.297928490495295</v>
      </c>
      <c r="G140">
        <f t="shared" si="39"/>
        <v>98.297928490495295</v>
      </c>
      <c r="P140" t="str">
        <f t="shared" si="41"/>
        <v>8419_60 ans et plus</v>
      </c>
      <c r="Q140" t="s">
        <v>155</v>
      </c>
      <c r="R140" t="s">
        <v>42</v>
      </c>
      <c r="S140">
        <v>1170.82230450866</v>
      </c>
      <c r="V140" t="str">
        <f t="shared" si="42"/>
        <v>8430_Employés</v>
      </c>
      <c r="W140" t="s">
        <v>45</v>
      </c>
      <c r="X140" t="s">
        <v>306</v>
      </c>
      <c r="Y140" t="s">
        <v>179</v>
      </c>
      <c r="Z140" s="58">
        <v>4072.2332965886599</v>
      </c>
      <c r="AC140" t="str">
        <f t="shared" si="43"/>
        <v>0063_Ouvriers qualifiés de la manutention, du magasinage et du transport_1</v>
      </c>
      <c r="AD140" t="str">
        <f>INDEX(PDC!$I$1:$L$33,MATCH('RP2016'!AF140,PDC!I:I,0),MATCH(PDC!$K$1,PDC!$I$1:$L$1,0))</f>
        <v>Ouvriers qualifiés de la manutention, du magasinage et du transport</v>
      </c>
      <c r="AE140" t="s">
        <v>199</v>
      </c>
      <c r="AF140" t="s">
        <v>289</v>
      </c>
      <c r="AG140" t="s">
        <v>181</v>
      </c>
      <c r="AH140" s="58">
        <v>71.759929267938901</v>
      </c>
      <c r="AI140">
        <f t="shared" si="44"/>
        <v>71.759929267938901</v>
      </c>
      <c r="AL140" t="str">
        <f t="shared" si="45"/>
        <v>8404_Tous secteurs</v>
      </c>
      <c r="AM140" t="str">
        <f>INDEX(PDC!$F$42:$G$60,MATCH('RP2016'!$AO140,PDC!$F$42:$F$60,0),2)</f>
        <v>Tous secteurs</v>
      </c>
      <c r="AN140">
        <v>8404</v>
      </c>
      <c r="AO140" t="s">
        <v>78</v>
      </c>
      <c r="AP140">
        <v>5068.57</v>
      </c>
      <c r="AQ140">
        <v>4625.26</v>
      </c>
      <c r="AR140">
        <v>1053.55</v>
      </c>
      <c r="AS140">
        <v>1086.8</v>
      </c>
      <c r="AT140">
        <f t="shared" si="46"/>
        <v>9693.83</v>
      </c>
      <c r="AU140">
        <f t="shared" si="47"/>
        <v>2140.35</v>
      </c>
      <c r="AV140" s="82">
        <f t="shared" si="48"/>
        <v>5068.57</v>
      </c>
      <c r="AW140" s="82">
        <f t="shared" si="49"/>
        <v>4625.26</v>
      </c>
      <c r="AX140" s="82">
        <f t="shared" si="50"/>
        <v>1053.55</v>
      </c>
      <c r="AY140" s="82">
        <f t="shared" si="51"/>
        <v>1086.8</v>
      </c>
      <c r="AZ140" s="82">
        <f t="shared" si="52"/>
        <v>9693.83</v>
      </c>
      <c r="BA140" s="82">
        <f t="shared" si="53"/>
        <v>2140.35</v>
      </c>
      <c r="BB140" s="82">
        <f t="shared" si="54"/>
        <v>11834.18</v>
      </c>
      <c r="BE140" t="str">
        <f t="shared" si="55"/>
        <v>8401_JZ_TP2_SEXE1</v>
      </c>
      <c r="BF140">
        <v>1</v>
      </c>
      <c r="BG140" t="s">
        <v>200</v>
      </c>
      <c r="BH140" t="s">
        <v>319</v>
      </c>
      <c r="BI140" t="s">
        <v>117</v>
      </c>
      <c r="BJ140" s="61">
        <v>121.567610573499</v>
      </c>
      <c r="BK140" s="61">
        <f t="shared" si="56"/>
        <v>121.567610573499</v>
      </c>
    </row>
    <row r="141" spans="1:63" x14ac:dyDescent="0.35">
      <c r="A141" t="str">
        <f t="shared" si="40"/>
        <v>0063_Travail du bois, industries du papier et imprimerie _2</v>
      </c>
      <c r="B141" t="str">
        <f>INDEX(PDC!$F$1:$G$40,MATCH('RP2016'!C141,PDC!F:F,0),MATCH(PDC!$G$1,PDC!$F$1:$G$1,0))</f>
        <v xml:space="preserve">Travail du bois, industries du papier et imprimerie </v>
      </c>
      <c r="C141" t="s">
        <v>204</v>
      </c>
      <c r="D141" t="s">
        <v>181</v>
      </c>
      <c r="E141" t="s">
        <v>200</v>
      </c>
      <c r="F141" s="58">
        <v>29.269961223652601</v>
      </c>
      <c r="G141">
        <f t="shared" si="39"/>
        <v>29.269961223652601</v>
      </c>
      <c r="P141" t="str">
        <f t="shared" si="41"/>
        <v>8419_moins de 20 ans</v>
      </c>
      <c r="Q141" t="s">
        <v>155</v>
      </c>
      <c r="R141" t="s">
        <v>37</v>
      </c>
      <c r="S141">
        <v>889.66333975135797</v>
      </c>
      <c r="V141" t="str">
        <f t="shared" si="42"/>
        <v>8430_Ouvriers</v>
      </c>
      <c r="W141" t="s">
        <v>46</v>
      </c>
      <c r="X141" t="s">
        <v>307</v>
      </c>
      <c r="Y141" t="s">
        <v>179</v>
      </c>
      <c r="Z141" s="58">
        <v>6336.4399549927402</v>
      </c>
      <c r="AC141" t="str">
        <f t="shared" si="43"/>
        <v>0063_Ouvriers qualifiés de la manutention, du magasinage et du transport_2</v>
      </c>
      <c r="AD141" t="str">
        <f>INDEX(PDC!$I$1:$L$33,MATCH('RP2016'!AF141,PDC!I:I,0),MATCH(PDC!$K$1,PDC!$I$1:$L$1,0))</f>
        <v>Ouvriers qualifiés de la manutention, du magasinage et du transport</v>
      </c>
      <c r="AE141" t="s">
        <v>200</v>
      </c>
      <c r="AF141" t="s">
        <v>289</v>
      </c>
      <c r="AG141" t="s">
        <v>181</v>
      </c>
      <c r="AH141" s="58">
        <v>4.9734042553191502</v>
      </c>
      <c r="AI141" t="str">
        <f t="shared" si="44"/>
        <v>(s)</v>
      </c>
      <c r="AL141" t="str">
        <f t="shared" si="45"/>
        <v>8405_Agriculture, sylviculture et pêche</v>
      </c>
      <c r="AM141" t="str">
        <f>INDEX(PDC!$F$42:$G$60,MATCH('RP2016'!$AO141,PDC!$F$42:$F$60,0),2)</f>
        <v>Agriculture, sylviculture et pêche</v>
      </c>
      <c r="AN141">
        <v>8405</v>
      </c>
      <c r="AO141" t="s">
        <v>198</v>
      </c>
      <c r="AP141">
        <v>551.75</v>
      </c>
      <c r="AQ141">
        <v>164.77</v>
      </c>
      <c r="AR141">
        <v>187.28</v>
      </c>
      <c r="AS141">
        <v>101.22</v>
      </c>
      <c r="AT141">
        <f t="shared" si="46"/>
        <v>716.52</v>
      </c>
      <c r="AU141">
        <f t="shared" si="47"/>
        <v>288.5</v>
      </c>
      <c r="AV141" s="82">
        <f t="shared" si="48"/>
        <v>551.75</v>
      </c>
      <c r="AW141" s="82">
        <f t="shared" si="49"/>
        <v>164.77</v>
      </c>
      <c r="AX141" s="82">
        <f t="shared" si="50"/>
        <v>187.28</v>
      </c>
      <c r="AY141" s="82">
        <f t="shared" si="51"/>
        <v>101.22</v>
      </c>
      <c r="AZ141" s="82">
        <f t="shared" si="52"/>
        <v>716.52</v>
      </c>
      <c r="BA141" s="82">
        <f t="shared" si="53"/>
        <v>288.5</v>
      </c>
      <c r="BB141" s="82">
        <f t="shared" si="54"/>
        <v>1005.02</v>
      </c>
      <c r="BE141" t="str">
        <f t="shared" si="55"/>
        <v>8401_KZ_TP1_SEXE1</v>
      </c>
      <c r="BF141">
        <v>1</v>
      </c>
      <c r="BG141" t="s">
        <v>199</v>
      </c>
      <c r="BH141" t="s">
        <v>223</v>
      </c>
      <c r="BI141" t="s">
        <v>117</v>
      </c>
      <c r="BJ141" s="61">
        <v>1379.9614908878</v>
      </c>
      <c r="BK141" s="61">
        <f t="shared" si="56"/>
        <v>1379.9614908878</v>
      </c>
    </row>
    <row r="142" spans="1:63" x14ac:dyDescent="0.35">
      <c r="A142" t="str">
        <f t="shared" si="40"/>
        <v>0063_Cokéfaction et raffinage_2</v>
      </c>
      <c r="B142" t="str">
        <f>INDEX(PDC!$F$1:$G$40,MATCH('RP2016'!C142,PDC!F:F,0),MATCH(PDC!$G$1,PDC!$F$1:$G$1,0))</f>
        <v>Cokéfaction et raffinage</v>
      </c>
      <c r="C142" t="s">
        <v>236</v>
      </c>
      <c r="D142" t="s">
        <v>181</v>
      </c>
      <c r="E142" t="s">
        <v>200</v>
      </c>
      <c r="F142" s="58">
        <v>5</v>
      </c>
      <c r="G142">
        <f t="shared" si="39"/>
        <v>5</v>
      </c>
      <c r="P142" t="str">
        <f t="shared" si="41"/>
        <v>8420_20 à 29 ans</v>
      </c>
      <c r="Q142" t="s">
        <v>157</v>
      </c>
      <c r="R142" t="s">
        <v>38</v>
      </c>
      <c r="S142">
        <v>3764.9177662647198</v>
      </c>
      <c r="V142" t="str">
        <f t="shared" si="42"/>
        <v>8431_Cadres et professions intellectuelles supérieures</v>
      </c>
      <c r="W142" t="s">
        <v>43</v>
      </c>
      <c r="X142" t="s">
        <v>304</v>
      </c>
      <c r="Y142" t="s">
        <v>183</v>
      </c>
      <c r="Z142" s="58">
        <v>10872.263533503099</v>
      </c>
      <c r="AC142" t="str">
        <f t="shared" si="43"/>
        <v>0063_Ouvriers non qualifiés de type industriel_1</v>
      </c>
      <c r="AD142" t="str">
        <f>INDEX(PDC!$I$1:$L$33,MATCH('RP2016'!AF142,PDC!I:I,0),MATCH(PDC!$K$1,PDC!$I$1:$L$1,0))</f>
        <v>Ouvriers non qualifiés de type industriel</v>
      </c>
      <c r="AE142" t="s">
        <v>199</v>
      </c>
      <c r="AF142" t="s">
        <v>290</v>
      </c>
      <c r="AG142" t="s">
        <v>181</v>
      </c>
      <c r="AH142" s="58">
        <v>446.84943252125299</v>
      </c>
      <c r="AI142">
        <f t="shared" si="44"/>
        <v>446.84943252125299</v>
      </c>
      <c r="AL142" t="str">
        <f t="shared" si="45"/>
        <v>8405_Fabrication de denrées alimentaires, de boissons et  de produits à base de tabac</v>
      </c>
      <c r="AM142" t="str">
        <f>INDEX(PDC!$F$42:$G$60,MATCH('RP2016'!$AO142,PDC!$F$42:$F$60,0),2)</f>
        <v>Fabrication de denrées alimentaires, de boissons et  de produits à base de tabac</v>
      </c>
      <c r="AN142">
        <v>8405</v>
      </c>
      <c r="AO142" t="s">
        <v>314</v>
      </c>
      <c r="AP142">
        <v>1103.78</v>
      </c>
      <c r="AQ142">
        <v>872.99</v>
      </c>
      <c r="AR142">
        <v>175.48</v>
      </c>
      <c r="AS142">
        <v>204.32</v>
      </c>
      <c r="AT142">
        <f t="shared" si="46"/>
        <v>1976.77</v>
      </c>
      <c r="AU142">
        <f t="shared" si="47"/>
        <v>379.79999999999995</v>
      </c>
      <c r="AV142" s="82">
        <f t="shared" si="48"/>
        <v>1103.78</v>
      </c>
      <c r="AW142" s="82">
        <f t="shared" si="49"/>
        <v>872.99</v>
      </c>
      <c r="AX142" s="82">
        <f t="shared" si="50"/>
        <v>175.48</v>
      </c>
      <c r="AY142" s="82">
        <f t="shared" si="51"/>
        <v>204.32</v>
      </c>
      <c r="AZ142" s="82">
        <f t="shared" si="52"/>
        <v>1976.77</v>
      </c>
      <c r="BA142" s="82">
        <f t="shared" si="53"/>
        <v>379.79999999999995</v>
      </c>
      <c r="BB142" s="82">
        <f t="shared" si="54"/>
        <v>2356.5699999999997</v>
      </c>
      <c r="BE142" t="str">
        <f t="shared" si="55"/>
        <v>8401_KZ_TP2_SEXE1</v>
      </c>
      <c r="BF142">
        <v>1</v>
      </c>
      <c r="BG142" t="s">
        <v>200</v>
      </c>
      <c r="BH142" t="s">
        <v>223</v>
      </c>
      <c r="BI142" t="s">
        <v>117</v>
      </c>
      <c r="BJ142" s="61">
        <v>48.961307178274097</v>
      </c>
      <c r="BK142" s="61">
        <f t="shared" si="56"/>
        <v>48.961307178274097</v>
      </c>
    </row>
    <row r="143" spans="1:63" x14ac:dyDescent="0.35">
      <c r="A143" t="str">
        <f t="shared" si="40"/>
        <v>0063_Industrie chimique_1</v>
      </c>
      <c r="B143" t="str">
        <f>INDEX(PDC!$F$1:$G$40,MATCH('RP2016'!C143,PDC!F:F,0),MATCH(PDC!$G$1,PDC!$F$1:$G$1,0))</f>
        <v>Industrie chimique</v>
      </c>
      <c r="C143" t="s">
        <v>205</v>
      </c>
      <c r="D143" t="s">
        <v>181</v>
      </c>
      <c r="E143" t="s">
        <v>199</v>
      </c>
      <c r="F143" s="58">
        <v>15</v>
      </c>
      <c r="G143">
        <f t="shared" si="39"/>
        <v>15</v>
      </c>
      <c r="P143" t="str">
        <f t="shared" si="41"/>
        <v>8420_30 à 39 ans</v>
      </c>
      <c r="Q143" t="s">
        <v>157</v>
      </c>
      <c r="R143" t="s">
        <v>39</v>
      </c>
      <c r="S143">
        <v>4244.7584879802098</v>
      </c>
      <c r="V143" t="str">
        <f t="shared" si="42"/>
        <v>8431_Professions intermédiaires</v>
      </c>
      <c r="W143" t="s">
        <v>44</v>
      </c>
      <c r="X143" t="s">
        <v>305</v>
      </c>
      <c r="Y143" t="s">
        <v>183</v>
      </c>
      <c r="Z143" s="58">
        <v>24247.5483177473</v>
      </c>
      <c r="AC143" t="str">
        <f t="shared" si="43"/>
        <v>0063_Ouvriers non qualifiés de type industriel_2</v>
      </c>
      <c r="AD143" t="str">
        <f>INDEX(PDC!$I$1:$L$33,MATCH('RP2016'!AF143,PDC!I:I,0),MATCH(PDC!$K$1,PDC!$I$1:$L$1,0))</f>
        <v>Ouvriers non qualifiés de type industriel</v>
      </c>
      <c r="AE143" t="s">
        <v>200</v>
      </c>
      <c r="AF143" t="s">
        <v>290</v>
      </c>
      <c r="AG143" t="s">
        <v>181</v>
      </c>
      <c r="AH143" s="58">
        <v>96.307953646487903</v>
      </c>
      <c r="AI143">
        <f t="shared" si="44"/>
        <v>96.307953646487903</v>
      </c>
      <c r="AL143" t="str">
        <f t="shared" si="45"/>
        <v>8405_Fabrication d'équipements électriques, électroniques, informatiques ; fabrication de machines</v>
      </c>
      <c r="AM143" t="str">
        <f>INDEX(PDC!$F$42:$G$60,MATCH('RP2016'!$AO143,PDC!$F$42:$F$60,0),2)</f>
        <v>Fabrication d'équipements électriques, électroniques, informatiques ; fabrication de machines</v>
      </c>
      <c r="AN143">
        <v>8405</v>
      </c>
      <c r="AO143" t="s">
        <v>315</v>
      </c>
      <c r="AP143">
        <v>722.78</v>
      </c>
      <c r="AQ143">
        <v>209.12</v>
      </c>
      <c r="AR143">
        <v>67.010000000000005</v>
      </c>
      <c r="AS143">
        <v>25.69</v>
      </c>
      <c r="AT143">
        <f t="shared" si="46"/>
        <v>931.9</v>
      </c>
      <c r="AU143">
        <f t="shared" si="47"/>
        <v>92.7</v>
      </c>
      <c r="AV143" s="82">
        <f t="shared" si="48"/>
        <v>722.78</v>
      </c>
      <c r="AW143" s="82">
        <f t="shared" si="49"/>
        <v>209.12</v>
      </c>
      <c r="AX143" s="82">
        <f t="shared" si="50"/>
        <v>67.010000000000005</v>
      </c>
      <c r="AY143" s="82">
        <f t="shared" si="51"/>
        <v>25.69</v>
      </c>
      <c r="AZ143" s="82">
        <f t="shared" si="52"/>
        <v>931.9</v>
      </c>
      <c r="BA143" s="82">
        <f t="shared" si="53"/>
        <v>92.7</v>
      </c>
      <c r="BB143" s="82">
        <f t="shared" si="54"/>
        <v>1024.5999999999999</v>
      </c>
      <c r="BE143" t="str">
        <f t="shared" si="55"/>
        <v>8401_LZ_TP1_SEXE1</v>
      </c>
      <c r="BF143">
        <v>1</v>
      </c>
      <c r="BG143" t="s">
        <v>199</v>
      </c>
      <c r="BH143" t="s">
        <v>224</v>
      </c>
      <c r="BI143" t="s">
        <v>117</v>
      </c>
      <c r="BJ143" s="61">
        <v>443.77882305646398</v>
      </c>
      <c r="BK143" s="61">
        <f t="shared" si="56"/>
        <v>443.77882305646398</v>
      </c>
    </row>
    <row r="144" spans="1:63" x14ac:dyDescent="0.35">
      <c r="A144" t="str">
        <f t="shared" si="40"/>
        <v>0063_Fabrication de produits en caoutchouc et en plastique ainsi que d'autres produits minéraux non métalliques_1</v>
      </c>
      <c r="B144" t="str">
        <f>INDEX(PDC!$F$1:$G$40,MATCH('RP2016'!C144,PDC!F:F,0),MATCH(PDC!$G$1,PDC!$F$1:$G$1,0))</f>
        <v>Fabrication de produits en caoutchouc et en plastique ainsi que d'autres produits minéraux non métalliques</v>
      </c>
      <c r="C144" t="s">
        <v>207</v>
      </c>
      <c r="D144" t="s">
        <v>181</v>
      </c>
      <c r="E144" t="s">
        <v>199</v>
      </c>
      <c r="F144" s="58">
        <v>100.278659887297</v>
      </c>
      <c r="G144">
        <f t="shared" si="39"/>
        <v>100.278659887297</v>
      </c>
      <c r="P144" t="str">
        <f t="shared" si="41"/>
        <v>8420_40 à 49 ans</v>
      </c>
      <c r="Q144" t="s">
        <v>157</v>
      </c>
      <c r="R144" t="s">
        <v>40</v>
      </c>
      <c r="S144">
        <v>5726.0054867261197</v>
      </c>
      <c r="V144" t="str">
        <f t="shared" si="42"/>
        <v>8431_Employés</v>
      </c>
      <c r="W144" t="s">
        <v>45</v>
      </c>
      <c r="X144" t="s">
        <v>306</v>
      </c>
      <c r="Y144" t="s">
        <v>183</v>
      </c>
      <c r="Z144" s="58">
        <v>25845.664248894798</v>
      </c>
      <c r="AC144" t="str">
        <f t="shared" si="43"/>
        <v>0063_Ouvriers non qualifiés de type artisanal_1</v>
      </c>
      <c r="AD144" t="str">
        <f>INDEX(PDC!$I$1:$L$33,MATCH('RP2016'!AF144,PDC!I:I,0),MATCH(PDC!$K$1,PDC!$I$1:$L$1,0))</f>
        <v>Ouvriers non qualifiés de type artisanal</v>
      </c>
      <c r="AE144" t="s">
        <v>199</v>
      </c>
      <c r="AF144" t="s">
        <v>291</v>
      </c>
      <c r="AG144" t="s">
        <v>181</v>
      </c>
      <c r="AH144" s="58">
        <v>332.27034066849598</v>
      </c>
      <c r="AI144">
        <f t="shared" si="44"/>
        <v>332.27034066849598</v>
      </c>
      <c r="AL144" t="str">
        <f t="shared" si="45"/>
        <v>8405_Fabrication de matériels de transport</v>
      </c>
      <c r="AM144" t="str">
        <f>INDEX(PDC!$F$42:$G$60,MATCH('RP2016'!$AO144,PDC!$F$42:$F$60,0),2)</f>
        <v>Fabrication de matériels de transport</v>
      </c>
      <c r="AN144">
        <v>8405</v>
      </c>
      <c r="AO144" t="s">
        <v>316</v>
      </c>
      <c r="AP144">
        <v>1602.87</v>
      </c>
      <c r="AQ144">
        <v>372.32</v>
      </c>
      <c r="AR144">
        <v>120.12</v>
      </c>
      <c r="AS144">
        <v>37.659999999999997</v>
      </c>
      <c r="AT144">
        <f t="shared" si="46"/>
        <v>1975.1899999999998</v>
      </c>
      <c r="AU144">
        <f t="shared" si="47"/>
        <v>157.78</v>
      </c>
      <c r="AV144" s="82">
        <f t="shared" si="48"/>
        <v>1602.87</v>
      </c>
      <c r="AW144" s="82">
        <f t="shared" si="49"/>
        <v>372.32</v>
      </c>
      <c r="AX144" s="82">
        <f t="shared" si="50"/>
        <v>120.12</v>
      </c>
      <c r="AY144" s="82">
        <f t="shared" si="51"/>
        <v>37.659999999999997</v>
      </c>
      <c r="AZ144" s="82">
        <f t="shared" si="52"/>
        <v>1975.1899999999998</v>
      </c>
      <c r="BA144" s="82">
        <f t="shared" si="53"/>
        <v>157.78</v>
      </c>
      <c r="BB144" s="82">
        <f t="shared" si="54"/>
        <v>2132.9699999999998</v>
      </c>
      <c r="BE144" t="str">
        <f t="shared" si="55"/>
        <v>8401_LZ_TP2_SEXE1</v>
      </c>
      <c r="BF144">
        <v>1</v>
      </c>
      <c r="BG144" t="s">
        <v>200</v>
      </c>
      <c r="BH144" t="s">
        <v>224</v>
      </c>
      <c r="BI144" t="s">
        <v>117</v>
      </c>
      <c r="BJ144" s="61">
        <v>49.970942681733199</v>
      </c>
      <c r="BK144" s="61">
        <f t="shared" si="56"/>
        <v>49.970942681733199</v>
      </c>
    </row>
    <row r="145" spans="1:63" x14ac:dyDescent="0.35">
      <c r="A145" t="str">
        <f t="shared" si="40"/>
        <v>0063_Fabrication de produits en caoutchouc et en plastique ainsi que d'autres produits minéraux non métalliques_2</v>
      </c>
      <c r="B145" t="str">
        <f>INDEX(PDC!$F$1:$G$40,MATCH('RP2016'!C145,PDC!F:F,0),MATCH(PDC!$G$1,PDC!$F$1:$G$1,0))</f>
        <v>Fabrication de produits en caoutchouc et en plastique ainsi que d'autres produits minéraux non métalliques</v>
      </c>
      <c r="C145" t="s">
        <v>207</v>
      </c>
      <c r="D145" t="s">
        <v>181</v>
      </c>
      <c r="E145" t="s">
        <v>200</v>
      </c>
      <c r="F145" s="58">
        <v>20.770839924475698</v>
      </c>
      <c r="G145">
        <f t="shared" si="39"/>
        <v>20.770839924475698</v>
      </c>
      <c r="P145" t="str">
        <f t="shared" si="41"/>
        <v>8420_50 à 59 ans</v>
      </c>
      <c r="Q145" t="s">
        <v>157</v>
      </c>
      <c r="R145" t="s">
        <v>41</v>
      </c>
      <c r="S145">
        <v>5175.8526225196201</v>
      </c>
      <c r="V145" t="str">
        <f t="shared" si="42"/>
        <v>8431_Ouvriers</v>
      </c>
      <c r="W145" t="s">
        <v>46</v>
      </c>
      <c r="X145" t="s">
        <v>307</v>
      </c>
      <c r="Y145" t="s">
        <v>183</v>
      </c>
      <c r="Z145" s="58">
        <v>25133.886012184099</v>
      </c>
      <c r="AC145" t="str">
        <f t="shared" si="43"/>
        <v>0063_Ouvriers non qualifiés de type artisanal_2</v>
      </c>
      <c r="AD145" t="str">
        <f>INDEX(PDC!$I$1:$L$33,MATCH('RP2016'!AF145,PDC!I:I,0),MATCH(PDC!$K$1,PDC!$I$1:$L$1,0))</f>
        <v>Ouvriers non qualifiés de type artisanal</v>
      </c>
      <c r="AE145" t="s">
        <v>200</v>
      </c>
      <c r="AF145" t="s">
        <v>291</v>
      </c>
      <c r="AG145" t="s">
        <v>181</v>
      </c>
      <c r="AH145" s="58">
        <v>90.277495990366901</v>
      </c>
      <c r="AI145">
        <f t="shared" si="44"/>
        <v>90.277495990366901</v>
      </c>
      <c r="AL145" t="str">
        <f t="shared" si="45"/>
        <v>8405_Fabrication d'autres produits industriels</v>
      </c>
      <c r="AM145" t="str">
        <f>INDEX(PDC!$F$42:$G$60,MATCH('RP2016'!$AO145,PDC!$F$42:$F$60,0),2)</f>
        <v>Fabrication d'autres produits industriels</v>
      </c>
      <c r="AN145">
        <v>8405</v>
      </c>
      <c r="AO145" t="s">
        <v>317</v>
      </c>
      <c r="AP145">
        <v>4859.46</v>
      </c>
      <c r="AQ145">
        <v>2454.36</v>
      </c>
      <c r="AR145">
        <v>395.68</v>
      </c>
      <c r="AS145">
        <v>128.9</v>
      </c>
      <c r="AT145">
        <f t="shared" si="46"/>
        <v>7313.82</v>
      </c>
      <c r="AU145">
        <f t="shared" si="47"/>
        <v>524.58000000000004</v>
      </c>
      <c r="AV145" s="82">
        <f t="shared" si="48"/>
        <v>4859.46</v>
      </c>
      <c r="AW145" s="82">
        <f t="shared" si="49"/>
        <v>2454.36</v>
      </c>
      <c r="AX145" s="82">
        <f t="shared" si="50"/>
        <v>395.68</v>
      </c>
      <c r="AY145" s="82">
        <f t="shared" si="51"/>
        <v>128.9</v>
      </c>
      <c r="AZ145" s="82">
        <f t="shared" si="52"/>
        <v>7313.82</v>
      </c>
      <c r="BA145" s="82">
        <f t="shared" si="53"/>
        <v>524.58000000000004</v>
      </c>
      <c r="BB145" s="82">
        <f t="shared" si="54"/>
        <v>7838.4</v>
      </c>
      <c r="BE145" t="str">
        <f t="shared" si="55"/>
        <v>8401_MN_TP1_SEXE1</v>
      </c>
      <c r="BF145">
        <v>1</v>
      </c>
      <c r="BG145" t="s">
        <v>199</v>
      </c>
      <c r="BH145" t="s">
        <v>320</v>
      </c>
      <c r="BI145" t="s">
        <v>117</v>
      </c>
      <c r="BJ145" s="61">
        <v>5146.0331831222202</v>
      </c>
      <c r="BK145" s="61">
        <f t="shared" si="56"/>
        <v>5146.0331831222202</v>
      </c>
    </row>
    <row r="146" spans="1:63" x14ac:dyDescent="0.35">
      <c r="A146" t="str">
        <f t="shared" si="40"/>
        <v>0063_Métallurgie et fabrication de produits métalliques à l'exception des machines et des équipements_1</v>
      </c>
      <c r="B146" t="str">
        <f>INDEX(PDC!$F$1:$G$40,MATCH('RP2016'!C146,PDC!F:F,0),MATCH(PDC!$G$1,PDC!$F$1:$G$1,0))</f>
        <v>Métallurgie et fabrication de produits métalliques à l'exception des machines et des équipements</v>
      </c>
      <c r="C146" t="s">
        <v>208</v>
      </c>
      <c r="D146" t="s">
        <v>181</v>
      </c>
      <c r="E146" t="s">
        <v>199</v>
      </c>
      <c r="F146" s="58">
        <v>19.678561775754101</v>
      </c>
      <c r="G146" t="s">
        <v>242</v>
      </c>
      <c r="P146" t="str">
        <f t="shared" si="41"/>
        <v>8420_60 ans et plus</v>
      </c>
      <c r="Q146" t="s">
        <v>157</v>
      </c>
      <c r="R146" t="s">
        <v>42</v>
      </c>
      <c r="S146">
        <v>674.61990896096495</v>
      </c>
      <c r="V146" t="str">
        <f t="shared" si="42"/>
        <v>8432_Cadres et professions intellectuelles supérieures</v>
      </c>
      <c r="W146" t="s">
        <v>43</v>
      </c>
      <c r="X146" t="s">
        <v>304</v>
      </c>
      <c r="Y146" t="s">
        <v>187</v>
      </c>
      <c r="Z146" s="58">
        <v>2491.2392086627301</v>
      </c>
      <c r="AC146" t="str">
        <f t="shared" si="43"/>
        <v>0063_Ouvriers agricoles_1</v>
      </c>
      <c r="AD146" t="str">
        <f>INDEX(PDC!$I$1:$L$33,MATCH('RP2016'!AF146,PDC!I:I,0),MATCH(PDC!$K$1,PDC!$I$1:$L$1,0))</f>
        <v>Ouvriers agricoles</v>
      </c>
      <c r="AE146" t="s">
        <v>199</v>
      </c>
      <c r="AF146" t="s">
        <v>109</v>
      </c>
      <c r="AG146" t="s">
        <v>181</v>
      </c>
      <c r="AH146" s="58">
        <v>170.80460143798601</v>
      </c>
      <c r="AI146">
        <f t="shared" si="44"/>
        <v>170.80460143798601</v>
      </c>
      <c r="AL146" t="str">
        <f t="shared" si="45"/>
        <v>8405_Industries extractives,  énergie, eau, gestion des déchets et dépollution</v>
      </c>
      <c r="AM146" t="str">
        <f>INDEX(PDC!$F$42:$G$60,MATCH('RP2016'!$AO146,PDC!$F$42:$F$60,0),2)</f>
        <v>Industries extractives,  énergie, eau, gestion des déchets et dépollution</v>
      </c>
      <c r="AN146">
        <v>8405</v>
      </c>
      <c r="AO146" t="s">
        <v>318</v>
      </c>
      <c r="AP146">
        <v>2569.94</v>
      </c>
      <c r="AQ146">
        <v>614.03</v>
      </c>
      <c r="AR146">
        <v>161.08000000000001</v>
      </c>
      <c r="AS146">
        <v>49.18</v>
      </c>
      <c r="AT146">
        <f t="shared" si="46"/>
        <v>3183.9700000000003</v>
      </c>
      <c r="AU146">
        <f t="shared" si="47"/>
        <v>210.26000000000002</v>
      </c>
      <c r="AV146" s="82">
        <f t="shared" si="48"/>
        <v>2569.94</v>
      </c>
      <c r="AW146" s="82">
        <f t="shared" si="49"/>
        <v>614.03</v>
      </c>
      <c r="AX146" s="82">
        <f t="shared" si="50"/>
        <v>161.08000000000001</v>
      </c>
      <c r="AY146" s="82">
        <f t="shared" si="51"/>
        <v>49.18</v>
      </c>
      <c r="AZ146" s="82">
        <f t="shared" si="52"/>
        <v>3183.9700000000003</v>
      </c>
      <c r="BA146" s="82">
        <f t="shared" si="53"/>
        <v>210.26000000000002</v>
      </c>
      <c r="BB146" s="82">
        <f t="shared" si="54"/>
        <v>3394.2300000000005</v>
      </c>
      <c r="BE146" t="str">
        <f t="shared" si="55"/>
        <v>8401_MN_TP2_SEXE1</v>
      </c>
      <c r="BF146">
        <v>1</v>
      </c>
      <c r="BG146" t="s">
        <v>200</v>
      </c>
      <c r="BH146" t="s">
        <v>320</v>
      </c>
      <c r="BI146" t="s">
        <v>117</v>
      </c>
      <c r="BJ146" s="61">
        <v>630.17558352773494</v>
      </c>
      <c r="BK146" s="61">
        <f t="shared" si="56"/>
        <v>630.17558352773494</v>
      </c>
    </row>
    <row r="147" spans="1:63" x14ac:dyDescent="0.35">
      <c r="A147" t="str">
        <f t="shared" si="40"/>
        <v>0063_Métallurgie et fabrication de produits métalliques à l'exception des machines et des équipements_2</v>
      </c>
      <c r="B147" t="str">
        <f>INDEX(PDC!$F$1:$G$40,MATCH('RP2016'!C147,PDC!F:F,0),MATCH(PDC!$G$1,PDC!$F$1:$G$1,0))</f>
        <v>Métallurgie et fabrication de produits métalliques à l'exception des machines et des équipements</v>
      </c>
      <c r="C147" t="s">
        <v>208</v>
      </c>
      <c r="D147" t="s">
        <v>181</v>
      </c>
      <c r="E147" t="s">
        <v>200</v>
      </c>
      <c r="F147" s="58">
        <v>4.8720682302771898</v>
      </c>
      <c r="G147" s="58" t="s">
        <v>242</v>
      </c>
      <c r="H147" s="58"/>
      <c r="I147" s="58"/>
      <c r="J147" s="58"/>
      <c r="P147" t="str">
        <f t="shared" si="41"/>
        <v>8420_moins de 20 ans</v>
      </c>
      <c r="Q147" t="s">
        <v>157</v>
      </c>
      <c r="R147" t="s">
        <v>37</v>
      </c>
      <c r="S147">
        <v>724.80252183476796</v>
      </c>
      <c r="V147" t="str">
        <f t="shared" si="42"/>
        <v>8432_Professions intermédiaires</v>
      </c>
      <c r="W147" t="s">
        <v>44</v>
      </c>
      <c r="X147" t="s">
        <v>305</v>
      </c>
      <c r="Y147" t="s">
        <v>187</v>
      </c>
      <c r="Z147" s="58">
        <v>7266.9080726603897</v>
      </c>
      <c r="AC147" t="str">
        <f t="shared" si="43"/>
        <v>0063_Ouvriers agricoles_2</v>
      </c>
      <c r="AD147" t="str">
        <f>INDEX(PDC!$I$1:$L$33,MATCH('RP2016'!AF147,PDC!I:I,0),MATCH(PDC!$K$1,PDC!$I$1:$L$1,0))</f>
        <v>Ouvriers agricoles</v>
      </c>
      <c r="AE147" t="s">
        <v>200</v>
      </c>
      <c r="AF147" t="s">
        <v>109</v>
      </c>
      <c r="AG147" t="s">
        <v>181</v>
      </c>
      <c r="AH147" s="58">
        <v>45.173805936045703</v>
      </c>
      <c r="AI147">
        <f t="shared" si="44"/>
        <v>45.173805936045703</v>
      </c>
      <c r="AL147" t="str">
        <f t="shared" si="45"/>
        <v>8405_Construction</v>
      </c>
      <c r="AM147" t="str">
        <f>INDEX(PDC!$F$42:$G$60,MATCH('RP2016'!$AO147,PDC!$F$42:$F$60,0),2)</f>
        <v>Construction</v>
      </c>
      <c r="AN147">
        <v>8405</v>
      </c>
      <c r="AO147" t="s">
        <v>216</v>
      </c>
      <c r="AP147">
        <v>4430.3999999999996</v>
      </c>
      <c r="AQ147">
        <v>689.79</v>
      </c>
      <c r="AR147">
        <v>615.97</v>
      </c>
      <c r="AS147">
        <v>57.55</v>
      </c>
      <c r="AT147">
        <f t="shared" si="46"/>
        <v>5120.1899999999996</v>
      </c>
      <c r="AU147">
        <f t="shared" si="47"/>
        <v>673.52</v>
      </c>
      <c r="AV147" s="82">
        <f t="shared" si="48"/>
        <v>4430.3999999999996</v>
      </c>
      <c r="AW147" s="82">
        <f t="shared" si="49"/>
        <v>689.79</v>
      </c>
      <c r="AX147" s="82">
        <f t="shared" si="50"/>
        <v>615.97</v>
      </c>
      <c r="AY147" s="82">
        <f t="shared" si="51"/>
        <v>57.55</v>
      </c>
      <c r="AZ147" s="82">
        <f t="shared" si="52"/>
        <v>5120.1899999999996</v>
      </c>
      <c r="BA147" s="82">
        <f t="shared" si="53"/>
        <v>673.52</v>
      </c>
      <c r="BB147" s="82">
        <f t="shared" si="54"/>
        <v>5793.7099999999991</v>
      </c>
      <c r="BE147" t="str">
        <f t="shared" si="55"/>
        <v>8401_OQ_TP1_SEXE1</v>
      </c>
      <c r="BF147">
        <v>1</v>
      </c>
      <c r="BG147" t="s">
        <v>199</v>
      </c>
      <c r="BH147" t="s">
        <v>321</v>
      </c>
      <c r="BI147" t="s">
        <v>117</v>
      </c>
      <c r="BJ147" s="61">
        <v>3691.4707051177702</v>
      </c>
      <c r="BK147" s="61">
        <f t="shared" si="56"/>
        <v>3691.4707051177702</v>
      </c>
    </row>
    <row r="148" spans="1:63" x14ac:dyDescent="0.35">
      <c r="A148" t="str">
        <f t="shared" si="40"/>
        <v>0063_Fabrication d'équipements électriques_1</v>
      </c>
      <c r="B148" t="str">
        <f>INDEX(PDC!$F$1:$G$40,MATCH('RP2016'!C148,PDC!F:F,0),MATCH(PDC!$G$1,PDC!$F$1:$G$1,0))</f>
        <v>Fabrication d'équipements électriques</v>
      </c>
      <c r="C148" t="s">
        <v>210</v>
      </c>
      <c r="D148" t="s">
        <v>181</v>
      </c>
      <c r="E148" t="s">
        <v>199</v>
      </c>
      <c r="F148" s="58">
        <v>4.7248034310221598</v>
      </c>
      <c r="G148" s="58" t="s">
        <v>242</v>
      </c>
      <c r="H148" s="58"/>
      <c r="I148" s="58"/>
      <c r="J148" s="58"/>
      <c r="P148" t="str">
        <f t="shared" si="41"/>
        <v>8421_20 à 29 ans</v>
      </c>
      <c r="Q148" t="s">
        <v>159</v>
      </c>
      <c r="R148" t="s">
        <v>38</v>
      </c>
      <c r="S148">
        <v>143982.253871778</v>
      </c>
      <c r="V148" t="str">
        <f t="shared" si="42"/>
        <v>8432_Employés</v>
      </c>
      <c r="W148" t="s">
        <v>45</v>
      </c>
      <c r="X148" t="s">
        <v>306</v>
      </c>
      <c r="Y148" t="s">
        <v>187</v>
      </c>
      <c r="Z148" s="58">
        <v>11187.573794333101</v>
      </c>
      <c r="AC148" t="str">
        <f t="shared" si="43"/>
        <v>0064_Professions libérales*_2</v>
      </c>
      <c r="AD148" t="str">
        <f>INDEX(PDC!$I$1:$L$33,MATCH('RP2016'!AF148,PDC!I:I,0),MATCH(PDC!$K$1,PDC!$I$1:$L$1,0))</f>
        <v>Professions libérales*</v>
      </c>
      <c r="AE148" t="s">
        <v>200</v>
      </c>
      <c r="AF148" t="s">
        <v>273</v>
      </c>
      <c r="AG148" t="s">
        <v>185</v>
      </c>
      <c r="AH148" s="58">
        <v>5.0934579439252303</v>
      </c>
      <c r="AI148">
        <f t="shared" si="44"/>
        <v>5.0934579439252303</v>
      </c>
      <c r="AL148" t="str">
        <f t="shared" si="45"/>
        <v>8405_Commerce ; réparation d'automobiles et de motocycles</v>
      </c>
      <c r="AM148" t="str">
        <f>INDEX(PDC!$F$42:$G$60,MATCH('RP2016'!$AO148,PDC!$F$42:$F$60,0),2)</f>
        <v>Commerce ; réparation d'automobiles et de motocycles</v>
      </c>
      <c r="AN148">
        <v>8405</v>
      </c>
      <c r="AO148" t="s">
        <v>217</v>
      </c>
      <c r="AP148">
        <v>4869.84</v>
      </c>
      <c r="AQ148">
        <v>4750.4799999999996</v>
      </c>
      <c r="AR148">
        <v>491.72</v>
      </c>
      <c r="AS148">
        <v>573.25</v>
      </c>
      <c r="AT148">
        <f t="shared" si="46"/>
        <v>9620.32</v>
      </c>
      <c r="AU148">
        <f t="shared" si="47"/>
        <v>1064.97</v>
      </c>
      <c r="AV148" s="82">
        <f t="shared" si="48"/>
        <v>4869.84</v>
      </c>
      <c r="AW148" s="82">
        <f t="shared" si="49"/>
        <v>4750.4799999999996</v>
      </c>
      <c r="AX148" s="82">
        <f t="shared" si="50"/>
        <v>491.72</v>
      </c>
      <c r="AY148" s="82">
        <f t="shared" si="51"/>
        <v>573.25</v>
      </c>
      <c r="AZ148" s="82">
        <f t="shared" si="52"/>
        <v>9620.32</v>
      </c>
      <c r="BA148" s="82">
        <f t="shared" si="53"/>
        <v>1064.97</v>
      </c>
      <c r="BB148" s="82">
        <f t="shared" si="54"/>
        <v>10685.289999999999</v>
      </c>
      <c r="BE148" t="str">
        <f t="shared" si="55"/>
        <v>8401_OQ_TP2_SEXE1</v>
      </c>
      <c r="BF148">
        <v>1</v>
      </c>
      <c r="BG148" t="s">
        <v>200</v>
      </c>
      <c r="BH148" t="s">
        <v>321</v>
      </c>
      <c r="BI148" t="s">
        <v>117</v>
      </c>
      <c r="BJ148" s="61">
        <v>617.48533509816502</v>
      </c>
      <c r="BK148" s="61">
        <f t="shared" si="56"/>
        <v>617.48533509816502</v>
      </c>
    </row>
    <row r="149" spans="1:63" x14ac:dyDescent="0.35">
      <c r="A149" t="str">
        <f t="shared" si="40"/>
        <v>0063_Fabrication de machines et équipements n.c.a._1</v>
      </c>
      <c r="B149" t="str">
        <f>INDEX(PDC!$F$1:$G$40,MATCH('RP2016'!C149,PDC!F:F,0),MATCH(PDC!$G$1,PDC!$F$1:$G$1,0))</f>
        <v>Fabrication de machines et équipements n.c.a.</v>
      </c>
      <c r="C149" t="s">
        <v>211</v>
      </c>
      <c r="D149" t="s">
        <v>181</v>
      </c>
      <c r="E149" t="s">
        <v>199</v>
      </c>
      <c r="F149" s="58">
        <v>51.821534492335097</v>
      </c>
      <c r="G149">
        <f t="shared" ref="G149:G171" si="57">F149</f>
        <v>51.821534492335097</v>
      </c>
      <c r="P149" t="str">
        <f t="shared" si="41"/>
        <v>8421_30 à 39 ans</v>
      </c>
      <c r="Q149" t="s">
        <v>159</v>
      </c>
      <c r="R149" t="s">
        <v>39</v>
      </c>
      <c r="S149">
        <v>167981.21663424201</v>
      </c>
      <c r="V149" t="str">
        <f t="shared" si="42"/>
        <v>8432_Ouvriers</v>
      </c>
      <c r="W149" t="s">
        <v>46</v>
      </c>
      <c r="X149" t="s">
        <v>307</v>
      </c>
      <c r="Y149" t="s">
        <v>187</v>
      </c>
      <c r="Z149" s="58">
        <v>11543.256204839399</v>
      </c>
      <c r="AC149" t="str">
        <f t="shared" si="43"/>
        <v>0064_Cadres de la fonction publique_1</v>
      </c>
      <c r="AD149" t="str">
        <f>INDEX(PDC!$I$1:$L$33,MATCH('RP2016'!AF149,PDC!I:I,0),MATCH(PDC!$K$1,PDC!$I$1:$L$1,0))</f>
        <v>Cadres de la fonction publique</v>
      </c>
      <c r="AE149" t="s">
        <v>199</v>
      </c>
      <c r="AF149" t="s">
        <v>274</v>
      </c>
      <c r="AG149" t="s">
        <v>185</v>
      </c>
      <c r="AH149" s="58">
        <v>19.721310815765101</v>
      </c>
      <c r="AI149">
        <f t="shared" si="44"/>
        <v>19.721310815765101</v>
      </c>
      <c r="AL149" t="str">
        <f t="shared" si="45"/>
        <v>8405_Transports et entreposage</v>
      </c>
      <c r="AM149" t="str">
        <f>INDEX(PDC!$F$42:$G$60,MATCH('RP2016'!$AO149,PDC!$F$42:$F$60,0),2)</f>
        <v>Transports et entreposage</v>
      </c>
      <c r="AN149">
        <v>8405</v>
      </c>
      <c r="AO149" t="s">
        <v>218</v>
      </c>
      <c r="AP149">
        <v>3556.17</v>
      </c>
      <c r="AQ149">
        <v>1579.64</v>
      </c>
      <c r="AR149">
        <v>275</v>
      </c>
      <c r="AS149">
        <v>172.55</v>
      </c>
      <c r="AT149">
        <f t="shared" si="46"/>
        <v>5135.8100000000004</v>
      </c>
      <c r="AU149">
        <f t="shared" si="47"/>
        <v>447.55</v>
      </c>
      <c r="AV149" s="82">
        <f t="shared" si="48"/>
        <v>3556.17</v>
      </c>
      <c r="AW149" s="82">
        <f t="shared" si="49"/>
        <v>1579.64</v>
      </c>
      <c r="AX149" s="82">
        <f t="shared" si="50"/>
        <v>275</v>
      </c>
      <c r="AY149" s="82">
        <f t="shared" si="51"/>
        <v>172.55</v>
      </c>
      <c r="AZ149" s="82">
        <f t="shared" si="52"/>
        <v>5135.8100000000004</v>
      </c>
      <c r="BA149" s="82">
        <f t="shared" si="53"/>
        <v>447.55</v>
      </c>
      <c r="BB149" s="82">
        <f t="shared" si="54"/>
        <v>5583.3600000000006</v>
      </c>
      <c r="BE149" t="str">
        <f t="shared" si="55"/>
        <v>8401_RU_TP1_SEXE1</v>
      </c>
      <c r="BF149">
        <v>1</v>
      </c>
      <c r="BG149" t="s">
        <v>199</v>
      </c>
      <c r="BH149" t="s">
        <v>322</v>
      </c>
      <c r="BI149" t="s">
        <v>117</v>
      </c>
      <c r="BJ149" s="61">
        <v>1660.79995380846</v>
      </c>
      <c r="BK149" s="61">
        <f t="shared" si="56"/>
        <v>1660.79995380846</v>
      </c>
    </row>
    <row r="150" spans="1:63" x14ac:dyDescent="0.35">
      <c r="A150" t="str">
        <f t="shared" si="40"/>
        <v>0063_Fabrication de machines et équipements n.c.a._2</v>
      </c>
      <c r="B150" t="str">
        <f>INDEX(PDC!$F$1:$G$40,MATCH('RP2016'!C150,PDC!F:F,0),MATCH(PDC!$G$1,PDC!$F$1:$G$1,0))</f>
        <v>Fabrication de machines et équipements n.c.a.</v>
      </c>
      <c r="C150" t="s">
        <v>211</v>
      </c>
      <c r="D150" t="s">
        <v>181</v>
      </c>
      <c r="E150" t="s">
        <v>200</v>
      </c>
      <c r="F150" s="58">
        <v>14.4652281541908</v>
      </c>
      <c r="G150">
        <f t="shared" si="57"/>
        <v>14.4652281541908</v>
      </c>
      <c r="P150" t="str">
        <f t="shared" si="41"/>
        <v>8421_40 à 49 ans</v>
      </c>
      <c r="Q150" t="s">
        <v>159</v>
      </c>
      <c r="R150" t="s">
        <v>40</v>
      </c>
      <c r="S150">
        <v>161904.659411445</v>
      </c>
      <c r="V150" t="str">
        <f t="shared" si="42"/>
        <v>8433_Cadres et professions intellectuelles supérieures</v>
      </c>
      <c r="W150" t="s">
        <v>43</v>
      </c>
      <c r="X150" t="s">
        <v>304</v>
      </c>
      <c r="Y150" t="s">
        <v>189</v>
      </c>
      <c r="Z150" s="58">
        <v>5891.4005815400396</v>
      </c>
      <c r="AC150" t="str">
        <f t="shared" si="43"/>
        <v>0064_Cadres de la fonction publique_2</v>
      </c>
      <c r="AD150" t="str">
        <f>INDEX(PDC!$I$1:$L$33,MATCH('RP2016'!AF150,PDC!I:I,0),MATCH(PDC!$K$1,PDC!$I$1:$L$1,0))</f>
        <v>Cadres de la fonction publique</v>
      </c>
      <c r="AE150" t="s">
        <v>200</v>
      </c>
      <c r="AF150" t="s">
        <v>274</v>
      </c>
      <c r="AG150" t="s">
        <v>185</v>
      </c>
      <c r="AH150" s="58">
        <v>5.9515570934256097</v>
      </c>
      <c r="AI150">
        <f t="shared" si="44"/>
        <v>5.9515570934256097</v>
      </c>
      <c r="AL150" t="str">
        <f t="shared" si="45"/>
        <v>8405_Hébergement et restauration</v>
      </c>
      <c r="AM150" t="str">
        <f>INDEX(PDC!$F$42:$G$60,MATCH('RP2016'!$AO150,PDC!$F$42:$F$60,0),2)</f>
        <v>Hébergement et restauration</v>
      </c>
      <c r="AN150">
        <v>8405</v>
      </c>
      <c r="AO150" t="s">
        <v>219</v>
      </c>
      <c r="AP150">
        <v>753.61</v>
      </c>
      <c r="AQ150">
        <v>1121.97</v>
      </c>
      <c r="AR150">
        <v>172.58</v>
      </c>
      <c r="AS150">
        <v>191.38</v>
      </c>
      <c r="AT150">
        <f t="shared" si="46"/>
        <v>1875.58</v>
      </c>
      <c r="AU150">
        <f t="shared" si="47"/>
        <v>363.96000000000004</v>
      </c>
      <c r="AV150" s="82">
        <f t="shared" si="48"/>
        <v>753.61</v>
      </c>
      <c r="AW150" s="82">
        <f t="shared" si="49"/>
        <v>1121.97</v>
      </c>
      <c r="AX150" s="82">
        <f t="shared" si="50"/>
        <v>172.58</v>
      </c>
      <c r="AY150" s="82">
        <f t="shared" si="51"/>
        <v>191.38</v>
      </c>
      <c r="AZ150" s="82">
        <f t="shared" si="52"/>
        <v>1875.58</v>
      </c>
      <c r="BA150" s="82">
        <f t="shared" si="53"/>
        <v>363.96000000000004</v>
      </c>
      <c r="BB150" s="82">
        <f t="shared" si="54"/>
        <v>2239.54</v>
      </c>
      <c r="BE150" t="str">
        <f t="shared" si="55"/>
        <v>8401_RU_TP2_SEXE1</v>
      </c>
      <c r="BF150">
        <v>1</v>
      </c>
      <c r="BG150" t="s">
        <v>200</v>
      </c>
      <c r="BH150" t="s">
        <v>322</v>
      </c>
      <c r="BI150" t="s">
        <v>117</v>
      </c>
      <c r="BJ150" s="61">
        <v>248.80452345261</v>
      </c>
      <c r="BK150" s="61">
        <f t="shared" si="56"/>
        <v>248.80452345261</v>
      </c>
    </row>
    <row r="151" spans="1:63" x14ac:dyDescent="0.35">
      <c r="A151" t="str">
        <f t="shared" si="40"/>
        <v>0063_Fabrication de matériels de transport_1</v>
      </c>
      <c r="B151" t="str">
        <f>INDEX(PDC!$F$1:$G$40,MATCH('RP2016'!C151,PDC!F:F,0),MATCH(PDC!$G$1,PDC!$F$1:$G$1,0))</f>
        <v>Fabrication de matériels de transport</v>
      </c>
      <c r="C151" t="s">
        <v>212</v>
      </c>
      <c r="D151" t="s">
        <v>181</v>
      </c>
      <c r="E151" t="s">
        <v>199</v>
      </c>
      <c r="F151" s="58">
        <v>5.1106194690265498</v>
      </c>
      <c r="G151">
        <f t="shared" si="57"/>
        <v>5.1106194690265498</v>
      </c>
      <c r="P151" t="str">
        <f t="shared" si="41"/>
        <v>8421_50 à 59 ans</v>
      </c>
      <c r="Q151" t="s">
        <v>159</v>
      </c>
      <c r="R151" t="s">
        <v>41</v>
      </c>
      <c r="S151">
        <v>129122.69674795899</v>
      </c>
      <c r="V151" t="str">
        <f t="shared" si="42"/>
        <v>8433_Professions intermédiaires</v>
      </c>
      <c r="W151" t="s">
        <v>44</v>
      </c>
      <c r="X151" t="s">
        <v>305</v>
      </c>
      <c r="Y151" t="s">
        <v>189</v>
      </c>
      <c r="Z151" s="58">
        <v>15870.097262757499</v>
      </c>
      <c r="AC151" t="str">
        <f t="shared" si="43"/>
        <v>0064_Professeurs, professions scientifiques_1</v>
      </c>
      <c r="AD151" t="str">
        <f>INDEX(PDC!$I$1:$L$33,MATCH('RP2016'!AF151,PDC!I:I,0),MATCH(PDC!$K$1,PDC!$I$1:$L$1,0))</f>
        <v>Professeurs, professions scientifiques</v>
      </c>
      <c r="AE151" t="s">
        <v>199</v>
      </c>
      <c r="AF151" t="s">
        <v>275</v>
      </c>
      <c r="AG151" t="s">
        <v>185</v>
      </c>
      <c r="AH151" s="58">
        <v>15.060872368517799</v>
      </c>
      <c r="AI151">
        <f t="shared" si="44"/>
        <v>15.060872368517799</v>
      </c>
      <c r="AL151" t="str">
        <f t="shared" si="45"/>
        <v>8405_Information et communication</v>
      </c>
      <c r="AM151" t="str">
        <f>INDEX(PDC!$F$42:$G$60,MATCH('RP2016'!$AO151,PDC!$F$42:$F$60,0),2)</f>
        <v>Information et communication</v>
      </c>
      <c r="AN151">
        <v>8405</v>
      </c>
      <c r="AO151" t="s">
        <v>319</v>
      </c>
      <c r="AP151">
        <v>319.95</v>
      </c>
      <c r="AQ151">
        <v>180.26</v>
      </c>
      <c r="AR151">
        <v>34.94</v>
      </c>
      <c r="AS151">
        <v>17.47</v>
      </c>
      <c r="AT151">
        <f t="shared" si="46"/>
        <v>500.21</v>
      </c>
      <c r="AU151">
        <f t="shared" si="47"/>
        <v>52.41</v>
      </c>
      <c r="AV151" s="82">
        <f t="shared" si="48"/>
        <v>319.95</v>
      </c>
      <c r="AW151" s="82">
        <f t="shared" si="49"/>
        <v>180.26</v>
      </c>
      <c r="AX151" s="82">
        <f t="shared" si="50"/>
        <v>34.94</v>
      </c>
      <c r="AY151" s="82">
        <f t="shared" si="51"/>
        <v>17.47</v>
      </c>
      <c r="AZ151" s="82">
        <f t="shared" si="52"/>
        <v>500.21</v>
      </c>
      <c r="BA151" s="82">
        <f t="shared" si="53"/>
        <v>52.41</v>
      </c>
      <c r="BB151" s="82">
        <f t="shared" si="54"/>
        <v>552.62</v>
      </c>
      <c r="BE151" t="str">
        <f t="shared" si="55"/>
        <v>8402_AZ_TP1_SEXE1</v>
      </c>
      <c r="BF151">
        <v>1</v>
      </c>
      <c r="BG151" t="s">
        <v>199</v>
      </c>
      <c r="BH151" t="s">
        <v>198</v>
      </c>
      <c r="BI151" t="s">
        <v>119</v>
      </c>
      <c r="BJ151" s="61">
        <v>256.89752491224101</v>
      </c>
      <c r="BK151" s="61">
        <f t="shared" si="56"/>
        <v>256.89752491224101</v>
      </c>
    </row>
    <row r="152" spans="1:63" x14ac:dyDescent="0.35">
      <c r="A152" t="str">
        <f t="shared" si="40"/>
        <v>0063_Autres industries manufacturières ; réparation et installation de machines et d'équipements_1</v>
      </c>
      <c r="B152" t="str">
        <f>INDEX(PDC!$F$1:$G$40,MATCH('RP2016'!C152,PDC!F:F,0),MATCH(PDC!$G$1,PDC!$F$1:$G$1,0))</f>
        <v>Autres industries manufacturières ; réparation et installation de machines et d'équipements</v>
      </c>
      <c r="C152" t="s">
        <v>213</v>
      </c>
      <c r="D152" t="s">
        <v>181</v>
      </c>
      <c r="E152" t="s">
        <v>199</v>
      </c>
      <c r="F152" s="58">
        <v>224.56339779640399</v>
      </c>
      <c r="G152">
        <f t="shared" si="57"/>
        <v>224.56339779640399</v>
      </c>
      <c r="P152" t="str">
        <f t="shared" si="41"/>
        <v>8421_60 ans et plus</v>
      </c>
      <c r="Q152" t="s">
        <v>159</v>
      </c>
      <c r="R152" t="s">
        <v>42</v>
      </c>
      <c r="S152">
        <v>24365.082450857401</v>
      </c>
      <c r="V152" t="str">
        <f t="shared" si="42"/>
        <v>8433_Employés</v>
      </c>
      <c r="W152" t="s">
        <v>45</v>
      </c>
      <c r="X152" t="s">
        <v>306</v>
      </c>
      <c r="Y152" t="s">
        <v>189</v>
      </c>
      <c r="Z152" s="58">
        <v>18509.072534114901</v>
      </c>
      <c r="AC152" t="str">
        <f t="shared" si="43"/>
        <v>0064_Professeurs, professions scientifiques_2</v>
      </c>
      <c r="AD152" t="str">
        <f>INDEX(PDC!$I$1:$L$33,MATCH('RP2016'!AF152,PDC!I:I,0),MATCH(PDC!$K$1,PDC!$I$1:$L$1,0))</f>
        <v>Professeurs, professions scientifiques</v>
      </c>
      <c r="AE152" t="s">
        <v>200</v>
      </c>
      <c r="AF152" t="s">
        <v>275</v>
      </c>
      <c r="AG152" t="s">
        <v>185</v>
      </c>
      <c r="AH152" s="58">
        <v>15.1579617913356</v>
      </c>
      <c r="AI152">
        <f t="shared" si="44"/>
        <v>15.1579617913356</v>
      </c>
      <c r="AL152" t="str">
        <f t="shared" si="45"/>
        <v>8405_Activités financières et d'assurance</v>
      </c>
      <c r="AM152" t="str">
        <f>INDEX(PDC!$F$42:$G$60,MATCH('RP2016'!$AO152,PDC!$F$42:$F$60,0),2)</f>
        <v>Activités financières et d'assurance</v>
      </c>
      <c r="AN152">
        <v>8405</v>
      </c>
      <c r="AO152" t="s">
        <v>223</v>
      </c>
      <c r="AP152">
        <v>573.05999999999995</v>
      </c>
      <c r="AQ152">
        <v>1062.98</v>
      </c>
      <c r="AR152">
        <v>51.4</v>
      </c>
      <c r="AS152">
        <v>58.56</v>
      </c>
      <c r="AT152">
        <f t="shared" si="46"/>
        <v>1636.04</v>
      </c>
      <c r="AU152">
        <f t="shared" si="47"/>
        <v>109.96000000000001</v>
      </c>
      <c r="AV152" s="82">
        <f t="shared" si="48"/>
        <v>573.05999999999995</v>
      </c>
      <c r="AW152" s="82">
        <f t="shared" si="49"/>
        <v>1062.98</v>
      </c>
      <c r="AX152" s="82">
        <f t="shared" si="50"/>
        <v>51.4</v>
      </c>
      <c r="AY152" s="82">
        <f t="shared" si="51"/>
        <v>58.56</v>
      </c>
      <c r="AZ152" s="82">
        <f t="shared" si="52"/>
        <v>1636.04</v>
      </c>
      <c r="BA152" s="82">
        <f t="shared" si="53"/>
        <v>109.96000000000001</v>
      </c>
      <c r="BB152" s="82">
        <f t="shared" si="54"/>
        <v>1746</v>
      </c>
      <c r="BE152" t="str">
        <f t="shared" si="55"/>
        <v>8402_AZ_TP2_SEXE1</v>
      </c>
      <c r="BF152">
        <v>1</v>
      </c>
      <c r="BG152" t="s">
        <v>200</v>
      </c>
      <c r="BH152" t="s">
        <v>198</v>
      </c>
      <c r="BI152" t="s">
        <v>119</v>
      </c>
      <c r="BJ152" s="61">
        <v>75.047795509252396</v>
      </c>
      <c r="BK152" s="61">
        <f t="shared" si="56"/>
        <v>75.047795509252396</v>
      </c>
    </row>
    <row r="153" spans="1:63" x14ac:dyDescent="0.35">
      <c r="A153" t="str">
        <f t="shared" si="40"/>
        <v>0063_Autres industries manufacturières ; réparation et installation de machines et d'équipements_2</v>
      </c>
      <c r="B153" t="str">
        <f>INDEX(PDC!$F$1:$G$40,MATCH('RP2016'!C153,PDC!F:F,0),MATCH(PDC!$G$1,PDC!$F$1:$G$1,0))</f>
        <v>Autres industries manufacturières ; réparation et installation de machines et d'équipements</v>
      </c>
      <c r="C153" t="s">
        <v>213</v>
      </c>
      <c r="D153" t="s">
        <v>181</v>
      </c>
      <c r="E153" t="s">
        <v>200</v>
      </c>
      <c r="F153" s="58">
        <v>35.270489777423897</v>
      </c>
      <c r="G153">
        <f t="shared" si="57"/>
        <v>35.270489777423897</v>
      </c>
      <c r="P153" t="str">
        <f t="shared" si="41"/>
        <v>8421_moins de 20 ans</v>
      </c>
      <c r="Q153" t="s">
        <v>159</v>
      </c>
      <c r="R153" t="s">
        <v>37</v>
      </c>
      <c r="S153">
        <v>12295.598850971101</v>
      </c>
      <c r="V153" t="str">
        <f t="shared" si="42"/>
        <v>8433_Ouvriers</v>
      </c>
      <c r="W153" t="s">
        <v>46</v>
      </c>
      <c r="X153" t="s">
        <v>307</v>
      </c>
      <c r="Y153" t="s">
        <v>189</v>
      </c>
      <c r="Z153" s="58">
        <v>23011.705340524899</v>
      </c>
      <c r="AC153" t="str">
        <f t="shared" si="43"/>
        <v>0064_Professions de l'information, des arts et des spectacles_1</v>
      </c>
      <c r="AD153" t="str">
        <f>INDEX(PDC!$I$1:$L$33,MATCH('RP2016'!AF153,PDC!I:I,0),MATCH(PDC!$K$1,PDC!$I$1:$L$1,0))</f>
        <v>Professions de l'information, des arts et des spectacles</v>
      </c>
      <c r="AE153" t="s">
        <v>199</v>
      </c>
      <c r="AF153" t="s">
        <v>276</v>
      </c>
      <c r="AG153" t="s">
        <v>185</v>
      </c>
      <c r="AH153" s="58">
        <v>20.149977379809901</v>
      </c>
      <c r="AI153">
        <f t="shared" si="44"/>
        <v>20.149977379809901</v>
      </c>
      <c r="AL153" t="str">
        <f t="shared" si="45"/>
        <v>8405_Activités immobilières</v>
      </c>
      <c r="AM153" t="str">
        <f>INDEX(PDC!$F$42:$G$60,MATCH('RP2016'!$AO153,PDC!$F$42:$F$60,0),2)</f>
        <v>Activités immobilières</v>
      </c>
      <c r="AN153">
        <v>8405</v>
      </c>
      <c r="AO153" t="s">
        <v>224</v>
      </c>
      <c r="AP153">
        <v>364.07</v>
      </c>
      <c r="AQ153">
        <v>696.9</v>
      </c>
      <c r="AR153">
        <v>21.18</v>
      </c>
      <c r="AS153">
        <v>62.72</v>
      </c>
      <c r="AT153">
        <f t="shared" si="46"/>
        <v>1060.97</v>
      </c>
      <c r="AU153">
        <f t="shared" si="47"/>
        <v>83.9</v>
      </c>
      <c r="AV153" s="82">
        <f t="shared" si="48"/>
        <v>364.07</v>
      </c>
      <c r="AW153" s="82">
        <f t="shared" si="49"/>
        <v>696.9</v>
      </c>
      <c r="AX153" s="82">
        <f t="shared" si="50"/>
        <v>21.18</v>
      </c>
      <c r="AY153" s="82">
        <f t="shared" si="51"/>
        <v>62.72</v>
      </c>
      <c r="AZ153" s="82">
        <f t="shared" si="52"/>
        <v>1060.97</v>
      </c>
      <c r="BA153" s="82">
        <f t="shared" si="53"/>
        <v>83.9</v>
      </c>
      <c r="BB153" s="82">
        <f t="shared" si="54"/>
        <v>1144.8700000000001</v>
      </c>
      <c r="BE153" t="str">
        <f t="shared" si="55"/>
        <v>8402_C1_TP1_SEXE1</v>
      </c>
      <c r="BF153">
        <v>1</v>
      </c>
      <c r="BG153" t="s">
        <v>199</v>
      </c>
      <c r="BH153" t="s">
        <v>314</v>
      </c>
      <c r="BI153" t="s">
        <v>119</v>
      </c>
      <c r="BJ153" s="61">
        <v>452.158828095768</v>
      </c>
      <c r="BK153" s="61">
        <f t="shared" si="56"/>
        <v>452.158828095768</v>
      </c>
    </row>
    <row r="154" spans="1:63" x14ac:dyDescent="0.35">
      <c r="A154" t="str">
        <f t="shared" si="40"/>
        <v>0063_Production et distribution d'électricité, de gaz, de vapeur et d'air conditionné_1</v>
      </c>
      <c r="B154" t="str">
        <f>INDEX(PDC!$F$1:$G$40,MATCH('RP2016'!C154,PDC!F:F,0),MATCH(PDC!$G$1,PDC!$F$1:$G$1,0))</f>
        <v>Production et distribution d'électricité, de gaz, de vapeur et d'air conditionné</v>
      </c>
      <c r="C154" t="s">
        <v>214</v>
      </c>
      <c r="D154" t="s">
        <v>181</v>
      </c>
      <c r="E154" t="s">
        <v>199</v>
      </c>
      <c r="F154" s="58">
        <v>24.950140356084201</v>
      </c>
      <c r="G154">
        <f t="shared" si="57"/>
        <v>24.950140356084201</v>
      </c>
      <c r="P154" t="str">
        <f t="shared" si="41"/>
        <v>8422_20 à 29 ans</v>
      </c>
      <c r="Q154" t="s">
        <v>163</v>
      </c>
      <c r="R154" t="s">
        <v>38</v>
      </c>
      <c r="S154">
        <v>5189.5550096817997</v>
      </c>
      <c r="V154" t="str">
        <f t="shared" si="42"/>
        <v>8434_Cadres et professions intellectuelles supérieures</v>
      </c>
      <c r="W154" t="s">
        <v>43</v>
      </c>
      <c r="X154" t="s">
        <v>304</v>
      </c>
      <c r="Y154" t="s">
        <v>191</v>
      </c>
      <c r="Z154" s="58">
        <v>4387.5587306424404</v>
      </c>
      <c r="AC154" t="str">
        <f t="shared" si="43"/>
        <v>0064_Professions de l'information, des arts et des spectacles_2</v>
      </c>
      <c r="AD154" t="str">
        <f>INDEX(PDC!$I$1:$L$33,MATCH('RP2016'!AF154,PDC!I:I,0),MATCH(PDC!$K$1,PDC!$I$1:$L$1,0))</f>
        <v>Professions de l'information, des arts et des spectacles</v>
      </c>
      <c r="AE154" t="s">
        <v>200</v>
      </c>
      <c r="AF154" t="s">
        <v>276</v>
      </c>
      <c r="AG154" t="s">
        <v>185</v>
      </c>
      <c r="AH154" s="58">
        <v>35.311759119870402</v>
      </c>
      <c r="AI154">
        <f t="shared" si="44"/>
        <v>35.311759119870402</v>
      </c>
      <c r="AL154" t="str">
        <f t="shared" si="45"/>
        <v>8405_Activités scientifiques et techniques ; services administratifs et de soutien</v>
      </c>
      <c r="AM154" t="str">
        <f>INDEX(PDC!$F$42:$G$60,MATCH('RP2016'!$AO154,PDC!$F$42:$F$60,0),2)</f>
        <v>Activités scientifiques et techniques ; services administratifs et de soutien</v>
      </c>
      <c r="AN154">
        <v>8405</v>
      </c>
      <c r="AO154" t="s">
        <v>320</v>
      </c>
      <c r="AP154">
        <v>2356.16</v>
      </c>
      <c r="AQ154">
        <v>2619.6999999999998</v>
      </c>
      <c r="AR154">
        <v>1776.92</v>
      </c>
      <c r="AS154">
        <v>1135.53</v>
      </c>
      <c r="AT154">
        <f t="shared" si="46"/>
        <v>4975.8599999999997</v>
      </c>
      <c r="AU154">
        <f t="shared" si="47"/>
        <v>2912.45</v>
      </c>
      <c r="AV154" s="82">
        <f t="shared" si="48"/>
        <v>2356.16</v>
      </c>
      <c r="AW154" s="82">
        <f t="shared" si="49"/>
        <v>2619.6999999999998</v>
      </c>
      <c r="AX154" s="82">
        <f t="shared" si="50"/>
        <v>1776.92</v>
      </c>
      <c r="AY154" s="82">
        <f t="shared" si="51"/>
        <v>1135.53</v>
      </c>
      <c r="AZ154" s="82">
        <f t="shared" si="52"/>
        <v>4975.8599999999997</v>
      </c>
      <c r="BA154" s="82">
        <f t="shared" si="53"/>
        <v>2912.45</v>
      </c>
      <c r="BB154" s="82">
        <f t="shared" si="54"/>
        <v>7888.3099999999995</v>
      </c>
      <c r="BE154" t="str">
        <f t="shared" si="55"/>
        <v>8402_C1_TP2_SEXE1</v>
      </c>
      <c r="BF154">
        <v>1</v>
      </c>
      <c r="BG154" t="s">
        <v>200</v>
      </c>
      <c r="BH154" t="s">
        <v>314</v>
      </c>
      <c r="BI154" t="s">
        <v>119</v>
      </c>
      <c r="BJ154" s="61">
        <v>77.735350745011402</v>
      </c>
      <c r="BK154" s="61">
        <f t="shared" si="56"/>
        <v>77.735350745011402</v>
      </c>
    </row>
    <row r="155" spans="1:63" x14ac:dyDescent="0.35">
      <c r="A155" t="str">
        <f t="shared" si="40"/>
        <v>0063_Production et distribution d'électricité, de gaz, de vapeur et d'air conditionné_2</v>
      </c>
      <c r="B155" t="str">
        <f>INDEX(PDC!$F$1:$G$40,MATCH('RP2016'!C155,PDC!F:F,0),MATCH(PDC!$G$1,PDC!$F$1:$G$1,0))</f>
        <v>Production et distribution d'électricité, de gaz, de vapeur et d'air conditionné</v>
      </c>
      <c r="C155" t="s">
        <v>214</v>
      </c>
      <c r="D155" t="s">
        <v>181</v>
      </c>
      <c r="E155" t="s">
        <v>200</v>
      </c>
      <c r="F155" s="58">
        <v>5.0936366419707397</v>
      </c>
      <c r="G155">
        <f t="shared" si="57"/>
        <v>5.0936366419707397</v>
      </c>
      <c r="P155" t="str">
        <f t="shared" si="41"/>
        <v>8422_30 à 39 ans</v>
      </c>
      <c r="Q155" t="s">
        <v>163</v>
      </c>
      <c r="R155" t="s">
        <v>39</v>
      </c>
      <c r="S155">
        <v>6732.1801732349904</v>
      </c>
      <c r="V155" t="str">
        <f t="shared" si="42"/>
        <v>8434_Professions intermédiaires</v>
      </c>
      <c r="W155" t="s">
        <v>44</v>
      </c>
      <c r="X155" t="s">
        <v>305</v>
      </c>
      <c r="Y155" t="s">
        <v>191</v>
      </c>
      <c r="Z155" s="58">
        <v>11352.7838361905</v>
      </c>
      <c r="AC155" t="str">
        <f t="shared" si="43"/>
        <v>0064_Cadres administratifs et commerciaux d'entreprise_1</v>
      </c>
      <c r="AD155" t="str">
        <f>INDEX(PDC!$I$1:$L$33,MATCH('RP2016'!AF155,PDC!I:I,0),MATCH(PDC!$K$1,PDC!$I$1:$L$1,0))</f>
        <v>Cadres administratifs et commerciaux d'entreprise</v>
      </c>
      <c r="AE155" t="s">
        <v>199</v>
      </c>
      <c r="AF155" t="s">
        <v>277</v>
      </c>
      <c r="AG155" t="s">
        <v>185</v>
      </c>
      <c r="AH155" s="58">
        <v>98.108635143883006</v>
      </c>
      <c r="AI155">
        <f t="shared" si="44"/>
        <v>98.108635143883006</v>
      </c>
      <c r="AL155" t="str">
        <f t="shared" si="45"/>
        <v>8405_Administration publique, enseignement, santé humaine et action sociale</v>
      </c>
      <c r="AM155" t="str">
        <f>INDEX(PDC!$F$42:$G$60,MATCH('RP2016'!$AO155,PDC!$F$42:$F$60,0),2)</f>
        <v>Administration publique, enseignement, santé humaine et action sociale</v>
      </c>
      <c r="AN155">
        <v>8405</v>
      </c>
      <c r="AO155" t="s">
        <v>321</v>
      </c>
      <c r="AP155">
        <v>2996</v>
      </c>
      <c r="AQ155">
        <v>10227.76</v>
      </c>
      <c r="AR155">
        <v>753.47</v>
      </c>
      <c r="AS155">
        <v>2328.3200000000002</v>
      </c>
      <c r="AT155">
        <f t="shared" si="46"/>
        <v>13223.76</v>
      </c>
      <c r="AU155">
        <f t="shared" si="47"/>
        <v>3081.79</v>
      </c>
      <c r="AV155" s="82">
        <f t="shared" si="48"/>
        <v>2996</v>
      </c>
      <c r="AW155" s="82">
        <f t="shared" si="49"/>
        <v>10227.76</v>
      </c>
      <c r="AX155" s="82">
        <f t="shared" si="50"/>
        <v>753.47</v>
      </c>
      <c r="AY155" s="82">
        <f t="shared" si="51"/>
        <v>2328.3200000000002</v>
      </c>
      <c r="AZ155" s="82">
        <f t="shared" si="52"/>
        <v>13223.76</v>
      </c>
      <c r="BA155" s="82">
        <f t="shared" si="53"/>
        <v>3081.79</v>
      </c>
      <c r="BB155" s="82">
        <f t="shared" si="54"/>
        <v>16305.55</v>
      </c>
      <c r="BE155" t="str">
        <f t="shared" si="55"/>
        <v>8402_C3_TP1_SEXE1</v>
      </c>
      <c r="BF155">
        <v>1</v>
      </c>
      <c r="BG155" t="s">
        <v>199</v>
      </c>
      <c r="BH155" t="s">
        <v>315</v>
      </c>
      <c r="BI155" t="s">
        <v>119</v>
      </c>
      <c r="BJ155" s="61">
        <v>500.54437888267199</v>
      </c>
      <c r="BK155" s="61">
        <f t="shared" si="56"/>
        <v>500.54437888267199</v>
      </c>
    </row>
    <row r="156" spans="1:63" x14ac:dyDescent="0.35">
      <c r="A156" t="str">
        <f t="shared" si="40"/>
        <v>0063_Production et distribution d'eau ; assainissement, gestion des déchets et dépollution_1</v>
      </c>
      <c r="B156" t="str">
        <f>INDEX(PDC!$F$1:$G$40,MATCH('RP2016'!C156,PDC!F:F,0),MATCH(PDC!$G$1,PDC!$F$1:$G$1,0))</f>
        <v>Production et distribution d'eau ; assainissement, gestion des déchets et dépollution</v>
      </c>
      <c r="C156" t="s">
        <v>215</v>
      </c>
      <c r="D156" t="s">
        <v>181</v>
      </c>
      <c r="E156" t="s">
        <v>199</v>
      </c>
      <c r="F156" s="58">
        <v>55.345059975700003</v>
      </c>
      <c r="G156">
        <f t="shared" si="57"/>
        <v>55.345059975700003</v>
      </c>
      <c r="P156" t="str">
        <f t="shared" si="41"/>
        <v>8422_40 à 49 ans</v>
      </c>
      <c r="Q156" t="s">
        <v>163</v>
      </c>
      <c r="R156" t="s">
        <v>40</v>
      </c>
      <c r="S156">
        <v>7446.82654974659</v>
      </c>
      <c r="V156" t="str">
        <f t="shared" si="42"/>
        <v>8434_Employés</v>
      </c>
      <c r="W156" t="s">
        <v>45</v>
      </c>
      <c r="X156" t="s">
        <v>306</v>
      </c>
      <c r="Y156" t="s">
        <v>191</v>
      </c>
      <c r="Z156" s="58">
        <v>13347.656830060099</v>
      </c>
      <c r="AC156" t="str">
        <f t="shared" si="43"/>
        <v>0064_Cadres administratifs et commerciaux d'entreprise_2</v>
      </c>
      <c r="AD156" t="str">
        <f>INDEX(PDC!$I$1:$L$33,MATCH('RP2016'!AF156,PDC!I:I,0),MATCH(PDC!$K$1,PDC!$I$1:$L$1,0))</f>
        <v>Cadres administratifs et commerciaux d'entreprise</v>
      </c>
      <c r="AE156" t="s">
        <v>200</v>
      </c>
      <c r="AF156" t="s">
        <v>277</v>
      </c>
      <c r="AG156" t="s">
        <v>185</v>
      </c>
      <c r="AH156" s="58">
        <v>84.518290533713099</v>
      </c>
      <c r="AI156">
        <f t="shared" si="44"/>
        <v>84.518290533713099</v>
      </c>
      <c r="AL156" t="str">
        <f t="shared" si="45"/>
        <v>8405_Autres activités de services</v>
      </c>
      <c r="AM156" t="str">
        <f>INDEX(PDC!$F$42:$G$60,MATCH('RP2016'!$AO156,PDC!$F$42:$F$60,0),2)</f>
        <v>Autres activités de services</v>
      </c>
      <c r="AN156">
        <v>8405</v>
      </c>
      <c r="AO156" t="s">
        <v>322</v>
      </c>
      <c r="AP156">
        <v>742.66</v>
      </c>
      <c r="AQ156">
        <v>2056.62</v>
      </c>
      <c r="AR156">
        <v>241.36</v>
      </c>
      <c r="AS156">
        <v>418.85</v>
      </c>
      <c r="AT156">
        <f t="shared" si="46"/>
        <v>2799.2799999999997</v>
      </c>
      <c r="AU156">
        <f t="shared" si="47"/>
        <v>660.21</v>
      </c>
      <c r="AV156" s="82">
        <f t="shared" si="48"/>
        <v>742.66</v>
      </c>
      <c r="AW156" s="82">
        <f t="shared" si="49"/>
        <v>2056.62</v>
      </c>
      <c r="AX156" s="82">
        <f t="shared" si="50"/>
        <v>241.36</v>
      </c>
      <c r="AY156" s="82">
        <f t="shared" si="51"/>
        <v>418.85</v>
      </c>
      <c r="AZ156" s="82">
        <f t="shared" si="52"/>
        <v>2799.2799999999997</v>
      </c>
      <c r="BA156" s="82">
        <f t="shared" si="53"/>
        <v>660.21</v>
      </c>
      <c r="BB156" s="82">
        <f t="shared" si="54"/>
        <v>3459.49</v>
      </c>
      <c r="BE156" t="str">
        <f t="shared" si="55"/>
        <v>8402_C3_TP2_SEXE1</v>
      </c>
      <c r="BF156">
        <v>1</v>
      </c>
      <c r="BG156" t="s">
        <v>200</v>
      </c>
      <c r="BH156" t="s">
        <v>315</v>
      </c>
      <c r="BI156" t="s">
        <v>119</v>
      </c>
      <c r="BJ156" s="61">
        <v>5</v>
      </c>
      <c r="BK156" s="61">
        <f t="shared" si="56"/>
        <v>5</v>
      </c>
    </row>
    <row r="157" spans="1:63" x14ac:dyDescent="0.35">
      <c r="A157" t="str">
        <f t="shared" si="40"/>
        <v>0063_Production et distribution d'eau ; assainissement, gestion des déchets et dépollution_2</v>
      </c>
      <c r="B157" t="str">
        <f>INDEX(PDC!$F$1:$G$40,MATCH('RP2016'!C157,PDC!F:F,0),MATCH(PDC!$G$1,PDC!$F$1:$G$1,0))</f>
        <v>Production et distribution d'eau ; assainissement, gestion des déchets et dépollution</v>
      </c>
      <c r="C157" t="s">
        <v>215</v>
      </c>
      <c r="D157" t="s">
        <v>181</v>
      </c>
      <c r="E157" t="s">
        <v>200</v>
      </c>
      <c r="F157" s="58">
        <v>20.3581878114414</v>
      </c>
      <c r="G157">
        <f t="shared" si="57"/>
        <v>20.3581878114414</v>
      </c>
      <c r="P157" t="str">
        <f t="shared" si="41"/>
        <v>8422_50 à 59 ans</v>
      </c>
      <c r="Q157" t="s">
        <v>163</v>
      </c>
      <c r="R157" t="s">
        <v>41</v>
      </c>
      <c r="S157">
        <v>6576.6050110697397</v>
      </c>
      <c r="V157" t="str">
        <f t="shared" si="42"/>
        <v>8434_Ouvriers</v>
      </c>
      <c r="W157" t="s">
        <v>46</v>
      </c>
      <c r="X157" t="s">
        <v>307</v>
      </c>
      <c r="Y157" t="s">
        <v>191</v>
      </c>
      <c r="Z157" s="58">
        <v>14827.667101475199</v>
      </c>
      <c r="AC157" t="str">
        <f t="shared" si="43"/>
        <v>0064_Ingénieurs et cadres techniques d'entreprise_1</v>
      </c>
      <c r="AD157" t="str">
        <f>INDEX(PDC!$I$1:$L$33,MATCH('RP2016'!AF157,PDC!I:I,0),MATCH(PDC!$K$1,PDC!$I$1:$L$1,0))</f>
        <v>Ingénieurs et cadres techniques d'entreprise</v>
      </c>
      <c r="AE157" t="s">
        <v>199</v>
      </c>
      <c r="AF157" t="s">
        <v>101</v>
      </c>
      <c r="AG157" t="s">
        <v>185</v>
      </c>
      <c r="AH157" s="58">
        <v>70.488201974683093</v>
      </c>
      <c r="AI157">
        <f t="shared" si="44"/>
        <v>70.488201974683093</v>
      </c>
      <c r="AL157" t="str">
        <f t="shared" si="45"/>
        <v>8405_Tous secteurs</v>
      </c>
      <c r="AM157" t="str">
        <f>INDEX(PDC!$F$42:$G$60,MATCH('RP2016'!$AO157,PDC!$F$42:$F$60,0),2)</f>
        <v>Tous secteurs</v>
      </c>
      <c r="AN157">
        <v>8405</v>
      </c>
      <c r="AO157" t="s">
        <v>78</v>
      </c>
      <c r="AP157">
        <v>32372.49</v>
      </c>
      <c r="AQ157">
        <v>29673.69</v>
      </c>
      <c r="AR157">
        <v>5541.19</v>
      </c>
      <c r="AS157">
        <v>5563.14</v>
      </c>
      <c r="AT157">
        <f t="shared" si="46"/>
        <v>62046.18</v>
      </c>
      <c r="AU157">
        <f t="shared" si="47"/>
        <v>11104.33</v>
      </c>
      <c r="AV157" s="82">
        <f t="shared" si="48"/>
        <v>32372.49</v>
      </c>
      <c r="AW157" s="82">
        <f t="shared" si="49"/>
        <v>29673.69</v>
      </c>
      <c r="AX157" s="82">
        <f t="shared" si="50"/>
        <v>5541.19</v>
      </c>
      <c r="AY157" s="82">
        <f t="shared" si="51"/>
        <v>5563.14</v>
      </c>
      <c r="AZ157" s="82">
        <f t="shared" si="52"/>
        <v>62046.18</v>
      </c>
      <c r="BA157" s="82">
        <f t="shared" si="53"/>
        <v>11104.33</v>
      </c>
      <c r="BB157" s="82">
        <f t="shared" si="54"/>
        <v>73150.509999999995</v>
      </c>
      <c r="BE157" t="str">
        <f t="shared" si="55"/>
        <v>8402_C4_TP1_SEXE1</v>
      </c>
      <c r="BF157">
        <v>1</v>
      </c>
      <c r="BG157" t="s">
        <v>199</v>
      </c>
      <c r="BH157" t="s">
        <v>316</v>
      </c>
      <c r="BI157" t="s">
        <v>119</v>
      </c>
      <c r="BJ157" s="61">
        <v>60.811188173638499</v>
      </c>
      <c r="BK157" s="61">
        <f t="shared" si="56"/>
        <v>60.811188173638499</v>
      </c>
    </row>
    <row r="158" spans="1:63" x14ac:dyDescent="0.35">
      <c r="A158" t="str">
        <f t="shared" si="40"/>
        <v>0063_Construction _1</v>
      </c>
      <c r="B158" t="str">
        <f>INDEX(PDC!$F$1:$G$40,MATCH('RP2016'!C158,PDC!F:F,0),MATCH(PDC!$G$1,PDC!$F$1:$G$1,0))</f>
        <v xml:space="preserve">Construction </v>
      </c>
      <c r="C158" t="s">
        <v>216</v>
      </c>
      <c r="D158" t="s">
        <v>181</v>
      </c>
      <c r="E158" t="s">
        <v>199</v>
      </c>
      <c r="F158" s="58">
        <v>663.56368436499099</v>
      </c>
      <c r="G158">
        <f t="shared" si="57"/>
        <v>663.56368436499099</v>
      </c>
      <c r="P158" t="str">
        <f t="shared" si="41"/>
        <v>8422_60 ans et plus</v>
      </c>
      <c r="Q158" t="s">
        <v>163</v>
      </c>
      <c r="R158" t="s">
        <v>42</v>
      </c>
      <c r="S158">
        <v>1047.7310613152899</v>
      </c>
      <c r="V158" t="str">
        <f t="shared" si="42"/>
        <v>8435_Cadres et professions intellectuelles supérieures</v>
      </c>
      <c r="W158" t="s">
        <v>43</v>
      </c>
      <c r="X158" t="s">
        <v>304</v>
      </c>
      <c r="Y158" t="s">
        <v>193</v>
      </c>
      <c r="Z158" s="58">
        <v>4813.38409368263</v>
      </c>
      <c r="AA158" s="77"/>
      <c r="AC158" t="str">
        <f t="shared" si="43"/>
        <v>0064_Ingénieurs et cadres techniques d'entreprise_2</v>
      </c>
      <c r="AD158" t="str">
        <f>INDEX(PDC!$I$1:$L$33,MATCH('RP2016'!AF158,PDC!I:I,0),MATCH(PDC!$K$1,PDC!$I$1:$L$1,0))</f>
        <v>Ingénieurs et cadres techniques d'entreprise</v>
      </c>
      <c r="AE158" t="s">
        <v>200</v>
      </c>
      <c r="AF158" t="s">
        <v>101</v>
      </c>
      <c r="AG158" t="s">
        <v>185</v>
      </c>
      <c r="AH158" s="58">
        <v>24.9401493139551</v>
      </c>
      <c r="AI158">
        <f t="shared" si="44"/>
        <v>24.9401493139551</v>
      </c>
      <c r="AL158" t="str">
        <f t="shared" si="45"/>
        <v>8406_Agriculture, sylviculture et pêche</v>
      </c>
      <c r="AM158" t="str">
        <f>INDEX(PDC!$F$42:$G$60,MATCH('RP2016'!$AO158,PDC!$F$42:$F$60,0),2)</f>
        <v>Agriculture, sylviculture et pêche</v>
      </c>
      <c r="AN158">
        <v>8406</v>
      </c>
      <c r="AO158" t="s">
        <v>198</v>
      </c>
      <c r="AP158">
        <v>111.69</v>
      </c>
      <c r="AQ158">
        <v>85.21</v>
      </c>
      <c r="AR158">
        <v>43.78</v>
      </c>
      <c r="AS158">
        <v>54.59</v>
      </c>
      <c r="AT158">
        <f t="shared" si="46"/>
        <v>196.89999999999998</v>
      </c>
      <c r="AU158">
        <f t="shared" si="47"/>
        <v>98.37</v>
      </c>
      <c r="AV158" s="82">
        <f t="shared" si="48"/>
        <v>111.69</v>
      </c>
      <c r="AW158" s="82">
        <f t="shared" si="49"/>
        <v>85.21</v>
      </c>
      <c r="AX158" s="82">
        <f t="shared" si="50"/>
        <v>43.78</v>
      </c>
      <c r="AY158" s="82">
        <f t="shared" si="51"/>
        <v>54.59</v>
      </c>
      <c r="AZ158" s="82">
        <f t="shared" si="52"/>
        <v>196.89999999999998</v>
      </c>
      <c r="BA158" s="82">
        <f t="shared" si="53"/>
        <v>98.37</v>
      </c>
      <c r="BB158" s="82">
        <f t="shared" si="54"/>
        <v>295.27</v>
      </c>
      <c r="BE158" t="str">
        <f t="shared" si="55"/>
        <v>8402_C4_TP2_SEXE1</v>
      </c>
      <c r="BF158">
        <v>1</v>
      </c>
      <c r="BG158" t="s">
        <v>200</v>
      </c>
      <c r="BH158" t="s">
        <v>316</v>
      </c>
      <c r="BI158" t="s">
        <v>119</v>
      </c>
      <c r="BJ158" s="83">
        <v>3.1724451488527201</v>
      </c>
      <c r="BK158" s="61" t="str">
        <f t="shared" si="56"/>
        <v>(s)</v>
      </c>
    </row>
    <row r="159" spans="1:63" x14ac:dyDescent="0.35">
      <c r="A159" t="str">
        <f t="shared" si="40"/>
        <v>0063_Construction _2</v>
      </c>
      <c r="B159" t="str">
        <f>INDEX(PDC!$F$1:$G$40,MATCH('RP2016'!C159,PDC!F:F,0),MATCH(PDC!$G$1,PDC!$F$1:$G$1,0))</f>
        <v xml:space="preserve">Construction </v>
      </c>
      <c r="C159" t="s">
        <v>216</v>
      </c>
      <c r="D159" t="s">
        <v>181</v>
      </c>
      <c r="E159" t="s">
        <v>200</v>
      </c>
      <c r="F159" s="58">
        <v>65.154114236413605</v>
      </c>
      <c r="G159">
        <f t="shared" si="57"/>
        <v>65.154114236413605</v>
      </c>
      <c r="P159" t="str">
        <f t="shared" si="41"/>
        <v>8422_moins de 20 ans</v>
      </c>
      <c r="Q159" t="s">
        <v>163</v>
      </c>
      <c r="R159" t="s">
        <v>37</v>
      </c>
      <c r="S159">
        <v>665.08140402586196</v>
      </c>
      <c r="V159" t="str">
        <f t="shared" si="42"/>
        <v>8435_Professions intermédiaires</v>
      </c>
      <c r="W159" t="s">
        <v>44</v>
      </c>
      <c r="X159" t="s">
        <v>305</v>
      </c>
      <c r="Y159" t="s">
        <v>193</v>
      </c>
      <c r="Z159" s="58">
        <v>10400.6105938563</v>
      </c>
      <c r="AC159" t="str">
        <f t="shared" si="43"/>
        <v>0064_Professeurs des écoles, instituteurs et assimilés_1</v>
      </c>
      <c r="AD159" t="str">
        <f>INDEX(PDC!$I$1:$L$33,MATCH('RP2016'!AF159,PDC!I:I,0),MATCH(PDC!$K$1,PDC!$I$1:$L$1,0))</f>
        <v>Professeurs des écoles, instituteurs et assimilés</v>
      </c>
      <c r="AE159" t="s">
        <v>199</v>
      </c>
      <c r="AF159" t="s">
        <v>103</v>
      </c>
      <c r="AG159" t="s">
        <v>185</v>
      </c>
      <c r="AH159" s="58">
        <v>20.128122634026401</v>
      </c>
      <c r="AI159">
        <f t="shared" si="44"/>
        <v>20.128122634026401</v>
      </c>
      <c r="AL159" t="str">
        <f t="shared" si="45"/>
        <v>8406_Fabrication de denrées alimentaires, de boissons et  de produits à base de tabac</v>
      </c>
      <c r="AM159" t="str">
        <f>INDEX(PDC!$F$42:$G$60,MATCH('RP2016'!$AO159,PDC!$F$42:$F$60,0),2)</f>
        <v>Fabrication de denrées alimentaires, de boissons et  de produits à base de tabac</v>
      </c>
      <c r="AN159">
        <v>8406</v>
      </c>
      <c r="AO159" t="s">
        <v>314</v>
      </c>
      <c r="AP159">
        <v>796.37</v>
      </c>
      <c r="AQ159">
        <v>643.51</v>
      </c>
      <c r="AR159">
        <v>150.55000000000001</v>
      </c>
      <c r="AS159">
        <v>178.25</v>
      </c>
      <c r="AT159">
        <f t="shared" si="46"/>
        <v>1439.88</v>
      </c>
      <c r="AU159">
        <f t="shared" si="47"/>
        <v>328.8</v>
      </c>
      <c r="AV159" s="82">
        <f t="shared" si="48"/>
        <v>796.37</v>
      </c>
      <c r="AW159" s="82">
        <f t="shared" si="49"/>
        <v>643.51</v>
      </c>
      <c r="AX159" s="82">
        <f t="shared" si="50"/>
        <v>150.55000000000001</v>
      </c>
      <c r="AY159" s="82">
        <f t="shared" si="51"/>
        <v>178.25</v>
      </c>
      <c r="AZ159" s="82">
        <f t="shared" si="52"/>
        <v>1439.88</v>
      </c>
      <c r="BA159" s="82">
        <f t="shared" si="53"/>
        <v>328.8</v>
      </c>
      <c r="BB159" s="82">
        <f t="shared" si="54"/>
        <v>1768.68</v>
      </c>
      <c r="BE159" t="str">
        <f t="shared" si="55"/>
        <v>8402_C5_TP1_SEXE1</v>
      </c>
      <c r="BF159">
        <v>1</v>
      </c>
      <c r="BG159" t="s">
        <v>199</v>
      </c>
      <c r="BH159" t="s">
        <v>317</v>
      </c>
      <c r="BI159" t="s">
        <v>119</v>
      </c>
      <c r="BJ159" s="61">
        <v>1164.6717214272701</v>
      </c>
      <c r="BK159" s="61">
        <f t="shared" si="56"/>
        <v>1164.6717214272701</v>
      </c>
    </row>
    <row r="160" spans="1:63" x14ac:dyDescent="0.35">
      <c r="A160" t="str">
        <f t="shared" si="40"/>
        <v>0063_Commerce ; réparation d'automobiles et de motocycles_1</v>
      </c>
      <c r="B160" t="str">
        <f>INDEX(PDC!$F$1:$G$40,MATCH('RP2016'!C160,PDC!F:F,0),MATCH(PDC!$G$1,PDC!$F$1:$G$1,0))</f>
        <v>Commerce ; réparation d'automobiles et de motocycles</v>
      </c>
      <c r="C160" t="s">
        <v>217</v>
      </c>
      <c r="D160" t="s">
        <v>181</v>
      </c>
      <c r="E160" t="s">
        <v>199</v>
      </c>
      <c r="F160" s="58">
        <v>483.98796651252201</v>
      </c>
      <c r="G160">
        <f t="shared" si="57"/>
        <v>483.98796651252201</v>
      </c>
      <c r="P160" t="str">
        <f t="shared" si="41"/>
        <v>8423_20 à 29 ans</v>
      </c>
      <c r="Q160" t="s">
        <v>165</v>
      </c>
      <c r="R160" t="s">
        <v>38</v>
      </c>
      <c r="S160">
        <v>5050.0656156497898</v>
      </c>
      <c r="V160" t="str">
        <f t="shared" si="42"/>
        <v>8435_Employés</v>
      </c>
      <c r="W160" t="s">
        <v>45</v>
      </c>
      <c r="X160" t="s">
        <v>306</v>
      </c>
      <c r="Y160" t="s">
        <v>193</v>
      </c>
      <c r="Z160" s="58">
        <v>12769.167962969201</v>
      </c>
      <c r="AC160" t="str">
        <f t="shared" si="43"/>
        <v>0064_Professeurs des écoles, instituteurs et assimilés_2</v>
      </c>
      <c r="AD160" t="str">
        <f>INDEX(PDC!$I$1:$L$33,MATCH('RP2016'!AF160,PDC!I:I,0),MATCH(PDC!$K$1,PDC!$I$1:$L$1,0))</f>
        <v>Professeurs des écoles, instituteurs et assimilés</v>
      </c>
      <c r="AE160" t="s">
        <v>200</v>
      </c>
      <c r="AF160" t="s">
        <v>103</v>
      </c>
      <c r="AG160" t="s">
        <v>185</v>
      </c>
      <c r="AH160" s="58">
        <v>61.236055598420997</v>
      </c>
      <c r="AI160">
        <f t="shared" si="44"/>
        <v>61.236055598420997</v>
      </c>
      <c r="AL160" t="str">
        <f t="shared" si="45"/>
        <v>8406_Cokéfaction et raffinage</v>
      </c>
      <c r="AM160" t="str">
        <f>INDEX(PDC!$F$42:$G$60,MATCH('RP2016'!$AO160,PDC!$F$42:$F$60,0),2)</f>
        <v>Cokéfaction et raffinage</v>
      </c>
      <c r="AN160">
        <v>8406</v>
      </c>
      <c r="AO160" t="s">
        <v>323</v>
      </c>
      <c r="AP160">
        <v>8.1</v>
      </c>
      <c r="AT160">
        <f t="shared" si="46"/>
        <v>8.1</v>
      </c>
      <c r="AU160">
        <f t="shared" si="47"/>
        <v>0</v>
      </c>
      <c r="AV160" s="82">
        <f t="shared" si="48"/>
        <v>8.1</v>
      </c>
      <c r="AW160" s="82">
        <f t="shared" si="49"/>
        <v>0</v>
      </c>
      <c r="AX160" s="82">
        <f t="shared" si="50"/>
        <v>0</v>
      </c>
      <c r="AY160" s="82">
        <f t="shared" si="51"/>
        <v>0</v>
      </c>
      <c r="AZ160" s="82">
        <f t="shared" si="52"/>
        <v>8.1</v>
      </c>
      <c r="BA160" s="82">
        <f t="shared" si="53"/>
        <v>0</v>
      </c>
      <c r="BB160" s="82">
        <f t="shared" si="54"/>
        <v>8.1</v>
      </c>
      <c r="BE160" t="str">
        <f t="shared" si="55"/>
        <v>8402_C5_TP2_SEXE1</v>
      </c>
      <c r="BF160">
        <v>1</v>
      </c>
      <c r="BG160" t="s">
        <v>200</v>
      </c>
      <c r="BH160" t="s">
        <v>317</v>
      </c>
      <c r="BI160" t="s">
        <v>119</v>
      </c>
      <c r="BJ160" s="61">
        <v>49.711307364764799</v>
      </c>
      <c r="BK160" s="61">
        <f t="shared" si="56"/>
        <v>49.711307364764799</v>
      </c>
    </row>
    <row r="161" spans="1:63" x14ac:dyDescent="0.35">
      <c r="A161" t="str">
        <f t="shared" si="40"/>
        <v>0063_Commerce ; réparation d'automobiles et de motocycles_2</v>
      </c>
      <c r="B161" t="str">
        <f>INDEX(PDC!$F$1:$G$40,MATCH('RP2016'!C161,PDC!F:F,0),MATCH(PDC!$G$1,PDC!$F$1:$G$1,0))</f>
        <v>Commerce ; réparation d'automobiles et de motocycles</v>
      </c>
      <c r="C161" t="s">
        <v>217</v>
      </c>
      <c r="D161" t="s">
        <v>181</v>
      </c>
      <c r="E161" t="s">
        <v>200</v>
      </c>
      <c r="F161" s="58">
        <v>543.986651591179</v>
      </c>
      <c r="G161">
        <f t="shared" si="57"/>
        <v>543.986651591179</v>
      </c>
      <c r="P161" t="str">
        <f t="shared" si="41"/>
        <v>8423_30 à 39 ans</v>
      </c>
      <c r="Q161" t="s">
        <v>165</v>
      </c>
      <c r="R161" t="s">
        <v>39</v>
      </c>
      <c r="S161">
        <v>6100.90184973123</v>
      </c>
      <c r="V161" t="str">
        <f t="shared" si="42"/>
        <v>8435_Ouvriers</v>
      </c>
      <c r="W161" t="s">
        <v>46</v>
      </c>
      <c r="X161" t="s">
        <v>307</v>
      </c>
      <c r="Y161" t="s">
        <v>193</v>
      </c>
      <c r="Z161" s="58">
        <v>14555.2793617025</v>
      </c>
      <c r="AC161" t="str">
        <f t="shared" si="43"/>
        <v>0064_Professions intermédiaires de la santé et du travail social_1</v>
      </c>
      <c r="AD161" t="str">
        <f>INDEX(PDC!$I$1:$L$33,MATCH('RP2016'!AF161,PDC!I:I,0),MATCH(PDC!$K$1,PDC!$I$1:$L$1,0))</f>
        <v>Professions intermédiaires de la santé et du travail social</v>
      </c>
      <c r="AE161" t="s">
        <v>199</v>
      </c>
      <c r="AF161" t="s">
        <v>105</v>
      </c>
      <c r="AG161" t="s">
        <v>185</v>
      </c>
      <c r="AH161" s="58">
        <v>45.588171144512799</v>
      </c>
      <c r="AI161">
        <f t="shared" si="44"/>
        <v>45.588171144512799</v>
      </c>
      <c r="AL161" t="str">
        <f t="shared" si="45"/>
        <v>8406_Fabrication d'équipements électriques, électroniques, informatiques ; fabrication de machines</v>
      </c>
      <c r="AM161" t="str">
        <f>INDEX(PDC!$F$42:$G$60,MATCH('RP2016'!$AO161,PDC!$F$42:$F$60,0),2)</f>
        <v>Fabrication d'équipements électriques, électroniques, informatiques ; fabrication de machines</v>
      </c>
      <c r="AN161">
        <v>8406</v>
      </c>
      <c r="AO161" t="s">
        <v>315</v>
      </c>
      <c r="AP161">
        <v>1624.92</v>
      </c>
      <c r="AQ161">
        <v>822.21</v>
      </c>
      <c r="AR161">
        <v>77.3</v>
      </c>
      <c r="AS161">
        <v>45.61</v>
      </c>
      <c r="AT161">
        <f t="shared" si="46"/>
        <v>2447.13</v>
      </c>
      <c r="AU161">
        <f t="shared" si="47"/>
        <v>122.91</v>
      </c>
      <c r="AV161" s="82">
        <f t="shared" si="48"/>
        <v>1624.92</v>
      </c>
      <c r="AW161" s="82">
        <f t="shared" si="49"/>
        <v>822.21</v>
      </c>
      <c r="AX161" s="82">
        <f t="shared" si="50"/>
        <v>77.3</v>
      </c>
      <c r="AY161" s="82">
        <f t="shared" si="51"/>
        <v>45.61</v>
      </c>
      <c r="AZ161" s="82">
        <f t="shared" si="52"/>
        <v>2447.13</v>
      </c>
      <c r="BA161" s="82">
        <f t="shared" si="53"/>
        <v>122.91</v>
      </c>
      <c r="BB161" s="82">
        <f t="shared" si="54"/>
        <v>2570.04</v>
      </c>
      <c r="BE161" t="str">
        <f t="shared" si="55"/>
        <v>8402_DE_TP1_SEXE1</v>
      </c>
      <c r="BF161">
        <v>1</v>
      </c>
      <c r="BG161" t="s">
        <v>199</v>
      </c>
      <c r="BH161" t="s">
        <v>318</v>
      </c>
      <c r="BI161" t="s">
        <v>119</v>
      </c>
      <c r="BJ161" s="61">
        <v>304.41956584185402</v>
      </c>
      <c r="BK161" s="61">
        <f t="shared" si="56"/>
        <v>304.41956584185402</v>
      </c>
    </row>
    <row r="162" spans="1:63" x14ac:dyDescent="0.35">
      <c r="A162" t="str">
        <f t="shared" si="40"/>
        <v>0063_Transports et entreposage _1</v>
      </c>
      <c r="B162" t="str">
        <f>INDEX(PDC!$F$1:$G$40,MATCH('RP2016'!C162,PDC!F:F,0),MATCH(PDC!$G$1,PDC!$F$1:$G$1,0))</f>
        <v xml:space="preserve">Transports et entreposage </v>
      </c>
      <c r="C162" t="s">
        <v>218</v>
      </c>
      <c r="D162" t="s">
        <v>181</v>
      </c>
      <c r="E162" t="s">
        <v>199</v>
      </c>
      <c r="F162" s="58">
        <v>168.49008644119601</v>
      </c>
      <c r="G162">
        <f t="shared" si="57"/>
        <v>168.49008644119601</v>
      </c>
      <c r="P162" t="str">
        <f t="shared" si="41"/>
        <v>8423_40 à 49 ans</v>
      </c>
      <c r="Q162" t="s">
        <v>165</v>
      </c>
      <c r="R162" t="s">
        <v>40</v>
      </c>
      <c r="S162">
        <v>7795.2071114523796</v>
      </c>
      <c r="V162" t="str">
        <f t="shared" si="42"/>
        <v>0055_Toutes PCS</v>
      </c>
      <c r="W162" s="77" t="s">
        <v>294</v>
      </c>
      <c r="X162" s="77" t="s">
        <v>294</v>
      </c>
      <c r="Y162" t="s">
        <v>125</v>
      </c>
      <c r="Z162" s="58">
        <v>18410.264191744998</v>
      </c>
      <c r="AC162" t="str">
        <f t="shared" si="43"/>
        <v>0064_Professions intermédiaires de la santé et du travail social_2</v>
      </c>
      <c r="AD162" t="str">
        <f>INDEX(PDC!$I$1:$L$33,MATCH('RP2016'!AF162,PDC!I:I,0),MATCH(PDC!$K$1,PDC!$I$1:$L$1,0))</f>
        <v>Professions intermédiaires de la santé et du travail social</v>
      </c>
      <c r="AE162" t="s">
        <v>200</v>
      </c>
      <c r="AF162" t="s">
        <v>105</v>
      </c>
      <c r="AG162" t="s">
        <v>185</v>
      </c>
      <c r="AH162" s="58">
        <v>316.61895675539603</v>
      </c>
      <c r="AI162">
        <f t="shared" si="44"/>
        <v>316.61895675539603</v>
      </c>
      <c r="AL162" t="str">
        <f t="shared" si="45"/>
        <v>8406_Fabrication de matériels de transport</v>
      </c>
      <c r="AM162" t="str">
        <f>INDEX(PDC!$F$42:$G$60,MATCH('RP2016'!$AO162,PDC!$F$42:$F$60,0),2)</f>
        <v>Fabrication de matériels de transport</v>
      </c>
      <c r="AN162">
        <v>8406</v>
      </c>
      <c r="AO162" t="s">
        <v>316</v>
      </c>
      <c r="AP162">
        <v>359.61</v>
      </c>
      <c r="AQ162">
        <v>86.47</v>
      </c>
      <c r="AR162">
        <v>41.01</v>
      </c>
      <c r="AS162">
        <v>18.8</v>
      </c>
      <c r="AT162">
        <f t="shared" si="46"/>
        <v>446.08000000000004</v>
      </c>
      <c r="AU162">
        <f t="shared" si="47"/>
        <v>59.81</v>
      </c>
      <c r="AV162" s="82">
        <f t="shared" si="48"/>
        <v>359.61</v>
      </c>
      <c r="AW162" s="82">
        <f t="shared" si="49"/>
        <v>86.47</v>
      </c>
      <c r="AX162" s="82">
        <f t="shared" si="50"/>
        <v>41.01</v>
      </c>
      <c r="AY162" s="82">
        <f t="shared" si="51"/>
        <v>18.8</v>
      </c>
      <c r="AZ162" s="82">
        <f t="shared" si="52"/>
        <v>446.08000000000004</v>
      </c>
      <c r="BA162" s="82">
        <f t="shared" si="53"/>
        <v>59.81</v>
      </c>
      <c r="BB162" s="82">
        <f t="shared" si="54"/>
        <v>505.89000000000004</v>
      </c>
      <c r="BE162" t="str">
        <f t="shared" si="55"/>
        <v>8402_DE_TP2_SEXE1</v>
      </c>
      <c r="BF162">
        <v>1</v>
      </c>
      <c r="BG162" t="s">
        <v>200</v>
      </c>
      <c r="BH162" t="s">
        <v>318</v>
      </c>
      <c r="BI162" t="s">
        <v>119</v>
      </c>
      <c r="BJ162" s="61">
        <v>10.0094944487604</v>
      </c>
      <c r="BK162" s="61">
        <f t="shared" si="56"/>
        <v>10.0094944487604</v>
      </c>
    </row>
    <row r="163" spans="1:63" x14ac:dyDescent="0.35">
      <c r="A163" t="str">
        <f t="shared" si="40"/>
        <v>0063_Transports et entreposage _2</v>
      </c>
      <c r="B163" t="str">
        <f>INDEX(PDC!$F$1:$G$40,MATCH('RP2016'!C163,PDC!F:F,0),MATCH(PDC!$G$1,PDC!$F$1:$G$1,0))</f>
        <v xml:space="preserve">Transports et entreposage </v>
      </c>
      <c r="C163" t="s">
        <v>218</v>
      </c>
      <c r="D163" t="s">
        <v>181</v>
      </c>
      <c r="E163" t="s">
        <v>200</v>
      </c>
      <c r="F163" s="58">
        <v>160.07937119436201</v>
      </c>
      <c r="G163">
        <f t="shared" si="57"/>
        <v>160.07937119436201</v>
      </c>
      <c r="P163" t="str">
        <f t="shared" si="41"/>
        <v>8423_50 à 59 ans</v>
      </c>
      <c r="Q163" t="s">
        <v>165</v>
      </c>
      <c r="R163" t="s">
        <v>41</v>
      </c>
      <c r="S163">
        <v>7731.5009009092601</v>
      </c>
      <c r="V163" t="str">
        <f t="shared" si="42"/>
        <v>0059_Toutes PCS</v>
      </c>
      <c r="W163" s="77" t="s">
        <v>294</v>
      </c>
      <c r="X163" s="77" t="s">
        <v>294</v>
      </c>
      <c r="Y163" t="s">
        <v>161</v>
      </c>
      <c r="Z163" s="58">
        <v>9407.4443901773193</v>
      </c>
      <c r="AC163" t="str">
        <f t="shared" si="43"/>
        <v>0064_Clergé, religieux_2</v>
      </c>
      <c r="AD163" t="str">
        <f>INDEX(PDC!$I$1:$L$33,MATCH('RP2016'!AF163,PDC!I:I,0),MATCH(PDC!$K$1,PDC!$I$1:$L$1,0))</f>
        <v>Clergé, religieux</v>
      </c>
      <c r="AE163" t="s">
        <v>200</v>
      </c>
      <c r="AF163" t="s">
        <v>292</v>
      </c>
      <c r="AG163" t="s">
        <v>185</v>
      </c>
      <c r="AH163" s="58">
        <v>5.23706654696442</v>
      </c>
      <c r="AI163">
        <f t="shared" si="44"/>
        <v>5.23706654696442</v>
      </c>
      <c r="AL163" t="str">
        <f t="shared" si="45"/>
        <v>8406_Fabrication d'autres produits industriels</v>
      </c>
      <c r="AM163" t="str">
        <f>INDEX(PDC!$F$42:$G$60,MATCH('RP2016'!$AO163,PDC!$F$42:$F$60,0),2)</f>
        <v>Fabrication d'autres produits industriels</v>
      </c>
      <c r="AN163">
        <v>8406</v>
      </c>
      <c r="AO163" t="s">
        <v>317</v>
      </c>
      <c r="AP163">
        <v>5194.66</v>
      </c>
      <c r="AQ163">
        <v>2367.5500000000002</v>
      </c>
      <c r="AR163">
        <v>356.48</v>
      </c>
      <c r="AS163">
        <v>179.48</v>
      </c>
      <c r="AT163">
        <f t="shared" si="46"/>
        <v>7562.21</v>
      </c>
      <c r="AU163">
        <f t="shared" si="47"/>
        <v>535.96</v>
      </c>
      <c r="AV163" s="82">
        <f t="shared" si="48"/>
        <v>5194.66</v>
      </c>
      <c r="AW163" s="82">
        <f t="shared" si="49"/>
        <v>2367.5500000000002</v>
      </c>
      <c r="AX163" s="82">
        <f t="shared" si="50"/>
        <v>356.48</v>
      </c>
      <c r="AY163" s="82">
        <f t="shared" si="51"/>
        <v>179.48</v>
      </c>
      <c r="AZ163" s="82">
        <f t="shared" si="52"/>
        <v>7562.21</v>
      </c>
      <c r="BA163" s="82">
        <f t="shared" si="53"/>
        <v>535.96</v>
      </c>
      <c r="BB163" s="82">
        <f t="shared" si="54"/>
        <v>8098.17</v>
      </c>
      <c r="BE163" t="str">
        <f t="shared" si="55"/>
        <v>8402_FZ_TP1_SEXE1</v>
      </c>
      <c r="BF163">
        <v>1</v>
      </c>
      <c r="BG163" t="s">
        <v>199</v>
      </c>
      <c r="BH163" t="s">
        <v>216</v>
      </c>
      <c r="BI163" t="s">
        <v>119</v>
      </c>
      <c r="BJ163" s="61">
        <v>2245.0736872729699</v>
      </c>
      <c r="BK163" s="61">
        <f t="shared" si="56"/>
        <v>2245.0736872729699</v>
      </c>
    </row>
    <row r="164" spans="1:63" x14ac:dyDescent="0.35">
      <c r="A164" t="str">
        <f t="shared" si="40"/>
        <v>0063_Hébergement et restauration_1</v>
      </c>
      <c r="B164" t="str">
        <f>INDEX(PDC!$F$1:$G$40,MATCH('RP2016'!C164,PDC!F:F,0),MATCH(PDC!$G$1,PDC!$F$1:$G$1,0))</f>
        <v>Hébergement et restauration</v>
      </c>
      <c r="C164" t="s">
        <v>219</v>
      </c>
      <c r="D164" t="s">
        <v>181</v>
      </c>
      <c r="E164" t="s">
        <v>199</v>
      </c>
      <c r="F164" s="58">
        <v>83.149012921080597</v>
      </c>
      <c r="G164">
        <f t="shared" si="57"/>
        <v>83.149012921080597</v>
      </c>
      <c r="P164" t="str">
        <f t="shared" si="41"/>
        <v>8423_60 ans et plus</v>
      </c>
      <c r="Q164" t="s">
        <v>165</v>
      </c>
      <c r="R164" t="s">
        <v>42</v>
      </c>
      <c r="S164">
        <v>1210.36601397032</v>
      </c>
      <c r="V164" t="str">
        <f t="shared" si="42"/>
        <v>0063_Toutes PCS</v>
      </c>
      <c r="W164" s="77" t="s">
        <v>294</v>
      </c>
      <c r="X164" s="77" t="s">
        <v>294</v>
      </c>
      <c r="Y164" t="s">
        <v>181</v>
      </c>
      <c r="Z164" s="58">
        <v>6957.3597085689598</v>
      </c>
      <c r="AC164" t="str">
        <f t="shared" si="43"/>
        <v>0064_Professions intermédiaires administratives de la Fonction Publique_1</v>
      </c>
      <c r="AD164" t="str">
        <f>INDEX(PDC!$I$1:$L$33,MATCH('RP2016'!AF164,PDC!I:I,0),MATCH(PDC!$K$1,PDC!$I$1:$L$1,0))</f>
        <v>Professions intermédiaires administratives de la Fonction Publique</v>
      </c>
      <c r="AE164" t="s">
        <v>199</v>
      </c>
      <c r="AF164" t="s">
        <v>278</v>
      </c>
      <c r="AG164" t="s">
        <v>185</v>
      </c>
      <c r="AH164" s="58">
        <v>14.923639478895099</v>
      </c>
      <c r="AI164">
        <f t="shared" si="44"/>
        <v>14.923639478895099</v>
      </c>
      <c r="AL164" t="str">
        <f t="shared" si="45"/>
        <v>8406_Industries extractives,  énergie, eau, gestion des déchets et dépollution</v>
      </c>
      <c r="AM164" t="str">
        <f>INDEX(PDC!$F$42:$G$60,MATCH('RP2016'!$AO164,PDC!$F$42:$F$60,0),2)</f>
        <v>Industries extractives,  énergie, eau, gestion des déchets et dépollution</v>
      </c>
      <c r="AN164">
        <v>8406</v>
      </c>
      <c r="AO164" t="s">
        <v>318</v>
      </c>
      <c r="AP164">
        <v>820.84</v>
      </c>
      <c r="AQ164">
        <v>298.74</v>
      </c>
      <c r="AR164">
        <v>44.39</v>
      </c>
      <c r="AS164">
        <v>29.07</v>
      </c>
      <c r="AT164">
        <f t="shared" si="46"/>
        <v>1119.58</v>
      </c>
      <c r="AU164">
        <f t="shared" si="47"/>
        <v>73.460000000000008</v>
      </c>
      <c r="AV164" s="82">
        <f t="shared" si="48"/>
        <v>820.84</v>
      </c>
      <c r="AW164" s="82">
        <f t="shared" si="49"/>
        <v>298.74</v>
      </c>
      <c r="AX164" s="82">
        <f t="shared" si="50"/>
        <v>44.39</v>
      </c>
      <c r="AY164" s="82">
        <f t="shared" si="51"/>
        <v>29.07</v>
      </c>
      <c r="AZ164" s="82">
        <f t="shared" si="52"/>
        <v>1119.58</v>
      </c>
      <c r="BA164" s="82">
        <f t="shared" si="53"/>
        <v>73.460000000000008</v>
      </c>
      <c r="BB164" s="82">
        <f t="shared" si="54"/>
        <v>1193.04</v>
      </c>
      <c r="BE164" t="str">
        <f t="shared" si="55"/>
        <v>8402_FZ_TP2_SEXE1</v>
      </c>
      <c r="BF164">
        <v>1</v>
      </c>
      <c r="BG164" t="s">
        <v>200</v>
      </c>
      <c r="BH164" t="s">
        <v>216</v>
      </c>
      <c r="BI164" t="s">
        <v>119</v>
      </c>
      <c r="BJ164" s="61">
        <v>151.06012167427701</v>
      </c>
      <c r="BK164" s="61">
        <f t="shared" si="56"/>
        <v>151.06012167427701</v>
      </c>
    </row>
    <row r="165" spans="1:63" x14ac:dyDescent="0.35">
      <c r="A165" t="str">
        <f t="shared" si="40"/>
        <v>0063_Hébergement et restauration_2</v>
      </c>
      <c r="B165" t="str">
        <f>INDEX(PDC!$F$1:$G$40,MATCH('RP2016'!C165,PDC!F:F,0),MATCH(PDC!$G$1,PDC!$F$1:$G$1,0))</f>
        <v>Hébergement et restauration</v>
      </c>
      <c r="C165" t="s">
        <v>219</v>
      </c>
      <c r="D165" t="s">
        <v>181</v>
      </c>
      <c r="E165" t="s">
        <v>200</v>
      </c>
      <c r="F165" s="58">
        <v>151.700227610268</v>
      </c>
      <c r="G165">
        <f t="shared" si="57"/>
        <v>151.700227610268</v>
      </c>
      <c r="P165" t="str">
        <f t="shared" si="41"/>
        <v>8423_moins de 20 ans</v>
      </c>
      <c r="Q165" t="s">
        <v>165</v>
      </c>
      <c r="R165" t="s">
        <v>37</v>
      </c>
      <c r="S165">
        <v>792.31318915146505</v>
      </c>
      <c r="V165" t="str">
        <f t="shared" si="42"/>
        <v>0064_Toutes PCS</v>
      </c>
      <c r="W165" s="77" t="s">
        <v>294</v>
      </c>
      <c r="X165" s="77" t="s">
        <v>294</v>
      </c>
      <c r="Y165" t="s">
        <v>185</v>
      </c>
      <c r="Z165" s="58">
        <v>5544.0853961123403</v>
      </c>
      <c r="AC165" t="str">
        <f t="shared" si="43"/>
        <v>0064_Professions intermédiaires administratives de la Fonction Publique_2</v>
      </c>
      <c r="AD165" t="str">
        <f>INDEX(PDC!$I$1:$L$33,MATCH('RP2016'!AF165,PDC!I:I,0),MATCH(PDC!$K$1,PDC!$I$1:$L$1,0))</f>
        <v>Professions intermédiaires administratives de la Fonction Publique</v>
      </c>
      <c r="AE165" t="s">
        <v>200</v>
      </c>
      <c r="AF165" t="s">
        <v>278</v>
      </c>
      <c r="AG165" t="s">
        <v>185</v>
      </c>
      <c r="AH165" s="58">
        <v>15.4528949708534</v>
      </c>
      <c r="AI165">
        <f t="shared" si="44"/>
        <v>15.4528949708534</v>
      </c>
      <c r="AL165" t="str">
        <f t="shared" si="45"/>
        <v>8406_Construction</v>
      </c>
      <c r="AM165" t="str">
        <f>INDEX(PDC!$F$42:$G$60,MATCH('RP2016'!$AO165,PDC!$F$42:$F$60,0),2)</f>
        <v>Construction</v>
      </c>
      <c r="AN165">
        <v>8406</v>
      </c>
      <c r="AO165" t="s">
        <v>216</v>
      </c>
      <c r="AP165">
        <v>2901.25</v>
      </c>
      <c r="AQ165">
        <v>523.87</v>
      </c>
      <c r="AR165">
        <v>616.61</v>
      </c>
      <c r="AS165">
        <v>66.19</v>
      </c>
      <c r="AT165">
        <f t="shared" si="46"/>
        <v>3425.12</v>
      </c>
      <c r="AU165">
        <f t="shared" si="47"/>
        <v>682.8</v>
      </c>
      <c r="AV165" s="82">
        <f t="shared" si="48"/>
        <v>2901.25</v>
      </c>
      <c r="AW165" s="82">
        <f t="shared" si="49"/>
        <v>523.87</v>
      </c>
      <c r="AX165" s="82">
        <f t="shared" si="50"/>
        <v>616.61</v>
      </c>
      <c r="AY165" s="82">
        <f t="shared" si="51"/>
        <v>66.19</v>
      </c>
      <c r="AZ165" s="82">
        <f t="shared" si="52"/>
        <v>3425.12</v>
      </c>
      <c r="BA165" s="82">
        <f t="shared" si="53"/>
        <v>682.8</v>
      </c>
      <c r="BB165" s="82">
        <f t="shared" si="54"/>
        <v>4107.92</v>
      </c>
      <c r="BE165" t="str">
        <f t="shared" si="55"/>
        <v>8402_GZ_TP1_SEXE1</v>
      </c>
      <c r="BF165">
        <v>1</v>
      </c>
      <c r="BG165" t="s">
        <v>199</v>
      </c>
      <c r="BH165" t="s">
        <v>217</v>
      </c>
      <c r="BI165" t="s">
        <v>119</v>
      </c>
      <c r="BJ165" s="61">
        <v>2039.67848742961</v>
      </c>
      <c r="BK165" s="61">
        <f t="shared" si="56"/>
        <v>2039.67848742961</v>
      </c>
    </row>
    <row r="166" spans="1:63" x14ac:dyDescent="0.35">
      <c r="A166" t="str">
        <f t="shared" si="40"/>
        <v>0063_Edition, audiovisuel et diffusion_1</v>
      </c>
      <c r="B166" t="str">
        <f>INDEX(PDC!$F$1:$G$40,MATCH('RP2016'!C166,PDC!F:F,0),MATCH(PDC!$G$1,PDC!$F$1:$G$1,0))</f>
        <v>Edition, audiovisuel et diffusion</v>
      </c>
      <c r="C166" t="s">
        <v>220</v>
      </c>
      <c r="D166" t="s">
        <v>181</v>
      </c>
      <c r="E166" t="s">
        <v>199</v>
      </c>
      <c r="F166" s="58">
        <v>14.8240192098646</v>
      </c>
      <c r="G166">
        <f t="shared" si="57"/>
        <v>14.8240192098646</v>
      </c>
      <c r="P166" t="str">
        <f t="shared" si="41"/>
        <v>8424_20 à 29 ans</v>
      </c>
      <c r="Q166" t="s">
        <v>167</v>
      </c>
      <c r="R166" t="s">
        <v>38</v>
      </c>
      <c r="S166">
        <v>4671.9971185622398</v>
      </c>
      <c r="V166" t="str">
        <f t="shared" si="42"/>
        <v>8401_Toutes PCS</v>
      </c>
      <c r="W166" s="77" t="s">
        <v>294</v>
      </c>
      <c r="X166" s="77" t="s">
        <v>294</v>
      </c>
      <c r="Y166" t="s">
        <v>117</v>
      </c>
      <c r="Z166" s="58">
        <v>92783.815830557607</v>
      </c>
      <c r="AC166" t="str">
        <f t="shared" si="43"/>
        <v>0064_Professions intermédiaires administratives et commerciales des entreprises_1</v>
      </c>
      <c r="AD166" t="str">
        <f>INDEX(PDC!$I$1:$L$33,MATCH('RP2016'!AF166,PDC!I:I,0),MATCH(PDC!$K$1,PDC!$I$1:$L$1,0))</f>
        <v>Professions intermédiaires administratives et commerciales des entreprises</v>
      </c>
      <c r="AE166" t="s">
        <v>199</v>
      </c>
      <c r="AF166" t="s">
        <v>279</v>
      </c>
      <c r="AG166" t="s">
        <v>185</v>
      </c>
      <c r="AH166" s="58">
        <v>177.280912843294</v>
      </c>
      <c r="AI166">
        <f t="shared" si="44"/>
        <v>177.280912843294</v>
      </c>
      <c r="AL166" t="str">
        <f t="shared" si="45"/>
        <v>8406_Commerce ; réparation d'automobiles et de motocycles</v>
      </c>
      <c r="AM166" t="str">
        <f>INDEX(PDC!$F$42:$G$60,MATCH('RP2016'!$AO166,PDC!$F$42:$F$60,0),2)</f>
        <v>Commerce ; réparation d'automobiles et de motocycles</v>
      </c>
      <c r="AN166">
        <v>8406</v>
      </c>
      <c r="AO166" t="s">
        <v>217</v>
      </c>
      <c r="AP166">
        <v>5149.3599999999997</v>
      </c>
      <c r="AQ166">
        <v>4854.1400000000003</v>
      </c>
      <c r="AR166">
        <v>589.51</v>
      </c>
      <c r="AS166">
        <v>617.13</v>
      </c>
      <c r="AT166">
        <f t="shared" si="46"/>
        <v>10003.5</v>
      </c>
      <c r="AU166">
        <f t="shared" si="47"/>
        <v>1206.6399999999999</v>
      </c>
      <c r="AV166" s="82">
        <f t="shared" si="48"/>
        <v>5149.3599999999997</v>
      </c>
      <c r="AW166" s="82">
        <f t="shared" si="49"/>
        <v>4854.1400000000003</v>
      </c>
      <c r="AX166" s="82">
        <f t="shared" si="50"/>
        <v>589.51</v>
      </c>
      <c r="AY166" s="82">
        <f t="shared" si="51"/>
        <v>617.13</v>
      </c>
      <c r="AZ166" s="82">
        <f t="shared" si="52"/>
        <v>10003.5</v>
      </c>
      <c r="BA166" s="82">
        <f t="shared" si="53"/>
        <v>1206.6399999999999</v>
      </c>
      <c r="BB166" s="82">
        <f t="shared" si="54"/>
        <v>11210.14</v>
      </c>
      <c r="BE166" t="str">
        <f t="shared" si="55"/>
        <v>8402_GZ_TP2_SEXE1</v>
      </c>
      <c r="BF166">
        <v>1</v>
      </c>
      <c r="BG166" t="s">
        <v>200</v>
      </c>
      <c r="BH166" t="s">
        <v>217</v>
      </c>
      <c r="BI166" t="s">
        <v>119</v>
      </c>
      <c r="BJ166" s="61">
        <v>207.57251008694499</v>
      </c>
      <c r="BK166" s="61">
        <f t="shared" si="56"/>
        <v>207.57251008694499</v>
      </c>
    </row>
    <row r="167" spans="1:63" x14ac:dyDescent="0.35">
      <c r="A167" t="str">
        <f t="shared" si="40"/>
        <v>0063_Edition, audiovisuel et diffusion_2</v>
      </c>
      <c r="B167" t="str">
        <f>INDEX(PDC!$F$1:$G$40,MATCH('RP2016'!C167,PDC!F:F,0),MATCH(PDC!$G$1,PDC!$F$1:$G$1,0))</f>
        <v>Edition, audiovisuel et diffusion</v>
      </c>
      <c r="C167" t="s">
        <v>220</v>
      </c>
      <c r="D167" t="s">
        <v>181</v>
      </c>
      <c r="E167" t="s">
        <v>200</v>
      </c>
      <c r="F167" s="58">
        <v>20.070346415122401</v>
      </c>
      <c r="G167">
        <f t="shared" si="57"/>
        <v>20.070346415122401</v>
      </c>
      <c r="P167" t="str">
        <f t="shared" si="41"/>
        <v>8424_30 à 39 ans</v>
      </c>
      <c r="Q167" t="s">
        <v>167</v>
      </c>
      <c r="R167" t="s">
        <v>39</v>
      </c>
      <c r="S167">
        <v>5330.8390160293802</v>
      </c>
      <c r="V167" t="str">
        <f t="shared" si="42"/>
        <v>8402_Toutes PCS</v>
      </c>
      <c r="W167" s="77" t="s">
        <v>294</v>
      </c>
      <c r="X167" s="77" t="s">
        <v>294</v>
      </c>
      <c r="Y167" t="s">
        <v>119</v>
      </c>
      <c r="Z167" s="58">
        <v>28247.538456078899</v>
      </c>
      <c r="AC167" t="str">
        <f t="shared" si="43"/>
        <v>0064_Professions intermédiaires administratives et commerciales des entreprises_2</v>
      </c>
      <c r="AD167" t="str">
        <f>INDEX(PDC!$I$1:$L$33,MATCH('RP2016'!AF167,PDC!I:I,0),MATCH(PDC!$K$1,PDC!$I$1:$L$1,0))</f>
        <v>Professions intermédiaires administratives et commerciales des entreprises</v>
      </c>
      <c r="AE167" t="s">
        <v>200</v>
      </c>
      <c r="AF167" t="s">
        <v>279</v>
      </c>
      <c r="AG167" t="s">
        <v>185</v>
      </c>
      <c r="AH167" s="58">
        <v>255.89641851878801</v>
      </c>
      <c r="AI167">
        <f t="shared" si="44"/>
        <v>255.89641851878801</v>
      </c>
      <c r="AL167" t="str">
        <f t="shared" si="45"/>
        <v>8406_Transports et entreposage</v>
      </c>
      <c r="AM167" t="str">
        <f>INDEX(PDC!$F$42:$G$60,MATCH('RP2016'!$AO167,PDC!$F$42:$F$60,0),2)</f>
        <v>Transports et entreposage</v>
      </c>
      <c r="AN167">
        <v>8406</v>
      </c>
      <c r="AO167" t="s">
        <v>218</v>
      </c>
      <c r="AP167">
        <v>3450.11</v>
      </c>
      <c r="AQ167">
        <v>2014.38</v>
      </c>
      <c r="AR167">
        <v>283.73</v>
      </c>
      <c r="AS167">
        <v>160.99</v>
      </c>
      <c r="AT167">
        <f t="shared" si="46"/>
        <v>5464.49</v>
      </c>
      <c r="AU167">
        <f t="shared" si="47"/>
        <v>444.72</v>
      </c>
      <c r="AV167" s="82">
        <f t="shared" si="48"/>
        <v>3450.11</v>
      </c>
      <c r="AW167" s="82">
        <f t="shared" si="49"/>
        <v>2014.38</v>
      </c>
      <c r="AX167" s="82">
        <f t="shared" si="50"/>
        <v>283.73</v>
      </c>
      <c r="AY167" s="82">
        <f t="shared" si="51"/>
        <v>160.99</v>
      </c>
      <c r="AZ167" s="82">
        <f t="shared" si="52"/>
        <v>5464.49</v>
      </c>
      <c r="BA167" s="82">
        <f t="shared" si="53"/>
        <v>444.72</v>
      </c>
      <c r="BB167" s="82">
        <f t="shared" si="54"/>
        <v>5909.21</v>
      </c>
      <c r="BE167" t="str">
        <f t="shared" si="55"/>
        <v>8402_HZ_TP1_SEXE1</v>
      </c>
      <c r="BF167">
        <v>1</v>
      </c>
      <c r="BG167" t="s">
        <v>199</v>
      </c>
      <c r="BH167" t="s">
        <v>218</v>
      </c>
      <c r="BI167" t="s">
        <v>119</v>
      </c>
      <c r="BJ167" s="61">
        <v>690.73795241691698</v>
      </c>
      <c r="BK167" s="61">
        <f t="shared" si="56"/>
        <v>690.73795241691698</v>
      </c>
    </row>
    <row r="168" spans="1:63" x14ac:dyDescent="0.35">
      <c r="A168" t="str">
        <f t="shared" si="40"/>
        <v>0063_Activités informatiques et services d'information_1</v>
      </c>
      <c r="B168" t="str">
        <f>INDEX(PDC!$F$1:$G$40,MATCH('RP2016'!C168,PDC!F:F,0),MATCH(PDC!$G$1,PDC!$F$1:$G$1,0))</f>
        <v>Activités informatiques et services d'information</v>
      </c>
      <c r="C168" t="s">
        <v>222</v>
      </c>
      <c r="D168" t="s">
        <v>181</v>
      </c>
      <c r="E168" t="s">
        <v>199</v>
      </c>
      <c r="F168" s="58">
        <v>13.719538006925999</v>
      </c>
      <c r="G168">
        <f t="shared" si="57"/>
        <v>13.719538006925999</v>
      </c>
      <c r="P168" t="str">
        <f t="shared" si="41"/>
        <v>8424_40 à 49 ans</v>
      </c>
      <c r="Q168" t="s">
        <v>167</v>
      </c>
      <c r="R168" t="s">
        <v>40</v>
      </c>
      <c r="S168">
        <v>6228.8281761978396</v>
      </c>
      <c r="V168" t="str">
        <f t="shared" si="42"/>
        <v>8403_Toutes PCS</v>
      </c>
      <c r="W168" s="77" t="s">
        <v>294</v>
      </c>
      <c r="X168" s="77" t="s">
        <v>294</v>
      </c>
      <c r="Y168" t="s">
        <v>121</v>
      </c>
      <c r="Z168" s="58">
        <v>21619.846807888502</v>
      </c>
      <c r="AC168" t="str">
        <f t="shared" si="43"/>
        <v>0064_Techniciens_1</v>
      </c>
      <c r="AD168" t="str">
        <f>INDEX(PDC!$I$1:$L$33,MATCH('RP2016'!AF168,PDC!I:I,0),MATCH(PDC!$K$1,PDC!$I$1:$L$1,0))</f>
        <v>Techniciens</v>
      </c>
      <c r="AE168" t="s">
        <v>199</v>
      </c>
      <c r="AF168" t="s">
        <v>280</v>
      </c>
      <c r="AG168" t="s">
        <v>185</v>
      </c>
      <c r="AH168" s="58">
        <v>88.616677831839098</v>
      </c>
      <c r="AI168">
        <f t="shared" si="44"/>
        <v>88.616677831839098</v>
      </c>
      <c r="AL168" t="str">
        <f t="shared" si="45"/>
        <v>8406_Hébergement et restauration</v>
      </c>
      <c r="AM168" t="str">
        <f>INDEX(PDC!$F$42:$G$60,MATCH('RP2016'!$AO168,PDC!$F$42:$F$60,0),2)</f>
        <v>Hébergement et restauration</v>
      </c>
      <c r="AN168">
        <v>8406</v>
      </c>
      <c r="AO168" t="s">
        <v>219</v>
      </c>
      <c r="AP168">
        <v>657.02</v>
      </c>
      <c r="AQ168">
        <v>990.87</v>
      </c>
      <c r="AR168">
        <v>154.25</v>
      </c>
      <c r="AS168">
        <v>206.01</v>
      </c>
      <c r="AT168">
        <f t="shared" si="46"/>
        <v>1647.8899999999999</v>
      </c>
      <c r="AU168">
        <f t="shared" si="47"/>
        <v>360.26</v>
      </c>
      <c r="AV168" s="82">
        <f t="shared" si="48"/>
        <v>657.02</v>
      </c>
      <c r="AW168" s="82">
        <f t="shared" si="49"/>
        <v>990.87</v>
      </c>
      <c r="AX168" s="82">
        <f t="shared" si="50"/>
        <v>154.25</v>
      </c>
      <c r="AY168" s="82">
        <f t="shared" si="51"/>
        <v>206.01</v>
      </c>
      <c r="AZ168" s="82">
        <f t="shared" si="52"/>
        <v>1647.8899999999999</v>
      </c>
      <c r="BA168" s="82">
        <f t="shared" si="53"/>
        <v>360.26</v>
      </c>
      <c r="BB168" s="82">
        <f t="shared" si="54"/>
        <v>2008.1499999999999</v>
      </c>
      <c r="BE168" t="str">
        <f t="shared" si="55"/>
        <v>8402_HZ_TP2_SEXE1</v>
      </c>
      <c r="BF168">
        <v>1</v>
      </c>
      <c r="BG168" t="s">
        <v>200</v>
      </c>
      <c r="BH168" t="s">
        <v>218</v>
      </c>
      <c r="BI168" t="s">
        <v>119</v>
      </c>
      <c r="BJ168" s="61">
        <v>136.758526150352</v>
      </c>
      <c r="BK168" s="61">
        <f t="shared" si="56"/>
        <v>136.758526150352</v>
      </c>
    </row>
    <row r="169" spans="1:63" x14ac:dyDescent="0.35">
      <c r="A169" t="str">
        <f t="shared" si="40"/>
        <v>0063_Activités informatiques et services d'information_2</v>
      </c>
      <c r="B169" t="str">
        <f>INDEX(PDC!$F$1:$G$40,MATCH('RP2016'!C169,PDC!F:F,0),MATCH(PDC!$G$1,PDC!$F$1:$G$1,0))</f>
        <v>Activités informatiques et services d'information</v>
      </c>
      <c r="C169" t="s">
        <v>222</v>
      </c>
      <c r="D169" t="s">
        <v>181</v>
      </c>
      <c r="E169" t="s">
        <v>200</v>
      </c>
      <c r="F169" s="58">
        <v>5.0304878048780504</v>
      </c>
      <c r="G169">
        <f t="shared" si="57"/>
        <v>5.0304878048780504</v>
      </c>
      <c r="P169" t="str">
        <f t="shared" si="41"/>
        <v>8424_50 à 59 ans</v>
      </c>
      <c r="Q169" t="s">
        <v>167</v>
      </c>
      <c r="R169" t="s">
        <v>41</v>
      </c>
      <c r="S169">
        <v>6072.6440347829603</v>
      </c>
      <c r="V169" t="str">
        <f t="shared" si="42"/>
        <v>8404_Toutes PCS</v>
      </c>
      <c r="W169" s="77" t="s">
        <v>294</v>
      </c>
      <c r="X169" s="77" t="s">
        <v>294</v>
      </c>
      <c r="Y169" t="s">
        <v>123</v>
      </c>
      <c r="Z169" s="58">
        <v>11834.1797235388</v>
      </c>
      <c r="AC169" t="str">
        <f t="shared" si="43"/>
        <v>0064_Techniciens_2</v>
      </c>
      <c r="AD169" t="str">
        <f>INDEX(PDC!$I$1:$L$33,MATCH('RP2016'!AF169,PDC!I:I,0),MATCH(PDC!$K$1,PDC!$I$1:$L$1,0))</f>
        <v>Techniciens</v>
      </c>
      <c r="AE169" t="s">
        <v>200</v>
      </c>
      <c r="AF169" t="s">
        <v>280</v>
      </c>
      <c r="AG169" t="s">
        <v>185</v>
      </c>
      <c r="AH169" s="58">
        <v>30.854740531583602</v>
      </c>
      <c r="AI169">
        <f t="shared" si="44"/>
        <v>30.854740531583602</v>
      </c>
      <c r="AL169" t="str">
        <f t="shared" si="45"/>
        <v>8406_Information et communication</v>
      </c>
      <c r="AM169" t="str">
        <f>INDEX(PDC!$F$42:$G$60,MATCH('RP2016'!$AO169,PDC!$F$42:$F$60,0),2)</f>
        <v>Information et communication</v>
      </c>
      <c r="AN169">
        <v>8406</v>
      </c>
      <c r="AO169" t="s">
        <v>319</v>
      </c>
      <c r="AP169">
        <v>566.91</v>
      </c>
      <c r="AQ169">
        <v>211.69</v>
      </c>
      <c r="AR169">
        <v>30.17</v>
      </c>
      <c r="AS169">
        <v>18.71</v>
      </c>
      <c r="AT169">
        <f t="shared" si="46"/>
        <v>778.59999999999991</v>
      </c>
      <c r="AU169">
        <f t="shared" si="47"/>
        <v>48.88</v>
      </c>
      <c r="AV169" s="82">
        <f t="shared" si="48"/>
        <v>566.91</v>
      </c>
      <c r="AW169" s="82">
        <f t="shared" si="49"/>
        <v>211.69</v>
      </c>
      <c r="AX169" s="82">
        <f t="shared" si="50"/>
        <v>30.17</v>
      </c>
      <c r="AY169" s="82">
        <f t="shared" si="51"/>
        <v>18.71</v>
      </c>
      <c r="AZ169" s="82">
        <f t="shared" si="52"/>
        <v>778.59999999999991</v>
      </c>
      <c r="BA169" s="82">
        <f t="shared" si="53"/>
        <v>48.88</v>
      </c>
      <c r="BB169" s="82">
        <f t="shared" si="54"/>
        <v>827.4799999999999</v>
      </c>
      <c r="BE169" t="str">
        <f t="shared" si="55"/>
        <v>8402_IZ_TP1_SEXE1</v>
      </c>
      <c r="BF169">
        <v>1</v>
      </c>
      <c r="BG169" t="s">
        <v>199</v>
      </c>
      <c r="BH169" t="s">
        <v>219</v>
      </c>
      <c r="BI169" t="s">
        <v>119</v>
      </c>
      <c r="BJ169" s="61">
        <v>532.116398631116</v>
      </c>
      <c r="BK169" s="61">
        <f t="shared" si="56"/>
        <v>532.116398631116</v>
      </c>
    </row>
    <row r="170" spans="1:63" x14ac:dyDescent="0.35">
      <c r="A170" t="str">
        <f t="shared" si="40"/>
        <v>0063_Activités financières et d'assurance_1</v>
      </c>
      <c r="B170" t="str">
        <f>INDEX(PDC!$F$1:$G$40,MATCH('RP2016'!C170,PDC!F:F,0),MATCH(PDC!$G$1,PDC!$F$1:$G$1,0))</f>
        <v>Activités financières et d'assurance</v>
      </c>
      <c r="C170" t="s">
        <v>223</v>
      </c>
      <c r="D170" t="s">
        <v>181</v>
      </c>
      <c r="E170" t="s">
        <v>199</v>
      </c>
      <c r="F170" s="58">
        <v>33.442491768993399</v>
      </c>
      <c r="G170">
        <f t="shared" si="57"/>
        <v>33.442491768993399</v>
      </c>
      <c r="P170" t="str">
        <f t="shared" si="41"/>
        <v>8424_60 ans et plus</v>
      </c>
      <c r="Q170" t="s">
        <v>167</v>
      </c>
      <c r="R170" t="s">
        <v>42</v>
      </c>
      <c r="S170">
        <v>1112.5337338135801</v>
      </c>
      <c r="V170" t="str">
        <f t="shared" si="42"/>
        <v>8405_Toutes PCS</v>
      </c>
      <c r="W170" s="77" t="s">
        <v>294</v>
      </c>
      <c r="X170" s="77" t="s">
        <v>294</v>
      </c>
      <c r="Y170" t="s">
        <v>127</v>
      </c>
      <c r="Z170" s="58">
        <v>73150.504784185003</v>
      </c>
      <c r="AC170" t="str">
        <f t="shared" si="43"/>
        <v>0064_Contremaîtres, agents de maîtrise_1</v>
      </c>
      <c r="AD170" t="str">
        <f>INDEX(PDC!$I$1:$L$33,MATCH('RP2016'!AF170,PDC!I:I,0),MATCH(PDC!$K$1,PDC!$I$1:$L$1,0))</f>
        <v>Contremaîtres, agents de maîtrise</v>
      </c>
      <c r="AE170" t="s">
        <v>199</v>
      </c>
      <c r="AF170" t="s">
        <v>281</v>
      </c>
      <c r="AG170" t="s">
        <v>185</v>
      </c>
      <c r="AH170" s="58">
        <v>114.457229408616</v>
      </c>
      <c r="AI170">
        <f t="shared" si="44"/>
        <v>114.457229408616</v>
      </c>
      <c r="AL170" t="str">
        <f t="shared" si="45"/>
        <v>8406_Activités financières et d'assurance</v>
      </c>
      <c r="AM170" t="str">
        <f>INDEX(PDC!$F$42:$G$60,MATCH('RP2016'!$AO170,PDC!$F$42:$F$60,0),2)</f>
        <v>Activités financières et d'assurance</v>
      </c>
      <c r="AN170">
        <v>8406</v>
      </c>
      <c r="AO170" t="s">
        <v>223</v>
      </c>
      <c r="AP170">
        <v>441.34</v>
      </c>
      <c r="AQ170">
        <v>673.11</v>
      </c>
      <c r="AR170">
        <v>26.35</v>
      </c>
      <c r="AS170">
        <v>59.65</v>
      </c>
      <c r="AT170">
        <f t="shared" si="46"/>
        <v>1114.45</v>
      </c>
      <c r="AU170">
        <f t="shared" si="47"/>
        <v>86</v>
      </c>
      <c r="AV170" s="82">
        <f t="shared" si="48"/>
        <v>441.34</v>
      </c>
      <c r="AW170" s="82">
        <f t="shared" si="49"/>
        <v>673.11</v>
      </c>
      <c r="AX170" s="82">
        <f t="shared" si="50"/>
        <v>26.35</v>
      </c>
      <c r="AY170" s="82">
        <f t="shared" si="51"/>
        <v>59.65</v>
      </c>
      <c r="AZ170" s="82">
        <f t="shared" si="52"/>
        <v>1114.45</v>
      </c>
      <c r="BA170" s="82">
        <f t="shared" si="53"/>
        <v>86</v>
      </c>
      <c r="BB170" s="82">
        <f t="shared" si="54"/>
        <v>1200.45</v>
      </c>
      <c r="BE170" t="str">
        <f t="shared" si="55"/>
        <v>8402_IZ_TP2_SEXE1</v>
      </c>
      <c r="BF170">
        <v>1</v>
      </c>
      <c r="BG170" t="s">
        <v>200</v>
      </c>
      <c r="BH170" t="s">
        <v>219</v>
      </c>
      <c r="BI170" t="s">
        <v>119</v>
      </c>
      <c r="BJ170" s="61">
        <v>144.55472130665501</v>
      </c>
      <c r="BK170" s="61">
        <f t="shared" si="56"/>
        <v>144.55472130665501</v>
      </c>
    </row>
    <row r="171" spans="1:63" x14ac:dyDescent="0.35">
      <c r="A171" t="str">
        <f t="shared" si="40"/>
        <v>0063_Activités financières et d'assurance_2</v>
      </c>
      <c r="B171" t="str">
        <f>INDEX(PDC!$F$1:$G$40,MATCH('RP2016'!C171,PDC!F:F,0),MATCH(PDC!$G$1,PDC!$F$1:$G$1,0))</f>
        <v>Activités financières et d'assurance</v>
      </c>
      <c r="C171" t="s">
        <v>223</v>
      </c>
      <c r="D171" t="s">
        <v>181</v>
      </c>
      <c r="E171" t="s">
        <v>200</v>
      </c>
      <c r="F171" s="58">
        <v>88.734465372118805</v>
      </c>
      <c r="G171">
        <f t="shared" si="57"/>
        <v>88.734465372118805</v>
      </c>
      <c r="P171" t="str">
        <f t="shared" si="41"/>
        <v>8424_moins de 20 ans</v>
      </c>
      <c r="Q171" t="s">
        <v>167</v>
      </c>
      <c r="R171" t="s">
        <v>37</v>
      </c>
      <c r="S171">
        <v>903.72326399415203</v>
      </c>
      <c r="V171" t="str">
        <f t="shared" si="42"/>
        <v>8406_Toutes PCS</v>
      </c>
      <c r="W171" s="77" t="s">
        <v>294</v>
      </c>
      <c r="X171" s="77" t="s">
        <v>294</v>
      </c>
      <c r="Y171" t="s">
        <v>129</v>
      </c>
      <c r="Z171" s="58">
        <v>62240.882371249798</v>
      </c>
      <c r="AC171" t="str">
        <f t="shared" si="43"/>
        <v>0064_Contremaîtres, agents de maîtrise_2</v>
      </c>
      <c r="AD171" t="str">
        <f>INDEX(PDC!$I$1:$L$33,MATCH('RP2016'!AF171,PDC!I:I,0),MATCH(PDC!$K$1,PDC!$I$1:$L$1,0))</f>
        <v>Contremaîtres, agents de maîtrise</v>
      </c>
      <c r="AE171" t="s">
        <v>200</v>
      </c>
      <c r="AF171" t="s">
        <v>281</v>
      </c>
      <c r="AG171" t="s">
        <v>185</v>
      </c>
      <c r="AH171" s="58">
        <v>13.251396659947901</v>
      </c>
      <c r="AI171">
        <f t="shared" si="44"/>
        <v>13.251396659947901</v>
      </c>
      <c r="AL171" t="str">
        <f t="shared" si="45"/>
        <v>8406_Activités immobilières</v>
      </c>
      <c r="AM171" t="str">
        <f>INDEX(PDC!$F$42:$G$60,MATCH('RP2016'!$AO171,PDC!$F$42:$F$60,0),2)</f>
        <v>Activités immobilières</v>
      </c>
      <c r="AN171">
        <v>8406</v>
      </c>
      <c r="AO171" t="s">
        <v>224</v>
      </c>
      <c r="AP171">
        <v>240.37</v>
      </c>
      <c r="AQ171">
        <v>380.07</v>
      </c>
      <c r="AR171">
        <v>38.369999999999997</v>
      </c>
      <c r="AS171">
        <v>52.94</v>
      </c>
      <c r="AT171">
        <f t="shared" si="46"/>
        <v>620.44000000000005</v>
      </c>
      <c r="AU171">
        <f t="shared" si="47"/>
        <v>91.31</v>
      </c>
      <c r="AV171" s="82">
        <f t="shared" si="48"/>
        <v>240.37</v>
      </c>
      <c r="AW171" s="82">
        <f t="shared" si="49"/>
        <v>380.07</v>
      </c>
      <c r="AX171" s="82">
        <f t="shared" si="50"/>
        <v>38.369999999999997</v>
      </c>
      <c r="AY171" s="82">
        <f t="shared" si="51"/>
        <v>52.94</v>
      </c>
      <c r="AZ171" s="82">
        <f t="shared" si="52"/>
        <v>620.44000000000005</v>
      </c>
      <c r="BA171" s="82">
        <f t="shared" si="53"/>
        <v>91.31</v>
      </c>
      <c r="BB171" s="82">
        <f t="shared" si="54"/>
        <v>711.75</v>
      </c>
      <c r="BE171" t="str">
        <f t="shared" si="55"/>
        <v>8402_JZ_TP1_SEXE1</v>
      </c>
      <c r="BF171">
        <v>1</v>
      </c>
      <c r="BG171" t="s">
        <v>199</v>
      </c>
      <c r="BH171" t="s">
        <v>319</v>
      </c>
      <c r="BI171" t="s">
        <v>119</v>
      </c>
      <c r="BJ171" s="61">
        <v>161.002543649264</v>
      </c>
      <c r="BK171" s="61">
        <f t="shared" si="56"/>
        <v>161.002543649264</v>
      </c>
    </row>
    <row r="172" spans="1:63" x14ac:dyDescent="0.35">
      <c r="A172" t="str">
        <f t="shared" si="40"/>
        <v>0063_Activités immobilières_1</v>
      </c>
      <c r="B172" t="str">
        <f>INDEX(PDC!$F$1:$G$40,MATCH('RP2016'!C172,PDC!F:F,0),MATCH(PDC!$G$1,PDC!$F$1:$G$1,0))</f>
        <v>Activités immobilières</v>
      </c>
      <c r="C172" t="s">
        <v>224</v>
      </c>
      <c r="D172" t="s">
        <v>181</v>
      </c>
      <c r="E172" t="s">
        <v>199</v>
      </c>
      <c r="F172" s="58">
        <v>2.7146192267734501</v>
      </c>
      <c r="G172" s="58" t="s">
        <v>242</v>
      </c>
      <c r="H172" s="58"/>
      <c r="I172" s="58"/>
      <c r="J172" s="58"/>
      <c r="P172" t="str">
        <f t="shared" si="41"/>
        <v>8425_20 à 29 ans</v>
      </c>
      <c r="Q172" t="s">
        <v>169</v>
      </c>
      <c r="R172" t="s">
        <v>38</v>
      </c>
      <c r="S172">
        <v>3651.8360825729001</v>
      </c>
      <c r="V172" t="str">
        <f t="shared" si="42"/>
        <v>8407_Toutes PCS</v>
      </c>
      <c r="W172" s="77" t="s">
        <v>294</v>
      </c>
      <c r="X172" s="77" t="s">
        <v>294</v>
      </c>
      <c r="Y172" t="s">
        <v>131</v>
      </c>
      <c r="Z172" s="58">
        <v>71714.576505641497</v>
      </c>
      <c r="AC172" t="str">
        <f t="shared" si="43"/>
        <v>0064_Employés civils et agents de service de la Fonction Publique_1</v>
      </c>
      <c r="AD172" t="str">
        <f>INDEX(PDC!$I$1:$L$33,MATCH('RP2016'!AF172,PDC!I:I,0),MATCH(PDC!$K$1,PDC!$I$1:$L$1,0))</f>
        <v>Employés civils et agents de service de la Fonction Publique</v>
      </c>
      <c r="AE172" t="s">
        <v>199</v>
      </c>
      <c r="AF172" t="s">
        <v>282</v>
      </c>
      <c r="AG172" t="s">
        <v>185</v>
      </c>
      <c r="AH172" s="58">
        <v>116.642617250285</v>
      </c>
      <c r="AI172">
        <f t="shared" si="44"/>
        <v>116.642617250285</v>
      </c>
      <c r="AL172" t="str">
        <f t="shared" si="45"/>
        <v>8406_Activités scientifiques et techniques ; services administratifs et de soutien</v>
      </c>
      <c r="AM172" t="str">
        <f>INDEX(PDC!$F$42:$G$60,MATCH('RP2016'!$AO172,PDC!$F$42:$F$60,0),2)</f>
        <v>Activités scientifiques et techniques ; services administratifs et de soutien</v>
      </c>
      <c r="AN172">
        <v>8406</v>
      </c>
      <c r="AO172" t="s">
        <v>320</v>
      </c>
      <c r="AP172">
        <v>2220.48</v>
      </c>
      <c r="AQ172">
        <v>2582.67</v>
      </c>
      <c r="AR172">
        <v>2214.7600000000002</v>
      </c>
      <c r="AS172">
        <v>1332.39</v>
      </c>
      <c r="AT172">
        <f t="shared" si="46"/>
        <v>4803.1499999999996</v>
      </c>
      <c r="AU172">
        <f t="shared" si="47"/>
        <v>3547.1500000000005</v>
      </c>
      <c r="AV172" s="82">
        <f t="shared" si="48"/>
        <v>2220.48</v>
      </c>
      <c r="AW172" s="82">
        <f t="shared" si="49"/>
        <v>2582.67</v>
      </c>
      <c r="AX172" s="82">
        <f t="shared" si="50"/>
        <v>2214.7600000000002</v>
      </c>
      <c r="AY172" s="82">
        <f t="shared" si="51"/>
        <v>1332.39</v>
      </c>
      <c r="AZ172" s="82">
        <f t="shared" si="52"/>
        <v>4803.1499999999996</v>
      </c>
      <c r="BA172" s="82">
        <f t="shared" si="53"/>
        <v>3547.1500000000005</v>
      </c>
      <c r="BB172" s="82">
        <f t="shared" si="54"/>
        <v>8350.2999999999993</v>
      </c>
      <c r="BE172" t="str">
        <f t="shared" si="55"/>
        <v>8402_JZ_TP2_SEXE1</v>
      </c>
      <c r="BF172">
        <v>1</v>
      </c>
      <c r="BG172" t="s">
        <v>200</v>
      </c>
      <c r="BH172" t="s">
        <v>319</v>
      </c>
      <c r="BI172" t="s">
        <v>119</v>
      </c>
      <c r="BJ172" s="61">
        <v>24.473651791114499</v>
      </c>
      <c r="BK172" s="61">
        <f t="shared" si="56"/>
        <v>24.473651791114499</v>
      </c>
    </row>
    <row r="173" spans="1:63" x14ac:dyDescent="0.35">
      <c r="A173" t="str">
        <f t="shared" si="40"/>
        <v>0063_Activités immobilières_2</v>
      </c>
      <c r="B173" t="str">
        <f>INDEX(PDC!$F$1:$G$40,MATCH('RP2016'!C173,PDC!F:F,0),MATCH(PDC!$G$1,PDC!$F$1:$G$1,0))</f>
        <v>Activités immobilières</v>
      </c>
      <c r="C173" t="s">
        <v>224</v>
      </c>
      <c r="D173" t="s">
        <v>181</v>
      </c>
      <c r="E173" t="s">
        <v>200</v>
      </c>
      <c r="F173" s="58">
        <v>14.978079541943099</v>
      </c>
      <c r="G173" t="s">
        <v>242</v>
      </c>
      <c r="P173" t="str">
        <f t="shared" si="41"/>
        <v>8425_30 à 39 ans</v>
      </c>
      <c r="Q173" t="s">
        <v>169</v>
      </c>
      <c r="R173" t="s">
        <v>39</v>
      </c>
      <c r="S173">
        <v>4572.9637634893397</v>
      </c>
      <c r="V173" t="str">
        <f t="shared" si="42"/>
        <v>8408_Toutes PCS</v>
      </c>
      <c r="W173" s="77" t="s">
        <v>294</v>
      </c>
      <c r="X173" s="77" t="s">
        <v>294</v>
      </c>
      <c r="Y173" t="s">
        <v>133</v>
      </c>
      <c r="Z173" s="58">
        <v>146677.23411907701</v>
      </c>
      <c r="AC173" t="str">
        <f t="shared" si="43"/>
        <v>0064_Employés civils et agents de service de la Fonction Publique_2</v>
      </c>
      <c r="AD173" t="str">
        <f>INDEX(PDC!$I$1:$L$33,MATCH('RP2016'!AF173,PDC!I:I,0),MATCH(PDC!$K$1,PDC!$I$1:$L$1,0))</f>
        <v>Employés civils et agents de service de la Fonction Publique</v>
      </c>
      <c r="AE173" t="s">
        <v>200</v>
      </c>
      <c r="AF173" t="s">
        <v>282</v>
      </c>
      <c r="AG173" t="s">
        <v>185</v>
      </c>
      <c r="AH173" s="58">
        <v>563.420499174307</v>
      </c>
      <c r="AI173">
        <f t="shared" si="44"/>
        <v>563.420499174307</v>
      </c>
      <c r="AL173" t="str">
        <f t="shared" si="45"/>
        <v>8406_Administration publique, enseignement, santé humaine et action sociale</v>
      </c>
      <c r="AM173" t="str">
        <f>INDEX(PDC!$F$42:$G$60,MATCH('RP2016'!$AO173,PDC!$F$42:$F$60,0),2)</f>
        <v>Administration publique, enseignement, santé humaine et action sociale</v>
      </c>
      <c r="AN173">
        <v>8406</v>
      </c>
      <c r="AO173" t="s">
        <v>321</v>
      </c>
      <c r="AP173">
        <v>1574.68</v>
      </c>
      <c r="AQ173">
        <v>6541.19</v>
      </c>
      <c r="AR173">
        <v>535.29999999999995</v>
      </c>
      <c r="AS173">
        <v>2074.89</v>
      </c>
      <c r="AT173">
        <f t="shared" si="46"/>
        <v>8115.87</v>
      </c>
      <c r="AU173">
        <f t="shared" si="47"/>
        <v>2610.1899999999996</v>
      </c>
      <c r="AV173" s="82">
        <f t="shared" si="48"/>
        <v>1574.68</v>
      </c>
      <c r="AW173" s="82">
        <f t="shared" si="49"/>
        <v>6541.19</v>
      </c>
      <c r="AX173" s="82">
        <f t="shared" si="50"/>
        <v>535.29999999999995</v>
      </c>
      <c r="AY173" s="82">
        <f t="shared" si="51"/>
        <v>2074.89</v>
      </c>
      <c r="AZ173" s="82">
        <f t="shared" si="52"/>
        <v>8115.87</v>
      </c>
      <c r="BA173" s="82">
        <f t="shared" si="53"/>
        <v>2610.1899999999996</v>
      </c>
      <c r="BB173" s="82">
        <f t="shared" si="54"/>
        <v>10726.06</v>
      </c>
      <c r="BE173" t="str">
        <f t="shared" si="55"/>
        <v>8402_KZ_TP1_SEXE1</v>
      </c>
      <c r="BF173">
        <v>1</v>
      </c>
      <c r="BG173" t="s">
        <v>199</v>
      </c>
      <c r="BH173" t="s">
        <v>223</v>
      </c>
      <c r="BI173" t="s">
        <v>119</v>
      </c>
      <c r="BJ173" s="61">
        <v>312.927780482201</v>
      </c>
      <c r="BK173" s="61">
        <f t="shared" si="56"/>
        <v>312.927780482201</v>
      </c>
    </row>
    <row r="174" spans="1:63" x14ac:dyDescent="0.35">
      <c r="A174" t="str">
        <f t="shared" si="40"/>
        <v>0063_Activités juridiques, comptables, de gestion, d'architecture, d'ingénierie, de contrôle et d'analyses techniques_1</v>
      </c>
      <c r="B174" t="str">
        <f>INDEX(PDC!$F$1:$G$40,MATCH('RP2016'!C174,PDC!F:F,0),MATCH(PDC!$G$1,PDC!$F$1:$G$1,0))</f>
        <v>Activités juridiques, comptables, de gestion, d'architecture, d'ingénierie, de contrôle et d'analyses techniques</v>
      </c>
      <c r="C174" t="s">
        <v>225</v>
      </c>
      <c r="D174" t="s">
        <v>181</v>
      </c>
      <c r="E174" t="s">
        <v>199</v>
      </c>
      <c r="F174" s="58">
        <v>42.9199889976219</v>
      </c>
      <c r="G174">
        <f t="shared" ref="G174:G205" si="58">F174</f>
        <v>42.9199889976219</v>
      </c>
      <c r="P174" t="str">
        <f t="shared" si="41"/>
        <v>8425_40 à 49 ans</v>
      </c>
      <c r="Q174" t="s">
        <v>169</v>
      </c>
      <c r="R174" t="s">
        <v>40</v>
      </c>
      <c r="S174">
        <v>5264.4905639307299</v>
      </c>
      <c r="V174" t="str">
        <f t="shared" si="42"/>
        <v>8409_Toutes PCS</v>
      </c>
      <c r="W174" s="77" t="s">
        <v>294</v>
      </c>
      <c r="X174" s="77" t="s">
        <v>294</v>
      </c>
      <c r="Y174" t="s">
        <v>135</v>
      </c>
      <c r="Z174" s="58">
        <v>197653.546807848</v>
      </c>
      <c r="AC174" t="str">
        <f t="shared" si="43"/>
        <v>0064_Policiers et militaires_1</v>
      </c>
      <c r="AD174" t="str">
        <f>INDEX(PDC!$I$1:$L$33,MATCH('RP2016'!AF174,PDC!I:I,0),MATCH(PDC!$K$1,PDC!$I$1:$L$1,0))</f>
        <v>Policiers et militaires</v>
      </c>
      <c r="AE174" t="s">
        <v>199</v>
      </c>
      <c r="AF174" t="s">
        <v>283</v>
      </c>
      <c r="AG174" t="s">
        <v>185</v>
      </c>
      <c r="AH174" s="58">
        <v>63.815730125506398</v>
      </c>
      <c r="AI174">
        <f t="shared" si="44"/>
        <v>63.815730125506398</v>
      </c>
      <c r="AL174" t="str">
        <f t="shared" si="45"/>
        <v>8406_Autres activités de services</v>
      </c>
      <c r="AM174" t="str">
        <f>INDEX(PDC!$F$42:$G$60,MATCH('RP2016'!$AO174,PDC!$F$42:$F$60,0),2)</f>
        <v>Autres activités de services</v>
      </c>
      <c r="AN174">
        <v>8406</v>
      </c>
      <c r="AO174" t="s">
        <v>322</v>
      </c>
      <c r="AP174">
        <v>730.45</v>
      </c>
      <c r="AQ174">
        <v>1490.05</v>
      </c>
      <c r="AR174">
        <v>170.55</v>
      </c>
      <c r="AS174">
        <v>359.21</v>
      </c>
      <c r="AT174">
        <f t="shared" si="46"/>
        <v>2220.5</v>
      </c>
      <c r="AU174">
        <f t="shared" si="47"/>
        <v>529.76</v>
      </c>
      <c r="AV174" s="82">
        <f t="shared" si="48"/>
        <v>730.45</v>
      </c>
      <c r="AW174" s="82">
        <f t="shared" si="49"/>
        <v>1490.05</v>
      </c>
      <c r="AX174" s="82">
        <f t="shared" si="50"/>
        <v>170.55</v>
      </c>
      <c r="AY174" s="82">
        <f t="shared" si="51"/>
        <v>359.21</v>
      </c>
      <c r="AZ174" s="82">
        <f t="shared" si="52"/>
        <v>2220.5</v>
      </c>
      <c r="BA174" s="82">
        <f t="shared" si="53"/>
        <v>529.76</v>
      </c>
      <c r="BB174" s="82">
        <f t="shared" si="54"/>
        <v>2750.26</v>
      </c>
      <c r="BE174" t="str">
        <f t="shared" si="55"/>
        <v>8402_KZ_TP2_SEXE1</v>
      </c>
      <c r="BF174">
        <v>1</v>
      </c>
      <c r="BG174" t="s">
        <v>200</v>
      </c>
      <c r="BH174" t="s">
        <v>223</v>
      </c>
      <c r="BI174" t="s">
        <v>119</v>
      </c>
      <c r="BJ174" s="61">
        <v>20.289533314620002</v>
      </c>
      <c r="BK174" s="61">
        <f t="shared" si="56"/>
        <v>20.289533314620002</v>
      </c>
    </row>
    <row r="175" spans="1:63" x14ac:dyDescent="0.35">
      <c r="A175" t="str">
        <f t="shared" si="40"/>
        <v>0063_Activités juridiques, comptables, de gestion, d'architecture, d'ingénierie, de contrôle et d'analyses techniques_2</v>
      </c>
      <c r="B175" t="str">
        <f>INDEX(PDC!$F$1:$G$40,MATCH('RP2016'!C175,PDC!F:F,0),MATCH(PDC!$G$1,PDC!$F$1:$G$1,0))</f>
        <v>Activités juridiques, comptables, de gestion, d'architecture, d'ingénierie, de contrôle et d'analyses techniques</v>
      </c>
      <c r="C175" t="s">
        <v>225</v>
      </c>
      <c r="D175" t="s">
        <v>181</v>
      </c>
      <c r="E175" t="s">
        <v>200</v>
      </c>
      <c r="F175" s="58">
        <v>90.527930540319403</v>
      </c>
      <c r="G175">
        <f t="shared" si="58"/>
        <v>90.527930540319403</v>
      </c>
      <c r="P175" t="str">
        <f t="shared" si="41"/>
        <v>8425_50 à 59 ans</v>
      </c>
      <c r="Q175" t="s">
        <v>169</v>
      </c>
      <c r="R175" t="s">
        <v>41</v>
      </c>
      <c r="S175">
        <v>4825.9201776024402</v>
      </c>
      <c r="V175" t="str">
        <f t="shared" si="42"/>
        <v>8410_Toutes PCS</v>
      </c>
      <c r="W175" s="77" t="s">
        <v>294</v>
      </c>
      <c r="X175" s="77" t="s">
        <v>294</v>
      </c>
      <c r="Y175" t="s">
        <v>137</v>
      </c>
      <c r="Z175" s="58">
        <v>21046.766478312202</v>
      </c>
      <c r="AC175" t="str">
        <f t="shared" si="43"/>
        <v>0064_Policiers et militaires_2</v>
      </c>
      <c r="AD175" t="str">
        <f>INDEX(PDC!$I$1:$L$33,MATCH('RP2016'!AF175,PDC!I:I,0),MATCH(PDC!$K$1,PDC!$I$1:$L$1,0))</f>
        <v>Policiers et militaires</v>
      </c>
      <c r="AE175" t="s">
        <v>200</v>
      </c>
      <c r="AF175" t="s">
        <v>283</v>
      </c>
      <c r="AG175" t="s">
        <v>185</v>
      </c>
      <c r="AH175" s="58">
        <v>14.9895914375986</v>
      </c>
      <c r="AI175">
        <f t="shared" si="44"/>
        <v>14.9895914375986</v>
      </c>
      <c r="AL175" t="str">
        <f t="shared" si="45"/>
        <v>8406_Tous secteurs</v>
      </c>
      <c r="AM175" t="str">
        <f>INDEX(PDC!$F$42:$G$60,MATCH('RP2016'!$AO175,PDC!$F$42:$F$60,0),2)</f>
        <v>Tous secteurs</v>
      </c>
      <c r="AN175">
        <v>8406</v>
      </c>
      <c r="AO175" t="s">
        <v>78</v>
      </c>
      <c r="AP175">
        <v>26848.14</v>
      </c>
      <c r="AQ175">
        <v>24565.72</v>
      </c>
      <c r="AR175">
        <v>5373.12</v>
      </c>
      <c r="AS175">
        <v>5453.91</v>
      </c>
      <c r="AT175">
        <f t="shared" si="46"/>
        <v>51413.86</v>
      </c>
      <c r="AU175">
        <f t="shared" si="47"/>
        <v>10827.029999999999</v>
      </c>
      <c r="AV175" s="82">
        <f t="shared" si="48"/>
        <v>26848.14</v>
      </c>
      <c r="AW175" s="82">
        <f t="shared" si="49"/>
        <v>24565.72</v>
      </c>
      <c r="AX175" s="82">
        <f t="shared" si="50"/>
        <v>5373.12</v>
      </c>
      <c r="AY175" s="82">
        <f t="shared" si="51"/>
        <v>5453.91</v>
      </c>
      <c r="AZ175" s="82">
        <f t="shared" si="52"/>
        <v>51413.86</v>
      </c>
      <c r="BA175" s="82">
        <f t="shared" si="53"/>
        <v>10827.029999999999</v>
      </c>
      <c r="BB175" s="82">
        <f t="shared" si="54"/>
        <v>62240.89</v>
      </c>
      <c r="BE175" t="str">
        <f t="shared" si="55"/>
        <v>8402_LZ_TP1_SEXE1</v>
      </c>
      <c r="BF175">
        <v>1</v>
      </c>
      <c r="BG175" t="s">
        <v>199</v>
      </c>
      <c r="BH175" t="s">
        <v>224</v>
      </c>
      <c r="BI175" t="s">
        <v>119</v>
      </c>
      <c r="BJ175" s="61">
        <v>50.029927460261902</v>
      </c>
      <c r="BK175" s="61">
        <f t="shared" si="56"/>
        <v>50.029927460261902</v>
      </c>
    </row>
    <row r="176" spans="1:63" x14ac:dyDescent="0.35">
      <c r="A176" t="str">
        <f t="shared" si="40"/>
        <v>0063_Recherche-développement scientifique_1</v>
      </c>
      <c r="B176" t="str">
        <f>INDEX(PDC!$F$1:$G$40,MATCH('RP2016'!C176,PDC!F:F,0),MATCH(PDC!$G$1,PDC!$F$1:$G$1,0))</f>
        <v>Recherche-développement scientifique</v>
      </c>
      <c r="C176" t="s">
        <v>226</v>
      </c>
      <c r="D176" t="s">
        <v>181</v>
      </c>
      <c r="E176" t="s">
        <v>199</v>
      </c>
      <c r="F176" s="58">
        <v>5.0828392163105303</v>
      </c>
      <c r="G176">
        <f t="shared" si="58"/>
        <v>5.0828392163105303</v>
      </c>
      <c r="P176" t="str">
        <f t="shared" si="41"/>
        <v>8425_60 ans et plus</v>
      </c>
      <c r="Q176" t="s">
        <v>169</v>
      </c>
      <c r="R176" t="s">
        <v>42</v>
      </c>
      <c r="S176">
        <v>679.71440157639904</v>
      </c>
      <c r="V176" t="str">
        <f t="shared" si="42"/>
        <v>8411_Toutes PCS</v>
      </c>
      <c r="W176" s="77" t="s">
        <v>294</v>
      </c>
      <c r="X176" s="77" t="s">
        <v>294</v>
      </c>
      <c r="Y176" t="s">
        <v>139</v>
      </c>
      <c r="Z176" s="58">
        <v>12402.5714074399</v>
      </c>
      <c r="AC176" t="str">
        <f t="shared" si="43"/>
        <v>0064_Employés administratifs d'entreprise_1</v>
      </c>
      <c r="AD176" t="str">
        <f>INDEX(PDC!$I$1:$L$33,MATCH('RP2016'!AF176,PDC!I:I,0),MATCH(PDC!$K$1,PDC!$I$1:$L$1,0))</f>
        <v>Employés administratifs d'entreprise</v>
      </c>
      <c r="AE176" t="s">
        <v>199</v>
      </c>
      <c r="AF176" t="s">
        <v>284</v>
      </c>
      <c r="AG176" t="s">
        <v>185</v>
      </c>
      <c r="AH176" s="58">
        <v>23.1299119913628</v>
      </c>
      <c r="AI176">
        <f t="shared" si="44"/>
        <v>23.1299119913628</v>
      </c>
      <c r="AL176" t="str">
        <f t="shared" si="45"/>
        <v>8407_Agriculture, sylviculture et pêche</v>
      </c>
      <c r="AM176" t="str">
        <f>INDEX(PDC!$F$42:$G$60,MATCH('RP2016'!$AO176,PDC!$F$42:$F$60,0),2)</f>
        <v>Agriculture, sylviculture et pêche</v>
      </c>
      <c r="AN176">
        <v>8407</v>
      </c>
      <c r="AO176" t="s">
        <v>198</v>
      </c>
      <c r="AP176">
        <v>247.06</v>
      </c>
      <c r="AQ176">
        <v>129.97</v>
      </c>
      <c r="AR176">
        <v>139.52000000000001</v>
      </c>
      <c r="AS176">
        <v>142.56</v>
      </c>
      <c r="AT176">
        <f t="shared" si="46"/>
        <v>377.03</v>
      </c>
      <c r="AU176">
        <f t="shared" si="47"/>
        <v>282.08000000000004</v>
      </c>
      <c r="AV176" s="82">
        <f t="shared" si="48"/>
        <v>247.06</v>
      </c>
      <c r="AW176" s="82">
        <f t="shared" si="49"/>
        <v>129.97</v>
      </c>
      <c r="AX176" s="82">
        <f t="shared" si="50"/>
        <v>139.52000000000001</v>
      </c>
      <c r="AY176" s="82">
        <f t="shared" si="51"/>
        <v>142.56</v>
      </c>
      <c r="AZ176" s="82">
        <f t="shared" si="52"/>
        <v>377.03</v>
      </c>
      <c r="BA176" s="82">
        <f t="shared" si="53"/>
        <v>282.08000000000004</v>
      </c>
      <c r="BB176" s="82">
        <f t="shared" si="54"/>
        <v>659.11</v>
      </c>
      <c r="BE176" t="str">
        <f t="shared" si="55"/>
        <v>8402_LZ_TP2_SEXE1</v>
      </c>
      <c r="BF176">
        <v>1</v>
      </c>
      <c r="BG176" t="s">
        <v>200</v>
      </c>
      <c r="BH176" t="s">
        <v>224</v>
      </c>
      <c r="BI176" t="s">
        <v>119</v>
      </c>
      <c r="BJ176" s="61">
        <v>13.969750518168199</v>
      </c>
      <c r="BK176" s="61">
        <f t="shared" si="56"/>
        <v>13.969750518168199</v>
      </c>
    </row>
    <row r="177" spans="1:63" x14ac:dyDescent="0.35">
      <c r="A177" t="str">
        <f t="shared" si="40"/>
        <v>0063_Autres activités spécialisées, scientifiques et techniques_1</v>
      </c>
      <c r="B177" t="str">
        <f>INDEX(PDC!$F$1:$G$40,MATCH('RP2016'!C177,PDC!F:F,0),MATCH(PDC!$G$1,PDC!$F$1:$G$1,0))</f>
        <v>Autres activités spécialisées, scientifiques et techniques</v>
      </c>
      <c r="C177" t="s">
        <v>227</v>
      </c>
      <c r="D177" t="s">
        <v>181</v>
      </c>
      <c r="E177" t="s">
        <v>199</v>
      </c>
      <c r="F177" s="58">
        <v>10.047588196951301</v>
      </c>
      <c r="G177">
        <f t="shared" si="58"/>
        <v>10.047588196951301</v>
      </c>
      <c r="P177" t="str">
        <f t="shared" si="41"/>
        <v>8425_moins de 20 ans</v>
      </c>
      <c r="Q177" t="s">
        <v>169</v>
      </c>
      <c r="R177" t="s">
        <v>37</v>
      </c>
      <c r="S177">
        <v>498.28817662362098</v>
      </c>
      <c r="V177" t="str">
        <f t="shared" si="42"/>
        <v>8412_Toutes PCS</v>
      </c>
      <c r="W177" s="77" t="s">
        <v>294</v>
      </c>
      <c r="X177" s="77" t="s">
        <v>294</v>
      </c>
      <c r="Y177" t="s">
        <v>141</v>
      </c>
      <c r="Z177" s="58">
        <v>20220.703686492601</v>
      </c>
      <c r="AC177" t="str">
        <f t="shared" si="43"/>
        <v>0064_Employés administratifs d'entreprise_2</v>
      </c>
      <c r="AD177" t="str">
        <f>INDEX(PDC!$I$1:$L$33,MATCH('RP2016'!AF177,PDC!I:I,0),MATCH(PDC!$K$1,PDC!$I$1:$L$1,0))</f>
        <v>Employés administratifs d'entreprise</v>
      </c>
      <c r="AE177" t="s">
        <v>200</v>
      </c>
      <c r="AF177" t="s">
        <v>284</v>
      </c>
      <c r="AG177" t="s">
        <v>185</v>
      </c>
      <c r="AH177" s="58">
        <v>334.37023969298201</v>
      </c>
      <c r="AI177">
        <f t="shared" si="44"/>
        <v>334.37023969298201</v>
      </c>
      <c r="AL177" t="str">
        <f t="shared" si="45"/>
        <v>8407_Fabrication de denrées alimentaires, de boissons et  de produits à base de tabac</v>
      </c>
      <c r="AM177" t="str">
        <f>INDEX(PDC!$F$42:$G$60,MATCH('RP2016'!$AO177,PDC!$F$42:$F$60,0),2)</f>
        <v>Fabrication de denrées alimentaires, de boissons et  de produits à base de tabac</v>
      </c>
      <c r="AN177">
        <v>8407</v>
      </c>
      <c r="AO177" t="s">
        <v>314</v>
      </c>
      <c r="AP177">
        <v>910.78</v>
      </c>
      <c r="AQ177">
        <v>783.99</v>
      </c>
      <c r="AR177">
        <v>193.77</v>
      </c>
      <c r="AS177">
        <v>143.44</v>
      </c>
      <c r="AT177">
        <f t="shared" si="46"/>
        <v>1694.77</v>
      </c>
      <c r="AU177">
        <f t="shared" si="47"/>
        <v>337.21000000000004</v>
      </c>
      <c r="AV177" s="82">
        <f t="shared" si="48"/>
        <v>910.78</v>
      </c>
      <c r="AW177" s="82">
        <f t="shared" si="49"/>
        <v>783.99</v>
      </c>
      <c r="AX177" s="82">
        <f t="shared" si="50"/>
        <v>193.77</v>
      </c>
      <c r="AY177" s="82">
        <f t="shared" si="51"/>
        <v>143.44</v>
      </c>
      <c r="AZ177" s="82">
        <f t="shared" si="52"/>
        <v>1694.77</v>
      </c>
      <c r="BA177" s="82">
        <f t="shared" si="53"/>
        <v>337.21000000000004</v>
      </c>
      <c r="BB177" s="82">
        <f t="shared" si="54"/>
        <v>2031.98</v>
      </c>
      <c r="BE177" t="str">
        <f t="shared" si="55"/>
        <v>8402_MN_TP1_SEXE1</v>
      </c>
      <c r="BF177">
        <v>1</v>
      </c>
      <c r="BG177" t="s">
        <v>199</v>
      </c>
      <c r="BH177" t="s">
        <v>320</v>
      </c>
      <c r="BI177" t="s">
        <v>119</v>
      </c>
      <c r="BJ177" s="61">
        <v>831.30007361599098</v>
      </c>
      <c r="BK177" s="61">
        <f t="shared" si="56"/>
        <v>831.30007361599098</v>
      </c>
    </row>
    <row r="178" spans="1:63" x14ac:dyDescent="0.35">
      <c r="A178" t="str">
        <f t="shared" si="40"/>
        <v>0063_Autres activités spécialisées, scientifiques et techniques_2</v>
      </c>
      <c r="B178" t="str">
        <f>INDEX(PDC!$F$1:$G$40,MATCH('RP2016'!C178,PDC!F:F,0),MATCH(PDC!$G$1,PDC!$F$1:$G$1,0))</f>
        <v>Autres activités spécialisées, scientifiques et techniques</v>
      </c>
      <c r="C178" t="s">
        <v>227</v>
      </c>
      <c r="D178" t="s">
        <v>181</v>
      </c>
      <c r="E178" t="s">
        <v>200</v>
      </c>
      <c r="F178" s="58">
        <v>45.407790910936697</v>
      </c>
      <c r="G178">
        <f t="shared" si="58"/>
        <v>45.407790910936697</v>
      </c>
      <c r="P178" t="str">
        <f t="shared" si="41"/>
        <v>8426_20 à 29 ans</v>
      </c>
      <c r="Q178" t="s">
        <v>171</v>
      </c>
      <c r="R178" t="s">
        <v>38</v>
      </c>
      <c r="S178">
        <v>6781.0494085443597</v>
      </c>
      <c r="V178" t="str">
        <f t="shared" si="42"/>
        <v>8413_Toutes PCS</v>
      </c>
      <c r="W178" s="77" t="s">
        <v>294</v>
      </c>
      <c r="X178" s="77" t="s">
        <v>294</v>
      </c>
      <c r="Y178" t="s">
        <v>143</v>
      </c>
      <c r="Z178" s="58">
        <v>40100.7066887244</v>
      </c>
      <c r="AC178" t="str">
        <f t="shared" si="43"/>
        <v>0064_Employés de commerce_1</v>
      </c>
      <c r="AD178" t="str">
        <f>INDEX(PDC!$I$1:$L$33,MATCH('RP2016'!AF178,PDC!I:I,0),MATCH(PDC!$K$1,PDC!$I$1:$L$1,0))</f>
        <v>Employés de commerce</v>
      </c>
      <c r="AE178" t="s">
        <v>199</v>
      </c>
      <c r="AF178" t="s">
        <v>285</v>
      </c>
      <c r="AG178" t="s">
        <v>185</v>
      </c>
      <c r="AH178" s="58">
        <v>40.653183499713101</v>
      </c>
      <c r="AI178">
        <f t="shared" si="44"/>
        <v>40.653183499713101</v>
      </c>
      <c r="AL178" t="str">
        <f t="shared" si="45"/>
        <v>8407_Cokéfaction et raffinage</v>
      </c>
      <c r="AM178" t="str">
        <f>INDEX(PDC!$F$42:$G$60,MATCH('RP2016'!$AO178,PDC!$F$42:$F$60,0),2)</f>
        <v>Cokéfaction et raffinage</v>
      </c>
      <c r="AN178">
        <v>8407</v>
      </c>
      <c r="AO178" t="s">
        <v>323</v>
      </c>
      <c r="AP178">
        <v>1.02</v>
      </c>
      <c r="AT178">
        <f t="shared" si="46"/>
        <v>1.02</v>
      </c>
      <c r="AU178">
        <f t="shared" si="47"/>
        <v>0</v>
      </c>
      <c r="AV178" s="82" t="str">
        <f t="shared" si="48"/>
        <v>(s)</v>
      </c>
      <c r="AW178" s="82">
        <f t="shared" si="49"/>
        <v>0</v>
      </c>
      <c r="AX178" s="82">
        <f t="shared" si="50"/>
        <v>0</v>
      </c>
      <c r="AY178" s="82">
        <f t="shared" si="51"/>
        <v>0</v>
      </c>
      <c r="AZ178" s="82" t="str">
        <f t="shared" si="52"/>
        <v>(s)</v>
      </c>
      <c r="BA178" s="82">
        <f t="shared" si="53"/>
        <v>0</v>
      </c>
      <c r="BB178" s="82" t="str">
        <f t="shared" si="54"/>
        <v/>
      </c>
      <c r="BE178" t="str">
        <f t="shared" si="55"/>
        <v>8402_MN_TP2_SEXE1</v>
      </c>
      <c r="BF178">
        <v>1</v>
      </c>
      <c r="BG178" t="s">
        <v>200</v>
      </c>
      <c r="BH178" t="s">
        <v>320</v>
      </c>
      <c r="BI178" t="s">
        <v>119</v>
      </c>
      <c r="BJ178" s="61">
        <v>224.67565414872701</v>
      </c>
      <c r="BK178" s="61">
        <f t="shared" si="56"/>
        <v>224.67565414872701</v>
      </c>
    </row>
    <row r="179" spans="1:63" x14ac:dyDescent="0.35">
      <c r="A179" t="str">
        <f t="shared" si="40"/>
        <v>0063_Activités de services administratifs et de soutien_1</v>
      </c>
      <c r="B179" t="str">
        <f>INDEX(PDC!$F$1:$G$40,MATCH('RP2016'!C179,PDC!F:F,0),MATCH(PDC!$G$1,PDC!$F$1:$G$1,0))</f>
        <v>Activités de services administratifs et de soutien</v>
      </c>
      <c r="C179" t="s">
        <v>228</v>
      </c>
      <c r="D179" t="s">
        <v>181</v>
      </c>
      <c r="E179" t="s">
        <v>199</v>
      </c>
      <c r="F179" s="58">
        <v>170.51417843886799</v>
      </c>
      <c r="G179">
        <f t="shared" si="58"/>
        <v>170.51417843886799</v>
      </c>
      <c r="P179" t="str">
        <f t="shared" si="41"/>
        <v>8426_30 à 39 ans</v>
      </c>
      <c r="Q179" t="s">
        <v>171</v>
      </c>
      <c r="R179" t="s">
        <v>39</v>
      </c>
      <c r="S179">
        <v>8203.4768606680209</v>
      </c>
      <c r="V179" t="str">
        <f t="shared" si="42"/>
        <v>8414_Toutes PCS</v>
      </c>
      <c r="W179" s="77" t="s">
        <v>294</v>
      </c>
      <c r="X179" s="77" t="s">
        <v>294</v>
      </c>
      <c r="Y179" t="s">
        <v>145</v>
      </c>
      <c r="Z179" s="58">
        <v>28326.0112134876</v>
      </c>
      <c r="AC179" t="str">
        <f t="shared" si="43"/>
        <v>0064_Employés de commerce_2</v>
      </c>
      <c r="AD179" t="str">
        <f>INDEX(PDC!$I$1:$L$33,MATCH('RP2016'!AF179,PDC!I:I,0),MATCH(PDC!$K$1,PDC!$I$1:$L$1,0))</f>
        <v>Employés de commerce</v>
      </c>
      <c r="AE179" t="s">
        <v>200</v>
      </c>
      <c r="AF179" t="s">
        <v>285</v>
      </c>
      <c r="AG179" t="s">
        <v>185</v>
      </c>
      <c r="AH179" s="58">
        <v>346.70737531395002</v>
      </c>
      <c r="AI179">
        <f t="shared" si="44"/>
        <v>346.70737531395002</v>
      </c>
      <c r="AL179" t="str">
        <f t="shared" si="45"/>
        <v>8407_Fabrication d'équipements électriques, électroniques, informatiques ; fabrication de machines</v>
      </c>
      <c r="AM179" t="str">
        <f>INDEX(PDC!$F$42:$G$60,MATCH('RP2016'!$AO179,PDC!$F$42:$F$60,0),2)</f>
        <v>Fabrication d'équipements électriques, électroniques, informatiques ; fabrication de machines</v>
      </c>
      <c r="AN179">
        <v>8407</v>
      </c>
      <c r="AO179" t="s">
        <v>315</v>
      </c>
      <c r="AP179">
        <v>1824.44</v>
      </c>
      <c r="AQ179">
        <v>488.42</v>
      </c>
      <c r="AR179">
        <v>117.14</v>
      </c>
      <c r="AS179">
        <v>83.77</v>
      </c>
      <c r="AT179">
        <f t="shared" si="46"/>
        <v>2312.86</v>
      </c>
      <c r="AU179">
        <f t="shared" si="47"/>
        <v>200.91</v>
      </c>
      <c r="AV179" s="82">
        <f t="shared" si="48"/>
        <v>1824.44</v>
      </c>
      <c r="AW179" s="82">
        <f t="shared" si="49"/>
        <v>488.42</v>
      </c>
      <c r="AX179" s="82">
        <f t="shared" si="50"/>
        <v>117.14</v>
      </c>
      <c r="AY179" s="82">
        <f t="shared" si="51"/>
        <v>83.77</v>
      </c>
      <c r="AZ179" s="82">
        <f t="shared" si="52"/>
        <v>2312.86</v>
      </c>
      <c r="BA179" s="82">
        <f t="shared" si="53"/>
        <v>200.91</v>
      </c>
      <c r="BB179" s="82">
        <f t="shared" si="54"/>
        <v>2513.77</v>
      </c>
      <c r="BE179" t="str">
        <f t="shared" si="55"/>
        <v>8402_OQ_TP1_SEXE1</v>
      </c>
      <c r="BF179">
        <v>1</v>
      </c>
      <c r="BG179" t="s">
        <v>199</v>
      </c>
      <c r="BH179" t="s">
        <v>321</v>
      </c>
      <c r="BI179" t="s">
        <v>119</v>
      </c>
      <c r="BJ179" s="61">
        <v>2141.1088138813402</v>
      </c>
      <c r="BK179" s="61">
        <f t="shared" si="56"/>
        <v>2141.1088138813402</v>
      </c>
    </row>
    <row r="180" spans="1:63" x14ac:dyDescent="0.35">
      <c r="A180" t="str">
        <f t="shared" si="40"/>
        <v>0063_Activités de services administratifs et de soutien_2</v>
      </c>
      <c r="B180" t="str">
        <f>INDEX(PDC!$F$1:$G$40,MATCH('RP2016'!C180,PDC!F:F,0),MATCH(PDC!$G$1,PDC!$F$1:$G$1,0))</f>
        <v>Activités de services administratifs et de soutien</v>
      </c>
      <c r="C180" t="s">
        <v>228</v>
      </c>
      <c r="D180" t="s">
        <v>181</v>
      </c>
      <c r="E180" t="s">
        <v>200</v>
      </c>
      <c r="F180" s="58">
        <v>111.483799816348</v>
      </c>
      <c r="G180">
        <f t="shared" si="58"/>
        <v>111.483799816348</v>
      </c>
      <c r="P180" t="str">
        <f t="shared" si="41"/>
        <v>8426_40 à 49 ans</v>
      </c>
      <c r="Q180" t="s">
        <v>171</v>
      </c>
      <c r="R180" t="s">
        <v>40</v>
      </c>
      <c r="S180">
        <v>9429.6721517990809</v>
      </c>
      <c r="V180" t="str">
        <f t="shared" si="42"/>
        <v>8415_Toutes PCS</v>
      </c>
      <c r="W180" s="77" t="s">
        <v>294</v>
      </c>
      <c r="X180" s="77" t="s">
        <v>294</v>
      </c>
      <c r="Y180" t="s">
        <v>147</v>
      </c>
      <c r="Z180" s="58">
        <v>27942.442902766001</v>
      </c>
      <c r="AC180" t="str">
        <f t="shared" si="43"/>
        <v>0064_Personnels des services directs aux particuliers_1</v>
      </c>
      <c r="AD180" t="str">
        <f>INDEX(PDC!$I$1:$L$33,MATCH('RP2016'!AF180,PDC!I:I,0),MATCH(PDC!$K$1,PDC!$I$1:$L$1,0))</f>
        <v>Personnels des services directs aux particuliers</v>
      </c>
      <c r="AE180" t="s">
        <v>199</v>
      </c>
      <c r="AF180" t="s">
        <v>286</v>
      </c>
      <c r="AG180" t="s">
        <v>185</v>
      </c>
      <c r="AH180" s="58">
        <v>93.705915948374596</v>
      </c>
      <c r="AI180">
        <f t="shared" si="44"/>
        <v>93.705915948374596</v>
      </c>
      <c r="AL180" t="str">
        <f t="shared" si="45"/>
        <v>8407_Fabrication de matériels de transport</v>
      </c>
      <c r="AM180" t="str">
        <f>INDEX(PDC!$F$42:$G$60,MATCH('RP2016'!$AO180,PDC!$F$42:$F$60,0),2)</f>
        <v>Fabrication de matériels de transport</v>
      </c>
      <c r="AN180">
        <v>8407</v>
      </c>
      <c r="AO180" t="s">
        <v>316</v>
      </c>
      <c r="AP180">
        <v>173.32</v>
      </c>
      <c r="AQ180">
        <v>31.64</v>
      </c>
      <c r="AR180">
        <v>7.73</v>
      </c>
      <c r="AT180">
        <f t="shared" si="46"/>
        <v>204.95999999999998</v>
      </c>
      <c r="AU180">
        <f t="shared" si="47"/>
        <v>7.73</v>
      </c>
      <c r="AV180" s="82">
        <f t="shared" si="48"/>
        <v>173.32</v>
      </c>
      <c r="AW180" s="82">
        <f t="shared" si="49"/>
        <v>31.64</v>
      </c>
      <c r="AX180" s="82">
        <f t="shared" si="50"/>
        <v>7.73</v>
      </c>
      <c r="AY180" s="82">
        <f t="shared" si="51"/>
        <v>0</v>
      </c>
      <c r="AZ180" s="82">
        <f t="shared" si="52"/>
        <v>204.95999999999998</v>
      </c>
      <c r="BA180" s="82">
        <f t="shared" si="53"/>
        <v>7.73</v>
      </c>
      <c r="BB180" s="82">
        <f t="shared" si="54"/>
        <v>212.68999999999997</v>
      </c>
      <c r="BE180" t="str">
        <f t="shared" si="55"/>
        <v>8402_OQ_TP2_SEXE1</v>
      </c>
      <c r="BF180">
        <v>1</v>
      </c>
      <c r="BG180" t="s">
        <v>200</v>
      </c>
      <c r="BH180" t="s">
        <v>321</v>
      </c>
      <c r="BI180" t="s">
        <v>119</v>
      </c>
      <c r="BJ180" s="61">
        <v>463.42471930432299</v>
      </c>
      <c r="BK180" s="61">
        <f t="shared" si="56"/>
        <v>463.42471930432299</v>
      </c>
    </row>
    <row r="181" spans="1:63" x14ac:dyDescent="0.35">
      <c r="A181" t="str">
        <f t="shared" si="40"/>
        <v>0063_Administration publique_1</v>
      </c>
      <c r="B181" t="str">
        <f>INDEX(PDC!$F$1:$G$40,MATCH('RP2016'!C181,PDC!F:F,0),MATCH(PDC!$G$1,PDC!$F$1:$G$1,0))</f>
        <v>Administration publique</v>
      </c>
      <c r="C181" t="s">
        <v>229</v>
      </c>
      <c r="D181" t="s">
        <v>181</v>
      </c>
      <c r="E181" t="s">
        <v>199</v>
      </c>
      <c r="F181" s="58">
        <v>209.33795096738399</v>
      </c>
      <c r="G181">
        <f t="shared" si="58"/>
        <v>209.33795096738399</v>
      </c>
      <c r="P181" t="str">
        <f t="shared" si="41"/>
        <v>8426_50 à 59 ans</v>
      </c>
      <c r="Q181" t="s">
        <v>171</v>
      </c>
      <c r="R181" t="s">
        <v>41</v>
      </c>
      <c r="S181">
        <v>9483.6115191537792</v>
      </c>
      <c r="V181" t="str">
        <f t="shared" si="42"/>
        <v>8416_Toutes PCS</v>
      </c>
      <c r="W181" s="77" t="s">
        <v>294</v>
      </c>
      <c r="X181" s="77" t="s">
        <v>294</v>
      </c>
      <c r="Y181" t="s">
        <v>149</v>
      </c>
      <c r="Z181" s="58">
        <v>68489.998018273502</v>
      </c>
      <c r="AC181" t="str">
        <f t="shared" si="43"/>
        <v>0064_Personnels des services directs aux particuliers_2</v>
      </c>
      <c r="AD181" t="str">
        <f>INDEX(PDC!$I$1:$L$33,MATCH('RP2016'!AF181,PDC!I:I,0),MATCH(PDC!$K$1,PDC!$I$1:$L$1,0))</f>
        <v>Personnels des services directs aux particuliers</v>
      </c>
      <c r="AE181" t="s">
        <v>200</v>
      </c>
      <c r="AF181" t="s">
        <v>286</v>
      </c>
      <c r="AG181" t="s">
        <v>185</v>
      </c>
      <c r="AH181" s="58">
        <v>634.92827851564596</v>
      </c>
      <c r="AI181">
        <f t="shared" si="44"/>
        <v>634.92827851564596</v>
      </c>
      <c r="AL181" t="str">
        <f t="shared" si="45"/>
        <v>8407_Fabrication d'autres produits industriels</v>
      </c>
      <c r="AM181" t="str">
        <f>INDEX(PDC!$F$42:$G$60,MATCH('RP2016'!$AO181,PDC!$F$42:$F$60,0),2)</f>
        <v>Fabrication d'autres produits industriels</v>
      </c>
      <c r="AN181">
        <v>8407</v>
      </c>
      <c r="AO181" t="s">
        <v>317</v>
      </c>
      <c r="AP181">
        <v>2932.05</v>
      </c>
      <c r="AQ181">
        <v>1013.09</v>
      </c>
      <c r="AR181">
        <v>289.06</v>
      </c>
      <c r="AS181">
        <v>68.680000000000007</v>
      </c>
      <c r="AT181">
        <f t="shared" si="46"/>
        <v>3945.1400000000003</v>
      </c>
      <c r="AU181">
        <f t="shared" si="47"/>
        <v>357.74</v>
      </c>
      <c r="AV181" s="82">
        <f t="shared" si="48"/>
        <v>2932.05</v>
      </c>
      <c r="AW181" s="82">
        <f t="shared" si="49"/>
        <v>1013.09</v>
      </c>
      <c r="AX181" s="82">
        <f t="shared" si="50"/>
        <v>289.06</v>
      </c>
      <c r="AY181" s="82">
        <f t="shared" si="51"/>
        <v>68.680000000000007</v>
      </c>
      <c r="AZ181" s="82">
        <f t="shared" si="52"/>
        <v>3945.1400000000003</v>
      </c>
      <c r="BA181" s="82">
        <f t="shared" si="53"/>
        <v>357.74</v>
      </c>
      <c r="BB181" s="82">
        <f t="shared" si="54"/>
        <v>4302.88</v>
      </c>
      <c r="BE181" t="str">
        <f t="shared" si="55"/>
        <v>8402_RU_TP1_SEXE1</v>
      </c>
      <c r="BF181">
        <v>1</v>
      </c>
      <c r="BG181" t="s">
        <v>199</v>
      </c>
      <c r="BH181" t="s">
        <v>322</v>
      </c>
      <c r="BI181" t="s">
        <v>119</v>
      </c>
      <c r="BJ181" s="61">
        <v>547.88907174829797</v>
      </c>
      <c r="BK181" s="61">
        <f t="shared" si="56"/>
        <v>547.88907174829797</v>
      </c>
    </row>
    <row r="182" spans="1:63" x14ac:dyDescent="0.35">
      <c r="A182" t="str">
        <f t="shared" si="40"/>
        <v>0063_Administration publique_2</v>
      </c>
      <c r="B182" t="str">
        <f>INDEX(PDC!$F$1:$G$40,MATCH('RP2016'!C182,PDC!F:F,0),MATCH(PDC!$G$1,PDC!$F$1:$G$1,0))</f>
        <v>Administration publique</v>
      </c>
      <c r="C182" t="s">
        <v>229</v>
      </c>
      <c r="D182" t="s">
        <v>181</v>
      </c>
      <c r="E182" t="s">
        <v>200</v>
      </c>
      <c r="F182" s="58">
        <v>181.26110476740101</v>
      </c>
      <c r="G182">
        <f t="shared" si="58"/>
        <v>181.26110476740101</v>
      </c>
      <c r="P182" t="str">
        <f t="shared" si="41"/>
        <v>8426_60 ans et plus</v>
      </c>
      <c r="Q182" t="s">
        <v>171</v>
      </c>
      <c r="R182" t="s">
        <v>42</v>
      </c>
      <c r="S182">
        <v>1350.32417482454</v>
      </c>
      <c r="V182" t="str">
        <f t="shared" si="42"/>
        <v>8417_Toutes PCS</v>
      </c>
      <c r="W182" s="77" t="s">
        <v>294</v>
      </c>
      <c r="X182" s="77" t="s">
        <v>294</v>
      </c>
      <c r="Y182" t="s">
        <v>151</v>
      </c>
      <c r="Z182" s="58">
        <v>20185.390838397201</v>
      </c>
      <c r="AC182" t="str">
        <f t="shared" si="43"/>
        <v>0064_Ouvriers qualifiés de type industriel_1</v>
      </c>
      <c r="AD182" t="str">
        <f>INDEX(PDC!$I$1:$L$33,MATCH('RP2016'!AF182,PDC!I:I,0),MATCH(PDC!$K$1,PDC!$I$1:$L$1,0))</f>
        <v>Ouvriers qualifiés de type industriel</v>
      </c>
      <c r="AE182" t="s">
        <v>199</v>
      </c>
      <c r="AF182" t="s">
        <v>287</v>
      </c>
      <c r="AG182" t="s">
        <v>185</v>
      </c>
      <c r="AH182" s="58">
        <v>155.129986148108</v>
      </c>
      <c r="AI182">
        <f t="shared" si="44"/>
        <v>155.129986148108</v>
      </c>
      <c r="AL182" t="str">
        <f t="shared" si="45"/>
        <v>8407_Industries extractives,  énergie, eau, gestion des déchets et dépollution</v>
      </c>
      <c r="AM182" t="str">
        <f>INDEX(PDC!$F$42:$G$60,MATCH('RP2016'!$AO182,PDC!$F$42:$F$60,0),2)</f>
        <v>Industries extractives,  énergie, eau, gestion des déchets et dépollution</v>
      </c>
      <c r="AN182">
        <v>8407</v>
      </c>
      <c r="AO182" t="s">
        <v>318</v>
      </c>
      <c r="AP182">
        <v>1284.5</v>
      </c>
      <c r="AQ182">
        <v>470.91</v>
      </c>
      <c r="AR182">
        <v>120.21</v>
      </c>
      <c r="AS182">
        <v>46.83</v>
      </c>
      <c r="AT182">
        <f t="shared" si="46"/>
        <v>1755.41</v>
      </c>
      <c r="AU182">
        <f t="shared" si="47"/>
        <v>167.04</v>
      </c>
      <c r="AV182" s="82">
        <f t="shared" si="48"/>
        <v>1284.5</v>
      </c>
      <c r="AW182" s="82">
        <f t="shared" si="49"/>
        <v>470.91</v>
      </c>
      <c r="AX182" s="82">
        <f t="shared" si="50"/>
        <v>120.21</v>
      </c>
      <c r="AY182" s="82">
        <f t="shared" si="51"/>
        <v>46.83</v>
      </c>
      <c r="AZ182" s="82">
        <f t="shared" si="52"/>
        <v>1755.41</v>
      </c>
      <c r="BA182" s="82">
        <f t="shared" si="53"/>
        <v>167.04</v>
      </c>
      <c r="BB182" s="82">
        <f t="shared" si="54"/>
        <v>1922.45</v>
      </c>
      <c r="BE182" t="str">
        <f t="shared" si="55"/>
        <v>8402_RU_TP2_SEXE1</v>
      </c>
      <c r="BF182">
        <v>1</v>
      </c>
      <c r="BG182" t="s">
        <v>200</v>
      </c>
      <c r="BH182" t="s">
        <v>322</v>
      </c>
      <c r="BI182" t="s">
        <v>119</v>
      </c>
      <c r="BJ182" s="61">
        <v>216.88820133993099</v>
      </c>
      <c r="BK182" s="61">
        <f t="shared" si="56"/>
        <v>216.88820133993099</v>
      </c>
    </row>
    <row r="183" spans="1:63" x14ac:dyDescent="0.35">
      <c r="A183" t="str">
        <f t="shared" si="40"/>
        <v>0063_Enseignement_1</v>
      </c>
      <c r="B183" t="str">
        <f>INDEX(PDC!$F$1:$G$40,MATCH('RP2016'!C183,PDC!F:F,0),MATCH(PDC!$G$1,PDC!$F$1:$G$1,0))</f>
        <v>Enseignement</v>
      </c>
      <c r="C183" t="s">
        <v>230</v>
      </c>
      <c r="D183" t="s">
        <v>181</v>
      </c>
      <c r="E183" t="s">
        <v>199</v>
      </c>
      <c r="F183" s="58">
        <v>62.236444979714904</v>
      </c>
      <c r="G183">
        <f t="shared" si="58"/>
        <v>62.236444979714904</v>
      </c>
      <c r="P183" t="str">
        <f t="shared" si="41"/>
        <v>8426_moins de 20 ans</v>
      </c>
      <c r="Q183" t="s">
        <v>171</v>
      </c>
      <c r="R183" t="s">
        <v>37</v>
      </c>
      <c r="S183">
        <v>1152.5858800936401</v>
      </c>
      <c r="V183" t="str">
        <f t="shared" si="42"/>
        <v>8418_Toutes PCS</v>
      </c>
      <c r="W183" s="77" t="s">
        <v>294</v>
      </c>
      <c r="X183" s="77" t="s">
        <v>294</v>
      </c>
      <c r="Y183" t="s">
        <v>153</v>
      </c>
      <c r="Z183" s="58">
        <v>19594.996062007802</v>
      </c>
      <c r="AC183" t="str">
        <f t="shared" si="43"/>
        <v>0064_Ouvriers qualifiés de type industriel_2</v>
      </c>
      <c r="AD183" t="str">
        <f>INDEX(PDC!$I$1:$L$33,MATCH('RP2016'!AF183,PDC!I:I,0),MATCH(PDC!$K$1,PDC!$I$1:$L$1,0))</f>
        <v>Ouvriers qualifiés de type industriel</v>
      </c>
      <c r="AE183" t="s">
        <v>200</v>
      </c>
      <c r="AF183" t="s">
        <v>287</v>
      </c>
      <c r="AG183" t="s">
        <v>185</v>
      </c>
      <c r="AH183" s="58">
        <v>39.937533013827199</v>
      </c>
      <c r="AI183">
        <f t="shared" si="44"/>
        <v>39.937533013827199</v>
      </c>
      <c r="AL183" t="str">
        <f t="shared" si="45"/>
        <v>8407_Construction</v>
      </c>
      <c r="AM183" t="str">
        <f>INDEX(PDC!$F$42:$G$60,MATCH('RP2016'!$AO183,PDC!$F$42:$F$60,0),2)</f>
        <v>Construction</v>
      </c>
      <c r="AN183">
        <v>8407</v>
      </c>
      <c r="AO183" t="s">
        <v>216</v>
      </c>
      <c r="AP183">
        <v>4542.1400000000003</v>
      </c>
      <c r="AQ183">
        <v>903.73</v>
      </c>
      <c r="AR183">
        <v>643.22</v>
      </c>
      <c r="AS183">
        <v>78.95</v>
      </c>
      <c r="AT183">
        <f t="shared" si="46"/>
        <v>5445.8700000000008</v>
      </c>
      <c r="AU183">
        <f t="shared" si="47"/>
        <v>722.17000000000007</v>
      </c>
      <c r="AV183" s="82">
        <f t="shared" si="48"/>
        <v>4542.1400000000003</v>
      </c>
      <c r="AW183" s="82">
        <f t="shared" si="49"/>
        <v>903.73</v>
      </c>
      <c r="AX183" s="82">
        <f t="shared" si="50"/>
        <v>643.22</v>
      </c>
      <c r="AY183" s="82">
        <f t="shared" si="51"/>
        <v>78.95</v>
      </c>
      <c r="AZ183" s="82">
        <f t="shared" si="52"/>
        <v>5445.8700000000008</v>
      </c>
      <c r="BA183" s="82">
        <f t="shared" si="53"/>
        <v>722.17000000000007</v>
      </c>
      <c r="BB183" s="82">
        <f t="shared" si="54"/>
        <v>6168.0400000000009</v>
      </c>
      <c r="BE183" t="str">
        <f t="shared" si="55"/>
        <v>8403_AZ_TP1_SEXE1</v>
      </c>
      <c r="BF183">
        <v>1</v>
      </c>
      <c r="BG183" t="s">
        <v>199</v>
      </c>
      <c r="BH183" t="s">
        <v>198</v>
      </c>
      <c r="BI183" t="s">
        <v>121</v>
      </c>
      <c r="BJ183" s="61">
        <v>301.75253303338502</v>
      </c>
      <c r="BK183" s="61">
        <f t="shared" si="56"/>
        <v>301.75253303338502</v>
      </c>
    </row>
    <row r="184" spans="1:63" x14ac:dyDescent="0.35">
      <c r="A184" t="str">
        <f t="shared" si="40"/>
        <v>0063_Enseignement_2</v>
      </c>
      <c r="B184" t="str">
        <f>INDEX(PDC!$F$1:$G$40,MATCH('RP2016'!C184,PDC!F:F,0),MATCH(PDC!$G$1,PDC!$F$1:$G$1,0))</f>
        <v>Enseignement</v>
      </c>
      <c r="C184" t="s">
        <v>230</v>
      </c>
      <c r="D184" t="s">
        <v>181</v>
      </c>
      <c r="E184" t="s">
        <v>200</v>
      </c>
      <c r="F184" s="58">
        <v>180.49214087342199</v>
      </c>
      <c r="G184">
        <f t="shared" si="58"/>
        <v>180.49214087342199</v>
      </c>
      <c r="P184" t="str">
        <f t="shared" si="41"/>
        <v>8427_20 à 29 ans</v>
      </c>
      <c r="Q184" t="s">
        <v>173</v>
      </c>
      <c r="R184" t="s">
        <v>38</v>
      </c>
      <c r="S184">
        <v>4598.0228978594596</v>
      </c>
      <c r="V184" t="str">
        <f t="shared" si="42"/>
        <v>8419_Toutes PCS</v>
      </c>
      <c r="W184" s="77" t="s">
        <v>294</v>
      </c>
      <c r="X184" s="77" t="s">
        <v>294</v>
      </c>
      <c r="Y184" t="s">
        <v>155</v>
      </c>
      <c r="Z184" s="58">
        <v>29350.714352340601</v>
      </c>
      <c r="AA184" s="77"/>
      <c r="AC184" t="str">
        <f t="shared" si="43"/>
        <v>0064_Ouvriers qualifiés de type artisanal_1</v>
      </c>
      <c r="AD184" t="str">
        <f>INDEX(PDC!$I$1:$L$33,MATCH('RP2016'!AF184,PDC!I:I,0),MATCH(PDC!$K$1,PDC!$I$1:$L$1,0))</f>
        <v>Ouvriers qualifiés de type artisanal</v>
      </c>
      <c r="AE184" t="s">
        <v>199</v>
      </c>
      <c r="AF184" t="s">
        <v>107</v>
      </c>
      <c r="AG184" t="s">
        <v>185</v>
      </c>
      <c r="AH184" s="58">
        <v>396.12039859708898</v>
      </c>
      <c r="AI184">
        <f t="shared" si="44"/>
        <v>396.12039859708898</v>
      </c>
      <c r="AL184" t="str">
        <f t="shared" si="45"/>
        <v>8407_Commerce ; réparation d'automobiles et de motocycles</v>
      </c>
      <c r="AM184" t="str">
        <f>INDEX(PDC!$F$42:$G$60,MATCH('RP2016'!$AO184,PDC!$F$42:$F$60,0),2)</f>
        <v>Commerce ; réparation d'automobiles et de motocycles</v>
      </c>
      <c r="AN184">
        <v>8407</v>
      </c>
      <c r="AO184" t="s">
        <v>217</v>
      </c>
      <c r="AP184">
        <v>5166.6400000000003</v>
      </c>
      <c r="AQ184">
        <v>4844.97</v>
      </c>
      <c r="AR184">
        <v>492.99</v>
      </c>
      <c r="AS184">
        <v>588.79999999999995</v>
      </c>
      <c r="AT184">
        <f t="shared" si="46"/>
        <v>10011.61</v>
      </c>
      <c r="AU184">
        <f t="shared" si="47"/>
        <v>1081.79</v>
      </c>
      <c r="AV184" s="82">
        <f t="shared" si="48"/>
        <v>5166.6400000000003</v>
      </c>
      <c r="AW184" s="82">
        <f t="shared" si="49"/>
        <v>4844.97</v>
      </c>
      <c r="AX184" s="82">
        <f t="shared" si="50"/>
        <v>492.99</v>
      </c>
      <c r="AY184" s="82">
        <f t="shared" si="51"/>
        <v>588.79999999999995</v>
      </c>
      <c r="AZ184" s="82">
        <f t="shared" si="52"/>
        <v>10011.61</v>
      </c>
      <c r="BA184" s="82">
        <f t="shared" si="53"/>
        <v>1081.79</v>
      </c>
      <c r="BB184" s="82">
        <f t="shared" si="54"/>
        <v>11093.400000000001</v>
      </c>
      <c r="BE184" t="str">
        <f t="shared" si="55"/>
        <v>8403_AZ_TP2_SEXE1</v>
      </c>
      <c r="BF184">
        <v>1</v>
      </c>
      <c r="BG184" t="s">
        <v>200</v>
      </c>
      <c r="BH184" t="s">
        <v>198</v>
      </c>
      <c r="BI184" t="s">
        <v>121</v>
      </c>
      <c r="BJ184" s="61">
        <v>73.693691817038896</v>
      </c>
      <c r="BK184" s="61">
        <f t="shared" si="56"/>
        <v>73.693691817038896</v>
      </c>
    </row>
    <row r="185" spans="1:63" x14ac:dyDescent="0.35">
      <c r="A185" t="str">
        <f t="shared" si="40"/>
        <v>0063_Activités pour la santé humaine_1</v>
      </c>
      <c r="B185" t="str">
        <f>INDEX(PDC!$F$1:$G$40,MATCH('RP2016'!C185,PDC!F:F,0),MATCH(PDC!$G$1,PDC!$F$1:$G$1,0))</f>
        <v>Activités pour la santé humaine</v>
      </c>
      <c r="C185" t="s">
        <v>231</v>
      </c>
      <c r="D185" t="s">
        <v>181</v>
      </c>
      <c r="E185" t="s">
        <v>199</v>
      </c>
      <c r="F185" s="58">
        <v>65.422787224390603</v>
      </c>
      <c r="G185">
        <f t="shared" si="58"/>
        <v>65.422787224390603</v>
      </c>
      <c r="P185" t="str">
        <f t="shared" si="41"/>
        <v>8427_30 à 39 ans</v>
      </c>
      <c r="Q185" t="s">
        <v>173</v>
      </c>
      <c r="R185" t="s">
        <v>39</v>
      </c>
      <c r="S185">
        <v>5709.2226635241996</v>
      </c>
      <c r="V185" t="str">
        <f t="shared" si="42"/>
        <v>8420_Toutes PCS</v>
      </c>
      <c r="W185" s="77" t="s">
        <v>294</v>
      </c>
      <c r="X185" s="77" t="s">
        <v>294</v>
      </c>
      <c r="Y185" t="s">
        <v>157</v>
      </c>
      <c r="Z185" s="58">
        <v>20310.956794286401</v>
      </c>
      <c r="AC185" t="str">
        <f t="shared" si="43"/>
        <v>0064_Ouvriers qualifiés de type artisanal_2</v>
      </c>
      <c r="AD185" t="str">
        <f>INDEX(PDC!$I$1:$L$33,MATCH('RP2016'!AF185,PDC!I:I,0),MATCH(PDC!$K$1,PDC!$I$1:$L$1,0))</f>
        <v>Ouvriers qualifiés de type artisanal</v>
      </c>
      <c r="AE185" t="s">
        <v>200</v>
      </c>
      <c r="AF185" t="s">
        <v>107</v>
      </c>
      <c r="AG185" t="s">
        <v>185</v>
      </c>
      <c r="AH185" s="58">
        <v>63.457770566599102</v>
      </c>
      <c r="AI185">
        <f t="shared" si="44"/>
        <v>63.457770566599102</v>
      </c>
      <c r="AL185" t="str">
        <f t="shared" si="45"/>
        <v>8407_Transports et entreposage</v>
      </c>
      <c r="AM185" t="str">
        <f>INDEX(PDC!$F$42:$G$60,MATCH('RP2016'!$AO185,PDC!$F$42:$F$60,0),2)</f>
        <v>Transports et entreposage</v>
      </c>
      <c r="AN185">
        <v>8407</v>
      </c>
      <c r="AO185" t="s">
        <v>218</v>
      </c>
      <c r="AP185">
        <v>3629.86</v>
      </c>
      <c r="AQ185">
        <v>1177.5</v>
      </c>
      <c r="AR185">
        <v>331.27</v>
      </c>
      <c r="AS185">
        <v>206.69</v>
      </c>
      <c r="AT185">
        <f t="shared" si="46"/>
        <v>4807.3600000000006</v>
      </c>
      <c r="AU185">
        <f t="shared" si="47"/>
        <v>537.96</v>
      </c>
      <c r="AV185" s="82">
        <f t="shared" si="48"/>
        <v>3629.86</v>
      </c>
      <c r="AW185" s="82">
        <f t="shared" si="49"/>
        <v>1177.5</v>
      </c>
      <c r="AX185" s="82">
        <f t="shared" si="50"/>
        <v>331.27</v>
      </c>
      <c r="AY185" s="82">
        <f t="shared" si="51"/>
        <v>206.69</v>
      </c>
      <c r="AZ185" s="82">
        <f t="shared" si="52"/>
        <v>4807.3600000000006</v>
      </c>
      <c r="BA185" s="82">
        <f t="shared" si="53"/>
        <v>537.96</v>
      </c>
      <c r="BB185" s="82">
        <f t="shared" si="54"/>
        <v>5345.3200000000006</v>
      </c>
      <c r="BE185" t="str">
        <f t="shared" si="55"/>
        <v>8403_C1_TP1_SEXE1</v>
      </c>
      <c r="BF185">
        <v>1</v>
      </c>
      <c r="BG185" t="s">
        <v>199</v>
      </c>
      <c r="BH185" t="s">
        <v>314</v>
      </c>
      <c r="BI185" t="s">
        <v>121</v>
      </c>
      <c r="BJ185" s="61">
        <v>524.69952948488196</v>
      </c>
      <c r="BK185" s="61">
        <f t="shared" si="56"/>
        <v>524.69952948488196</v>
      </c>
    </row>
    <row r="186" spans="1:63" x14ac:dyDescent="0.35">
      <c r="A186" t="str">
        <f t="shared" si="40"/>
        <v>0063_Activités pour la santé humaine_2</v>
      </c>
      <c r="B186" t="str">
        <f>INDEX(PDC!$F$1:$G$40,MATCH('RP2016'!C186,PDC!F:F,0),MATCH(PDC!$G$1,PDC!$F$1:$G$1,0))</f>
        <v>Activités pour la santé humaine</v>
      </c>
      <c r="C186" t="s">
        <v>231</v>
      </c>
      <c r="D186" t="s">
        <v>181</v>
      </c>
      <c r="E186" t="s">
        <v>200</v>
      </c>
      <c r="F186" s="58">
        <v>255.39184725032899</v>
      </c>
      <c r="G186">
        <f t="shared" si="58"/>
        <v>255.39184725032899</v>
      </c>
      <c r="P186" t="str">
        <f t="shared" si="41"/>
        <v>8427_40 à 49 ans</v>
      </c>
      <c r="Q186" t="s">
        <v>173</v>
      </c>
      <c r="R186" t="s">
        <v>40</v>
      </c>
      <c r="S186">
        <v>5891.9897234580103</v>
      </c>
      <c r="V186" t="str">
        <f t="shared" si="42"/>
        <v>8421_Toutes PCS</v>
      </c>
      <c r="W186" s="77" t="s">
        <v>294</v>
      </c>
      <c r="X186" s="77" t="s">
        <v>294</v>
      </c>
      <c r="Y186" t="s">
        <v>159</v>
      </c>
      <c r="Z186" s="58">
        <v>639651.50796726195</v>
      </c>
      <c r="AC186" t="str">
        <f t="shared" si="43"/>
        <v>0064_Chauffeurs_1</v>
      </c>
      <c r="AD186" t="str">
        <f>INDEX(PDC!$I$1:$L$33,MATCH('RP2016'!AF186,PDC!I:I,0),MATCH(PDC!$K$1,PDC!$I$1:$L$1,0))</f>
        <v>Chauffeurs</v>
      </c>
      <c r="AE186" t="s">
        <v>199</v>
      </c>
      <c r="AF186" t="s">
        <v>288</v>
      </c>
      <c r="AG186" t="s">
        <v>185</v>
      </c>
      <c r="AH186" s="58">
        <v>79.781730954014805</v>
      </c>
      <c r="AI186">
        <f t="shared" si="44"/>
        <v>79.781730954014805</v>
      </c>
      <c r="AL186" t="str">
        <f t="shared" si="45"/>
        <v>8407_Hébergement et restauration</v>
      </c>
      <c r="AM186" t="str">
        <f>INDEX(PDC!$F$42:$G$60,MATCH('RP2016'!$AO186,PDC!$F$42:$F$60,0),2)</f>
        <v>Hébergement et restauration</v>
      </c>
      <c r="AN186">
        <v>8407</v>
      </c>
      <c r="AO186" t="s">
        <v>219</v>
      </c>
      <c r="AP186">
        <v>1120.3</v>
      </c>
      <c r="AQ186">
        <v>1422.77</v>
      </c>
      <c r="AR186">
        <v>294.58999999999997</v>
      </c>
      <c r="AS186">
        <v>277.01</v>
      </c>
      <c r="AT186">
        <f t="shared" si="46"/>
        <v>2543.0699999999997</v>
      </c>
      <c r="AU186">
        <f t="shared" si="47"/>
        <v>571.59999999999991</v>
      </c>
      <c r="AV186" s="82">
        <f t="shared" si="48"/>
        <v>1120.3</v>
      </c>
      <c r="AW186" s="82">
        <f t="shared" si="49"/>
        <v>1422.77</v>
      </c>
      <c r="AX186" s="82">
        <f t="shared" si="50"/>
        <v>294.58999999999997</v>
      </c>
      <c r="AY186" s="82">
        <f t="shared" si="51"/>
        <v>277.01</v>
      </c>
      <c r="AZ186" s="82">
        <f t="shared" si="52"/>
        <v>2543.0699999999997</v>
      </c>
      <c r="BA186" s="82">
        <f t="shared" si="53"/>
        <v>571.59999999999991</v>
      </c>
      <c r="BB186" s="82">
        <f t="shared" si="54"/>
        <v>3114.6699999999996</v>
      </c>
      <c r="BE186" t="str">
        <f t="shared" si="55"/>
        <v>8403_C1_TP2_SEXE1</v>
      </c>
      <c r="BF186">
        <v>1</v>
      </c>
      <c r="BG186" t="s">
        <v>200</v>
      </c>
      <c r="BH186" t="s">
        <v>314</v>
      </c>
      <c r="BI186" t="s">
        <v>121</v>
      </c>
      <c r="BJ186" s="61">
        <v>9.6866537359607605</v>
      </c>
      <c r="BK186" s="61">
        <f t="shared" si="56"/>
        <v>9.6866537359607605</v>
      </c>
    </row>
    <row r="187" spans="1:63" x14ac:dyDescent="0.35">
      <c r="A187" t="str">
        <f t="shared" si="40"/>
        <v>0063_Hébergement médico-social et social et action sociale sans hébergement_1</v>
      </c>
      <c r="B187" t="str">
        <f>INDEX(PDC!$F$1:$G$40,MATCH('RP2016'!C187,PDC!F:F,0),MATCH(PDC!$G$1,PDC!$F$1:$G$1,0))</f>
        <v>Hébergement médico-social et social et action sociale sans hébergement</v>
      </c>
      <c r="C187" t="s">
        <v>232</v>
      </c>
      <c r="D187" t="s">
        <v>181</v>
      </c>
      <c r="E187" t="s">
        <v>199</v>
      </c>
      <c r="F187" s="58">
        <v>150.891843154073</v>
      </c>
      <c r="G187">
        <f t="shared" si="58"/>
        <v>150.891843154073</v>
      </c>
      <c r="P187" t="str">
        <f t="shared" si="41"/>
        <v>8427_50 à 59 ans</v>
      </c>
      <c r="Q187" t="s">
        <v>173</v>
      </c>
      <c r="R187" t="s">
        <v>41</v>
      </c>
      <c r="S187">
        <v>5981.3016683853402</v>
      </c>
      <c r="V187" t="str">
        <f t="shared" si="42"/>
        <v>8422_Toutes PCS</v>
      </c>
      <c r="W187" s="77" t="s">
        <v>294</v>
      </c>
      <c r="X187" s="77" t="s">
        <v>294</v>
      </c>
      <c r="Y187" t="s">
        <v>163</v>
      </c>
      <c r="Z187" s="58">
        <v>27657.9792090745</v>
      </c>
      <c r="AC187" t="str">
        <f t="shared" si="43"/>
        <v>0064_Chauffeurs_2</v>
      </c>
      <c r="AD187" t="str">
        <f>INDEX(PDC!$I$1:$L$33,MATCH('RP2016'!AF187,PDC!I:I,0),MATCH(PDC!$K$1,PDC!$I$1:$L$1,0))</f>
        <v>Chauffeurs</v>
      </c>
      <c r="AE187" t="s">
        <v>200</v>
      </c>
      <c r="AF187" t="s">
        <v>288</v>
      </c>
      <c r="AG187" t="s">
        <v>185</v>
      </c>
      <c r="AH187" s="58">
        <v>9.8895810658128092</v>
      </c>
      <c r="AI187">
        <f t="shared" si="44"/>
        <v>9.8895810658128092</v>
      </c>
      <c r="AL187" t="str">
        <f t="shared" si="45"/>
        <v>8407_Information et communication</v>
      </c>
      <c r="AM187" t="str">
        <f>INDEX(PDC!$F$42:$G$60,MATCH('RP2016'!$AO187,PDC!$F$42:$F$60,0),2)</f>
        <v>Information et communication</v>
      </c>
      <c r="AN187">
        <v>8407</v>
      </c>
      <c r="AO187" t="s">
        <v>319</v>
      </c>
      <c r="AP187">
        <v>1124.1600000000001</v>
      </c>
      <c r="AQ187">
        <v>486.97</v>
      </c>
      <c r="AR187">
        <v>95.03</v>
      </c>
      <c r="AS187">
        <v>36.83</v>
      </c>
      <c r="AT187">
        <f t="shared" si="46"/>
        <v>1611.13</v>
      </c>
      <c r="AU187">
        <f t="shared" si="47"/>
        <v>131.86000000000001</v>
      </c>
      <c r="AV187" s="82">
        <f t="shared" si="48"/>
        <v>1124.1600000000001</v>
      </c>
      <c r="AW187" s="82">
        <f t="shared" si="49"/>
        <v>486.97</v>
      </c>
      <c r="AX187" s="82">
        <f t="shared" si="50"/>
        <v>95.03</v>
      </c>
      <c r="AY187" s="82">
        <f t="shared" si="51"/>
        <v>36.83</v>
      </c>
      <c r="AZ187" s="82">
        <f t="shared" si="52"/>
        <v>1611.13</v>
      </c>
      <c r="BA187" s="82">
        <f t="shared" si="53"/>
        <v>131.86000000000001</v>
      </c>
      <c r="BB187" s="82">
        <f t="shared" si="54"/>
        <v>1742.9900000000002</v>
      </c>
      <c r="BE187" t="str">
        <f t="shared" si="55"/>
        <v>8403_C3_TP1_SEXE1</v>
      </c>
      <c r="BF187">
        <v>1</v>
      </c>
      <c r="BG187" t="s">
        <v>199</v>
      </c>
      <c r="BH187" t="s">
        <v>315</v>
      </c>
      <c r="BI187" t="s">
        <v>121</v>
      </c>
      <c r="BJ187" s="61">
        <v>76.0045703147849</v>
      </c>
      <c r="BK187" s="61">
        <f t="shared" si="56"/>
        <v>76.0045703147849</v>
      </c>
    </row>
    <row r="188" spans="1:63" x14ac:dyDescent="0.35">
      <c r="A188" t="str">
        <f t="shared" si="40"/>
        <v>0063_Hébergement médico-social et social et action sociale sans hébergement_2</v>
      </c>
      <c r="B188" t="str">
        <f>INDEX(PDC!$F$1:$G$40,MATCH('RP2016'!C188,PDC!F:F,0),MATCH(PDC!$G$1,PDC!$F$1:$G$1,0))</f>
        <v>Hébergement médico-social et social et action sociale sans hébergement</v>
      </c>
      <c r="C188" t="s">
        <v>232</v>
      </c>
      <c r="D188" t="s">
        <v>181</v>
      </c>
      <c r="E188" t="s">
        <v>200</v>
      </c>
      <c r="F188" s="58">
        <v>874.66519969639796</v>
      </c>
      <c r="G188">
        <f t="shared" si="58"/>
        <v>874.66519969639796</v>
      </c>
      <c r="P188" t="str">
        <f t="shared" si="41"/>
        <v>8427_60 ans et plus</v>
      </c>
      <c r="Q188" t="s">
        <v>173</v>
      </c>
      <c r="R188" t="s">
        <v>42</v>
      </c>
      <c r="S188">
        <v>1040.5567548261899</v>
      </c>
      <c r="V188" t="str">
        <f t="shared" si="42"/>
        <v>8423_Toutes PCS</v>
      </c>
      <c r="W188" s="77" t="s">
        <v>294</v>
      </c>
      <c r="X188" s="77" t="s">
        <v>294</v>
      </c>
      <c r="Y188" t="s">
        <v>165</v>
      </c>
      <c r="Z188" s="58">
        <v>28680.354680864399</v>
      </c>
      <c r="AC188" t="str">
        <f t="shared" si="43"/>
        <v>0064_Ouvriers qualifiés de la manutention, du magasinage et du transport_1</v>
      </c>
      <c r="AD188" t="str">
        <f>INDEX(PDC!$I$1:$L$33,MATCH('RP2016'!AF188,PDC!I:I,0),MATCH(PDC!$K$1,PDC!$I$1:$L$1,0))</f>
        <v>Ouvriers qualifiés de la manutention, du magasinage et du transport</v>
      </c>
      <c r="AE188" t="s">
        <v>199</v>
      </c>
      <c r="AF188" t="s">
        <v>289</v>
      </c>
      <c r="AG188" t="s">
        <v>185</v>
      </c>
      <c r="AH188" s="58">
        <v>42.320123097958898</v>
      </c>
      <c r="AI188">
        <f t="shared" si="44"/>
        <v>42.320123097958898</v>
      </c>
      <c r="AL188" t="str">
        <f t="shared" si="45"/>
        <v>8407_Activités financières et d'assurance</v>
      </c>
      <c r="AM188" t="str">
        <f>INDEX(PDC!$F$42:$G$60,MATCH('RP2016'!$AO188,PDC!$F$42:$F$60,0),2)</f>
        <v>Activités financières et d'assurance</v>
      </c>
      <c r="AN188">
        <v>8407</v>
      </c>
      <c r="AO188" t="s">
        <v>223</v>
      </c>
      <c r="AP188">
        <v>773.24</v>
      </c>
      <c r="AQ188">
        <v>1507.11</v>
      </c>
      <c r="AR188">
        <v>65.75</v>
      </c>
      <c r="AS188">
        <v>103.38</v>
      </c>
      <c r="AT188">
        <f t="shared" si="46"/>
        <v>2280.35</v>
      </c>
      <c r="AU188">
        <f t="shared" si="47"/>
        <v>169.13</v>
      </c>
      <c r="AV188" s="82">
        <f t="shared" si="48"/>
        <v>773.24</v>
      </c>
      <c r="AW188" s="82">
        <f t="shared" si="49"/>
        <v>1507.11</v>
      </c>
      <c r="AX188" s="82">
        <f t="shared" si="50"/>
        <v>65.75</v>
      </c>
      <c r="AY188" s="82">
        <f t="shared" si="51"/>
        <v>103.38</v>
      </c>
      <c r="AZ188" s="82">
        <f t="shared" si="52"/>
        <v>2280.35</v>
      </c>
      <c r="BA188" s="82">
        <f t="shared" si="53"/>
        <v>169.13</v>
      </c>
      <c r="BB188" s="82">
        <f t="shared" si="54"/>
        <v>2449.48</v>
      </c>
      <c r="BE188" t="str">
        <f t="shared" si="55"/>
        <v>8403_C4_TP1_SEXE1</v>
      </c>
      <c r="BF188">
        <v>1</v>
      </c>
      <c r="BG188" t="s">
        <v>199</v>
      </c>
      <c r="BH188" t="s">
        <v>316</v>
      </c>
      <c r="BI188" t="s">
        <v>121</v>
      </c>
      <c r="BJ188" s="61">
        <v>9.9789654715262106</v>
      </c>
      <c r="BK188" s="61">
        <f t="shared" si="56"/>
        <v>9.9789654715262106</v>
      </c>
    </row>
    <row r="189" spans="1:63" x14ac:dyDescent="0.35">
      <c r="A189" t="str">
        <f t="shared" si="40"/>
        <v>0063_Arts, spectacles et activités récréatives_1</v>
      </c>
      <c r="B189" t="str">
        <f>INDEX(PDC!$F$1:$G$40,MATCH('RP2016'!C189,PDC!F:F,0),MATCH(PDC!$G$1,PDC!$F$1:$G$1,0))</f>
        <v>Arts, spectacles et activités récréatives</v>
      </c>
      <c r="C189" t="s">
        <v>233</v>
      </c>
      <c r="D189" t="s">
        <v>181</v>
      </c>
      <c r="E189" t="s">
        <v>199</v>
      </c>
      <c r="F189" s="58">
        <v>27.9589326646107</v>
      </c>
      <c r="G189">
        <f t="shared" si="58"/>
        <v>27.9589326646107</v>
      </c>
      <c r="P189" t="str">
        <f t="shared" si="41"/>
        <v>8427_moins de 20 ans</v>
      </c>
      <c r="Q189" t="s">
        <v>173</v>
      </c>
      <c r="R189" t="s">
        <v>37</v>
      </c>
      <c r="S189">
        <v>675.38118275183297</v>
      </c>
      <c r="V189" t="str">
        <f t="shared" si="42"/>
        <v>8424_Toutes PCS</v>
      </c>
      <c r="W189" s="77" t="s">
        <v>294</v>
      </c>
      <c r="X189" s="77" t="s">
        <v>294</v>
      </c>
      <c r="Y189" t="s">
        <v>167</v>
      </c>
      <c r="Z189" s="58">
        <v>24320.565343380102</v>
      </c>
      <c r="AC189" t="str">
        <f t="shared" si="43"/>
        <v>0064_Ouvriers qualifiés de la manutention, du magasinage et du transport_2</v>
      </c>
      <c r="AD189" t="str">
        <f>INDEX(PDC!$I$1:$L$33,MATCH('RP2016'!AF189,PDC!I:I,0),MATCH(PDC!$K$1,PDC!$I$1:$L$1,0))</f>
        <v>Ouvriers qualifiés de la manutention, du magasinage et du transport</v>
      </c>
      <c r="AE189" t="s">
        <v>200</v>
      </c>
      <c r="AF189" t="s">
        <v>289</v>
      </c>
      <c r="AG189" t="s">
        <v>185</v>
      </c>
      <c r="AH189" s="58">
        <v>25.5202847109232</v>
      </c>
      <c r="AI189">
        <f t="shared" si="44"/>
        <v>25.5202847109232</v>
      </c>
      <c r="AL189" t="str">
        <f t="shared" si="45"/>
        <v>8407_Activités immobilières</v>
      </c>
      <c r="AM189" t="str">
        <f>INDEX(PDC!$F$42:$G$60,MATCH('RP2016'!$AO189,PDC!$F$42:$F$60,0),2)</f>
        <v>Activités immobilières</v>
      </c>
      <c r="AN189">
        <v>8407</v>
      </c>
      <c r="AO189" t="s">
        <v>224</v>
      </c>
      <c r="AP189">
        <v>356.88</v>
      </c>
      <c r="AQ189">
        <v>472.88</v>
      </c>
      <c r="AR189">
        <v>23.61</v>
      </c>
      <c r="AS189">
        <v>39.42</v>
      </c>
      <c r="AT189">
        <f t="shared" si="46"/>
        <v>829.76</v>
      </c>
      <c r="AU189">
        <f t="shared" si="47"/>
        <v>63.03</v>
      </c>
      <c r="AV189" s="82">
        <f t="shared" si="48"/>
        <v>356.88</v>
      </c>
      <c r="AW189" s="82">
        <f t="shared" si="49"/>
        <v>472.88</v>
      </c>
      <c r="AX189" s="82">
        <f t="shared" si="50"/>
        <v>23.61</v>
      </c>
      <c r="AY189" s="82">
        <f t="shared" si="51"/>
        <v>39.42</v>
      </c>
      <c r="AZ189" s="82">
        <f t="shared" si="52"/>
        <v>829.76</v>
      </c>
      <c r="BA189" s="82">
        <f t="shared" si="53"/>
        <v>63.03</v>
      </c>
      <c r="BB189" s="82">
        <f t="shared" si="54"/>
        <v>892.79</v>
      </c>
      <c r="BE189" t="str">
        <f t="shared" si="55"/>
        <v>8403_C5_TP1_SEXE1</v>
      </c>
      <c r="BF189">
        <v>1</v>
      </c>
      <c r="BG189" t="s">
        <v>199</v>
      </c>
      <c r="BH189" t="s">
        <v>317</v>
      </c>
      <c r="BI189" t="s">
        <v>121</v>
      </c>
      <c r="BJ189" s="61">
        <v>1168.71445787159</v>
      </c>
      <c r="BK189" s="61">
        <f t="shared" si="56"/>
        <v>1168.71445787159</v>
      </c>
    </row>
    <row r="190" spans="1:63" x14ac:dyDescent="0.35">
      <c r="A190" t="str">
        <f t="shared" si="40"/>
        <v>0063_Arts, spectacles et activités récréatives_2</v>
      </c>
      <c r="B190" t="str">
        <f>INDEX(PDC!$F$1:$G$40,MATCH('RP2016'!C190,PDC!F:F,0),MATCH(PDC!$G$1,PDC!$F$1:$G$1,0))</f>
        <v>Arts, spectacles et activités récréatives</v>
      </c>
      <c r="C190" t="s">
        <v>233</v>
      </c>
      <c r="D190" t="s">
        <v>181</v>
      </c>
      <c r="E190" t="s">
        <v>200</v>
      </c>
      <c r="F190" s="58">
        <v>9.8085587915107801</v>
      </c>
      <c r="G190">
        <f t="shared" si="58"/>
        <v>9.8085587915107801</v>
      </c>
      <c r="P190" t="str">
        <f t="shared" si="41"/>
        <v>8428_20 à 29 ans</v>
      </c>
      <c r="Q190" t="s">
        <v>175</v>
      </c>
      <c r="R190" t="s">
        <v>38</v>
      </c>
      <c r="S190">
        <v>29418.3378124714</v>
      </c>
      <c r="V190" t="str">
        <f t="shared" si="42"/>
        <v>8425_Toutes PCS</v>
      </c>
      <c r="W190" s="77" t="s">
        <v>294</v>
      </c>
      <c r="X190" s="77" t="s">
        <v>294</v>
      </c>
      <c r="Y190" t="s">
        <v>169</v>
      </c>
      <c r="Z190" s="58">
        <v>19493.213165795401</v>
      </c>
      <c r="AC190" t="str">
        <f t="shared" si="43"/>
        <v>0064_Ouvriers non qualifiés de type industriel_1</v>
      </c>
      <c r="AD190" t="str">
        <f>INDEX(PDC!$I$1:$L$33,MATCH('RP2016'!AF190,PDC!I:I,0),MATCH(PDC!$K$1,PDC!$I$1:$L$1,0))</f>
        <v>Ouvriers non qualifiés de type industriel</v>
      </c>
      <c r="AE190" t="s">
        <v>199</v>
      </c>
      <c r="AF190" t="s">
        <v>290</v>
      </c>
      <c r="AG190" t="s">
        <v>185</v>
      </c>
      <c r="AH190" s="58">
        <v>159.44844576427499</v>
      </c>
      <c r="AI190">
        <f t="shared" si="44"/>
        <v>159.44844576427499</v>
      </c>
      <c r="AL190" t="str">
        <f t="shared" si="45"/>
        <v>8407_Activités scientifiques et techniques ; services administratifs et de soutien</v>
      </c>
      <c r="AM190" t="str">
        <f>INDEX(PDC!$F$42:$G$60,MATCH('RP2016'!$AO190,PDC!$F$42:$F$60,0),2)</f>
        <v>Activités scientifiques et techniques ; services administratifs et de soutien</v>
      </c>
      <c r="AN190">
        <v>8407</v>
      </c>
      <c r="AO190" t="s">
        <v>320</v>
      </c>
      <c r="AP190">
        <v>3507.03</v>
      </c>
      <c r="AQ190">
        <v>3675.7</v>
      </c>
      <c r="AR190">
        <v>1664.44</v>
      </c>
      <c r="AS190">
        <v>922.58</v>
      </c>
      <c r="AT190">
        <f t="shared" si="46"/>
        <v>7182.73</v>
      </c>
      <c r="AU190">
        <f t="shared" si="47"/>
        <v>2587.02</v>
      </c>
      <c r="AV190" s="82">
        <f t="shared" si="48"/>
        <v>3507.03</v>
      </c>
      <c r="AW190" s="82">
        <f t="shared" si="49"/>
        <v>3675.7</v>
      </c>
      <c r="AX190" s="82">
        <f t="shared" si="50"/>
        <v>1664.44</v>
      </c>
      <c r="AY190" s="82">
        <f t="shared" si="51"/>
        <v>922.58</v>
      </c>
      <c r="AZ190" s="82">
        <f t="shared" si="52"/>
        <v>7182.73</v>
      </c>
      <c r="BA190" s="82">
        <f t="shared" si="53"/>
        <v>2587.02</v>
      </c>
      <c r="BB190" s="82">
        <f t="shared" si="54"/>
        <v>9769.75</v>
      </c>
      <c r="BE190" t="str">
        <f t="shared" si="55"/>
        <v>8403_C5_TP2_SEXE1</v>
      </c>
      <c r="BF190">
        <v>1</v>
      </c>
      <c r="BG190" t="s">
        <v>200</v>
      </c>
      <c r="BH190" t="s">
        <v>317</v>
      </c>
      <c r="BI190" t="s">
        <v>121</v>
      </c>
      <c r="BJ190" s="61">
        <v>30.044569727792801</v>
      </c>
      <c r="BK190" s="61">
        <f t="shared" si="56"/>
        <v>30.044569727792801</v>
      </c>
    </row>
    <row r="191" spans="1:63" x14ac:dyDescent="0.35">
      <c r="A191" t="str">
        <f t="shared" si="40"/>
        <v>0063_Autres activités de services _1</v>
      </c>
      <c r="B191" t="str">
        <f>INDEX(PDC!$F$1:$G$40,MATCH('RP2016'!C191,PDC!F:F,0),MATCH(PDC!$G$1,PDC!$F$1:$G$1,0))</f>
        <v xml:space="preserve">Autres activités de services </v>
      </c>
      <c r="C191" t="s">
        <v>234</v>
      </c>
      <c r="D191" t="s">
        <v>181</v>
      </c>
      <c r="E191" t="s">
        <v>199</v>
      </c>
      <c r="F191" s="58">
        <v>30.3462511719828</v>
      </c>
      <c r="G191">
        <f t="shared" si="58"/>
        <v>30.3462511719828</v>
      </c>
      <c r="P191" t="str">
        <f t="shared" si="41"/>
        <v>8428_30 à 39 ans</v>
      </c>
      <c r="Q191" t="s">
        <v>175</v>
      </c>
      <c r="R191" t="s">
        <v>39</v>
      </c>
      <c r="S191">
        <v>33604.551015386001</v>
      </c>
      <c r="V191" t="str">
        <f t="shared" si="42"/>
        <v>8426_Toutes PCS</v>
      </c>
      <c r="W191" s="77" t="s">
        <v>294</v>
      </c>
      <c r="X191" s="77" t="s">
        <v>294</v>
      </c>
      <c r="Y191" t="s">
        <v>171</v>
      </c>
      <c r="Z191" s="58">
        <v>36400.719995083302</v>
      </c>
      <c r="AC191" t="str">
        <f t="shared" si="43"/>
        <v>0064_Ouvriers non qualifiés de type industriel_2</v>
      </c>
      <c r="AD191" t="str">
        <f>INDEX(PDC!$I$1:$L$33,MATCH('RP2016'!AF191,PDC!I:I,0),MATCH(PDC!$K$1,PDC!$I$1:$L$1,0))</f>
        <v>Ouvriers non qualifiés de type industriel</v>
      </c>
      <c r="AE191" t="s">
        <v>200</v>
      </c>
      <c r="AF191" t="s">
        <v>290</v>
      </c>
      <c r="AG191" t="s">
        <v>185</v>
      </c>
      <c r="AH191" s="58">
        <v>122.750627568665</v>
      </c>
      <c r="AI191">
        <f t="shared" si="44"/>
        <v>122.750627568665</v>
      </c>
      <c r="AL191" t="str">
        <f t="shared" si="45"/>
        <v>8407_Administration publique, enseignement, santé humaine et action sociale</v>
      </c>
      <c r="AM191" t="str">
        <f>INDEX(PDC!$F$42:$G$60,MATCH('RP2016'!$AO191,PDC!$F$42:$F$60,0),2)</f>
        <v>Administration publique, enseignement, santé humaine et action sociale</v>
      </c>
      <c r="AN191">
        <v>8407</v>
      </c>
      <c r="AO191" t="s">
        <v>321</v>
      </c>
      <c r="AP191">
        <v>3230</v>
      </c>
      <c r="AQ191">
        <v>8063.23</v>
      </c>
      <c r="AR191">
        <v>1279.6500000000001</v>
      </c>
      <c r="AS191">
        <v>2574.17</v>
      </c>
      <c r="AT191">
        <f t="shared" si="46"/>
        <v>11293.23</v>
      </c>
      <c r="AU191">
        <f t="shared" si="47"/>
        <v>3853.82</v>
      </c>
      <c r="AV191" s="82">
        <f t="shared" si="48"/>
        <v>3230</v>
      </c>
      <c r="AW191" s="82">
        <f t="shared" si="49"/>
        <v>8063.23</v>
      </c>
      <c r="AX191" s="82">
        <f t="shared" si="50"/>
        <v>1279.6500000000001</v>
      </c>
      <c r="AY191" s="82">
        <f t="shared" si="51"/>
        <v>2574.17</v>
      </c>
      <c r="AZ191" s="82">
        <f t="shared" si="52"/>
        <v>11293.23</v>
      </c>
      <c r="BA191" s="82">
        <f t="shared" si="53"/>
        <v>3853.82</v>
      </c>
      <c r="BB191" s="82">
        <f t="shared" si="54"/>
        <v>15147.05</v>
      </c>
      <c r="BE191" t="str">
        <f t="shared" si="55"/>
        <v>8403_DE_TP1_SEXE1</v>
      </c>
      <c r="BF191">
        <v>1</v>
      </c>
      <c r="BG191" t="s">
        <v>199</v>
      </c>
      <c r="BH191" t="s">
        <v>318</v>
      </c>
      <c r="BI191" t="s">
        <v>121</v>
      </c>
      <c r="BJ191" s="61">
        <v>233.422187663259</v>
      </c>
      <c r="BK191" s="61">
        <f t="shared" si="56"/>
        <v>233.422187663259</v>
      </c>
    </row>
    <row r="192" spans="1:63" x14ac:dyDescent="0.35">
      <c r="A192" t="str">
        <f t="shared" si="40"/>
        <v>0063_Autres activités de services _2</v>
      </c>
      <c r="B192" t="str">
        <f>INDEX(PDC!$F$1:$G$40,MATCH('RP2016'!C192,PDC!F:F,0),MATCH(PDC!$G$1,PDC!$F$1:$G$1,0))</f>
        <v xml:space="preserve">Autres activités de services </v>
      </c>
      <c r="C192" t="s">
        <v>234</v>
      </c>
      <c r="D192" t="s">
        <v>181</v>
      </c>
      <c r="E192" t="s">
        <v>200</v>
      </c>
      <c r="F192" s="58">
        <v>59.870644521989902</v>
      </c>
      <c r="G192">
        <f t="shared" si="58"/>
        <v>59.870644521989902</v>
      </c>
      <c r="P192" t="str">
        <f t="shared" si="41"/>
        <v>8428_40 à 49 ans</v>
      </c>
      <c r="Q192" t="s">
        <v>175</v>
      </c>
      <c r="R192" t="s">
        <v>40</v>
      </c>
      <c r="S192">
        <v>38482.913345585999</v>
      </c>
      <c r="V192" t="str">
        <f t="shared" si="42"/>
        <v>8427_Toutes PCS</v>
      </c>
      <c r="W192" s="77" t="s">
        <v>294</v>
      </c>
      <c r="X192" s="77" t="s">
        <v>294</v>
      </c>
      <c r="Y192" t="s">
        <v>173</v>
      </c>
      <c r="Z192" s="58">
        <v>23896.474890804999</v>
      </c>
      <c r="AC192" t="str">
        <f t="shared" si="43"/>
        <v>0064_Ouvriers non qualifiés de type artisanal_1</v>
      </c>
      <c r="AD192" t="str">
        <f>INDEX(PDC!$I$1:$L$33,MATCH('RP2016'!AF192,PDC!I:I,0),MATCH(PDC!$K$1,PDC!$I$1:$L$1,0))</f>
        <v>Ouvriers non qualifiés de type artisanal</v>
      </c>
      <c r="AE192" t="s">
        <v>199</v>
      </c>
      <c r="AF192" t="s">
        <v>291</v>
      </c>
      <c r="AG192" t="s">
        <v>185</v>
      </c>
      <c r="AH192" s="58">
        <v>228.844402067582</v>
      </c>
      <c r="AI192">
        <f t="shared" si="44"/>
        <v>228.844402067582</v>
      </c>
      <c r="AL192" t="str">
        <f t="shared" si="45"/>
        <v>8407_Autres activités de services</v>
      </c>
      <c r="AM192" t="str">
        <f>INDEX(PDC!$F$42:$G$60,MATCH('RP2016'!$AO192,PDC!$F$42:$F$60,0),2)</f>
        <v>Autres activités de services</v>
      </c>
      <c r="AN192">
        <v>8407</v>
      </c>
      <c r="AO192" t="s">
        <v>322</v>
      </c>
      <c r="AP192">
        <v>1205.18</v>
      </c>
      <c r="AQ192">
        <v>2090.08</v>
      </c>
      <c r="AR192">
        <v>390.58</v>
      </c>
      <c r="AS192">
        <v>661.36</v>
      </c>
      <c r="AT192">
        <f t="shared" si="46"/>
        <v>3295.26</v>
      </c>
      <c r="AU192">
        <f t="shared" si="47"/>
        <v>1051.94</v>
      </c>
      <c r="AV192" s="82">
        <f t="shared" si="48"/>
        <v>1205.18</v>
      </c>
      <c r="AW192" s="82">
        <f t="shared" si="49"/>
        <v>2090.08</v>
      </c>
      <c r="AX192" s="82">
        <f t="shared" si="50"/>
        <v>390.58</v>
      </c>
      <c r="AY192" s="82">
        <f t="shared" si="51"/>
        <v>661.36</v>
      </c>
      <c r="AZ192" s="82">
        <f t="shared" si="52"/>
        <v>3295.26</v>
      </c>
      <c r="BA192" s="82">
        <f t="shared" si="53"/>
        <v>1051.94</v>
      </c>
      <c r="BB192" s="82">
        <f t="shared" si="54"/>
        <v>4347.2000000000007</v>
      </c>
      <c r="BE192" t="str">
        <f t="shared" si="55"/>
        <v>8403_DE_TP2_SEXE1</v>
      </c>
      <c r="BF192">
        <v>1</v>
      </c>
      <c r="BG192" t="s">
        <v>200</v>
      </c>
      <c r="BH192" t="s">
        <v>318</v>
      </c>
      <c r="BI192" t="s">
        <v>121</v>
      </c>
      <c r="BJ192" s="83">
        <v>1.0818757061125599</v>
      </c>
      <c r="BK192" s="61" t="str">
        <f t="shared" si="56"/>
        <v>(s)</v>
      </c>
    </row>
    <row r="193" spans="1:63" x14ac:dyDescent="0.35">
      <c r="A193" t="str">
        <f t="shared" si="40"/>
        <v>0063_Activités des ménages en tant qu'employeurs ; activités indifférenciées des ménages en tant que producteurs de biens et services pour usage propre_2</v>
      </c>
      <c r="B193" t="str">
        <f>INDEX(PDC!$F$1:$G$40,MATCH('RP2016'!C193,PDC!F:F,0),MATCH(PDC!$G$1,PDC!$F$1:$G$1,0))</f>
        <v>Activités des ménages en tant qu'employeurs ; activités indifférenciées des ménages en tant que producteurs de biens et services pour usage propre</v>
      </c>
      <c r="C193" t="s">
        <v>235</v>
      </c>
      <c r="D193" t="s">
        <v>181</v>
      </c>
      <c r="E193" t="s">
        <v>200</v>
      </c>
      <c r="F193" s="58">
        <v>54.7491317888217</v>
      </c>
      <c r="G193">
        <f t="shared" si="58"/>
        <v>54.7491317888217</v>
      </c>
      <c r="P193" t="str">
        <f t="shared" si="41"/>
        <v>8428_50 à 59 ans</v>
      </c>
      <c r="Q193" t="s">
        <v>175</v>
      </c>
      <c r="R193" t="s">
        <v>41</v>
      </c>
      <c r="S193">
        <v>34728.369373637703</v>
      </c>
      <c r="V193" t="str">
        <f t="shared" si="42"/>
        <v>8428_Toutes PCS</v>
      </c>
      <c r="W193" s="77" t="s">
        <v>294</v>
      </c>
      <c r="X193" s="77" t="s">
        <v>294</v>
      </c>
      <c r="Y193" t="s">
        <v>175</v>
      </c>
      <c r="Z193" s="58">
        <v>144885.150213015</v>
      </c>
      <c r="AC193" t="str">
        <f t="shared" si="43"/>
        <v>0064_Ouvriers non qualifiés de type artisanal_2</v>
      </c>
      <c r="AD193" t="str">
        <f>INDEX(PDC!$I$1:$L$33,MATCH('RP2016'!AF193,PDC!I:I,0),MATCH(PDC!$K$1,PDC!$I$1:$L$1,0))</f>
        <v>Ouvriers non qualifiés de type artisanal</v>
      </c>
      <c r="AE193" t="s">
        <v>200</v>
      </c>
      <c r="AF193" t="s">
        <v>291</v>
      </c>
      <c r="AG193" t="s">
        <v>185</v>
      </c>
      <c r="AH193" s="58">
        <v>72.763654298504207</v>
      </c>
      <c r="AI193">
        <f t="shared" si="44"/>
        <v>72.763654298504207</v>
      </c>
      <c r="AL193" t="str">
        <f t="shared" si="45"/>
        <v>8407_Tous secteurs</v>
      </c>
      <c r="AM193" t="str">
        <f>INDEX(PDC!$F$42:$G$60,MATCH('RP2016'!$AO193,PDC!$F$42:$F$60,0),2)</f>
        <v>Tous secteurs</v>
      </c>
      <c r="AN193">
        <v>8407</v>
      </c>
      <c r="AO193" t="s">
        <v>78</v>
      </c>
      <c r="AP193">
        <v>32028.61</v>
      </c>
      <c r="AQ193">
        <v>27562.94</v>
      </c>
      <c r="AR193">
        <v>6148.55</v>
      </c>
      <c r="AS193">
        <v>5974.48</v>
      </c>
      <c r="AT193">
        <f t="shared" si="46"/>
        <v>59591.55</v>
      </c>
      <c r="AU193">
        <f t="shared" si="47"/>
        <v>12123.029999999999</v>
      </c>
      <c r="AV193" s="82">
        <f t="shared" si="48"/>
        <v>32028.61</v>
      </c>
      <c r="AW193" s="82">
        <f t="shared" si="49"/>
        <v>27562.94</v>
      </c>
      <c r="AX193" s="82">
        <f t="shared" si="50"/>
        <v>6148.55</v>
      </c>
      <c r="AY193" s="82">
        <f t="shared" si="51"/>
        <v>5974.48</v>
      </c>
      <c r="AZ193" s="82">
        <f t="shared" si="52"/>
        <v>59591.55</v>
      </c>
      <c r="BA193" s="82">
        <f t="shared" si="53"/>
        <v>12123.029999999999</v>
      </c>
      <c r="BB193" s="82">
        <f t="shared" si="54"/>
        <v>71714.58</v>
      </c>
      <c r="BE193" t="str">
        <f t="shared" si="55"/>
        <v>8403_FZ_TP1_SEXE1</v>
      </c>
      <c r="BF193">
        <v>1</v>
      </c>
      <c r="BG193" t="s">
        <v>199</v>
      </c>
      <c r="BH193" t="s">
        <v>216</v>
      </c>
      <c r="BI193" t="s">
        <v>121</v>
      </c>
      <c r="BJ193" s="61">
        <v>1764.6616386619501</v>
      </c>
      <c r="BK193" s="61">
        <f t="shared" si="56"/>
        <v>1764.6616386619501</v>
      </c>
    </row>
    <row r="194" spans="1:63" x14ac:dyDescent="0.35">
      <c r="A194" t="str">
        <f t="shared" si="40"/>
        <v>0064_Agriculture, sylviculture et pêche_1</v>
      </c>
      <c r="B194" t="str">
        <f>INDEX(PDC!$F$1:$G$40,MATCH('RP2016'!C194,PDC!F:F,0),MATCH(PDC!$G$1,PDC!$F$1:$G$1,0))</f>
        <v>Agriculture, sylviculture et pêche</v>
      </c>
      <c r="C194" t="s">
        <v>198</v>
      </c>
      <c r="D194" t="s">
        <v>185</v>
      </c>
      <c r="E194" t="s">
        <v>199</v>
      </c>
      <c r="F194" s="58">
        <v>310.45702682089899</v>
      </c>
      <c r="G194">
        <f t="shared" si="58"/>
        <v>310.45702682089899</v>
      </c>
      <c r="P194" t="str">
        <f t="shared" si="41"/>
        <v>8428_60 ans et plus</v>
      </c>
      <c r="Q194" t="s">
        <v>175</v>
      </c>
      <c r="R194" t="s">
        <v>42</v>
      </c>
      <c r="S194">
        <v>4964.3810604534201</v>
      </c>
      <c r="V194" t="str">
        <f t="shared" si="42"/>
        <v>8429_Toutes PCS</v>
      </c>
      <c r="W194" s="77" t="s">
        <v>294</v>
      </c>
      <c r="X194" s="77" t="s">
        <v>294</v>
      </c>
      <c r="Y194" t="s">
        <v>177</v>
      </c>
      <c r="Z194" s="58">
        <v>8075.2526986561697</v>
      </c>
      <c r="AC194" t="str">
        <f t="shared" si="43"/>
        <v>0064_Ouvriers agricoles_1</v>
      </c>
      <c r="AD194" t="str">
        <f>INDEX(PDC!$I$1:$L$33,MATCH('RP2016'!AF194,PDC!I:I,0),MATCH(PDC!$K$1,PDC!$I$1:$L$1,0))</f>
        <v>Ouvriers agricoles</v>
      </c>
      <c r="AE194" t="s">
        <v>199</v>
      </c>
      <c r="AF194" t="s">
        <v>109</v>
      </c>
      <c r="AG194" t="s">
        <v>185</v>
      </c>
      <c r="AH194" s="58">
        <v>261.48955110387902</v>
      </c>
      <c r="AI194">
        <f t="shared" si="44"/>
        <v>261.48955110387902</v>
      </c>
      <c r="AL194" t="str">
        <f t="shared" si="45"/>
        <v>8408_Agriculture, sylviculture et pêche</v>
      </c>
      <c r="AM194" t="str">
        <f>INDEX(PDC!$F$42:$G$60,MATCH('RP2016'!$AO194,PDC!$F$42:$F$60,0),2)</f>
        <v>Agriculture, sylviculture et pêche</v>
      </c>
      <c r="AN194">
        <v>8408</v>
      </c>
      <c r="AO194" t="s">
        <v>198</v>
      </c>
      <c r="AP194">
        <v>743.68</v>
      </c>
      <c r="AQ194">
        <v>430.04</v>
      </c>
      <c r="AR194">
        <v>175.39</v>
      </c>
      <c r="AS194">
        <v>112.99</v>
      </c>
      <c r="AT194">
        <f t="shared" si="46"/>
        <v>1173.72</v>
      </c>
      <c r="AU194">
        <f t="shared" si="47"/>
        <v>288.38</v>
      </c>
      <c r="AV194" s="82">
        <f t="shared" si="48"/>
        <v>743.68</v>
      </c>
      <c r="AW194" s="82">
        <f t="shared" si="49"/>
        <v>430.04</v>
      </c>
      <c r="AX194" s="82">
        <f t="shared" si="50"/>
        <v>175.39</v>
      </c>
      <c r="AY194" s="82">
        <f t="shared" si="51"/>
        <v>112.99</v>
      </c>
      <c r="AZ194" s="82">
        <f t="shared" si="52"/>
        <v>1173.72</v>
      </c>
      <c r="BA194" s="82">
        <f t="shared" si="53"/>
        <v>288.38</v>
      </c>
      <c r="BB194" s="82">
        <f t="shared" si="54"/>
        <v>1462.1</v>
      </c>
      <c r="BE194" t="str">
        <f t="shared" si="55"/>
        <v>8403_FZ_TP2_SEXE1</v>
      </c>
      <c r="BF194">
        <v>1</v>
      </c>
      <c r="BG194" t="s">
        <v>200</v>
      </c>
      <c r="BH194" t="s">
        <v>216</v>
      </c>
      <c r="BI194" t="s">
        <v>121</v>
      </c>
      <c r="BJ194" s="61">
        <v>41.358473244536299</v>
      </c>
      <c r="BK194" s="61">
        <f t="shared" si="56"/>
        <v>41.358473244536299</v>
      </c>
    </row>
    <row r="195" spans="1:63" x14ac:dyDescent="0.35">
      <c r="A195" t="str">
        <f t="shared" si="40"/>
        <v>0064_Agriculture, sylviculture et pêche_2</v>
      </c>
      <c r="B195" t="str">
        <f>INDEX(PDC!$F$1:$G$40,MATCH('RP2016'!C195,PDC!F:F,0),MATCH(PDC!$G$1,PDC!$F$1:$G$1,0))</f>
        <v>Agriculture, sylviculture et pêche</v>
      </c>
      <c r="C195" t="s">
        <v>198</v>
      </c>
      <c r="D195" t="s">
        <v>185</v>
      </c>
      <c r="E195" t="s">
        <v>200</v>
      </c>
      <c r="F195" s="58">
        <v>135.51808329069499</v>
      </c>
      <c r="G195">
        <f t="shared" si="58"/>
        <v>135.51808329069499</v>
      </c>
      <c r="P195" t="str">
        <f t="shared" si="41"/>
        <v>8428_moins de 20 ans</v>
      </c>
      <c r="Q195" t="s">
        <v>175</v>
      </c>
      <c r="R195" t="s">
        <v>37</v>
      </c>
      <c r="S195">
        <v>3686.5976054809498</v>
      </c>
      <c r="V195" t="str">
        <f t="shared" si="42"/>
        <v>8430_Toutes PCS</v>
      </c>
      <c r="W195" s="77" t="s">
        <v>294</v>
      </c>
      <c r="X195" s="77" t="s">
        <v>294</v>
      </c>
      <c r="Y195" t="s">
        <v>179</v>
      </c>
      <c r="Z195" s="58">
        <v>14477.0893012177</v>
      </c>
      <c r="AC195" t="str">
        <f t="shared" si="43"/>
        <v>0064_Ouvriers agricoles_2</v>
      </c>
      <c r="AD195" t="str">
        <f>INDEX(PDC!$I$1:$L$33,MATCH('RP2016'!AF195,PDC!I:I,0),MATCH(PDC!$K$1,PDC!$I$1:$L$1,0))</f>
        <v>Ouvriers agricoles</v>
      </c>
      <c r="AE195" t="s">
        <v>200</v>
      </c>
      <c r="AF195" t="s">
        <v>109</v>
      </c>
      <c r="AG195" t="s">
        <v>185</v>
      </c>
      <c r="AH195" s="58">
        <v>100.223507803354</v>
      </c>
      <c r="AI195">
        <f t="shared" si="44"/>
        <v>100.223507803354</v>
      </c>
      <c r="AL195" t="str">
        <f t="shared" si="45"/>
        <v>8408_Fabrication de denrées alimentaires, de boissons et  de produits à base de tabac</v>
      </c>
      <c r="AM195" t="str">
        <f>INDEX(PDC!$F$42:$G$60,MATCH('RP2016'!$AO195,PDC!$F$42:$F$60,0),2)</f>
        <v>Fabrication de denrées alimentaires, de boissons et  de produits à base de tabac</v>
      </c>
      <c r="AN195">
        <v>8408</v>
      </c>
      <c r="AO195" t="s">
        <v>314</v>
      </c>
      <c r="AP195">
        <v>2342.46</v>
      </c>
      <c r="AQ195">
        <v>1335.84</v>
      </c>
      <c r="AR195">
        <v>284.67</v>
      </c>
      <c r="AS195">
        <v>207.84</v>
      </c>
      <c r="AT195">
        <f t="shared" si="46"/>
        <v>3678.3</v>
      </c>
      <c r="AU195">
        <f t="shared" si="47"/>
        <v>492.51</v>
      </c>
      <c r="AV195" s="82">
        <f t="shared" si="48"/>
        <v>2342.46</v>
      </c>
      <c r="AW195" s="82">
        <f t="shared" si="49"/>
        <v>1335.84</v>
      </c>
      <c r="AX195" s="82">
        <f t="shared" si="50"/>
        <v>284.67</v>
      </c>
      <c r="AY195" s="82">
        <f t="shared" si="51"/>
        <v>207.84</v>
      </c>
      <c r="AZ195" s="82">
        <f t="shared" si="52"/>
        <v>3678.3</v>
      </c>
      <c r="BA195" s="82">
        <f t="shared" si="53"/>
        <v>492.51</v>
      </c>
      <c r="BB195" s="82">
        <f t="shared" si="54"/>
        <v>4170.8100000000004</v>
      </c>
      <c r="BE195" t="str">
        <f t="shared" si="55"/>
        <v>8403_GZ_TP1_SEXE1</v>
      </c>
      <c r="BF195">
        <v>1</v>
      </c>
      <c r="BG195" t="s">
        <v>199</v>
      </c>
      <c r="BH195" t="s">
        <v>217</v>
      </c>
      <c r="BI195" t="s">
        <v>121</v>
      </c>
      <c r="BJ195" s="61">
        <v>1929.96576829523</v>
      </c>
      <c r="BK195" s="61">
        <f t="shared" si="56"/>
        <v>1929.96576829523</v>
      </c>
    </row>
    <row r="196" spans="1:63" x14ac:dyDescent="0.35">
      <c r="A196" t="str">
        <f t="shared" ref="A196:A259" si="59">D196&amp;"_"&amp;B196&amp;"_"&amp;E196</f>
        <v>0064_Industries extractives _1</v>
      </c>
      <c r="B196" t="str">
        <f>INDEX(PDC!$F$1:$G$40,MATCH('RP2016'!C196,PDC!F:F,0),MATCH(PDC!$G$1,PDC!$F$1:$G$1,0))</f>
        <v xml:space="preserve">Industries extractives </v>
      </c>
      <c r="C196" t="s">
        <v>201</v>
      </c>
      <c r="D196" t="s">
        <v>185</v>
      </c>
      <c r="E196" t="s">
        <v>199</v>
      </c>
      <c r="F196" s="58">
        <v>5.0742104354228603</v>
      </c>
      <c r="G196">
        <f t="shared" si="58"/>
        <v>5.0742104354228603</v>
      </c>
      <c r="P196" t="str">
        <f t="shared" si="41"/>
        <v>8429_20 à 29 ans</v>
      </c>
      <c r="Q196" t="s">
        <v>177</v>
      </c>
      <c r="R196" t="s">
        <v>38</v>
      </c>
      <c r="S196">
        <v>1693.5920383496</v>
      </c>
      <c r="V196" t="str">
        <f t="shared" si="42"/>
        <v>8431_Toutes PCS</v>
      </c>
      <c r="W196" s="77" t="s">
        <v>294</v>
      </c>
      <c r="X196" s="77" t="s">
        <v>294</v>
      </c>
      <c r="Y196" t="s">
        <v>183</v>
      </c>
      <c r="Z196" s="58">
        <v>86099.362112329298</v>
      </c>
      <c r="AC196" t="str">
        <f t="shared" si="43"/>
        <v>8401_Professions libérales*_1</v>
      </c>
      <c r="AD196" t="str">
        <f>INDEX(PDC!$I$1:$L$33,MATCH('RP2016'!AF196,PDC!I:I,0),MATCH(PDC!$K$1,PDC!$I$1:$L$1,0))</f>
        <v>Professions libérales*</v>
      </c>
      <c r="AE196" t="s">
        <v>199</v>
      </c>
      <c r="AF196" t="s">
        <v>273</v>
      </c>
      <c r="AG196" t="s">
        <v>117</v>
      </c>
      <c r="AH196" s="58">
        <v>45.190061271880097</v>
      </c>
      <c r="AI196">
        <f t="shared" si="44"/>
        <v>45.190061271880097</v>
      </c>
      <c r="AL196" t="str">
        <f t="shared" si="45"/>
        <v>8408_Fabrication d'équipements électriques, électroniques, informatiques ; fabrication de machines</v>
      </c>
      <c r="AM196" t="str">
        <f>INDEX(PDC!$F$42:$G$60,MATCH('RP2016'!$AO196,PDC!$F$42:$F$60,0),2)</f>
        <v>Fabrication d'équipements électriques, électroniques, informatiques ; fabrication de machines</v>
      </c>
      <c r="AN196">
        <v>8408</v>
      </c>
      <c r="AO196" t="s">
        <v>315</v>
      </c>
      <c r="AP196">
        <v>997.04</v>
      </c>
      <c r="AQ196">
        <v>489.21</v>
      </c>
      <c r="AR196">
        <v>45.27</v>
      </c>
      <c r="AS196">
        <v>16.489999999999998</v>
      </c>
      <c r="AT196">
        <f t="shared" si="46"/>
        <v>1486.25</v>
      </c>
      <c r="AU196">
        <f t="shared" si="47"/>
        <v>61.760000000000005</v>
      </c>
      <c r="AV196" s="82">
        <f t="shared" si="48"/>
        <v>997.04</v>
      </c>
      <c r="AW196" s="82">
        <f t="shared" si="49"/>
        <v>489.21</v>
      </c>
      <c r="AX196" s="82">
        <f t="shared" si="50"/>
        <v>45.27</v>
      </c>
      <c r="AY196" s="82">
        <f t="shared" si="51"/>
        <v>16.489999999999998</v>
      </c>
      <c r="AZ196" s="82">
        <f t="shared" si="52"/>
        <v>1486.25</v>
      </c>
      <c r="BA196" s="82">
        <f t="shared" si="53"/>
        <v>61.760000000000005</v>
      </c>
      <c r="BB196" s="82">
        <f t="shared" si="54"/>
        <v>1548.01</v>
      </c>
      <c r="BE196" t="str">
        <f t="shared" si="55"/>
        <v>8403_GZ_TP2_SEXE1</v>
      </c>
      <c r="BF196">
        <v>1</v>
      </c>
      <c r="BG196" t="s">
        <v>200</v>
      </c>
      <c r="BH196" t="s">
        <v>217</v>
      </c>
      <c r="BI196" t="s">
        <v>121</v>
      </c>
      <c r="BJ196" s="61">
        <v>85.529367024141905</v>
      </c>
      <c r="BK196" s="61">
        <f t="shared" si="56"/>
        <v>85.529367024141905</v>
      </c>
    </row>
    <row r="197" spans="1:63" x14ac:dyDescent="0.35">
      <c r="A197" t="str">
        <f t="shared" si="59"/>
        <v>0064_Fabrication de denrées alimentaires, de boissons et de produits à base de tabac_1</v>
      </c>
      <c r="B197" t="str">
        <f>INDEX(PDC!$F$1:$G$40,MATCH('RP2016'!C197,PDC!F:F,0),MATCH(PDC!$G$1,PDC!$F$1:$G$1,0))</f>
        <v>Fabrication de denrées alimentaires, de boissons et de produits à base de tabac</v>
      </c>
      <c r="C197" t="s">
        <v>202</v>
      </c>
      <c r="D197" t="s">
        <v>185</v>
      </c>
      <c r="E197" t="s">
        <v>199</v>
      </c>
      <c r="F197" s="58">
        <v>139.06934936293001</v>
      </c>
      <c r="G197">
        <f t="shared" si="58"/>
        <v>139.06934936293001</v>
      </c>
      <c r="P197" t="str">
        <f t="shared" ref="P197:P260" si="60">Q197&amp;"_"&amp;R197</f>
        <v>8429_30 à 39 ans</v>
      </c>
      <c r="Q197" t="s">
        <v>177</v>
      </c>
      <c r="R197" t="s">
        <v>39</v>
      </c>
      <c r="S197">
        <v>1728.72703270599</v>
      </c>
      <c r="V197" t="str">
        <f t="shared" ref="V197:V248" si="61">Y197&amp;"_"&amp;W197</f>
        <v>8432_Toutes PCS</v>
      </c>
      <c r="W197" s="77" t="s">
        <v>294</v>
      </c>
      <c r="X197" s="77" t="s">
        <v>294</v>
      </c>
      <c r="Y197" t="s">
        <v>187</v>
      </c>
      <c r="Z197" s="58">
        <v>32488.977280495601</v>
      </c>
      <c r="AC197" t="str">
        <f t="shared" ref="AC197:AC260" si="62">AG197&amp;"_"&amp;AD197&amp;"_"&amp;AE197</f>
        <v>8401_Professions libérales*_2</v>
      </c>
      <c r="AD197" t="str">
        <f>INDEX(PDC!$I$1:$L$33,MATCH('RP2016'!AF197,PDC!I:I,0),MATCH(PDC!$K$1,PDC!$I$1:$L$1,0))</f>
        <v>Professions libérales*</v>
      </c>
      <c r="AE197" t="s">
        <v>200</v>
      </c>
      <c r="AF197" t="s">
        <v>273</v>
      </c>
      <c r="AG197" t="s">
        <v>117</v>
      </c>
      <c r="AH197" s="58">
        <v>181.84851559510699</v>
      </c>
      <c r="AI197">
        <f t="shared" ref="AI197:AI260" si="63">IF(AH197&lt;5,"(s)",AH197)</f>
        <v>181.84851559510699</v>
      </c>
      <c r="AL197" t="str">
        <f t="shared" ref="AL197:AL260" si="64">AN197&amp;"_"&amp;AM197</f>
        <v>8408_Fabrication de matériels de transport</v>
      </c>
      <c r="AM197" t="str">
        <f>INDEX(PDC!$F$42:$G$60,MATCH('RP2016'!$AO197,PDC!$F$42:$F$60,0),2)</f>
        <v>Fabrication de matériels de transport</v>
      </c>
      <c r="AN197">
        <v>8408</v>
      </c>
      <c r="AO197" t="s">
        <v>316</v>
      </c>
      <c r="AP197">
        <v>432.66</v>
      </c>
      <c r="AQ197">
        <v>57.06</v>
      </c>
      <c r="AR197">
        <v>31.24</v>
      </c>
      <c r="AS197">
        <v>10.01</v>
      </c>
      <c r="AT197">
        <f t="shared" ref="AT197:AT260" si="65">SUM(AP197:AQ197)</f>
        <v>489.72</v>
      </c>
      <c r="AU197">
        <f t="shared" ref="AU197:AU260" si="66">SUM(AR197:AS197)</f>
        <v>41.25</v>
      </c>
      <c r="AV197" s="82">
        <f t="shared" ref="AV197:AV260" si="67">IF(COUNTBLANK(AP197)=1,0,IF(AP197&lt;5,"(s)",AP197))</f>
        <v>432.66</v>
      </c>
      <c r="AW197" s="82">
        <f t="shared" ref="AW197:AW260" si="68">IF(COUNTBLANK(AQ197)=1,0,IF(AQ197&lt;5,"(s)",AQ197))</f>
        <v>57.06</v>
      </c>
      <c r="AX197" s="82">
        <f t="shared" ref="AX197:AX260" si="69">IF(COUNTBLANK(AR197)=1,0,IF(AR197&lt;5,"(s)",AR197))</f>
        <v>31.24</v>
      </c>
      <c r="AY197" s="82">
        <f t="shared" ref="AY197:AY260" si="70">IF(COUNTBLANK(AS197)=1,0,IF(AS197&lt;5,"(s)",AS197))</f>
        <v>10.01</v>
      </c>
      <c r="AZ197" s="82">
        <f t="shared" ref="AZ197:AZ260" si="71">IF(AT197=0,0,IF(AT197&lt;5,"(s)",AT197))</f>
        <v>489.72</v>
      </c>
      <c r="BA197" s="82">
        <f t="shared" ref="BA197:BA260" si="72">IF(AU197=0,0,IF(AU197&lt;5,"(s)",AU197))</f>
        <v>41.25</v>
      </c>
      <c r="BB197" s="82">
        <f t="shared" ref="BB197:BB260" si="73">IF(OR(AZ197="(s)",BA197="(s)"),"",AZ197+BA197)</f>
        <v>530.97</v>
      </c>
      <c r="BE197" t="str">
        <f t="shared" ref="BE197:BE260" si="74">BI197&amp;"_"&amp;BH197&amp;"_TP"&amp;BG197&amp;"_SEXE"&amp;BF197</f>
        <v>8403_HZ_TP1_SEXE1</v>
      </c>
      <c r="BF197">
        <v>1</v>
      </c>
      <c r="BG197" t="s">
        <v>199</v>
      </c>
      <c r="BH197" t="s">
        <v>218</v>
      </c>
      <c r="BI197" t="s">
        <v>121</v>
      </c>
      <c r="BJ197" s="61">
        <v>950.01137789013706</v>
      </c>
      <c r="BK197" s="61">
        <f t="shared" ref="BK197:BK260" si="75">IF(BJ197&lt;5,"(s)",BJ197)</f>
        <v>950.01137789013706</v>
      </c>
    </row>
    <row r="198" spans="1:63" x14ac:dyDescent="0.35">
      <c r="A198" t="str">
        <f t="shared" si="59"/>
        <v>0064_Fabrication de denrées alimentaires, de boissons et de produits à base de tabac_2</v>
      </c>
      <c r="B198" t="str">
        <f>INDEX(PDC!$F$1:$G$40,MATCH('RP2016'!C198,PDC!F:F,0),MATCH(PDC!$G$1,PDC!$F$1:$G$1,0))</f>
        <v>Fabrication de denrées alimentaires, de boissons et de produits à base de tabac</v>
      </c>
      <c r="C198" t="s">
        <v>202</v>
      </c>
      <c r="D198" t="s">
        <v>185</v>
      </c>
      <c r="E198" t="s">
        <v>200</v>
      </c>
      <c r="F198" s="58">
        <v>183.90557571280399</v>
      </c>
      <c r="G198">
        <f t="shared" si="58"/>
        <v>183.90557571280399</v>
      </c>
      <c r="P198" t="str">
        <f t="shared" si="60"/>
        <v>8429_40 à 49 ans</v>
      </c>
      <c r="Q198" t="s">
        <v>177</v>
      </c>
      <c r="R198" t="s">
        <v>40</v>
      </c>
      <c r="S198">
        <v>2062.7911630056801</v>
      </c>
      <c r="V198" t="str">
        <f t="shared" si="61"/>
        <v>8433_Toutes PCS</v>
      </c>
      <c r="W198" s="77" t="s">
        <v>294</v>
      </c>
      <c r="X198" s="77" t="s">
        <v>294</v>
      </c>
      <c r="Y198" t="s">
        <v>189</v>
      </c>
      <c r="Z198" s="58">
        <v>63282.275718937402</v>
      </c>
      <c r="AC198" t="str">
        <f t="shared" si="62"/>
        <v>8401_Cadres de la fonction publique_1</v>
      </c>
      <c r="AD198" t="str">
        <f>INDEX(PDC!$I$1:$L$33,MATCH('RP2016'!AF198,PDC!I:I,0),MATCH(PDC!$K$1,PDC!$I$1:$L$1,0))</f>
        <v>Cadres de la fonction publique</v>
      </c>
      <c r="AE198" t="s">
        <v>199</v>
      </c>
      <c r="AF198" t="s">
        <v>274</v>
      </c>
      <c r="AG198" t="s">
        <v>117</v>
      </c>
      <c r="AH198" s="58">
        <v>279.69386884262502</v>
      </c>
      <c r="AI198">
        <f t="shared" si="63"/>
        <v>279.69386884262502</v>
      </c>
      <c r="AL198" t="str">
        <f t="shared" si="64"/>
        <v>8408_Fabrication d'autres produits industriels</v>
      </c>
      <c r="AM198" t="str">
        <f>INDEX(PDC!$F$42:$G$60,MATCH('RP2016'!$AO198,PDC!$F$42:$F$60,0),2)</f>
        <v>Fabrication d'autres produits industriels</v>
      </c>
      <c r="AN198">
        <v>8408</v>
      </c>
      <c r="AO198" t="s">
        <v>317</v>
      </c>
      <c r="AP198">
        <v>11838.63</v>
      </c>
      <c r="AQ198">
        <v>4002.06</v>
      </c>
      <c r="AR198">
        <v>815.58</v>
      </c>
      <c r="AS198">
        <v>307.99</v>
      </c>
      <c r="AT198">
        <f t="shared" si="65"/>
        <v>15840.689999999999</v>
      </c>
      <c r="AU198">
        <f t="shared" si="66"/>
        <v>1123.5700000000002</v>
      </c>
      <c r="AV198" s="82">
        <f t="shared" si="67"/>
        <v>11838.63</v>
      </c>
      <c r="AW198" s="82">
        <f t="shared" si="68"/>
        <v>4002.06</v>
      </c>
      <c r="AX198" s="82">
        <f t="shared" si="69"/>
        <v>815.58</v>
      </c>
      <c r="AY198" s="82">
        <f t="shared" si="70"/>
        <v>307.99</v>
      </c>
      <c r="AZ198" s="82">
        <f t="shared" si="71"/>
        <v>15840.689999999999</v>
      </c>
      <c r="BA198" s="82">
        <f t="shared" si="72"/>
        <v>1123.5700000000002</v>
      </c>
      <c r="BB198" s="82">
        <f t="shared" si="73"/>
        <v>16964.259999999998</v>
      </c>
      <c r="BE198" t="str">
        <f t="shared" si="74"/>
        <v>8403_HZ_TP2_SEXE1</v>
      </c>
      <c r="BF198">
        <v>1</v>
      </c>
      <c r="BG198" t="s">
        <v>200</v>
      </c>
      <c r="BH198" t="s">
        <v>218</v>
      </c>
      <c r="BI198" t="s">
        <v>121</v>
      </c>
      <c r="BJ198" s="61">
        <v>60.377606422242899</v>
      </c>
      <c r="BK198" s="61">
        <f t="shared" si="75"/>
        <v>60.377606422242899</v>
      </c>
    </row>
    <row r="199" spans="1:63" x14ac:dyDescent="0.35">
      <c r="A199" t="str">
        <f t="shared" si="59"/>
        <v>0064_Travail du bois, industries du papier et imprimerie _1</v>
      </c>
      <c r="B199" t="str">
        <f>INDEX(PDC!$F$1:$G$40,MATCH('RP2016'!C199,PDC!F:F,0),MATCH(PDC!$G$1,PDC!$F$1:$G$1,0))</f>
        <v xml:space="preserve">Travail du bois, industries du papier et imprimerie </v>
      </c>
      <c r="C199" t="s">
        <v>204</v>
      </c>
      <c r="D199" t="s">
        <v>185</v>
      </c>
      <c r="E199" t="s">
        <v>199</v>
      </c>
      <c r="F199" s="58">
        <v>32.880672384150103</v>
      </c>
      <c r="G199">
        <f t="shared" si="58"/>
        <v>32.880672384150103</v>
      </c>
      <c r="P199" t="str">
        <f t="shared" si="60"/>
        <v>8429_50 à 59 ans</v>
      </c>
      <c r="Q199" t="s">
        <v>177</v>
      </c>
      <c r="R199" t="s">
        <v>41</v>
      </c>
      <c r="S199">
        <v>1952.5147703739899</v>
      </c>
      <c r="V199" t="str">
        <f t="shared" si="61"/>
        <v>8434_Toutes PCS</v>
      </c>
      <c r="W199" s="77" t="s">
        <v>294</v>
      </c>
      <c r="X199" s="77" t="s">
        <v>294</v>
      </c>
      <c r="Y199" t="s">
        <v>191</v>
      </c>
      <c r="Z199" s="58">
        <v>43915.666498368199</v>
      </c>
      <c r="AC199" t="str">
        <f t="shared" si="62"/>
        <v>8401_Cadres de la fonction publique_2</v>
      </c>
      <c r="AD199" t="str">
        <f>INDEX(PDC!$I$1:$L$33,MATCH('RP2016'!AF199,PDC!I:I,0),MATCH(PDC!$K$1,PDC!$I$1:$L$1,0))</f>
        <v>Cadres de la fonction publique</v>
      </c>
      <c r="AE199" t="s">
        <v>200</v>
      </c>
      <c r="AF199" t="s">
        <v>274</v>
      </c>
      <c r="AG199" t="s">
        <v>117</v>
      </c>
      <c r="AH199" s="58">
        <v>252.164733368123</v>
      </c>
      <c r="AI199">
        <f t="shared" si="63"/>
        <v>252.164733368123</v>
      </c>
      <c r="AL199" t="str">
        <f t="shared" si="64"/>
        <v>8408_Industries extractives,  énergie, eau, gestion des déchets et dépollution</v>
      </c>
      <c r="AM199" t="str">
        <f>INDEX(PDC!$F$42:$G$60,MATCH('RP2016'!$AO199,PDC!$F$42:$F$60,0),2)</f>
        <v>Industries extractives,  énergie, eau, gestion des déchets et dépollution</v>
      </c>
      <c r="AN199">
        <v>8408</v>
      </c>
      <c r="AO199" t="s">
        <v>318</v>
      </c>
      <c r="AP199">
        <v>1954.36</v>
      </c>
      <c r="AQ199">
        <v>670.61</v>
      </c>
      <c r="AR199">
        <v>145.76</v>
      </c>
      <c r="AS199">
        <v>53.17</v>
      </c>
      <c r="AT199">
        <f t="shared" si="65"/>
        <v>2624.97</v>
      </c>
      <c r="AU199">
        <f t="shared" si="66"/>
        <v>198.93</v>
      </c>
      <c r="AV199" s="82">
        <f t="shared" si="67"/>
        <v>1954.36</v>
      </c>
      <c r="AW199" s="82">
        <f t="shared" si="68"/>
        <v>670.61</v>
      </c>
      <c r="AX199" s="82">
        <f t="shared" si="69"/>
        <v>145.76</v>
      </c>
      <c r="AY199" s="82">
        <f t="shared" si="70"/>
        <v>53.17</v>
      </c>
      <c r="AZ199" s="82">
        <f t="shared" si="71"/>
        <v>2624.97</v>
      </c>
      <c r="BA199" s="82">
        <f t="shared" si="72"/>
        <v>198.93</v>
      </c>
      <c r="BB199" s="82">
        <f t="shared" si="73"/>
        <v>2823.8999999999996</v>
      </c>
      <c r="BE199" t="str">
        <f t="shared" si="74"/>
        <v>8403_IZ_TP1_SEXE1</v>
      </c>
      <c r="BF199">
        <v>1</v>
      </c>
      <c r="BG199" t="s">
        <v>199</v>
      </c>
      <c r="BH199" t="s">
        <v>219</v>
      </c>
      <c r="BI199" t="s">
        <v>121</v>
      </c>
      <c r="BJ199" s="61">
        <v>309.65014996093799</v>
      </c>
      <c r="BK199" s="61">
        <f t="shared" si="75"/>
        <v>309.65014996093799</v>
      </c>
    </row>
    <row r="200" spans="1:63" x14ac:dyDescent="0.35">
      <c r="A200" t="str">
        <f t="shared" si="59"/>
        <v>0064_Travail du bois, industries du papier et imprimerie _2</v>
      </c>
      <c r="B200" t="str">
        <f>INDEX(PDC!$F$1:$G$40,MATCH('RP2016'!C200,PDC!F:F,0),MATCH(PDC!$G$1,PDC!$F$1:$G$1,0))</f>
        <v xml:space="preserve">Travail du bois, industries du papier et imprimerie </v>
      </c>
      <c r="C200" t="s">
        <v>204</v>
      </c>
      <c r="D200" t="s">
        <v>185</v>
      </c>
      <c r="E200" t="s">
        <v>200</v>
      </c>
      <c r="F200" s="58">
        <v>20.212748391222199</v>
      </c>
      <c r="G200">
        <f t="shared" si="58"/>
        <v>20.212748391222199</v>
      </c>
      <c r="P200" t="str">
        <f t="shared" si="60"/>
        <v>8429_60 ans et plus</v>
      </c>
      <c r="Q200" t="s">
        <v>177</v>
      </c>
      <c r="R200" t="s">
        <v>42</v>
      </c>
      <c r="S200">
        <v>412.46719309828399</v>
      </c>
      <c r="V200" t="str">
        <f t="shared" si="61"/>
        <v>8435_Toutes PCS</v>
      </c>
      <c r="W200" s="77" t="s">
        <v>294</v>
      </c>
      <c r="X200" s="77" t="s">
        <v>294</v>
      </c>
      <c r="Y200" t="s">
        <v>193</v>
      </c>
      <c r="Z200" s="58">
        <v>42538.442012210697</v>
      </c>
      <c r="AC200" t="str">
        <f t="shared" si="62"/>
        <v>8401_Professeurs, professions scientifiques_1</v>
      </c>
      <c r="AD200" t="str">
        <f>INDEX(PDC!$I$1:$L$33,MATCH('RP2016'!AF200,PDC!I:I,0),MATCH(PDC!$K$1,PDC!$I$1:$L$1,0))</f>
        <v>Professeurs, professions scientifiques</v>
      </c>
      <c r="AE200" t="s">
        <v>199</v>
      </c>
      <c r="AF200" t="s">
        <v>275</v>
      </c>
      <c r="AG200" t="s">
        <v>117</v>
      </c>
      <c r="AH200" s="58">
        <v>363.50982887541801</v>
      </c>
      <c r="AI200">
        <f t="shared" si="63"/>
        <v>363.50982887541801</v>
      </c>
      <c r="AL200" t="str">
        <f t="shared" si="64"/>
        <v>8408_Construction</v>
      </c>
      <c r="AM200" t="str">
        <f>INDEX(PDC!$F$42:$G$60,MATCH('RP2016'!$AO200,PDC!$F$42:$F$60,0),2)</f>
        <v>Construction</v>
      </c>
      <c r="AN200">
        <v>8408</v>
      </c>
      <c r="AO200" t="s">
        <v>216</v>
      </c>
      <c r="AP200">
        <v>8449.2900000000009</v>
      </c>
      <c r="AQ200">
        <v>1037.71</v>
      </c>
      <c r="AR200">
        <v>878.01</v>
      </c>
      <c r="AS200">
        <v>84.51</v>
      </c>
      <c r="AT200">
        <f t="shared" si="65"/>
        <v>9487</v>
      </c>
      <c r="AU200">
        <f t="shared" si="66"/>
        <v>962.52</v>
      </c>
      <c r="AV200" s="82">
        <f t="shared" si="67"/>
        <v>8449.2900000000009</v>
      </c>
      <c r="AW200" s="82">
        <f t="shared" si="68"/>
        <v>1037.71</v>
      </c>
      <c r="AX200" s="82">
        <f t="shared" si="69"/>
        <v>878.01</v>
      </c>
      <c r="AY200" s="82">
        <f t="shared" si="70"/>
        <v>84.51</v>
      </c>
      <c r="AZ200" s="82">
        <f t="shared" si="71"/>
        <v>9487</v>
      </c>
      <c r="BA200" s="82">
        <f t="shared" si="72"/>
        <v>962.52</v>
      </c>
      <c r="BB200" s="82">
        <f t="shared" si="73"/>
        <v>10449.52</v>
      </c>
      <c r="BE200" t="str">
        <f t="shared" si="74"/>
        <v>8403_IZ_TP2_SEXE1</v>
      </c>
      <c r="BF200">
        <v>1</v>
      </c>
      <c r="BG200" t="s">
        <v>200</v>
      </c>
      <c r="BH200" t="s">
        <v>219</v>
      </c>
      <c r="BI200" t="s">
        <v>121</v>
      </c>
      <c r="BJ200" s="61">
        <v>59.451988192516701</v>
      </c>
      <c r="BK200" s="61">
        <f t="shared" si="75"/>
        <v>59.451988192516701</v>
      </c>
    </row>
    <row r="201" spans="1:63" x14ac:dyDescent="0.35">
      <c r="A201" t="str">
        <f t="shared" si="59"/>
        <v>0064_Industrie chimique_1</v>
      </c>
      <c r="B201" t="str">
        <f>INDEX(PDC!$F$1:$G$40,MATCH('RP2016'!C201,PDC!F:F,0),MATCH(PDC!$G$1,PDC!$F$1:$G$1,0))</f>
        <v>Industrie chimique</v>
      </c>
      <c r="C201" t="s">
        <v>205</v>
      </c>
      <c r="D201" t="s">
        <v>185</v>
      </c>
      <c r="E201" t="s">
        <v>199</v>
      </c>
      <c r="F201" s="58">
        <v>83.089340254416001</v>
      </c>
      <c r="G201">
        <f t="shared" si="58"/>
        <v>83.089340254416001</v>
      </c>
      <c r="P201" t="str">
        <f t="shared" si="60"/>
        <v>8429_moins de 20 ans</v>
      </c>
      <c r="Q201" t="s">
        <v>177</v>
      </c>
      <c r="R201" t="s">
        <v>37</v>
      </c>
      <c r="S201">
        <v>225.16050112260899</v>
      </c>
      <c r="V201" t="str">
        <f t="shared" si="61"/>
        <v>01_Cadres et professions intellectuelles supérieures</v>
      </c>
      <c r="W201" t="s">
        <v>43</v>
      </c>
      <c r="X201">
        <v>3</v>
      </c>
      <c r="Y201" s="81" t="s">
        <v>91</v>
      </c>
      <c r="Z201" s="79">
        <v>16851.05</v>
      </c>
      <c r="AC201" t="str">
        <f t="shared" si="62"/>
        <v>8401_Professeurs, professions scientifiques_2</v>
      </c>
      <c r="AD201" t="str">
        <f>INDEX(PDC!$I$1:$L$33,MATCH('RP2016'!AF201,PDC!I:I,0),MATCH(PDC!$K$1,PDC!$I$1:$L$1,0))</f>
        <v>Professeurs, professions scientifiques</v>
      </c>
      <c r="AE201" t="s">
        <v>200</v>
      </c>
      <c r="AF201" t="s">
        <v>275</v>
      </c>
      <c r="AG201" t="s">
        <v>117</v>
      </c>
      <c r="AH201" s="58">
        <v>575.387362951412</v>
      </c>
      <c r="AI201">
        <f t="shared" si="63"/>
        <v>575.387362951412</v>
      </c>
      <c r="AL201" t="str">
        <f t="shared" si="64"/>
        <v>8408_Commerce ; réparation d'automobiles et de motocycles</v>
      </c>
      <c r="AM201" t="str">
        <f>INDEX(PDC!$F$42:$G$60,MATCH('RP2016'!$AO201,PDC!$F$42:$F$60,0),2)</f>
        <v>Commerce ; réparation d'automobiles et de motocycles</v>
      </c>
      <c r="AN201">
        <v>8408</v>
      </c>
      <c r="AO201" t="s">
        <v>217</v>
      </c>
      <c r="AP201">
        <v>10199.450000000001</v>
      </c>
      <c r="AQ201">
        <v>9121.43</v>
      </c>
      <c r="AR201">
        <v>1082.5</v>
      </c>
      <c r="AS201">
        <v>1298.44</v>
      </c>
      <c r="AT201">
        <f t="shared" si="65"/>
        <v>19320.88</v>
      </c>
      <c r="AU201">
        <f t="shared" si="66"/>
        <v>2380.94</v>
      </c>
      <c r="AV201" s="82">
        <f t="shared" si="67"/>
        <v>10199.450000000001</v>
      </c>
      <c r="AW201" s="82">
        <f t="shared" si="68"/>
        <v>9121.43</v>
      </c>
      <c r="AX201" s="82">
        <f t="shared" si="69"/>
        <v>1082.5</v>
      </c>
      <c r="AY201" s="82">
        <f t="shared" si="70"/>
        <v>1298.44</v>
      </c>
      <c r="AZ201" s="82">
        <f t="shared" si="71"/>
        <v>19320.88</v>
      </c>
      <c r="BA201" s="82">
        <f t="shared" si="72"/>
        <v>2380.94</v>
      </c>
      <c r="BB201" s="82">
        <f t="shared" si="73"/>
        <v>21701.82</v>
      </c>
      <c r="BE201" t="str">
        <f t="shared" si="74"/>
        <v>8403_JZ_TP1_SEXE1</v>
      </c>
      <c r="BF201">
        <v>1</v>
      </c>
      <c r="BG201" t="s">
        <v>199</v>
      </c>
      <c r="BH201" t="s">
        <v>319</v>
      </c>
      <c r="BI201" t="s">
        <v>121</v>
      </c>
      <c r="BJ201" s="61">
        <v>198.286238811537</v>
      </c>
      <c r="BK201" s="61">
        <f t="shared" si="75"/>
        <v>198.286238811537</v>
      </c>
    </row>
    <row r="202" spans="1:63" x14ac:dyDescent="0.35">
      <c r="A202" t="str">
        <f t="shared" si="59"/>
        <v>0064_Industrie chimique_2</v>
      </c>
      <c r="B202" t="str">
        <f>INDEX(PDC!$F$1:$G$40,MATCH('RP2016'!C202,PDC!F:F,0),MATCH(PDC!$G$1,PDC!$F$1:$G$1,0))</f>
        <v>Industrie chimique</v>
      </c>
      <c r="C202" t="s">
        <v>205</v>
      </c>
      <c r="D202" t="s">
        <v>185</v>
      </c>
      <c r="E202" t="s">
        <v>200</v>
      </c>
      <c r="F202" s="58">
        <v>126.499766651808</v>
      </c>
      <c r="G202">
        <f t="shared" si="58"/>
        <v>126.499766651808</v>
      </c>
      <c r="P202" t="str">
        <f t="shared" si="60"/>
        <v>8430_20 à 29 ans</v>
      </c>
      <c r="Q202" t="s">
        <v>179</v>
      </c>
      <c r="R202" t="s">
        <v>38</v>
      </c>
      <c r="S202">
        <v>2539.5899943446798</v>
      </c>
      <c r="V202" t="str">
        <f t="shared" si="61"/>
        <v>01_Professions intermédiaires</v>
      </c>
      <c r="W202" t="s">
        <v>44</v>
      </c>
      <c r="X202">
        <v>4</v>
      </c>
      <c r="Y202" s="81" t="s">
        <v>91</v>
      </c>
      <c r="Z202" s="79">
        <v>41619.769999999997</v>
      </c>
      <c r="AC202" t="str">
        <f t="shared" si="62"/>
        <v>8401_Professions de l'information, des arts et des spectacles_1</v>
      </c>
      <c r="AD202" t="str">
        <f>INDEX(PDC!$I$1:$L$33,MATCH('RP2016'!AF202,PDC!I:I,0),MATCH(PDC!$K$1,PDC!$I$1:$L$1,0))</f>
        <v>Professions de l'information, des arts et des spectacles</v>
      </c>
      <c r="AE202" t="s">
        <v>199</v>
      </c>
      <c r="AF202" t="s">
        <v>276</v>
      </c>
      <c r="AG202" t="s">
        <v>117</v>
      </c>
      <c r="AH202" s="58">
        <v>328.12478025465703</v>
      </c>
      <c r="AI202">
        <f t="shared" si="63"/>
        <v>328.12478025465703</v>
      </c>
      <c r="AL202" t="str">
        <f t="shared" si="64"/>
        <v>8408_Transports et entreposage</v>
      </c>
      <c r="AM202" t="str">
        <f>INDEX(PDC!$F$42:$G$60,MATCH('RP2016'!$AO202,PDC!$F$42:$F$60,0),2)</f>
        <v>Transports et entreposage</v>
      </c>
      <c r="AN202">
        <v>8408</v>
      </c>
      <c r="AO202" t="s">
        <v>218</v>
      </c>
      <c r="AP202">
        <v>6790.48</v>
      </c>
      <c r="AQ202">
        <v>2195.33</v>
      </c>
      <c r="AR202">
        <v>482.06</v>
      </c>
      <c r="AS202">
        <v>226.28</v>
      </c>
      <c r="AT202">
        <f t="shared" si="65"/>
        <v>8985.81</v>
      </c>
      <c r="AU202">
        <f t="shared" si="66"/>
        <v>708.34</v>
      </c>
      <c r="AV202" s="82">
        <f t="shared" si="67"/>
        <v>6790.48</v>
      </c>
      <c r="AW202" s="82">
        <f t="shared" si="68"/>
        <v>2195.33</v>
      </c>
      <c r="AX202" s="82">
        <f t="shared" si="69"/>
        <v>482.06</v>
      </c>
      <c r="AY202" s="82">
        <f t="shared" si="70"/>
        <v>226.28</v>
      </c>
      <c r="AZ202" s="82">
        <f t="shared" si="71"/>
        <v>8985.81</v>
      </c>
      <c r="BA202" s="82">
        <f t="shared" si="72"/>
        <v>708.34</v>
      </c>
      <c r="BB202" s="82">
        <f t="shared" si="73"/>
        <v>9694.15</v>
      </c>
      <c r="BE202" t="str">
        <f t="shared" si="74"/>
        <v>8403_JZ_TP2_SEXE1</v>
      </c>
      <c r="BF202">
        <v>1</v>
      </c>
      <c r="BG202" t="s">
        <v>200</v>
      </c>
      <c r="BH202" t="s">
        <v>319</v>
      </c>
      <c r="BI202" t="s">
        <v>121</v>
      </c>
      <c r="BJ202" s="61">
        <v>18.470351890250601</v>
      </c>
      <c r="BK202" s="61">
        <f t="shared" si="75"/>
        <v>18.470351890250601</v>
      </c>
    </row>
    <row r="203" spans="1:63" x14ac:dyDescent="0.35">
      <c r="A203" t="str">
        <f t="shared" si="59"/>
        <v>0064_Fabrication de produits en caoutchouc et en plastique ainsi que d'autres produits minéraux non métalliques_1</v>
      </c>
      <c r="B203" t="str">
        <f>INDEX(PDC!$F$1:$G$40,MATCH('RP2016'!C203,PDC!F:F,0),MATCH(PDC!$G$1,PDC!$F$1:$G$1,0))</f>
        <v>Fabrication de produits en caoutchouc et en plastique ainsi que d'autres produits minéraux non métalliques</v>
      </c>
      <c r="C203" t="s">
        <v>207</v>
      </c>
      <c r="D203" t="s">
        <v>185</v>
      </c>
      <c r="E203" t="s">
        <v>199</v>
      </c>
      <c r="F203" s="58">
        <v>40.400475519444399</v>
      </c>
      <c r="G203">
        <f t="shared" si="58"/>
        <v>40.400475519444399</v>
      </c>
      <c r="P203" t="str">
        <f t="shared" si="60"/>
        <v>8430_30 à 39 ans</v>
      </c>
      <c r="Q203" t="s">
        <v>179</v>
      </c>
      <c r="R203" t="s">
        <v>39</v>
      </c>
      <c r="S203">
        <v>3132.4154831451201</v>
      </c>
      <c r="V203" t="str">
        <f t="shared" si="61"/>
        <v>01_Employés</v>
      </c>
      <c r="W203" t="s">
        <v>45</v>
      </c>
      <c r="X203">
        <v>5</v>
      </c>
      <c r="Y203" s="81" t="s">
        <v>91</v>
      </c>
      <c r="Z203" s="80">
        <v>46512.34</v>
      </c>
      <c r="AC203" t="str">
        <f t="shared" si="62"/>
        <v>8401_Professions de l'information, des arts et des spectacles_2</v>
      </c>
      <c r="AD203" t="str">
        <f>INDEX(PDC!$I$1:$L$33,MATCH('RP2016'!AF203,PDC!I:I,0),MATCH(PDC!$K$1,PDC!$I$1:$L$1,0))</f>
        <v>Professions de l'information, des arts et des spectacles</v>
      </c>
      <c r="AE203" t="s">
        <v>200</v>
      </c>
      <c r="AF203" t="s">
        <v>276</v>
      </c>
      <c r="AG203" t="s">
        <v>117</v>
      </c>
      <c r="AH203" s="58">
        <v>251.632289597088</v>
      </c>
      <c r="AI203">
        <f t="shared" si="63"/>
        <v>251.632289597088</v>
      </c>
      <c r="AL203" t="str">
        <f t="shared" si="64"/>
        <v>8408_Hébergement et restauration</v>
      </c>
      <c r="AM203" t="str">
        <f>INDEX(PDC!$F$42:$G$60,MATCH('RP2016'!$AO203,PDC!$F$42:$F$60,0),2)</f>
        <v>Hébergement et restauration</v>
      </c>
      <c r="AN203">
        <v>8408</v>
      </c>
      <c r="AO203" t="s">
        <v>219</v>
      </c>
      <c r="AP203">
        <v>2265.61</v>
      </c>
      <c r="AQ203">
        <v>2789.74</v>
      </c>
      <c r="AR203">
        <v>556.84</v>
      </c>
      <c r="AS203">
        <v>532.29999999999995</v>
      </c>
      <c r="AT203">
        <f t="shared" si="65"/>
        <v>5055.3500000000004</v>
      </c>
      <c r="AU203">
        <f t="shared" si="66"/>
        <v>1089.1399999999999</v>
      </c>
      <c r="AV203" s="82">
        <f t="shared" si="67"/>
        <v>2265.61</v>
      </c>
      <c r="AW203" s="82">
        <f t="shared" si="68"/>
        <v>2789.74</v>
      </c>
      <c r="AX203" s="82">
        <f t="shared" si="69"/>
        <v>556.84</v>
      </c>
      <c r="AY203" s="82">
        <f t="shared" si="70"/>
        <v>532.29999999999995</v>
      </c>
      <c r="AZ203" s="82">
        <f t="shared" si="71"/>
        <v>5055.3500000000004</v>
      </c>
      <c r="BA203" s="82">
        <f t="shared" si="72"/>
        <v>1089.1399999999999</v>
      </c>
      <c r="BB203" s="82">
        <f t="shared" si="73"/>
        <v>6144.49</v>
      </c>
      <c r="BE203" t="str">
        <f t="shared" si="74"/>
        <v>8403_KZ_TP1_SEXE1</v>
      </c>
      <c r="BF203">
        <v>1</v>
      </c>
      <c r="BG203" t="s">
        <v>199</v>
      </c>
      <c r="BH203" t="s">
        <v>223</v>
      </c>
      <c r="BI203" t="s">
        <v>121</v>
      </c>
      <c r="BJ203" s="61">
        <v>240.74672412941899</v>
      </c>
      <c r="BK203" s="61">
        <f t="shared" si="75"/>
        <v>240.74672412941899</v>
      </c>
    </row>
    <row r="204" spans="1:63" x14ac:dyDescent="0.35">
      <c r="A204" t="str">
        <f t="shared" si="59"/>
        <v>0064_Fabrication de produits en caoutchouc et en plastique ainsi que d'autres produits minéraux non métalliques_2</v>
      </c>
      <c r="B204" t="str">
        <f>INDEX(PDC!$F$1:$G$40,MATCH('RP2016'!C204,PDC!F:F,0),MATCH(PDC!$G$1,PDC!$F$1:$G$1,0))</f>
        <v>Fabrication de produits en caoutchouc et en plastique ainsi que d'autres produits minéraux non métalliques</v>
      </c>
      <c r="C204" t="s">
        <v>207</v>
      </c>
      <c r="D204" t="s">
        <v>185</v>
      </c>
      <c r="E204" t="s">
        <v>200</v>
      </c>
      <c r="F204" s="58">
        <v>5.12043475428991</v>
      </c>
      <c r="G204">
        <f t="shared" si="58"/>
        <v>5.12043475428991</v>
      </c>
      <c r="P204" t="str">
        <f t="shared" si="60"/>
        <v>8430_40 à 49 ans</v>
      </c>
      <c r="Q204" t="s">
        <v>179</v>
      </c>
      <c r="R204" t="s">
        <v>40</v>
      </c>
      <c r="S204">
        <v>3808.9699145721702</v>
      </c>
      <c r="V204" t="str">
        <f t="shared" si="61"/>
        <v>01_Ouvriers</v>
      </c>
      <c r="W204" t="s">
        <v>46</v>
      </c>
      <c r="X204">
        <v>6</v>
      </c>
      <c r="Y204" s="81" t="s">
        <v>91</v>
      </c>
      <c r="Z204" s="80">
        <v>58110.63</v>
      </c>
      <c r="AC204" t="str">
        <f t="shared" si="62"/>
        <v>8401_Cadres administratifs et commerciaux d'entreprise_1</v>
      </c>
      <c r="AD204" t="str">
        <f>INDEX(PDC!$I$1:$L$33,MATCH('RP2016'!AF204,PDC!I:I,0),MATCH(PDC!$K$1,PDC!$I$1:$L$1,0))</f>
        <v>Cadres administratifs et commerciaux d'entreprise</v>
      </c>
      <c r="AE204" t="s">
        <v>199</v>
      </c>
      <c r="AF204" t="s">
        <v>277</v>
      </c>
      <c r="AG204" t="s">
        <v>117</v>
      </c>
      <c r="AH204" s="58">
        <v>2968.7638360780502</v>
      </c>
      <c r="AI204">
        <f t="shared" si="63"/>
        <v>2968.7638360780502</v>
      </c>
      <c r="AL204" t="str">
        <f t="shared" si="64"/>
        <v>8408_Information et communication</v>
      </c>
      <c r="AM204" t="str">
        <f>INDEX(PDC!$F$42:$G$60,MATCH('RP2016'!$AO204,PDC!$F$42:$F$60,0),2)</f>
        <v>Information et communication</v>
      </c>
      <c r="AN204">
        <v>8408</v>
      </c>
      <c r="AO204" t="s">
        <v>319</v>
      </c>
      <c r="AP204">
        <v>3043.85</v>
      </c>
      <c r="AQ204">
        <v>1199.3399999999999</v>
      </c>
      <c r="AR204">
        <v>253.95</v>
      </c>
      <c r="AS204">
        <v>123.41</v>
      </c>
      <c r="AT204">
        <f t="shared" si="65"/>
        <v>4243.1899999999996</v>
      </c>
      <c r="AU204">
        <f t="shared" si="66"/>
        <v>377.36</v>
      </c>
      <c r="AV204" s="82">
        <f t="shared" si="67"/>
        <v>3043.85</v>
      </c>
      <c r="AW204" s="82">
        <f t="shared" si="68"/>
        <v>1199.3399999999999</v>
      </c>
      <c r="AX204" s="82">
        <f t="shared" si="69"/>
        <v>253.95</v>
      </c>
      <c r="AY204" s="82">
        <f t="shared" si="70"/>
        <v>123.41</v>
      </c>
      <c r="AZ204" s="82">
        <f t="shared" si="71"/>
        <v>4243.1899999999996</v>
      </c>
      <c r="BA204" s="82">
        <f t="shared" si="72"/>
        <v>377.36</v>
      </c>
      <c r="BB204" s="82">
        <f t="shared" si="73"/>
        <v>4620.5499999999993</v>
      </c>
      <c r="BE204" t="str">
        <f t="shared" si="74"/>
        <v>8403_KZ_TP2_SEXE1</v>
      </c>
      <c r="BF204">
        <v>1</v>
      </c>
      <c r="BG204" t="s">
        <v>200</v>
      </c>
      <c r="BH204" t="s">
        <v>223</v>
      </c>
      <c r="BI204" t="s">
        <v>121</v>
      </c>
      <c r="BJ204" s="61">
        <v>5</v>
      </c>
      <c r="BK204" s="61">
        <f t="shared" si="75"/>
        <v>5</v>
      </c>
    </row>
    <row r="205" spans="1:63" x14ac:dyDescent="0.35">
      <c r="A205" t="str">
        <f t="shared" si="59"/>
        <v>0064_Métallurgie et fabrication de produits métalliques à l'exception des machines et des équipements_1</v>
      </c>
      <c r="B205" t="str">
        <f>INDEX(PDC!$F$1:$G$40,MATCH('RP2016'!C205,PDC!F:F,0),MATCH(PDC!$G$1,PDC!$F$1:$G$1,0))</f>
        <v>Métallurgie et fabrication de produits métalliques à l'exception des machines et des équipements</v>
      </c>
      <c r="C205" t="s">
        <v>208</v>
      </c>
      <c r="D205" t="s">
        <v>185</v>
      </c>
      <c r="E205" t="s">
        <v>199</v>
      </c>
      <c r="F205" s="58">
        <v>5.01510468376582</v>
      </c>
      <c r="G205">
        <f t="shared" si="58"/>
        <v>5.01510468376582</v>
      </c>
      <c r="P205" t="str">
        <f t="shared" si="60"/>
        <v>8430_50 à 59 ans</v>
      </c>
      <c r="Q205" t="s">
        <v>179</v>
      </c>
      <c r="R205" t="s">
        <v>41</v>
      </c>
      <c r="S205">
        <v>3894.0355991860201</v>
      </c>
      <c r="V205" t="str">
        <f t="shared" si="61"/>
        <v>03_Cadres et professions intellectuelles supérieures</v>
      </c>
      <c r="W205" t="s">
        <v>43</v>
      </c>
      <c r="X205">
        <v>3</v>
      </c>
      <c r="Y205" s="81" t="s">
        <v>93</v>
      </c>
      <c r="Z205" s="80">
        <v>6006.47</v>
      </c>
      <c r="AC205" t="str">
        <f t="shared" si="62"/>
        <v>8401_Cadres administratifs et commerciaux d'entreprise_2</v>
      </c>
      <c r="AD205" t="str">
        <f>INDEX(PDC!$I$1:$L$33,MATCH('RP2016'!AF205,PDC!I:I,0),MATCH(PDC!$K$1,PDC!$I$1:$L$1,0))</f>
        <v>Cadres administratifs et commerciaux d'entreprise</v>
      </c>
      <c r="AE205" t="s">
        <v>200</v>
      </c>
      <c r="AF205" t="s">
        <v>277</v>
      </c>
      <c r="AG205" t="s">
        <v>117</v>
      </c>
      <c r="AH205" s="58">
        <v>2488.8747490226501</v>
      </c>
      <c r="AI205">
        <f t="shared" si="63"/>
        <v>2488.8747490226501</v>
      </c>
      <c r="AL205" t="str">
        <f t="shared" si="64"/>
        <v>8408_Activités financières et d'assurance</v>
      </c>
      <c r="AM205" t="str">
        <f>INDEX(PDC!$F$42:$G$60,MATCH('RP2016'!$AO205,PDC!$F$42:$F$60,0),2)</f>
        <v>Activités financières et d'assurance</v>
      </c>
      <c r="AN205">
        <v>8408</v>
      </c>
      <c r="AO205" t="s">
        <v>223</v>
      </c>
      <c r="AP205">
        <v>1733.53</v>
      </c>
      <c r="AQ205">
        <v>2885.8</v>
      </c>
      <c r="AR205">
        <v>107.18</v>
      </c>
      <c r="AS205">
        <v>231.76</v>
      </c>
      <c r="AT205">
        <f t="shared" si="65"/>
        <v>4619.33</v>
      </c>
      <c r="AU205">
        <f t="shared" si="66"/>
        <v>338.94</v>
      </c>
      <c r="AV205" s="82">
        <f t="shared" si="67"/>
        <v>1733.53</v>
      </c>
      <c r="AW205" s="82">
        <f t="shared" si="68"/>
        <v>2885.8</v>
      </c>
      <c r="AX205" s="82">
        <f t="shared" si="69"/>
        <v>107.18</v>
      </c>
      <c r="AY205" s="82">
        <f t="shared" si="70"/>
        <v>231.76</v>
      </c>
      <c r="AZ205" s="82">
        <f t="shared" si="71"/>
        <v>4619.33</v>
      </c>
      <c r="BA205" s="82">
        <f t="shared" si="72"/>
        <v>338.94</v>
      </c>
      <c r="BB205" s="82">
        <f t="shared" si="73"/>
        <v>4958.2699999999995</v>
      </c>
      <c r="BE205" t="str">
        <f t="shared" si="74"/>
        <v>8403_LZ_TP1_SEXE1</v>
      </c>
      <c r="BF205">
        <v>1</v>
      </c>
      <c r="BG205" t="s">
        <v>199</v>
      </c>
      <c r="BH205" t="s">
        <v>224</v>
      </c>
      <c r="BI205" t="s">
        <v>121</v>
      </c>
      <c r="BJ205" s="61">
        <v>69.121395633578103</v>
      </c>
      <c r="BK205" s="61">
        <f t="shared" si="75"/>
        <v>69.121395633578103</v>
      </c>
    </row>
    <row r="206" spans="1:63" x14ac:dyDescent="0.35">
      <c r="A206" t="str">
        <f t="shared" si="59"/>
        <v>0064_Métallurgie et fabrication de produits métalliques à l'exception des machines et des équipements_2</v>
      </c>
      <c r="B206" t="str">
        <f>INDEX(PDC!$F$1:$G$40,MATCH('RP2016'!C206,PDC!F:F,0),MATCH(PDC!$G$1,PDC!$F$1:$G$1,0))</f>
        <v>Métallurgie et fabrication de produits métalliques à l'exception des machines et des équipements</v>
      </c>
      <c r="C206" t="s">
        <v>208</v>
      </c>
      <c r="D206" t="s">
        <v>185</v>
      </c>
      <c r="E206" t="s">
        <v>200</v>
      </c>
      <c r="F206" s="58">
        <v>10.060975609756101</v>
      </c>
      <c r="G206">
        <f t="shared" ref="G206:G223" si="76">F206</f>
        <v>10.060975609756101</v>
      </c>
      <c r="P206" t="str">
        <f t="shared" si="60"/>
        <v>8430_60 ans et plus</v>
      </c>
      <c r="Q206" t="s">
        <v>179</v>
      </c>
      <c r="R206" t="s">
        <v>42</v>
      </c>
      <c r="S206">
        <v>536.64102255339606</v>
      </c>
      <c r="V206" t="str">
        <f t="shared" si="61"/>
        <v>03_Professions intermédiaires</v>
      </c>
      <c r="W206" t="s">
        <v>44</v>
      </c>
      <c r="X206">
        <v>4</v>
      </c>
      <c r="Y206" s="81" t="s">
        <v>93</v>
      </c>
      <c r="Z206" s="80">
        <v>18720.84</v>
      </c>
      <c r="AC206" t="str">
        <f t="shared" si="62"/>
        <v>8401_Ingénieurs et cadres techniques d'entreprise_1</v>
      </c>
      <c r="AD206" t="str">
        <f>INDEX(PDC!$I$1:$L$33,MATCH('RP2016'!AF206,PDC!I:I,0),MATCH(PDC!$K$1,PDC!$I$1:$L$1,0))</f>
        <v>Ingénieurs et cadres techniques d'entreprise</v>
      </c>
      <c r="AE206" t="s">
        <v>199</v>
      </c>
      <c r="AF206" t="s">
        <v>101</v>
      </c>
      <c r="AG206" t="s">
        <v>117</v>
      </c>
      <c r="AH206" s="58">
        <v>4353.7264700660699</v>
      </c>
      <c r="AI206">
        <f t="shared" si="63"/>
        <v>4353.7264700660699</v>
      </c>
      <c r="AL206" t="str">
        <f t="shared" si="64"/>
        <v>8408_Activités immobilières</v>
      </c>
      <c r="AM206" t="str">
        <f>INDEX(PDC!$F$42:$G$60,MATCH('RP2016'!$AO206,PDC!$F$42:$F$60,0),2)</f>
        <v>Activités immobilières</v>
      </c>
      <c r="AN206">
        <v>8408</v>
      </c>
      <c r="AO206" t="s">
        <v>224</v>
      </c>
      <c r="AP206">
        <v>731.93</v>
      </c>
      <c r="AQ206">
        <v>1056.1300000000001</v>
      </c>
      <c r="AR206">
        <v>49.29</v>
      </c>
      <c r="AS206">
        <v>72.23</v>
      </c>
      <c r="AT206">
        <f t="shared" si="65"/>
        <v>1788.06</v>
      </c>
      <c r="AU206">
        <f t="shared" si="66"/>
        <v>121.52000000000001</v>
      </c>
      <c r="AV206" s="82">
        <f t="shared" si="67"/>
        <v>731.93</v>
      </c>
      <c r="AW206" s="82">
        <f t="shared" si="68"/>
        <v>1056.1300000000001</v>
      </c>
      <c r="AX206" s="82">
        <f t="shared" si="69"/>
        <v>49.29</v>
      </c>
      <c r="AY206" s="82">
        <f t="shared" si="70"/>
        <v>72.23</v>
      </c>
      <c r="AZ206" s="82">
        <f t="shared" si="71"/>
        <v>1788.06</v>
      </c>
      <c r="BA206" s="82">
        <f t="shared" si="72"/>
        <v>121.52000000000001</v>
      </c>
      <c r="BB206" s="82">
        <f t="shared" si="73"/>
        <v>1909.58</v>
      </c>
      <c r="BE206" t="str">
        <f t="shared" si="74"/>
        <v>8403_LZ_TP2_SEXE1</v>
      </c>
      <c r="BF206">
        <v>1</v>
      </c>
      <c r="BG206" t="s">
        <v>200</v>
      </c>
      <c r="BH206" t="s">
        <v>224</v>
      </c>
      <c r="BI206" t="s">
        <v>121</v>
      </c>
      <c r="BJ206" s="61">
        <v>6.3769673378559801</v>
      </c>
      <c r="BK206" s="61">
        <f t="shared" si="75"/>
        <v>6.3769673378559801</v>
      </c>
    </row>
    <row r="207" spans="1:63" x14ac:dyDescent="0.35">
      <c r="A207" t="str">
        <f t="shared" si="59"/>
        <v>0064_Fabrication de produits informatiques, électroniques et optiques_1</v>
      </c>
      <c r="B207" t="str">
        <f>INDEX(PDC!$F$1:$G$40,MATCH('RP2016'!C207,PDC!F:F,0),MATCH(PDC!$G$1,PDC!$F$1:$G$1,0))</f>
        <v>Fabrication de produits informatiques, électroniques et optiques</v>
      </c>
      <c r="C207" t="s">
        <v>209</v>
      </c>
      <c r="D207" t="s">
        <v>185</v>
      </c>
      <c r="E207" t="s">
        <v>199</v>
      </c>
      <c r="F207" s="58">
        <v>9.9553129595107599</v>
      </c>
      <c r="G207">
        <f t="shared" si="76"/>
        <v>9.9553129595107599</v>
      </c>
      <c r="P207" t="str">
        <f t="shared" si="60"/>
        <v>8430_moins de 20 ans</v>
      </c>
      <c r="Q207" t="s">
        <v>179</v>
      </c>
      <c r="R207" t="s">
        <v>37</v>
      </c>
      <c r="S207">
        <v>565.43728741636198</v>
      </c>
      <c r="V207" t="str">
        <f t="shared" si="61"/>
        <v>03_Employés</v>
      </c>
      <c r="W207" t="s">
        <v>45</v>
      </c>
      <c r="X207">
        <v>5</v>
      </c>
      <c r="Y207" s="81" t="s">
        <v>93</v>
      </c>
      <c r="Z207" s="80">
        <v>28493.63</v>
      </c>
      <c r="AC207" t="str">
        <f t="shared" si="62"/>
        <v>8401_Ingénieurs et cadres techniques d'entreprise_2</v>
      </c>
      <c r="AD207" t="str">
        <f>INDEX(PDC!$I$1:$L$33,MATCH('RP2016'!AF207,PDC!I:I,0),MATCH(PDC!$K$1,PDC!$I$1:$L$1,0))</f>
        <v>Ingénieurs et cadres techniques d'entreprise</v>
      </c>
      <c r="AE207" t="s">
        <v>200</v>
      </c>
      <c r="AF207" t="s">
        <v>101</v>
      </c>
      <c r="AG207" t="s">
        <v>117</v>
      </c>
      <c r="AH207" s="58">
        <v>1143.25102378063</v>
      </c>
      <c r="AI207">
        <f t="shared" si="63"/>
        <v>1143.25102378063</v>
      </c>
      <c r="AL207" t="str">
        <f t="shared" si="64"/>
        <v>8408_Activités scientifiques et techniques ; services administratifs et de soutien</v>
      </c>
      <c r="AM207" t="str">
        <f>INDEX(PDC!$F$42:$G$60,MATCH('RP2016'!$AO207,PDC!$F$42:$F$60,0),2)</f>
        <v>Activités scientifiques et techniques ; services administratifs et de soutien</v>
      </c>
      <c r="AN207">
        <v>8408</v>
      </c>
      <c r="AO207" t="s">
        <v>320</v>
      </c>
      <c r="AP207">
        <v>7347.56</v>
      </c>
      <c r="AQ207">
        <v>7049.72</v>
      </c>
      <c r="AR207">
        <v>2920.44</v>
      </c>
      <c r="AS207">
        <v>1680.2</v>
      </c>
      <c r="AT207">
        <f t="shared" si="65"/>
        <v>14397.28</v>
      </c>
      <c r="AU207">
        <f t="shared" si="66"/>
        <v>4600.6400000000003</v>
      </c>
      <c r="AV207" s="82">
        <f t="shared" si="67"/>
        <v>7347.56</v>
      </c>
      <c r="AW207" s="82">
        <f t="shared" si="68"/>
        <v>7049.72</v>
      </c>
      <c r="AX207" s="82">
        <f t="shared" si="69"/>
        <v>2920.44</v>
      </c>
      <c r="AY207" s="82">
        <f t="shared" si="70"/>
        <v>1680.2</v>
      </c>
      <c r="AZ207" s="82">
        <f t="shared" si="71"/>
        <v>14397.28</v>
      </c>
      <c r="BA207" s="82">
        <f t="shared" si="72"/>
        <v>4600.6400000000003</v>
      </c>
      <c r="BB207" s="82">
        <f t="shared" si="73"/>
        <v>18997.920000000002</v>
      </c>
      <c r="BE207" t="str">
        <f t="shared" si="74"/>
        <v>8403_MN_TP1_SEXE1</v>
      </c>
      <c r="BF207">
        <v>1</v>
      </c>
      <c r="BG207" t="s">
        <v>199</v>
      </c>
      <c r="BH207" t="s">
        <v>320</v>
      </c>
      <c r="BI207" t="s">
        <v>121</v>
      </c>
      <c r="BJ207" s="61">
        <v>694.12947346954195</v>
      </c>
      <c r="BK207" s="61">
        <f t="shared" si="75"/>
        <v>694.12947346954195</v>
      </c>
    </row>
    <row r="208" spans="1:63" x14ac:dyDescent="0.35">
      <c r="A208" t="str">
        <f t="shared" si="59"/>
        <v>0064_Fabrication d'équipements électriques_1</v>
      </c>
      <c r="B208" t="str">
        <f>INDEX(PDC!$F$1:$G$40,MATCH('RP2016'!C208,PDC!F:F,0),MATCH(PDC!$G$1,PDC!$F$1:$G$1,0))</f>
        <v>Fabrication d'équipements électriques</v>
      </c>
      <c r="C208" t="s">
        <v>210</v>
      </c>
      <c r="D208" t="s">
        <v>185</v>
      </c>
      <c r="E208" t="s">
        <v>199</v>
      </c>
      <c r="F208" s="58">
        <v>5.4719065607076196</v>
      </c>
      <c r="G208">
        <f t="shared" si="76"/>
        <v>5.4719065607076196</v>
      </c>
      <c r="P208" t="str">
        <f t="shared" si="60"/>
        <v>8431_20 à 29 ans</v>
      </c>
      <c r="Q208" t="s">
        <v>183</v>
      </c>
      <c r="R208" t="s">
        <v>38</v>
      </c>
      <c r="S208">
        <v>16859.817945692499</v>
      </c>
      <c r="V208" t="str">
        <f t="shared" si="61"/>
        <v>03_Ouvriers</v>
      </c>
      <c r="W208" t="s">
        <v>46</v>
      </c>
      <c r="X208">
        <v>6</v>
      </c>
      <c r="Y208" s="81" t="s">
        <v>93</v>
      </c>
      <c r="Z208" s="79">
        <v>28609.919999999998</v>
      </c>
      <c r="AC208" t="str">
        <f t="shared" si="62"/>
        <v>8401_Professeurs des écoles, instituteurs et assimilés_1</v>
      </c>
      <c r="AD208" t="str">
        <f>INDEX(PDC!$I$1:$L$33,MATCH('RP2016'!AF208,PDC!I:I,0),MATCH(PDC!$K$1,PDC!$I$1:$L$1,0))</f>
        <v>Professeurs des écoles, instituteurs et assimilés</v>
      </c>
      <c r="AE208" t="s">
        <v>199</v>
      </c>
      <c r="AF208" t="s">
        <v>103</v>
      </c>
      <c r="AG208" t="s">
        <v>117</v>
      </c>
      <c r="AH208" s="58">
        <v>697.04011864330801</v>
      </c>
      <c r="AI208">
        <f t="shared" si="63"/>
        <v>697.04011864330801</v>
      </c>
      <c r="AL208" t="str">
        <f t="shared" si="64"/>
        <v>8408_Administration publique, enseignement, santé humaine et action sociale</v>
      </c>
      <c r="AM208" t="str">
        <f>INDEX(PDC!$F$42:$G$60,MATCH('RP2016'!$AO208,PDC!$F$42:$F$60,0),2)</f>
        <v>Administration publique, enseignement, santé humaine et action sociale</v>
      </c>
      <c r="AN208">
        <v>8408</v>
      </c>
      <c r="AO208" t="s">
        <v>321</v>
      </c>
      <c r="AP208">
        <v>6423.53</v>
      </c>
      <c r="AQ208">
        <v>17073.689999999999</v>
      </c>
      <c r="AR208">
        <v>2665.75</v>
      </c>
      <c r="AS208">
        <v>5394.44</v>
      </c>
      <c r="AT208">
        <f t="shared" si="65"/>
        <v>23497.219999999998</v>
      </c>
      <c r="AU208">
        <f t="shared" si="66"/>
        <v>8060.19</v>
      </c>
      <c r="AV208" s="82">
        <f t="shared" si="67"/>
        <v>6423.53</v>
      </c>
      <c r="AW208" s="82">
        <f t="shared" si="68"/>
        <v>17073.689999999999</v>
      </c>
      <c r="AX208" s="82">
        <f t="shared" si="69"/>
        <v>2665.75</v>
      </c>
      <c r="AY208" s="82">
        <f t="shared" si="70"/>
        <v>5394.44</v>
      </c>
      <c r="AZ208" s="82">
        <f t="shared" si="71"/>
        <v>23497.219999999998</v>
      </c>
      <c r="BA208" s="82">
        <f t="shared" si="72"/>
        <v>8060.19</v>
      </c>
      <c r="BB208" s="82">
        <f t="shared" si="73"/>
        <v>31557.409999999996</v>
      </c>
      <c r="BE208" t="str">
        <f t="shared" si="74"/>
        <v>8403_MN_TP2_SEXE1</v>
      </c>
      <c r="BF208">
        <v>1</v>
      </c>
      <c r="BG208" t="s">
        <v>200</v>
      </c>
      <c r="BH208" t="s">
        <v>320</v>
      </c>
      <c r="BI208" t="s">
        <v>121</v>
      </c>
      <c r="BJ208" s="61">
        <v>145.27475635782599</v>
      </c>
      <c r="BK208" s="61">
        <f t="shared" si="75"/>
        <v>145.27475635782599</v>
      </c>
    </row>
    <row r="209" spans="1:63" x14ac:dyDescent="0.35">
      <c r="A209" t="str">
        <f t="shared" si="59"/>
        <v>0064_Fabrication de machines et équipements n.c.a._1</v>
      </c>
      <c r="B209" t="str">
        <f>INDEX(PDC!$F$1:$G$40,MATCH('RP2016'!C209,PDC!F:F,0),MATCH(PDC!$G$1,PDC!$F$1:$G$1,0))</f>
        <v>Fabrication de machines et équipements n.c.a.</v>
      </c>
      <c r="C209" t="s">
        <v>211</v>
      </c>
      <c r="D209" t="s">
        <v>185</v>
      </c>
      <c r="E209" t="s">
        <v>199</v>
      </c>
      <c r="F209" s="58">
        <v>31.2375520208351</v>
      </c>
      <c r="G209">
        <f t="shared" si="76"/>
        <v>31.2375520208351</v>
      </c>
      <c r="P209" t="str">
        <f t="shared" si="60"/>
        <v>8431_30 à 39 ans</v>
      </c>
      <c r="Q209" t="s">
        <v>183</v>
      </c>
      <c r="R209" t="s">
        <v>39</v>
      </c>
      <c r="S209">
        <v>20698.225302426799</v>
      </c>
      <c r="V209" t="str">
        <f t="shared" si="61"/>
        <v>07_Cadres et professions intellectuelles supérieures</v>
      </c>
      <c r="W209" t="s">
        <v>43</v>
      </c>
      <c r="X209">
        <v>3</v>
      </c>
      <c r="Y209" s="81" t="s">
        <v>95</v>
      </c>
      <c r="Z209" s="80">
        <v>5910.79</v>
      </c>
      <c r="AC209" t="str">
        <f t="shared" si="62"/>
        <v>8401_Professeurs des écoles, instituteurs et assimilés_2</v>
      </c>
      <c r="AD209" t="str">
        <f>INDEX(PDC!$I$1:$L$33,MATCH('RP2016'!AF209,PDC!I:I,0),MATCH(PDC!$K$1,PDC!$I$1:$L$1,0))</f>
        <v>Professeurs des écoles, instituteurs et assimilés</v>
      </c>
      <c r="AE209" t="s">
        <v>200</v>
      </c>
      <c r="AF209" t="s">
        <v>103</v>
      </c>
      <c r="AG209" t="s">
        <v>117</v>
      </c>
      <c r="AH209" s="58">
        <v>1142.3693340928701</v>
      </c>
      <c r="AI209">
        <f t="shared" si="63"/>
        <v>1142.3693340928701</v>
      </c>
      <c r="AL209" t="str">
        <f t="shared" si="64"/>
        <v>8408_Autres activités de services</v>
      </c>
      <c r="AM209" t="str">
        <f>INDEX(PDC!$F$42:$G$60,MATCH('RP2016'!$AO209,PDC!$F$42:$F$60,0),2)</f>
        <v>Autres activités de services</v>
      </c>
      <c r="AN209">
        <v>8408</v>
      </c>
      <c r="AO209" t="s">
        <v>322</v>
      </c>
      <c r="AP209">
        <v>2745.34</v>
      </c>
      <c r="AQ209">
        <v>4509.68</v>
      </c>
      <c r="AR209">
        <v>759.37</v>
      </c>
      <c r="AS209">
        <v>1129.08</v>
      </c>
      <c r="AT209">
        <f t="shared" si="65"/>
        <v>7255.02</v>
      </c>
      <c r="AU209">
        <f t="shared" si="66"/>
        <v>1888.4499999999998</v>
      </c>
      <c r="AV209" s="82">
        <f t="shared" si="67"/>
        <v>2745.34</v>
      </c>
      <c r="AW209" s="82">
        <f t="shared" si="68"/>
        <v>4509.68</v>
      </c>
      <c r="AX209" s="82">
        <f t="shared" si="69"/>
        <v>759.37</v>
      </c>
      <c r="AY209" s="82">
        <f t="shared" si="70"/>
        <v>1129.08</v>
      </c>
      <c r="AZ209" s="82">
        <f t="shared" si="71"/>
        <v>7255.02</v>
      </c>
      <c r="BA209" s="82">
        <f t="shared" si="72"/>
        <v>1888.4499999999998</v>
      </c>
      <c r="BB209" s="82">
        <f t="shared" si="73"/>
        <v>9143.4700000000012</v>
      </c>
      <c r="BE209" t="str">
        <f t="shared" si="74"/>
        <v>8403_OQ_TP1_SEXE1</v>
      </c>
      <c r="BF209">
        <v>1</v>
      </c>
      <c r="BG209" t="s">
        <v>199</v>
      </c>
      <c r="BH209" t="s">
        <v>321</v>
      </c>
      <c r="BI209" t="s">
        <v>121</v>
      </c>
      <c r="BJ209" s="61">
        <v>1418.9801957708701</v>
      </c>
      <c r="BK209" s="61">
        <f t="shared" si="75"/>
        <v>1418.9801957708701</v>
      </c>
    </row>
    <row r="210" spans="1:63" x14ac:dyDescent="0.35">
      <c r="A210" t="str">
        <f t="shared" si="59"/>
        <v>0064_Fabrication de machines et équipements n.c.a._2</v>
      </c>
      <c r="B210" t="str">
        <f>INDEX(PDC!$F$1:$G$40,MATCH('RP2016'!C210,PDC!F:F,0),MATCH(PDC!$G$1,PDC!$F$1:$G$1,0))</f>
        <v>Fabrication de machines et équipements n.c.a.</v>
      </c>
      <c r="C210" t="s">
        <v>211</v>
      </c>
      <c r="D210" t="s">
        <v>185</v>
      </c>
      <c r="E210" t="s">
        <v>200</v>
      </c>
      <c r="F210" s="58">
        <v>15.3613042628697</v>
      </c>
      <c r="G210">
        <f t="shared" si="76"/>
        <v>15.3613042628697</v>
      </c>
      <c r="P210" t="str">
        <f t="shared" si="60"/>
        <v>8431_40 à 49 ans</v>
      </c>
      <c r="Q210" t="s">
        <v>183</v>
      </c>
      <c r="R210" t="s">
        <v>40</v>
      </c>
      <c r="S210">
        <v>23357.840767272301</v>
      </c>
      <c r="V210" t="str">
        <f t="shared" si="61"/>
        <v>07_Professions intermédiaires</v>
      </c>
      <c r="W210" t="s">
        <v>44</v>
      </c>
      <c r="X210">
        <v>4</v>
      </c>
      <c r="Y210" s="81" t="s">
        <v>95</v>
      </c>
      <c r="Z210" s="80">
        <v>18035.72</v>
      </c>
      <c r="AA210" s="77"/>
      <c r="AC210" t="str">
        <f t="shared" si="62"/>
        <v>8401_Professions intermédiaires de la santé et du travail social_1</v>
      </c>
      <c r="AD210" t="str">
        <f>INDEX(PDC!$I$1:$L$33,MATCH('RP2016'!AF210,PDC!I:I,0),MATCH(PDC!$K$1,PDC!$I$1:$L$1,0))</f>
        <v>Professions intermédiaires de la santé et du travail social</v>
      </c>
      <c r="AE210" t="s">
        <v>199</v>
      </c>
      <c r="AF210" t="s">
        <v>105</v>
      </c>
      <c r="AG210" t="s">
        <v>117</v>
      </c>
      <c r="AH210" s="58">
        <v>667.26627574571796</v>
      </c>
      <c r="AI210">
        <f t="shared" si="63"/>
        <v>667.26627574571796</v>
      </c>
      <c r="AL210" t="str">
        <f t="shared" si="64"/>
        <v>8408_Tous secteurs</v>
      </c>
      <c r="AM210" t="str">
        <f>INDEX(PDC!$F$42:$G$60,MATCH('RP2016'!$AO210,PDC!$F$42:$F$60,0),2)</f>
        <v>Tous secteurs</v>
      </c>
      <c r="AN210">
        <v>8408</v>
      </c>
      <c r="AO210" t="s">
        <v>78</v>
      </c>
      <c r="AP210">
        <v>68039.41</v>
      </c>
      <c r="AQ210">
        <v>55903.39</v>
      </c>
      <c r="AR210">
        <v>11253.29</v>
      </c>
      <c r="AS210">
        <v>11481.15</v>
      </c>
      <c r="AT210">
        <f t="shared" si="65"/>
        <v>123942.8</v>
      </c>
      <c r="AU210">
        <f t="shared" si="66"/>
        <v>22734.440000000002</v>
      </c>
      <c r="AV210" s="82">
        <f t="shared" si="67"/>
        <v>68039.41</v>
      </c>
      <c r="AW210" s="82">
        <f t="shared" si="68"/>
        <v>55903.39</v>
      </c>
      <c r="AX210" s="82">
        <f t="shared" si="69"/>
        <v>11253.29</v>
      </c>
      <c r="AY210" s="82">
        <f t="shared" si="70"/>
        <v>11481.15</v>
      </c>
      <c r="AZ210" s="82">
        <f t="shared" si="71"/>
        <v>123942.8</v>
      </c>
      <c r="BA210" s="82">
        <f t="shared" si="72"/>
        <v>22734.440000000002</v>
      </c>
      <c r="BB210" s="82">
        <f t="shared" si="73"/>
        <v>146677.24</v>
      </c>
      <c r="BE210" t="str">
        <f t="shared" si="74"/>
        <v>8403_OQ_TP2_SEXE1</v>
      </c>
      <c r="BF210">
        <v>1</v>
      </c>
      <c r="BG210" t="s">
        <v>200</v>
      </c>
      <c r="BH210" t="s">
        <v>321</v>
      </c>
      <c r="BI210" t="s">
        <v>121</v>
      </c>
      <c r="BJ210" s="61">
        <v>272.655840156073</v>
      </c>
      <c r="BK210" s="61">
        <f t="shared" si="75"/>
        <v>272.655840156073</v>
      </c>
    </row>
    <row r="211" spans="1:63" x14ac:dyDescent="0.35">
      <c r="A211" t="str">
        <f t="shared" si="59"/>
        <v>0064_Autres industries manufacturières ; réparation et installation de machines et d'équipements_1</v>
      </c>
      <c r="B211" t="str">
        <f>INDEX(PDC!$F$1:$G$40,MATCH('RP2016'!C211,PDC!F:F,0),MATCH(PDC!$G$1,PDC!$F$1:$G$1,0))</f>
        <v>Autres industries manufacturières ; réparation et installation de machines et d'équipements</v>
      </c>
      <c r="C211" t="s">
        <v>213</v>
      </c>
      <c r="D211" t="s">
        <v>185</v>
      </c>
      <c r="E211" t="s">
        <v>199</v>
      </c>
      <c r="F211" s="58">
        <v>23.005138282650201</v>
      </c>
      <c r="G211">
        <f t="shared" si="76"/>
        <v>23.005138282650201</v>
      </c>
      <c r="P211" t="str">
        <f t="shared" si="60"/>
        <v>8431_50 à 59 ans</v>
      </c>
      <c r="Q211" t="s">
        <v>183</v>
      </c>
      <c r="R211" t="s">
        <v>41</v>
      </c>
      <c r="S211">
        <v>19904.4995987699</v>
      </c>
      <c r="V211" t="str">
        <f t="shared" si="61"/>
        <v>07_Employés</v>
      </c>
      <c r="W211" t="s">
        <v>45</v>
      </c>
      <c r="X211">
        <v>5</v>
      </c>
      <c r="Y211" s="81" t="s">
        <v>95</v>
      </c>
      <c r="Z211" s="80">
        <v>23125.53</v>
      </c>
      <c r="AC211" t="str">
        <f t="shared" si="62"/>
        <v>8401_Professions intermédiaires de la santé et du travail social_2</v>
      </c>
      <c r="AD211" t="str">
        <f>INDEX(PDC!$I$1:$L$33,MATCH('RP2016'!AF211,PDC!I:I,0),MATCH(PDC!$K$1,PDC!$I$1:$L$1,0))</f>
        <v>Professions intermédiaires de la santé et du travail social</v>
      </c>
      <c r="AE211" t="s">
        <v>200</v>
      </c>
      <c r="AF211" t="s">
        <v>105</v>
      </c>
      <c r="AG211" t="s">
        <v>117</v>
      </c>
      <c r="AH211" s="58">
        <v>2855.0087702231899</v>
      </c>
      <c r="AI211">
        <f t="shared" si="63"/>
        <v>2855.0087702231899</v>
      </c>
      <c r="AL211" t="str">
        <f t="shared" si="64"/>
        <v>8409_Agriculture, sylviculture et pêche</v>
      </c>
      <c r="AM211" t="str">
        <f>INDEX(PDC!$F$42:$G$60,MATCH('RP2016'!$AO211,PDC!$F$42:$F$60,0),2)</f>
        <v>Agriculture, sylviculture et pêche</v>
      </c>
      <c r="AN211">
        <v>8409</v>
      </c>
      <c r="AO211" t="s">
        <v>198</v>
      </c>
      <c r="AP211">
        <v>231.38</v>
      </c>
      <c r="AQ211">
        <v>119.56</v>
      </c>
      <c r="AR211">
        <v>125.34</v>
      </c>
      <c r="AS211">
        <v>32.020000000000003</v>
      </c>
      <c r="AT211">
        <f t="shared" si="65"/>
        <v>350.94</v>
      </c>
      <c r="AU211">
        <f t="shared" si="66"/>
        <v>157.36000000000001</v>
      </c>
      <c r="AV211" s="82">
        <f t="shared" si="67"/>
        <v>231.38</v>
      </c>
      <c r="AW211" s="82">
        <f t="shared" si="68"/>
        <v>119.56</v>
      </c>
      <c r="AX211" s="82">
        <f t="shared" si="69"/>
        <v>125.34</v>
      </c>
      <c r="AY211" s="82">
        <f t="shared" si="70"/>
        <v>32.020000000000003</v>
      </c>
      <c r="AZ211" s="82">
        <f t="shared" si="71"/>
        <v>350.94</v>
      </c>
      <c r="BA211" s="82">
        <f t="shared" si="72"/>
        <v>157.36000000000001</v>
      </c>
      <c r="BB211" s="82">
        <f t="shared" si="73"/>
        <v>508.3</v>
      </c>
      <c r="BE211" t="str">
        <f t="shared" si="74"/>
        <v>8403_RU_TP1_SEXE1</v>
      </c>
      <c r="BF211">
        <v>1</v>
      </c>
      <c r="BG211" t="s">
        <v>199</v>
      </c>
      <c r="BH211" t="s">
        <v>322</v>
      </c>
      <c r="BI211" t="s">
        <v>121</v>
      </c>
      <c r="BJ211" s="61">
        <v>308.22593262795499</v>
      </c>
      <c r="BK211" s="61">
        <f t="shared" si="75"/>
        <v>308.22593262795499</v>
      </c>
    </row>
    <row r="212" spans="1:63" x14ac:dyDescent="0.35">
      <c r="A212" t="str">
        <f t="shared" si="59"/>
        <v>0064_Autres industries manufacturières ; réparation et installation de machines et d'équipements_2</v>
      </c>
      <c r="B212" t="str">
        <f>INDEX(PDC!$F$1:$G$40,MATCH('RP2016'!C212,PDC!F:F,0),MATCH(PDC!$G$1,PDC!$F$1:$G$1,0))</f>
        <v>Autres industries manufacturières ; réparation et installation de machines et d'équipements</v>
      </c>
      <c r="C212" t="s">
        <v>213</v>
      </c>
      <c r="D212" t="s">
        <v>185</v>
      </c>
      <c r="E212" t="s">
        <v>200</v>
      </c>
      <c r="F212" s="58">
        <v>5.2702702702702702</v>
      </c>
      <c r="G212">
        <f t="shared" si="76"/>
        <v>5.2702702702702702</v>
      </c>
      <c r="P212" t="str">
        <f t="shared" si="60"/>
        <v>8431_60 ans et plus</v>
      </c>
      <c r="Q212" t="s">
        <v>183</v>
      </c>
      <c r="R212" t="s">
        <v>42</v>
      </c>
      <c r="S212">
        <v>3360.5148637494499</v>
      </c>
      <c r="V212" t="str">
        <f t="shared" si="61"/>
        <v>07_Ouvriers</v>
      </c>
      <c r="W212" t="s">
        <v>46</v>
      </c>
      <c r="X212">
        <v>6</v>
      </c>
      <c r="Y212" s="81" t="s">
        <v>95</v>
      </c>
      <c r="Z212" s="80">
        <v>23706.73</v>
      </c>
      <c r="AC212" t="str">
        <f t="shared" si="62"/>
        <v>8401_Clergé, religieux_1</v>
      </c>
      <c r="AD212" t="str">
        <f>INDEX(PDC!$I$1:$L$33,MATCH('RP2016'!AF212,PDC!I:I,0),MATCH(PDC!$K$1,PDC!$I$1:$L$1,0))</f>
        <v>Clergé, religieux</v>
      </c>
      <c r="AE212" t="s">
        <v>199</v>
      </c>
      <c r="AF212" t="s">
        <v>292</v>
      </c>
      <c r="AG212" t="s">
        <v>117</v>
      </c>
      <c r="AH212" s="58">
        <v>35.448366058600399</v>
      </c>
      <c r="AI212">
        <f t="shared" si="63"/>
        <v>35.448366058600399</v>
      </c>
      <c r="AL212" t="str">
        <f t="shared" si="64"/>
        <v>8409_Fabrication de denrées alimentaires, de boissons et  de produits à base de tabac</v>
      </c>
      <c r="AM212" t="str">
        <f>INDEX(PDC!$F$42:$G$60,MATCH('RP2016'!$AO212,PDC!$F$42:$F$60,0),2)</f>
        <v>Fabrication de denrées alimentaires, de boissons et  de produits à base de tabac</v>
      </c>
      <c r="AN212">
        <v>8409</v>
      </c>
      <c r="AO212" t="s">
        <v>314</v>
      </c>
      <c r="AP212">
        <v>744.93</v>
      </c>
      <c r="AQ212">
        <v>734.79</v>
      </c>
      <c r="AR212">
        <v>244.69</v>
      </c>
      <c r="AS212">
        <v>159.86000000000001</v>
      </c>
      <c r="AT212">
        <f t="shared" si="65"/>
        <v>1479.7199999999998</v>
      </c>
      <c r="AU212">
        <f t="shared" si="66"/>
        <v>404.55</v>
      </c>
      <c r="AV212" s="82">
        <f t="shared" si="67"/>
        <v>744.93</v>
      </c>
      <c r="AW212" s="82">
        <f t="shared" si="68"/>
        <v>734.79</v>
      </c>
      <c r="AX212" s="82">
        <f t="shared" si="69"/>
        <v>244.69</v>
      </c>
      <c r="AY212" s="82">
        <f t="shared" si="70"/>
        <v>159.86000000000001</v>
      </c>
      <c r="AZ212" s="82">
        <f t="shared" si="71"/>
        <v>1479.7199999999998</v>
      </c>
      <c r="BA212" s="82">
        <f t="shared" si="72"/>
        <v>404.55</v>
      </c>
      <c r="BB212" s="82">
        <f t="shared" si="73"/>
        <v>1884.2699999999998</v>
      </c>
      <c r="BE212" t="str">
        <f t="shared" si="74"/>
        <v>8403_RU_TP2_SEXE1</v>
      </c>
      <c r="BF212">
        <v>1</v>
      </c>
      <c r="BG212" t="s">
        <v>200</v>
      </c>
      <c r="BH212" t="s">
        <v>322</v>
      </c>
      <c r="BI212" t="s">
        <v>121</v>
      </c>
      <c r="BJ212" s="61">
        <v>129.827566311075</v>
      </c>
      <c r="BK212" s="61">
        <f t="shared" si="75"/>
        <v>129.827566311075</v>
      </c>
    </row>
    <row r="213" spans="1:63" x14ac:dyDescent="0.35">
      <c r="A213" t="str">
        <f t="shared" si="59"/>
        <v>0064_Production et distribution d'eau ; assainissement, gestion des déchets et dépollution_1</v>
      </c>
      <c r="B213" t="str">
        <f>INDEX(PDC!$F$1:$G$40,MATCH('RP2016'!C213,PDC!F:F,0),MATCH(PDC!$G$1,PDC!$F$1:$G$1,0))</f>
        <v>Production et distribution d'eau ; assainissement, gestion des déchets et dépollution</v>
      </c>
      <c r="C213" t="s">
        <v>215</v>
      </c>
      <c r="D213" t="s">
        <v>185</v>
      </c>
      <c r="E213" t="s">
        <v>199</v>
      </c>
      <c r="F213" s="58">
        <v>5.0307414822212797</v>
      </c>
      <c r="G213">
        <f t="shared" si="76"/>
        <v>5.0307414822212797</v>
      </c>
      <c r="P213" t="str">
        <f t="shared" si="60"/>
        <v>8431_moins de 20 ans</v>
      </c>
      <c r="Q213" t="s">
        <v>183</v>
      </c>
      <c r="R213" t="s">
        <v>37</v>
      </c>
      <c r="S213">
        <v>1918.4636344181499</v>
      </c>
      <c r="V213" t="str">
        <f t="shared" si="61"/>
        <v>15_Cadres et professions intellectuelles supérieures</v>
      </c>
      <c r="W213" t="s">
        <v>43</v>
      </c>
      <c r="X213">
        <v>3</v>
      </c>
      <c r="Y213" s="81" t="s">
        <v>97</v>
      </c>
      <c r="Z213" s="80">
        <v>2334.1999999999998</v>
      </c>
      <c r="AC213" t="str">
        <f t="shared" si="62"/>
        <v>8401_Clergé, religieux_2</v>
      </c>
      <c r="AD213" t="str">
        <f>INDEX(PDC!$I$1:$L$33,MATCH('RP2016'!AF213,PDC!I:I,0),MATCH(PDC!$K$1,PDC!$I$1:$L$1,0))</f>
        <v>Clergé, religieux</v>
      </c>
      <c r="AE213" t="s">
        <v>200</v>
      </c>
      <c r="AF213" t="s">
        <v>292</v>
      </c>
      <c r="AG213" t="s">
        <v>117</v>
      </c>
      <c r="AH213" s="58">
        <v>18.816298444837201</v>
      </c>
      <c r="AI213">
        <f t="shared" si="63"/>
        <v>18.816298444837201</v>
      </c>
      <c r="AL213" t="str">
        <f t="shared" si="64"/>
        <v>8409_Cokéfaction et raffinage</v>
      </c>
      <c r="AM213" t="str">
        <f>INDEX(PDC!$F$42:$G$60,MATCH('RP2016'!$AO213,PDC!$F$42:$F$60,0),2)</f>
        <v>Cokéfaction et raffinage</v>
      </c>
      <c r="AN213">
        <v>8409</v>
      </c>
      <c r="AO213" t="s">
        <v>323</v>
      </c>
      <c r="AP213">
        <v>64.849999999999994</v>
      </c>
      <c r="AQ213">
        <v>85.41</v>
      </c>
      <c r="AR213">
        <v>6.07</v>
      </c>
      <c r="AS213">
        <v>1.32</v>
      </c>
      <c r="AT213">
        <f t="shared" si="65"/>
        <v>150.26</v>
      </c>
      <c r="AU213">
        <f t="shared" si="66"/>
        <v>7.3900000000000006</v>
      </c>
      <c r="AV213" s="82">
        <f t="shared" si="67"/>
        <v>64.849999999999994</v>
      </c>
      <c r="AW213" s="82">
        <f t="shared" si="68"/>
        <v>85.41</v>
      </c>
      <c r="AX213" s="82">
        <f t="shared" si="69"/>
        <v>6.07</v>
      </c>
      <c r="AY213" s="82" t="str">
        <f t="shared" si="70"/>
        <v>(s)</v>
      </c>
      <c r="AZ213" s="82">
        <f t="shared" si="71"/>
        <v>150.26</v>
      </c>
      <c r="BA213" s="82">
        <f t="shared" si="72"/>
        <v>7.3900000000000006</v>
      </c>
      <c r="BB213" s="82">
        <f t="shared" si="73"/>
        <v>157.64999999999998</v>
      </c>
      <c r="BE213" t="str">
        <f t="shared" si="74"/>
        <v>8404_AZ_TP1_SEXE1</v>
      </c>
      <c r="BF213">
        <v>1</v>
      </c>
      <c r="BG213" t="s">
        <v>199</v>
      </c>
      <c r="BH213" t="s">
        <v>198</v>
      </c>
      <c r="BI213" t="s">
        <v>123</v>
      </c>
      <c r="BJ213" s="61">
        <v>107.696839637849</v>
      </c>
      <c r="BK213" s="61">
        <f t="shared" si="75"/>
        <v>107.696839637849</v>
      </c>
    </row>
    <row r="214" spans="1:63" x14ac:dyDescent="0.35">
      <c r="A214" t="str">
        <f t="shared" si="59"/>
        <v>0064_Production et distribution d'eau ; assainissement, gestion des déchets et dépollution_2</v>
      </c>
      <c r="B214" t="str">
        <f>INDEX(PDC!$F$1:$G$40,MATCH('RP2016'!C214,PDC!F:F,0),MATCH(PDC!$G$1,PDC!$F$1:$G$1,0))</f>
        <v>Production et distribution d'eau ; assainissement, gestion des déchets et dépollution</v>
      </c>
      <c r="C214" t="s">
        <v>215</v>
      </c>
      <c r="D214" t="s">
        <v>185</v>
      </c>
      <c r="E214" t="s">
        <v>200</v>
      </c>
      <c r="F214" s="58">
        <v>5.0150654431482504</v>
      </c>
      <c r="G214">
        <f t="shared" si="76"/>
        <v>5.0150654431482504</v>
      </c>
      <c r="P214" t="str">
        <f t="shared" si="60"/>
        <v>8432_20 à 29 ans</v>
      </c>
      <c r="Q214" t="s">
        <v>187</v>
      </c>
      <c r="R214" t="s">
        <v>38</v>
      </c>
      <c r="S214">
        <v>5903.7015065420501</v>
      </c>
      <c r="V214" t="str">
        <f t="shared" si="61"/>
        <v>15_Professions intermédiaires</v>
      </c>
      <c r="W214" t="s">
        <v>44</v>
      </c>
      <c r="X214">
        <v>4</v>
      </c>
      <c r="Y214" s="81" t="s">
        <v>97</v>
      </c>
      <c r="Z214" s="79">
        <v>7436.08</v>
      </c>
      <c r="AC214" t="str">
        <f t="shared" si="62"/>
        <v>8401_Professions intermédiaires administratives de la Fonction Publique_1</v>
      </c>
      <c r="AD214" t="str">
        <f>INDEX(PDC!$I$1:$L$33,MATCH('RP2016'!AF214,PDC!I:I,0),MATCH(PDC!$K$1,PDC!$I$1:$L$1,0))</f>
        <v>Professions intermédiaires administratives de la Fonction Publique</v>
      </c>
      <c r="AE214" t="s">
        <v>199</v>
      </c>
      <c r="AF214" t="s">
        <v>278</v>
      </c>
      <c r="AG214" t="s">
        <v>117</v>
      </c>
      <c r="AH214" s="58">
        <v>228.76714704679199</v>
      </c>
      <c r="AI214">
        <f t="shared" si="63"/>
        <v>228.76714704679199</v>
      </c>
      <c r="AL214" t="str">
        <f t="shared" si="64"/>
        <v>8409_Fabrication d'équipements électriques, électroniques, informatiques ; fabrication de machines</v>
      </c>
      <c r="AM214" t="str">
        <f>INDEX(PDC!$F$42:$G$60,MATCH('RP2016'!$AO214,PDC!$F$42:$F$60,0),2)</f>
        <v>Fabrication d'équipements électriques, électroniques, informatiques ; fabrication de machines</v>
      </c>
      <c r="AN214">
        <v>8409</v>
      </c>
      <c r="AO214" t="s">
        <v>315</v>
      </c>
      <c r="AP214">
        <v>12375.78</v>
      </c>
      <c r="AQ214">
        <v>4594.75</v>
      </c>
      <c r="AR214">
        <v>811.37</v>
      </c>
      <c r="AS214">
        <v>352.64</v>
      </c>
      <c r="AT214">
        <f t="shared" si="65"/>
        <v>16970.53</v>
      </c>
      <c r="AU214">
        <f t="shared" si="66"/>
        <v>1164.01</v>
      </c>
      <c r="AV214" s="82">
        <f t="shared" si="67"/>
        <v>12375.78</v>
      </c>
      <c r="AW214" s="82">
        <f t="shared" si="68"/>
        <v>4594.75</v>
      </c>
      <c r="AX214" s="82">
        <f t="shared" si="69"/>
        <v>811.37</v>
      </c>
      <c r="AY214" s="82">
        <f t="shared" si="70"/>
        <v>352.64</v>
      </c>
      <c r="AZ214" s="82">
        <f t="shared" si="71"/>
        <v>16970.53</v>
      </c>
      <c r="BA214" s="82">
        <f t="shared" si="72"/>
        <v>1164.01</v>
      </c>
      <c r="BB214" s="82">
        <f t="shared" si="73"/>
        <v>18134.539999999997</v>
      </c>
      <c r="BE214" t="str">
        <f t="shared" si="74"/>
        <v>8404_AZ_TP2_SEXE1</v>
      </c>
      <c r="BF214">
        <v>1</v>
      </c>
      <c r="BG214" t="s">
        <v>200</v>
      </c>
      <c r="BH214" t="s">
        <v>198</v>
      </c>
      <c r="BI214" t="s">
        <v>123</v>
      </c>
      <c r="BJ214" s="61">
        <v>43.597889004314503</v>
      </c>
      <c r="BK214" s="61">
        <f t="shared" si="75"/>
        <v>43.597889004314503</v>
      </c>
    </row>
    <row r="215" spans="1:63" x14ac:dyDescent="0.35">
      <c r="A215" t="str">
        <f t="shared" si="59"/>
        <v>0064_Construction _1</v>
      </c>
      <c r="B215" t="str">
        <f>INDEX(PDC!$F$1:$G$40,MATCH('RP2016'!C215,PDC!F:F,0),MATCH(PDC!$G$1,PDC!$F$1:$G$1,0))</f>
        <v xml:space="preserve">Construction </v>
      </c>
      <c r="C215" t="s">
        <v>216</v>
      </c>
      <c r="D215" t="s">
        <v>185</v>
      </c>
      <c r="E215" t="s">
        <v>199</v>
      </c>
      <c r="F215" s="58">
        <v>384.82743477871998</v>
      </c>
      <c r="G215">
        <f t="shared" si="76"/>
        <v>384.82743477871998</v>
      </c>
      <c r="P215" t="str">
        <f t="shared" si="60"/>
        <v>8432_30 à 39 ans</v>
      </c>
      <c r="Q215" t="s">
        <v>187</v>
      </c>
      <c r="R215" t="s">
        <v>39</v>
      </c>
      <c r="S215">
        <v>7146.0189964051497</v>
      </c>
      <c r="V215" t="str">
        <f t="shared" si="61"/>
        <v>15_Employés</v>
      </c>
      <c r="W215" t="s">
        <v>45</v>
      </c>
      <c r="X215">
        <v>5</v>
      </c>
      <c r="Y215" s="81" t="s">
        <v>97</v>
      </c>
      <c r="Z215" s="80">
        <v>12749.97</v>
      </c>
      <c r="AC215" t="str">
        <f t="shared" si="62"/>
        <v>8401_Professions intermédiaires administratives de la Fonction Publique_2</v>
      </c>
      <c r="AD215" t="str">
        <f>INDEX(PDC!$I$1:$L$33,MATCH('RP2016'!AF215,PDC!I:I,0),MATCH(PDC!$K$1,PDC!$I$1:$L$1,0))</f>
        <v>Professions intermédiaires administratives de la Fonction Publique</v>
      </c>
      <c r="AE215" t="s">
        <v>200</v>
      </c>
      <c r="AF215" t="s">
        <v>278</v>
      </c>
      <c r="AG215" t="s">
        <v>117</v>
      </c>
      <c r="AH215" s="58">
        <v>360.02909270409702</v>
      </c>
      <c r="AI215">
        <f t="shared" si="63"/>
        <v>360.02909270409702</v>
      </c>
      <c r="AL215" t="str">
        <f t="shared" si="64"/>
        <v>8409_Fabrication de matériels de transport</v>
      </c>
      <c r="AM215" t="str">
        <f>INDEX(PDC!$F$42:$G$60,MATCH('RP2016'!$AO215,PDC!$F$42:$F$60,0),2)</f>
        <v>Fabrication de matériels de transport</v>
      </c>
      <c r="AN215">
        <v>8409</v>
      </c>
      <c r="AO215" t="s">
        <v>316</v>
      </c>
      <c r="AP215">
        <v>83.02</v>
      </c>
      <c r="AQ215">
        <v>51.65</v>
      </c>
      <c r="AR215">
        <v>9.1</v>
      </c>
      <c r="AS215">
        <v>11.92</v>
      </c>
      <c r="AT215">
        <f t="shared" si="65"/>
        <v>134.66999999999999</v>
      </c>
      <c r="AU215">
        <f t="shared" si="66"/>
        <v>21.02</v>
      </c>
      <c r="AV215" s="82">
        <f t="shared" si="67"/>
        <v>83.02</v>
      </c>
      <c r="AW215" s="82">
        <f t="shared" si="68"/>
        <v>51.65</v>
      </c>
      <c r="AX215" s="82">
        <f t="shared" si="69"/>
        <v>9.1</v>
      </c>
      <c r="AY215" s="82">
        <f t="shared" si="70"/>
        <v>11.92</v>
      </c>
      <c r="AZ215" s="82">
        <f t="shared" si="71"/>
        <v>134.66999999999999</v>
      </c>
      <c r="BA215" s="82">
        <f t="shared" si="72"/>
        <v>21.02</v>
      </c>
      <c r="BB215" s="82">
        <f t="shared" si="73"/>
        <v>155.69</v>
      </c>
      <c r="BE215" t="str">
        <f t="shared" si="74"/>
        <v>8404_C1_TP1_SEXE1</v>
      </c>
      <c r="BF215">
        <v>1</v>
      </c>
      <c r="BG215" t="s">
        <v>199</v>
      </c>
      <c r="BH215" t="s">
        <v>314</v>
      </c>
      <c r="BI215" t="s">
        <v>123</v>
      </c>
      <c r="BJ215" s="61">
        <v>186.18574848381201</v>
      </c>
      <c r="BK215" s="61">
        <f t="shared" si="75"/>
        <v>186.18574848381201</v>
      </c>
    </row>
    <row r="216" spans="1:63" x14ac:dyDescent="0.35">
      <c r="A216" t="str">
        <f t="shared" si="59"/>
        <v>0064_Construction _2</v>
      </c>
      <c r="B216" t="str">
        <f>INDEX(PDC!$F$1:$G$40,MATCH('RP2016'!C216,PDC!F:F,0),MATCH(PDC!$G$1,PDC!$F$1:$G$1,0))</f>
        <v xml:space="preserve">Construction </v>
      </c>
      <c r="C216" t="s">
        <v>216</v>
      </c>
      <c r="D216" t="s">
        <v>185</v>
      </c>
      <c r="E216" t="s">
        <v>200</v>
      </c>
      <c r="F216" s="58">
        <v>54.588923578507497</v>
      </c>
      <c r="G216">
        <f t="shared" si="76"/>
        <v>54.588923578507497</v>
      </c>
      <c r="P216" t="str">
        <f t="shared" si="60"/>
        <v>8432_40 à 49 ans</v>
      </c>
      <c r="Q216" t="s">
        <v>187</v>
      </c>
      <c r="R216" t="s">
        <v>40</v>
      </c>
      <c r="S216">
        <v>8715.9458825954898</v>
      </c>
      <c r="V216" t="str">
        <f t="shared" si="61"/>
        <v>15_Ouvriers</v>
      </c>
      <c r="W216" t="s">
        <v>46</v>
      </c>
      <c r="X216">
        <v>6</v>
      </c>
      <c r="Y216" s="81" t="s">
        <v>97</v>
      </c>
      <c r="Z216" s="80">
        <v>12505.5</v>
      </c>
      <c r="AC216" t="str">
        <f t="shared" si="62"/>
        <v>8401_Professions intermédiaires administratives et commerciales des entreprises_1</v>
      </c>
      <c r="AD216" t="str">
        <f>INDEX(PDC!$I$1:$L$33,MATCH('RP2016'!AF216,PDC!I:I,0),MATCH(PDC!$K$1,PDC!$I$1:$L$1,0))</f>
        <v>Professions intermédiaires administratives et commerciales des entreprises</v>
      </c>
      <c r="AE216" t="s">
        <v>199</v>
      </c>
      <c r="AF216" t="s">
        <v>279</v>
      </c>
      <c r="AG216" t="s">
        <v>117</v>
      </c>
      <c r="AH216" s="58">
        <v>4584.7375902471103</v>
      </c>
      <c r="AI216">
        <f t="shared" si="63"/>
        <v>4584.7375902471103</v>
      </c>
      <c r="AL216" t="str">
        <f t="shared" si="64"/>
        <v>8409_Fabrication d'autres produits industriels</v>
      </c>
      <c r="AM216" t="str">
        <f>INDEX(PDC!$F$42:$G$60,MATCH('RP2016'!$AO216,PDC!$F$42:$F$60,0),2)</f>
        <v>Fabrication d'autres produits industriels</v>
      </c>
      <c r="AN216">
        <v>8409</v>
      </c>
      <c r="AO216" t="s">
        <v>317</v>
      </c>
      <c r="AP216">
        <v>9213.18</v>
      </c>
      <c r="AQ216">
        <v>2993.37</v>
      </c>
      <c r="AR216">
        <v>558.26</v>
      </c>
      <c r="AS216">
        <v>233.55</v>
      </c>
      <c r="AT216">
        <f t="shared" si="65"/>
        <v>12206.55</v>
      </c>
      <c r="AU216">
        <f t="shared" si="66"/>
        <v>791.81</v>
      </c>
      <c r="AV216" s="82">
        <f t="shared" si="67"/>
        <v>9213.18</v>
      </c>
      <c r="AW216" s="82">
        <f t="shared" si="68"/>
        <v>2993.37</v>
      </c>
      <c r="AX216" s="82">
        <f t="shared" si="69"/>
        <v>558.26</v>
      </c>
      <c r="AY216" s="82">
        <f t="shared" si="70"/>
        <v>233.55</v>
      </c>
      <c r="AZ216" s="82">
        <f t="shared" si="71"/>
        <v>12206.55</v>
      </c>
      <c r="BA216" s="82">
        <f t="shared" si="72"/>
        <v>791.81</v>
      </c>
      <c r="BB216" s="82">
        <f t="shared" si="73"/>
        <v>12998.359999999999</v>
      </c>
      <c r="BE216" t="str">
        <f t="shared" si="74"/>
        <v>8404_C1_TP2_SEXE1</v>
      </c>
      <c r="BF216">
        <v>1</v>
      </c>
      <c r="BG216" t="s">
        <v>200</v>
      </c>
      <c r="BH216" t="s">
        <v>314</v>
      </c>
      <c r="BI216" t="s">
        <v>123</v>
      </c>
      <c r="BJ216" s="61">
        <v>25.316054559475599</v>
      </c>
      <c r="BK216" s="61">
        <f t="shared" si="75"/>
        <v>25.316054559475599</v>
      </c>
    </row>
    <row r="217" spans="1:63" x14ac:dyDescent="0.35">
      <c r="A217" t="str">
        <f t="shared" si="59"/>
        <v>0064_Commerce ; réparation d'automobiles et de motocycles_1</v>
      </c>
      <c r="B217" t="str">
        <f>INDEX(PDC!$F$1:$G$40,MATCH('RP2016'!C217,PDC!F:F,0),MATCH(PDC!$G$1,PDC!$F$1:$G$1,0))</f>
        <v>Commerce ; réparation d'automobiles et de motocycles</v>
      </c>
      <c r="C217" t="s">
        <v>217</v>
      </c>
      <c r="D217" t="s">
        <v>185</v>
      </c>
      <c r="E217" t="s">
        <v>199</v>
      </c>
      <c r="F217" s="58">
        <v>319.83992371668802</v>
      </c>
      <c r="G217">
        <f t="shared" si="76"/>
        <v>319.83992371668802</v>
      </c>
      <c r="P217" t="str">
        <f t="shared" si="60"/>
        <v>8432_50 à 59 ans</v>
      </c>
      <c r="Q217" t="s">
        <v>187</v>
      </c>
      <c r="R217" t="s">
        <v>41</v>
      </c>
      <c r="S217">
        <v>8554.4338047829806</v>
      </c>
      <c r="V217" t="str">
        <f t="shared" si="61"/>
        <v>26_Cadres et professions intellectuelles supérieures</v>
      </c>
      <c r="W217" t="s">
        <v>43</v>
      </c>
      <c r="X217">
        <v>3</v>
      </c>
      <c r="Y217" s="81" t="s">
        <v>99</v>
      </c>
      <c r="Z217" s="80">
        <v>18224.89</v>
      </c>
      <c r="AC217" t="str">
        <f t="shared" si="62"/>
        <v>8401_Professions intermédiaires administratives et commerciales des entreprises_2</v>
      </c>
      <c r="AD217" t="str">
        <f>INDEX(PDC!$I$1:$L$33,MATCH('RP2016'!AF217,PDC!I:I,0),MATCH(PDC!$K$1,PDC!$I$1:$L$1,0))</f>
        <v>Professions intermédiaires administratives et commerciales des entreprises</v>
      </c>
      <c r="AE217" t="s">
        <v>200</v>
      </c>
      <c r="AF217" t="s">
        <v>279</v>
      </c>
      <c r="AG217" t="s">
        <v>117</v>
      </c>
      <c r="AH217" s="58">
        <v>6818.1103993485403</v>
      </c>
      <c r="AI217">
        <f t="shared" si="63"/>
        <v>6818.1103993485403</v>
      </c>
      <c r="AL217" t="str">
        <f t="shared" si="64"/>
        <v>8409_Industries extractives,  énergie, eau, gestion des déchets et dépollution</v>
      </c>
      <c r="AM217" t="str">
        <f>INDEX(PDC!$F$42:$G$60,MATCH('RP2016'!$AO217,PDC!$F$42:$F$60,0),2)</f>
        <v>Industries extractives,  énergie, eau, gestion des déchets et dépollution</v>
      </c>
      <c r="AN217">
        <v>8409</v>
      </c>
      <c r="AO217" t="s">
        <v>318</v>
      </c>
      <c r="AP217">
        <v>2870.67</v>
      </c>
      <c r="AQ217">
        <v>905.07</v>
      </c>
      <c r="AR217">
        <v>184.03</v>
      </c>
      <c r="AS217">
        <v>87.28</v>
      </c>
      <c r="AT217">
        <f t="shared" si="65"/>
        <v>3775.7400000000002</v>
      </c>
      <c r="AU217">
        <f t="shared" si="66"/>
        <v>271.31</v>
      </c>
      <c r="AV217" s="82">
        <f t="shared" si="67"/>
        <v>2870.67</v>
      </c>
      <c r="AW217" s="82">
        <f t="shared" si="68"/>
        <v>905.07</v>
      </c>
      <c r="AX217" s="82">
        <f t="shared" si="69"/>
        <v>184.03</v>
      </c>
      <c r="AY217" s="82">
        <f t="shared" si="70"/>
        <v>87.28</v>
      </c>
      <c r="AZ217" s="82">
        <f t="shared" si="71"/>
        <v>3775.7400000000002</v>
      </c>
      <c r="BA217" s="82">
        <f t="shared" si="72"/>
        <v>271.31</v>
      </c>
      <c r="BB217" s="82">
        <f t="shared" si="73"/>
        <v>4047.05</v>
      </c>
      <c r="BE217" t="str">
        <f t="shared" si="74"/>
        <v>8404_C3_TP1_SEXE1</v>
      </c>
      <c r="BF217">
        <v>1</v>
      </c>
      <c r="BG217" t="s">
        <v>199</v>
      </c>
      <c r="BH217" t="s">
        <v>315</v>
      </c>
      <c r="BI217" t="s">
        <v>123</v>
      </c>
      <c r="BJ217" s="61">
        <v>1117.3446352911801</v>
      </c>
      <c r="BK217" s="61">
        <f t="shared" si="75"/>
        <v>1117.3446352911801</v>
      </c>
    </row>
    <row r="218" spans="1:63" x14ac:dyDescent="0.35">
      <c r="A218" t="str">
        <f t="shared" si="59"/>
        <v>0064_Commerce ; réparation d'automobiles et de motocycles_2</v>
      </c>
      <c r="B218" t="str">
        <f>INDEX(PDC!$F$1:$G$40,MATCH('RP2016'!C218,PDC!F:F,0),MATCH(PDC!$G$1,PDC!$F$1:$G$1,0))</f>
        <v>Commerce ; réparation d'automobiles et de motocycles</v>
      </c>
      <c r="C218" t="s">
        <v>217</v>
      </c>
      <c r="D218" t="s">
        <v>185</v>
      </c>
      <c r="E218" t="s">
        <v>200</v>
      </c>
      <c r="F218" s="58">
        <v>543.89484764446797</v>
      </c>
      <c r="G218">
        <f t="shared" si="76"/>
        <v>543.89484764446797</v>
      </c>
      <c r="P218" t="str">
        <f t="shared" si="60"/>
        <v>8432_60 ans et plus</v>
      </c>
      <c r="Q218" t="s">
        <v>187</v>
      </c>
      <c r="R218" t="s">
        <v>42</v>
      </c>
      <c r="S218">
        <v>1304.0262862919999</v>
      </c>
      <c r="V218" t="str">
        <f t="shared" si="61"/>
        <v>26_Professions intermédiaires</v>
      </c>
      <c r="W218" t="s">
        <v>44</v>
      </c>
      <c r="X218">
        <v>4</v>
      </c>
      <c r="Y218" s="81" t="s">
        <v>99</v>
      </c>
      <c r="Z218" s="80">
        <v>41181.800000000003</v>
      </c>
      <c r="AC218" t="str">
        <f t="shared" si="62"/>
        <v>8401_Techniciens_1</v>
      </c>
      <c r="AD218" t="str">
        <f>INDEX(PDC!$I$1:$L$33,MATCH('RP2016'!AF218,PDC!I:I,0),MATCH(PDC!$K$1,PDC!$I$1:$L$1,0))</f>
        <v>Techniciens</v>
      </c>
      <c r="AE218" t="s">
        <v>199</v>
      </c>
      <c r="AF218" t="s">
        <v>280</v>
      </c>
      <c r="AG218" t="s">
        <v>117</v>
      </c>
      <c r="AH218" s="58">
        <v>5473.5779607362201</v>
      </c>
      <c r="AI218">
        <f t="shared" si="63"/>
        <v>5473.5779607362201</v>
      </c>
      <c r="AL218" t="str">
        <f t="shared" si="64"/>
        <v>8409_Construction</v>
      </c>
      <c r="AM218" t="str">
        <f>INDEX(PDC!$F$42:$G$60,MATCH('RP2016'!$AO218,PDC!$F$42:$F$60,0),2)</f>
        <v>Construction</v>
      </c>
      <c r="AN218">
        <v>8409</v>
      </c>
      <c r="AO218" t="s">
        <v>216</v>
      </c>
      <c r="AP218">
        <v>8894.69</v>
      </c>
      <c r="AQ218">
        <v>1425.24</v>
      </c>
      <c r="AR218">
        <v>1172.8</v>
      </c>
      <c r="AS218">
        <v>161.08000000000001</v>
      </c>
      <c r="AT218">
        <f t="shared" si="65"/>
        <v>10319.93</v>
      </c>
      <c r="AU218">
        <f t="shared" si="66"/>
        <v>1333.8799999999999</v>
      </c>
      <c r="AV218" s="82">
        <f t="shared" si="67"/>
        <v>8894.69</v>
      </c>
      <c r="AW218" s="82">
        <f t="shared" si="68"/>
        <v>1425.24</v>
      </c>
      <c r="AX218" s="82">
        <f t="shared" si="69"/>
        <v>1172.8</v>
      </c>
      <c r="AY218" s="82">
        <f t="shared" si="70"/>
        <v>161.08000000000001</v>
      </c>
      <c r="AZ218" s="82">
        <f t="shared" si="71"/>
        <v>10319.93</v>
      </c>
      <c r="BA218" s="82">
        <f t="shared" si="72"/>
        <v>1333.8799999999999</v>
      </c>
      <c r="BB218" s="82">
        <f t="shared" si="73"/>
        <v>11653.81</v>
      </c>
      <c r="BE218" t="str">
        <f t="shared" si="74"/>
        <v>8404_C3_TP2_SEXE1</v>
      </c>
      <c r="BF218">
        <v>1</v>
      </c>
      <c r="BG218" t="s">
        <v>200</v>
      </c>
      <c r="BH218" t="s">
        <v>315</v>
      </c>
      <c r="BI218" t="s">
        <v>123</v>
      </c>
      <c r="BJ218" s="61">
        <v>45.589581822992301</v>
      </c>
      <c r="BK218" s="61">
        <f t="shared" si="75"/>
        <v>45.589581822992301</v>
      </c>
    </row>
    <row r="219" spans="1:63" x14ac:dyDescent="0.35">
      <c r="A219" t="str">
        <f t="shared" si="59"/>
        <v>0064_Transports et entreposage _1</v>
      </c>
      <c r="B219" t="str">
        <f>INDEX(PDC!$F$1:$G$40,MATCH('RP2016'!C219,PDC!F:F,0),MATCH(PDC!$G$1,PDC!$F$1:$G$1,0))</f>
        <v xml:space="preserve">Transports et entreposage </v>
      </c>
      <c r="C219" t="s">
        <v>218</v>
      </c>
      <c r="D219" t="s">
        <v>185</v>
      </c>
      <c r="E219" t="s">
        <v>199</v>
      </c>
      <c r="F219" s="58">
        <v>65.9721228547577</v>
      </c>
      <c r="G219">
        <f t="shared" si="76"/>
        <v>65.9721228547577</v>
      </c>
      <c r="P219" t="str">
        <f t="shared" si="60"/>
        <v>8432_moins de 20 ans</v>
      </c>
      <c r="Q219" t="s">
        <v>187</v>
      </c>
      <c r="R219" t="s">
        <v>37</v>
      </c>
      <c r="S219">
        <v>864.85080387787104</v>
      </c>
      <c r="V219" t="str">
        <f t="shared" si="61"/>
        <v>26_Employés</v>
      </c>
      <c r="W219" t="s">
        <v>45</v>
      </c>
      <c r="X219">
        <v>5</v>
      </c>
      <c r="Y219" s="81" t="s">
        <v>99</v>
      </c>
      <c r="Z219" s="80">
        <v>44108.58</v>
      </c>
      <c r="AC219" t="str">
        <f t="shared" si="62"/>
        <v>8401_Techniciens_2</v>
      </c>
      <c r="AD219" t="str">
        <f>INDEX(PDC!$I$1:$L$33,MATCH('RP2016'!AF219,PDC!I:I,0),MATCH(PDC!$K$1,PDC!$I$1:$L$1,0))</f>
        <v>Techniciens</v>
      </c>
      <c r="AE219" t="s">
        <v>200</v>
      </c>
      <c r="AF219" t="s">
        <v>280</v>
      </c>
      <c r="AG219" t="s">
        <v>117</v>
      </c>
      <c r="AH219" s="58">
        <v>1063.2019816028601</v>
      </c>
      <c r="AI219">
        <f t="shared" si="63"/>
        <v>1063.2019816028601</v>
      </c>
      <c r="AL219" t="str">
        <f t="shared" si="64"/>
        <v>8409_Commerce ; réparation d'automobiles et de motocycles</v>
      </c>
      <c r="AM219" t="str">
        <f>INDEX(PDC!$F$42:$G$60,MATCH('RP2016'!$AO219,PDC!$F$42:$F$60,0),2)</f>
        <v>Commerce ; réparation d'automobiles et de motocycles</v>
      </c>
      <c r="AN219">
        <v>8409</v>
      </c>
      <c r="AO219" t="s">
        <v>217</v>
      </c>
      <c r="AP219">
        <v>11674.23</v>
      </c>
      <c r="AQ219">
        <v>10316.799999999999</v>
      </c>
      <c r="AR219">
        <v>1524.01</v>
      </c>
      <c r="AS219">
        <v>1769.97</v>
      </c>
      <c r="AT219">
        <f t="shared" si="65"/>
        <v>21991.03</v>
      </c>
      <c r="AU219">
        <f t="shared" si="66"/>
        <v>3293.98</v>
      </c>
      <c r="AV219" s="82">
        <f t="shared" si="67"/>
        <v>11674.23</v>
      </c>
      <c r="AW219" s="82">
        <f t="shared" si="68"/>
        <v>10316.799999999999</v>
      </c>
      <c r="AX219" s="82">
        <f t="shared" si="69"/>
        <v>1524.01</v>
      </c>
      <c r="AY219" s="82">
        <f t="shared" si="70"/>
        <v>1769.97</v>
      </c>
      <c r="AZ219" s="82">
        <f t="shared" si="71"/>
        <v>21991.03</v>
      </c>
      <c r="BA219" s="82">
        <f t="shared" si="72"/>
        <v>3293.98</v>
      </c>
      <c r="BB219" s="82">
        <f t="shared" si="73"/>
        <v>25285.01</v>
      </c>
      <c r="BE219" t="str">
        <f t="shared" si="74"/>
        <v>8404_C4_TP1_SEXE1</v>
      </c>
      <c r="BF219">
        <v>1</v>
      </c>
      <c r="BG219" t="s">
        <v>199</v>
      </c>
      <c r="BH219" t="s">
        <v>316</v>
      </c>
      <c r="BI219" t="s">
        <v>123</v>
      </c>
      <c r="BJ219" s="61">
        <v>54.535389390342701</v>
      </c>
      <c r="BK219" s="61">
        <f t="shared" si="75"/>
        <v>54.535389390342701</v>
      </c>
    </row>
    <row r="220" spans="1:63" x14ac:dyDescent="0.35">
      <c r="A220" t="str">
        <f t="shared" si="59"/>
        <v>0064_Transports et entreposage _2</v>
      </c>
      <c r="B220" t="str">
        <f>INDEX(PDC!$F$1:$G$40,MATCH('RP2016'!C220,PDC!F:F,0),MATCH(PDC!$G$1,PDC!$F$1:$G$1,0))</f>
        <v xml:space="preserve">Transports et entreposage </v>
      </c>
      <c r="C220" t="s">
        <v>218</v>
      </c>
      <c r="D220" t="s">
        <v>185</v>
      </c>
      <c r="E220" t="s">
        <v>200</v>
      </c>
      <c r="F220" s="58">
        <v>80.176012011599795</v>
      </c>
      <c r="G220">
        <f t="shared" si="76"/>
        <v>80.176012011599795</v>
      </c>
      <c r="P220" t="str">
        <f t="shared" si="60"/>
        <v>8433_20 à 29 ans</v>
      </c>
      <c r="Q220" t="s">
        <v>189</v>
      </c>
      <c r="R220" t="s">
        <v>38</v>
      </c>
      <c r="S220">
        <v>12094.508385499401</v>
      </c>
      <c r="V220" t="str">
        <f t="shared" si="61"/>
        <v>26_Ouvriers</v>
      </c>
      <c r="W220" t="s">
        <v>46</v>
      </c>
      <c r="X220">
        <v>6</v>
      </c>
      <c r="Y220" s="81" t="s">
        <v>99</v>
      </c>
      <c r="Z220" s="79">
        <v>47112.77</v>
      </c>
      <c r="AC220" t="str">
        <f t="shared" si="62"/>
        <v>8401_Contremaîtres, agents de maîtrise_1</v>
      </c>
      <c r="AD220" t="str">
        <f>INDEX(PDC!$I$1:$L$33,MATCH('RP2016'!AF220,PDC!I:I,0),MATCH(PDC!$K$1,PDC!$I$1:$L$1,0))</f>
        <v>Contremaîtres, agents de maîtrise</v>
      </c>
      <c r="AE220" t="s">
        <v>199</v>
      </c>
      <c r="AF220" t="s">
        <v>281</v>
      </c>
      <c r="AG220" t="s">
        <v>117</v>
      </c>
      <c r="AH220" s="58">
        <v>2349.2138689768799</v>
      </c>
      <c r="AI220">
        <f t="shared" si="63"/>
        <v>2349.2138689768799</v>
      </c>
      <c r="AL220" t="str">
        <f t="shared" si="64"/>
        <v>8409_Transports et entreposage</v>
      </c>
      <c r="AM220" t="str">
        <f>INDEX(PDC!$F$42:$G$60,MATCH('RP2016'!$AO220,PDC!$F$42:$F$60,0),2)</f>
        <v>Transports et entreposage</v>
      </c>
      <c r="AN220">
        <v>8409</v>
      </c>
      <c r="AO220" t="s">
        <v>218</v>
      </c>
      <c r="AP220">
        <v>5388.56</v>
      </c>
      <c r="AQ220">
        <v>1718.17</v>
      </c>
      <c r="AR220">
        <v>961.37</v>
      </c>
      <c r="AS220">
        <v>475.59</v>
      </c>
      <c r="AT220">
        <f t="shared" si="65"/>
        <v>7106.7300000000005</v>
      </c>
      <c r="AU220">
        <f t="shared" si="66"/>
        <v>1436.96</v>
      </c>
      <c r="AV220" s="82">
        <f t="shared" si="67"/>
        <v>5388.56</v>
      </c>
      <c r="AW220" s="82">
        <f t="shared" si="68"/>
        <v>1718.17</v>
      </c>
      <c r="AX220" s="82">
        <f t="shared" si="69"/>
        <v>961.37</v>
      </c>
      <c r="AY220" s="82">
        <f t="shared" si="70"/>
        <v>475.59</v>
      </c>
      <c r="AZ220" s="82">
        <f t="shared" si="71"/>
        <v>7106.7300000000005</v>
      </c>
      <c r="BA220" s="82">
        <f t="shared" si="72"/>
        <v>1436.96</v>
      </c>
      <c r="BB220" s="82">
        <f t="shared" si="73"/>
        <v>8543.69</v>
      </c>
      <c r="BE220" t="str">
        <f t="shared" si="74"/>
        <v>8404_C4_TP2_SEXE1</v>
      </c>
      <c r="BF220">
        <v>1</v>
      </c>
      <c r="BG220" t="s">
        <v>200</v>
      </c>
      <c r="BH220" t="s">
        <v>316</v>
      </c>
      <c r="BI220" t="s">
        <v>123</v>
      </c>
      <c r="BJ220" s="83">
        <v>4.8954146887428003</v>
      </c>
      <c r="BK220" s="61" t="str">
        <f t="shared" si="75"/>
        <v>(s)</v>
      </c>
    </row>
    <row r="221" spans="1:63" x14ac:dyDescent="0.35">
      <c r="A221" t="str">
        <f t="shared" si="59"/>
        <v>0064_Hébergement et restauration_1</v>
      </c>
      <c r="B221" t="str">
        <f>INDEX(PDC!$F$1:$G$40,MATCH('RP2016'!C221,PDC!F:F,0),MATCH(PDC!$G$1,PDC!$F$1:$G$1,0))</f>
        <v>Hébergement et restauration</v>
      </c>
      <c r="C221" t="s">
        <v>219</v>
      </c>
      <c r="D221" t="s">
        <v>185</v>
      </c>
      <c r="E221" t="s">
        <v>199</v>
      </c>
      <c r="F221" s="58">
        <v>193.36364031261601</v>
      </c>
      <c r="G221">
        <f t="shared" si="76"/>
        <v>193.36364031261601</v>
      </c>
      <c r="P221" t="str">
        <f t="shared" si="60"/>
        <v>8433_30 à 39 ans</v>
      </c>
      <c r="Q221" t="s">
        <v>189</v>
      </c>
      <c r="R221" t="s">
        <v>39</v>
      </c>
      <c r="S221">
        <v>14634.193437104799</v>
      </c>
      <c r="V221" t="str">
        <f t="shared" si="61"/>
        <v>38_Cadres et professions intellectuelles supérieures</v>
      </c>
      <c r="W221" t="s">
        <v>43</v>
      </c>
      <c r="X221">
        <v>3</v>
      </c>
      <c r="Y221" s="81" t="s">
        <v>101</v>
      </c>
      <c r="Z221" s="80">
        <v>66930.39</v>
      </c>
      <c r="AC221" t="str">
        <f t="shared" si="62"/>
        <v>8401_Contremaîtres, agents de maîtrise_2</v>
      </c>
      <c r="AD221" t="str">
        <f>INDEX(PDC!$I$1:$L$33,MATCH('RP2016'!AF221,PDC!I:I,0),MATCH(PDC!$K$1,PDC!$I$1:$L$1,0))</f>
        <v>Contremaîtres, agents de maîtrise</v>
      </c>
      <c r="AE221" t="s">
        <v>200</v>
      </c>
      <c r="AF221" t="s">
        <v>281</v>
      </c>
      <c r="AG221" t="s">
        <v>117</v>
      </c>
      <c r="AH221" s="58">
        <v>435.06838876383699</v>
      </c>
      <c r="AI221">
        <f t="shared" si="63"/>
        <v>435.06838876383699</v>
      </c>
      <c r="AL221" t="str">
        <f t="shared" si="64"/>
        <v>8409_Hébergement et restauration</v>
      </c>
      <c r="AM221" t="str">
        <f>INDEX(PDC!$F$42:$G$60,MATCH('RP2016'!$AO221,PDC!$F$42:$F$60,0),2)</f>
        <v>Hébergement et restauration</v>
      </c>
      <c r="AN221">
        <v>8409</v>
      </c>
      <c r="AO221" t="s">
        <v>219</v>
      </c>
      <c r="AP221">
        <v>3028.11</v>
      </c>
      <c r="AQ221">
        <v>3300.28</v>
      </c>
      <c r="AR221">
        <v>1041.3399999999999</v>
      </c>
      <c r="AS221">
        <v>888.57</v>
      </c>
      <c r="AT221">
        <f t="shared" si="65"/>
        <v>6328.39</v>
      </c>
      <c r="AU221">
        <f t="shared" si="66"/>
        <v>1929.9099999999999</v>
      </c>
      <c r="AV221" s="82">
        <f t="shared" si="67"/>
        <v>3028.11</v>
      </c>
      <c r="AW221" s="82">
        <f t="shared" si="68"/>
        <v>3300.28</v>
      </c>
      <c r="AX221" s="82">
        <f t="shared" si="69"/>
        <v>1041.3399999999999</v>
      </c>
      <c r="AY221" s="82">
        <f t="shared" si="70"/>
        <v>888.57</v>
      </c>
      <c r="AZ221" s="82">
        <f t="shared" si="71"/>
        <v>6328.39</v>
      </c>
      <c r="BA221" s="82">
        <f t="shared" si="72"/>
        <v>1929.9099999999999</v>
      </c>
      <c r="BB221" s="82">
        <f t="shared" si="73"/>
        <v>8258.2999999999993</v>
      </c>
      <c r="BE221" t="str">
        <f t="shared" si="74"/>
        <v>8404_C5_TP1_SEXE1</v>
      </c>
      <c r="BF221">
        <v>1</v>
      </c>
      <c r="BG221" t="s">
        <v>199</v>
      </c>
      <c r="BH221" t="s">
        <v>317</v>
      </c>
      <c r="BI221" t="s">
        <v>123</v>
      </c>
      <c r="BJ221" s="61">
        <v>525.96303621346794</v>
      </c>
      <c r="BK221" s="61">
        <f t="shared" si="75"/>
        <v>525.96303621346794</v>
      </c>
    </row>
    <row r="222" spans="1:63" x14ac:dyDescent="0.35">
      <c r="A222" t="str">
        <f t="shared" si="59"/>
        <v>0064_Hébergement et restauration_2</v>
      </c>
      <c r="B222" t="str">
        <f>INDEX(PDC!$F$1:$G$40,MATCH('RP2016'!C222,PDC!F:F,0),MATCH(PDC!$G$1,PDC!$F$1:$G$1,0))</f>
        <v>Hébergement et restauration</v>
      </c>
      <c r="C222" t="s">
        <v>219</v>
      </c>
      <c r="D222" t="s">
        <v>185</v>
      </c>
      <c r="E222" t="s">
        <v>200</v>
      </c>
      <c r="F222" s="58">
        <v>152.392506341867</v>
      </c>
      <c r="G222">
        <f t="shared" si="76"/>
        <v>152.392506341867</v>
      </c>
      <c r="P222" t="str">
        <f t="shared" si="60"/>
        <v>8433_40 à 49 ans</v>
      </c>
      <c r="Q222" t="s">
        <v>189</v>
      </c>
      <c r="R222" t="s">
        <v>40</v>
      </c>
      <c r="S222">
        <v>17419.111577193002</v>
      </c>
      <c r="V222" t="str">
        <f t="shared" si="61"/>
        <v>38_Professions intermédiaires</v>
      </c>
      <c r="W222" t="s">
        <v>44</v>
      </c>
      <c r="X222">
        <v>4</v>
      </c>
      <c r="Y222" s="81" t="s">
        <v>101</v>
      </c>
      <c r="Z222" s="80">
        <v>95729.73</v>
      </c>
      <c r="AC222" t="str">
        <f t="shared" si="62"/>
        <v>8401_Employés civils et agents de service de la Fonction Publique_1</v>
      </c>
      <c r="AD222" t="str">
        <f>INDEX(PDC!$I$1:$L$33,MATCH('RP2016'!AF222,PDC!I:I,0),MATCH(PDC!$K$1,PDC!$I$1:$L$1,0))</f>
        <v>Employés civils et agents de service de la Fonction Publique</v>
      </c>
      <c r="AE222" t="s">
        <v>199</v>
      </c>
      <c r="AF222" t="s">
        <v>282</v>
      </c>
      <c r="AG222" t="s">
        <v>117</v>
      </c>
      <c r="AH222" s="58">
        <v>994.52610042972901</v>
      </c>
      <c r="AI222">
        <f t="shared" si="63"/>
        <v>994.52610042972901</v>
      </c>
      <c r="AL222" t="str">
        <f t="shared" si="64"/>
        <v>8409_Information et communication</v>
      </c>
      <c r="AM222" t="str">
        <f>INDEX(PDC!$F$42:$G$60,MATCH('RP2016'!$AO222,PDC!$F$42:$F$60,0),2)</f>
        <v>Information et communication</v>
      </c>
      <c r="AN222">
        <v>8409</v>
      </c>
      <c r="AO222" t="s">
        <v>319</v>
      </c>
      <c r="AP222">
        <v>7284.85</v>
      </c>
      <c r="AQ222">
        <v>2894.5</v>
      </c>
      <c r="AR222">
        <v>408.3</v>
      </c>
      <c r="AS222">
        <v>199.72</v>
      </c>
      <c r="AT222">
        <f t="shared" si="65"/>
        <v>10179.35</v>
      </c>
      <c r="AU222">
        <f t="shared" si="66"/>
        <v>608.02</v>
      </c>
      <c r="AV222" s="82">
        <f t="shared" si="67"/>
        <v>7284.85</v>
      </c>
      <c r="AW222" s="82">
        <f t="shared" si="68"/>
        <v>2894.5</v>
      </c>
      <c r="AX222" s="82">
        <f t="shared" si="69"/>
        <v>408.3</v>
      </c>
      <c r="AY222" s="82">
        <f t="shared" si="70"/>
        <v>199.72</v>
      </c>
      <c r="AZ222" s="82">
        <f t="shared" si="71"/>
        <v>10179.35</v>
      </c>
      <c r="BA222" s="82">
        <f t="shared" si="72"/>
        <v>608.02</v>
      </c>
      <c r="BB222" s="82">
        <f t="shared" si="73"/>
        <v>10787.37</v>
      </c>
      <c r="BE222" t="str">
        <f t="shared" si="74"/>
        <v>8404_C5_TP2_SEXE1</v>
      </c>
      <c r="BF222">
        <v>1</v>
      </c>
      <c r="BG222" t="s">
        <v>200</v>
      </c>
      <c r="BH222" t="s">
        <v>317</v>
      </c>
      <c r="BI222" t="s">
        <v>123</v>
      </c>
      <c r="BJ222" s="61">
        <v>14.9897858444251</v>
      </c>
      <c r="BK222" s="61">
        <f t="shared" si="75"/>
        <v>14.9897858444251</v>
      </c>
    </row>
    <row r="223" spans="1:63" x14ac:dyDescent="0.35">
      <c r="A223" t="str">
        <f t="shared" si="59"/>
        <v>0064_Edition, audiovisuel et diffusion_2</v>
      </c>
      <c r="B223" t="str">
        <f>INDEX(PDC!$F$1:$G$40,MATCH('RP2016'!C223,PDC!F:F,0),MATCH(PDC!$G$1,PDC!$F$1:$G$1,0))</f>
        <v>Edition, audiovisuel et diffusion</v>
      </c>
      <c r="C223" t="s">
        <v>220</v>
      </c>
      <c r="D223" t="s">
        <v>185</v>
      </c>
      <c r="E223" t="s">
        <v>200</v>
      </c>
      <c r="F223" s="58">
        <v>15.193111794727701</v>
      </c>
      <c r="G223">
        <f t="shared" si="76"/>
        <v>15.193111794727701</v>
      </c>
      <c r="P223" t="str">
        <f t="shared" si="60"/>
        <v>8433_50 à 59 ans</v>
      </c>
      <c r="Q223" t="s">
        <v>189</v>
      </c>
      <c r="R223" t="s">
        <v>41</v>
      </c>
      <c r="S223">
        <v>15072.652075456999</v>
      </c>
      <c r="V223" t="str">
        <f t="shared" si="61"/>
        <v>38_Employés</v>
      </c>
      <c r="W223" t="s">
        <v>45</v>
      </c>
      <c r="X223">
        <v>5</v>
      </c>
      <c r="Y223" s="81" t="s">
        <v>101</v>
      </c>
      <c r="Z223" s="80">
        <v>96966.66</v>
      </c>
      <c r="AC223" t="str">
        <f t="shared" si="62"/>
        <v>8401_Employés civils et agents de service de la Fonction Publique_2</v>
      </c>
      <c r="AD223" t="str">
        <f>INDEX(PDC!$I$1:$L$33,MATCH('RP2016'!AF223,PDC!I:I,0),MATCH(PDC!$K$1,PDC!$I$1:$L$1,0))</f>
        <v>Employés civils et agents de service de la Fonction Publique</v>
      </c>
      <c r="AE223" t="s">
        <v>200</v>
      </c>
      <c r="AF223" t="s">
        <v>282</v>
      </c>
      <c r="AG223" t="s">
        <v>117</v>
      </c>
      <c r="AH223" s="58">
        <v>4341.8705598696797</v>
      </c>
      <c r="AI223">
        <f t="shared" si="63"/>
        <v>4341.8705598696797</v>
      </c>
      <c r="AL223" t="str">
        <f t="shared" si="64"/>
        <v>8409_Activités financières et d'assurance</v>
      </c>
      <c r="AM223" t="str">
        <f>INDEX(PDC!$F$42:$G$60,MATCH('RP2016'!$AO223,PDC!$F$42:$F$60,0),2)</f>
        <v>Activités financières et d'assurance</v>
      </c>
      <c r="AN223">
        <v>8409</v>
      </c>
      <c r="AO223" t="s">
        <v>223</v>
      </c>
      <c r="AP223">
        <v>2923</v>
      </c>
      <c r="AQ223">
        <v>4116.8500000000004</v>
      </c>
      <c r="AR223">
        <v>322.54000000000002</v>
      </c>
      <c r="AS223">
        <v>371.47</v>
      </c>
      <c r="AT223">
        <f t="shared" si="65"/>
        <v>7039.85</v>
      </c>
      <c r="AU223">
        <f t="shared" si="66"/>
        <v>694.01</v>
      </c>
      <c r="AV223" s="82">
        <f t="shared" si="67"/>
        <v>2923</v>
      </c>
      <c r="AW223" s="82">
        <f t="shared" si="68"/>
        <v>4116.8500000000004</v>
      </c>
      <c r="AX223" s="82">
        <f t="shared" si="69"/>
        <v>322.54000000000002</v>
      </c>
      <c r="AY223" s="82">
        <f t="shared" si="70"/>
        <v>371.47</v>
      </c>
      <c r="AZ223" s="82">
        <f t="shared" si="71"/>
        <v>7039.85</v>
      </c>
      <c r="BA223" s="82">
        <f t="shared" si="72"/>
        <v>694.01</v>
      </c>
      <c r="BB223" s="82">
        <f t="shared" si="73"/>
        <v>7733.8600000000006</v>
      </c>
      <c r="BE223" t="str">
        <f t="shared" si="74"/>
        <v>8404_DE_TP1_SEXE1</v>
      </c>
      <c r="BF223">
        <v>1</v>
      </c>
      <c r="BG223" t="s">
        <v>199</v>
      </c>
      <c r="BH223" t="s">
        <v>318</v>
      </c>
      <c r="BI223" t="s">
        <v>123</v>
      </c>
      <c r="BJ223" s="61">
        <v>195.34915981556799</v>
      </c>
      <c r="BK223" s="61">
        <f t="shared" si="75"/>
        <v>195.34915981556799</v>
      </c>
    </row>
    <row r="224" spans="1:63" x14ac:dyDescent="0.35">
      <c r="A224" t="str">
        <f t="shared" si="59"/>
        <v>0064_Télécommunications_1</v>
      </c>
      <c r="B224" t="str">
        <f>INDEX(PDC!$F$1:$G$40,MATCH('RP2016'!C224,PDC!F:F,0),MATCH(PDC!$G$1,PDC!$F$1:$G$1,0))</f>
        <v>Télécommunications</v>
      </c>
      <c r="C224" t="s">
        <v>221</v>
      </c>
      <c r="D224" t="s">
        <v>185</v>
      </c>
      <c r="E224" t="s">
        <v>199</v>
      </c>
      <c r="F224" s="58">
        <v>4.9553129595107599</v>
      </c>
      <c r="G224" s="58" t="s">
        <v>242</v>
      </c>
      <c r="H224" s="58"/>
      <c r="I224" s="58"/>
      <c r="J224" s="58"/>
      <c r="P224" t="str">
        <f t="shared" si="60"/>
        <v>8433_60 ans et plus</v>
      </c>
      <c r="Q224" t="s">
        <v>189</v>
      </c>
      <c r="R224" t="s">
        <v>42</v>
      </c>
      <c r="S224">
        <v>2248.6869427792199</v>
      </c>
      <c r="V224" t="str">
        <f t="shared" si="61"/>
        <v>38_Ouvriers</v>
      </c>
      <c r="W224" t="s">
        <v>46</v>
      </c>
      <c r="X224">
        <v>6</v>
      </c>
      <c r="Y224" s="81" t="s">
        <v>101</v>
      </c>
      <c r="Z224" s="80">
        <v>90700.9</v>
      </c>
      <c r="AC224" t="str">
        <f t="shared" si="62"/>
        <v>8401_Policiers et militaires_1</v>
      </c>
      <c r="AD224" t="str">
        <f>INDEX(PDC!$I$1:$L$33,MATCH('RP2016'!AF224,PDC!I:I,0),MATCH(PDC!$K$1,PDC!$I$1:$L$1,0))</f>
        <v>Policiers et militaires</v>
      </c>
      <c r="AE224" t="s">
        <v>199</v>
      </c>
      <c r="AF224" t="s">
        <v>283</v>
      </c>
      <c r="AG224" t="s">
        <v>117</v>
      </c>
      <c r="AH224" s="58">
        <v>1024.5605641439399</v>
      </c>
      <c r="AI224">
        <f t="shared" si="63"/>
        <v>1024.5605641439399</v>
      </c>
      <c r="AL224" t="str">
        <f t="shared" si="64"/>
        <v>8409_Activités immobilières</v>
      </c>
      <c r="AM224" t="str">
        <f>INDEX(PDC!$F$42:$G$60,MATCH('RP2016'!$AO224,PDC!$F$42:$F$60,0),2)</f>
        <v>Activités immobilières</v>
      </c>
      <c r="AN224">
        <v>8409</v>
      </c>
      <c r="AO224" t="s">
        <v>224</v>
      </c>
      <c r="AP224">
        <v>1170.54</v>
      </c>
      <c r="AQ224">
        <v>1501.92</v>
      </c>
      <c r="AR224">
        <v>146.01</v>
      </c>
      <c r="AS224">
        <v>180.7</v>
      </c>
      <c r="AT224">
        <f t="shared" si="65"/>
        <v>2672.46</v>
      </c>
      <c r="AU224">
        <f t="shared" si="66"/>
        <v>326.70999999999998</v>
      </c>
      <c r="AV224" s="82">
        <f t="shared" si="67"/>
        <v>1170.54</v>
      </c>
      <c r="AW224" s="82">
        <f t="shared" si="68"/>
        <v>1501.92</v>
      </c>
      <c r="AX224" s="82">
        <f t="shared" si="69"/>
        <v>146.01</v>
      </c>
      <c r="AY224" s="82">
        <f t="shared" si="70"/>
        <v>180.7</v>
      </c>
      <c r="AZ224" s="82">
        <f t="shared" si="71"/>
        <v>2672.46</v>
      </c>
      <c r="BA224" s="82">
        <f t="shared" si="72"/>
        <v>326.70999999999998</v>
      </c>
      <c r="BB224" s="82">
        <f t="shared" si="73"/>
        <v>2999.17</v>
      </c>
      <c r="BE224" t="str">
        <f t="shared" si="74"/>
        <v>8404_DE_TP2_SEXE1</v>
      </c>
      <c r="BF224">
        <v>1</v>
      </c>
      <c r="BG224" t="s">
        <v>200</v>
      </c>
      <c r="BH224" t="s">
        <v>318</v>
      </c>
      <c r="BI224" t="s">
        <v>123</v>
      </c>
      <c r="BJ224" s="61">
        <v>5</v>
      </c>
      <c r="BK224" s="61">
        <f t="shared" si="75"/>
        <v>5</v>
      </c>
    </row>
    <row r="225" spans="1:63" x14ac:dyDescent="0.35">
      <c r="A225" t="str">
        <f t="shared" si="59"/>
        <v>0064_Activités informatiques et services d'information_1</v>
      </c>
      <c r="B225" t="str">
        <f>INDEX(PDC!$F$1:$G$40,MATCH('RP2016'!C225,PDC!F:F,0),MATCH(PDC!$G$1,PDC!$F$1:$G$1,0))</f>
        <v>Activités informatiques et services d'information</v>
      </c>
      <c r="C225" t="s">
        <v>222</v>
      </c>
      <c r="D225" t="s">
        <v>185</v>
      </c>
      <c r="E225" t="s">
        <v>199</v>
      </c>
      <c r="F225" s="58">
        <v>10.120434754289899</v>
      </c>
      <c r="G225">
        <f t="shared" ref="G225:G256" si="77">F225</f>
        <v>10.120434754289899</v>
      </c>
      <c r="P225" t="str">
        <f t="shared" si="60"/>
        <v>8433_moins de 20 ans</v>
      </c>
      <c r="Q225" t="s">
        <v>189</v>
      </c>
      <c r="R225" t="s">
        <v>37</v>
      </c>
      <c r="S225">
        <v>1813.1233009038399</v>
      </c>
      <c r="V225" t="str">
        <f t="shared" si="61"/>
        <v>42_Cadres et professions intellectuelles supérieures</v>
      </c>
      <c r="W225" t="s">
        <v>43</v>
      </c>
      <c r="X225">
        <v>3</v>
      </c>
      <c r="Y225" s="81" t="s">
        <v>103</v>
      </c>
      <c r="Z225" s="79">
        <f>21634.58+4.21</f>
        <v>21638.79</v>
      </c>
      <c r="AC225" t="str">
        <f t="shared" si="62"/>
        <v>8401_Policiers et militaires_2</v>
      </c>
      <c r="AD225" t="str">
        <f>INDEX(PDC!$I$1:$L$33,MATCH('RP2016'!AF225,PDC!I:I,0),MATCH(PDC!$K$1,PDC!$I$1:$L$1,0))</f>
        <v>Policiers et militaires</v>
      </c>
      <c r="AE225" t="s">
        <v>200</v>
      </c>
      <c r="AF225" t="s">
        <v>283</v>
      </c>
      <c r="AG225" t="s">
        <v>117</v>
      </c>
      <c r="AH225" s="58">
        <v>122.3785624101</v>
      </c>
      <c r="AI225">
        <f t="shared" si="63"/>
        <v>122.3785624101</v>
      </c>
      <c r="AL225" t="str">
        <f t="shared" si="64"/>
        <v>8409_Activités scientifiques et techniques ; services administratifs et de soutien</v>
      </c>
      <c r="AM225" t="str">
        <f>INDEX(PDC!$F$42:$G$60,MATCH('RP2016'!$AO225,PDC!$F$42:$F$60,0),2)</f>
        <v>Activités scientifiques et techniques ; services administratifs et de soutien</v>
      </c>
      <c r="AN225">
        <v>8409</v>
      </c>
      <c r="AO225" t="s">
        <v>320</v>
      </c>
      <c r="AP225">
        <v>12803.55</v>
      </c>
      <c r="AQ225">
        <v>10265.23</v>
      </c>
      <c r="AR225">
        <v>5248.61</v>
      </c>
      <c r="AS225">
        <v>2927.7</v>
      </c>
      <c r="AT225">
        <f t="shared" si="65"/>
        <v>23068.78</v>
      </c>
      <c r="AU225">
        <f t="shared" si="66"/>
        <v>8176.3099999999995</v>
      </c>
      <c r="AV225" s="82">
        <f t="shared" si="67"/>
        <v>12803.55</v>
      </c>
      <c r="AW225" s="82">
        <f t="shared" si="68"/>
        <v>10265.23</v>
      </c>
      <c r="AX225" s="82">
        <f t="shared" si="69"/>
        <v>5248.61</v>
      </c>
      <c r="AY225" s="82">
        <f t="shared" si="70"/>
        <v>2927.7</v>
      </c>
      <c r="AZ225" s="82">
        <f t="shared" si="71"/>
        <v>23068.78</v>
      </c>
      <c r="BA225" s="82">
        <f t="shared" si="72"/>
        <v>8176.3099999999995</v>
      </c>
      <c r="BB225" s="82">
        <f t="shared" si="73"/>
        <v>31245.089999999997</v>
      </c>
      <c r="BE225" t="str">
        <f t="shared" si="74"/>
        <v>8404_FZ_TP1_SEXE1</v>
      </c>
      <c r="BF225">
        <v>1</v>
      </c>
      <c r="BG225" t="s">
        <v>199</v>
      </c>
      <c r="BH225" t="s">
        <v>216</v>
      </c>
      <c r="BI225" t="s">
        <v>123</v>
      </c>
      <c r="BJ225" s="61">
        <v>690.49213725040102</v>
      </c>
      <c r="BK225" s="61">
        <f t="shared" si="75"/>
        <v>690.49213725040102</v>
      </c>
    </row>
    <row r="226" spans="1:63" x14ac:dyDescent="0.35">
      <c r="A226" t="str">
        <f t="shared" si="59"/>
        <v>0064_Activités financières et d'assurance_1</v>
      </c>
      <c r="B226" t="str">
        <f>INDEX(PDC!$F$1:$G$40,MATCH('RP2016'!C226,PDC!F:F,0),MATCH(PDC!$G$1,PDC!$F$1:$G$1,0))</f>
        <v>Activités financières et d'assurance</v>
      </c>
      <c r="C226" t="s">
        <v>223</v>
      </c>
      <c r="D226" t="s">
        <v>185</v>
      </c>
      <c r="E226" t="s">
        <v>199</v>
      </c>
      <c r="F226" s="58">
        <v>26.315056771711301</v>
      </c>
      <c r="G226">
        <f t="shared" si="77"/>
        <v>26.315056771711301</v>
      </c>
      <c r="P226" t="str">
        <f t="shared" si="60"/>
        <v>8434_20 à 29 ans</v>
      </c>
      <c r="Q226" t="s">
        <v>191</v>
      </c>
      <c r="R226" t="s">
        <v>38</v>
      </c>
      <c r="S226">
        <v>9008.0280268721708</v>
      </c>
      <c r="V226" t="str">
        <f t="shared" si="61"/>
        <v>42_Professions intermédiaires</v>
      </c>
      <c r="W226" t="s">
        <v>44</v>
      </c>
      <c r="X226">
        <v>4</v>
      </c>
      <c r="Y226" s="81" t="s">
        <v>103</v>
      </c>
      <c r="Z226" s="80">
        <v>50833.15</v>
      </c>
      <c r="AC226" t="str">
        <f t="shared" si="62"/>
        <v>8401_Employés administratifs d'entreprise_1</v>
      </c>
      <c r="AD226" t="str">
        <f>INDEX(PDC!$I$1:$L$33,MATCH('RP2016'!AF226,PDC!I:I,0),MATCH(PDC!$K$1,PDC!$I$1:$L$1,0))</f>
        <v>Employés administratifs d'entreprise</v>
      </c>
      <c r="AE226" t="s">
        <v>199</v>
      </c>
      <c r="AF226" t="s">
        <v>284</v>
      </c>
      <c r="AG226" t="s">
        <v>117</v>
      </c>
      <c r="AH226" s="58">
        <v>1165.6885915267101</v>
      </c>
      <c r="AI226">
        <f t="shared" si="63"/>
        <v>1165.6885915267101</v>
      </c>
      <c r="AL226" t="str">
        <f t="shared" si="64"/>
        <v>8409_Administration publique, enseignement, santé humaine et action sociale</v>
      </c>
      <c r="AM226" t="str">
        <f>INDEX(PDC!$F$42:$G$60,MATCH('RP2016'!$AO226,PDC!$F$42:$F$60,0),2)</f>
        <v>Administration publique, enseignement, santé humaine et action sociale</v>
      </c>
      <c r="AN226">
        <v>8409</v>
      </c>
      <c r="AO226" t="s">
        <v>321</v>
      </c>
      <c r="AP226">
        <v>7717.97</v>
      </c>
      <c r="AQ226">
        <v>20912.47</v>
      </c>
      <c r="AR226">
        <v>4663.49</v>
      </c>
      <c r="AS226">
        <v>7075.01</v>
      </c>
      <c r="AT226">
        <f t="shared" si="65"/>
        <v>28630.440000000002</v>
      </c>
      <c r="AU226">
        <f t="shared" si="66"/>
        <v>11738.5</v>
      </c>
      <c r="AV226" s="82">
        <f t="shared" si="67"/>
        <v>7717.97</v>
      </c>
      <c r="AW226" s="82">
        <f t="shared" si="68"/>
        <v>20912.47</v>
      </c>
      <c r="AX226" s="82">
        <f t="shared" si="69"/>
        <v>4663.49</v>
      </c>
      <c r="AY226" s="82">
        <f t="shared" si="70"/>
        <v>7075.01</v>
      </c>
      <c r="AZ226" s="82">
        <f t="shared" si="71"/>
        <v>28630.440000000002</v>
      </c>
      <c r="BA226" s="82">
        <f t="shared" si="72"/>
        <v>11738.5</v>
      </c>
      <c r="BB226" s="82">
        <f t="shared" si="73"/>
        <v>40368.94</v>
      </c>
      <c r="BE226" t="str">
        <f t="shared" si="74"/>
        <v>8404_FZ_TP2_SEXE1</v>
      </c>
      <c r="BF226">
        <v>1</v>
      </c>
      <c r="BG226" t="s">
        <v>200</v>
      </c>
      <c r="BH226" t="s">
        <v>216</v>
      </c>
      <c r="BI226" t="s">
        <v>123</v>
      </c>
      <c r="BJ226" s="61">
        <v>44.8068742233989</v>
      </c>
      <c r="BK226" s="61">
        <f t="shared" si="75"/>
        <v>44.8068742233989</v>
      </c>
    </row>
    <row r="227" spans="1:63" x14ac:dyDescent="0.35">
      <c r="A227" t="str">
        <f t="shared" si="59"/>
        <v>0064_Activités financières et d'assurance_2</v>
      </c>
      <c r="B227" t="str">
        <f>INDEX(PDC!$F$1:$G$40,MATCH('RP2016'!C227,PDC!F:F,0),MATCH(PDC!$G$1,PDC!$F$1:$G$1,0))</f>
        <v>Activités financières et d'assurance</v>
      </c>
      <c r="C227" t="s">
        <v>223</v>
      </c>
      <c r="D227" t="s">
        <v>185</v>
      </c>
      <c r="E227" t="s">
        <v>200</v>
      </c>
      <c r="F227" s="58">
        <v>95.027407746022703</v>
      </c>
      <c r="G227">
        <f t="shared" si="77"/>
        <v>95.027407746022703</v>
      </c>
      <c r="P227" t="str">
        <f t="shared" si="60"/>
        <v>8434_30 à 39 ans</v>
      </c>
      <c r="Q227" t="s">
        <v>191</v>
      </c>
      <c r="R227" t="s">
        <v>39</v>
      </c>
      <c r="S227">
        <v>10251.543494060699</v>
      </c>
      <c r="V227" t="str">
        <f t="shared" si="61"/>
        <v>42_Employés</v>
      </c>
      <c r="W227" t="s">
        <v>45</v>
      </c>
      <c r="X227">
        <v>5</v>
      </c>
      <c r="Y227" s="81" t="s">
        <v>103</v>
      </c>
      <c r="Z227" s="80">
        <v>62081.08</v>
      </c>
      <c r="AC227" t="str">
        <f t="shared" si="62"/>
        <v>8401_Employés administratifs d'entreprise_2</v>
      </c>
      <c r="AD227" t="str">
        <f>INDEX(PDC!$I$1:$L$33,MATCH('RP2016'!AF227,PDC!I:I,0),MATCH(PDC!$K$1,PDC!$I$1:$L$1,0))</f>
        <v>Employés administratifs d'entreprise</v>
      </c>
      <c r="AE227" t="s">
        <v>200</v>
      </c>
      <c r="AF227" t="s">
        <v>284</v>
      </c>
      <c r="AG227" t="s">
        <v>117</v>
      </c>
      <c r="AH227" s="58">
        <v>6359.7134663728302</v>
      </c>
      <c r="AI227">
        <f t="shared" si="63"/>
        <v>6359.7134663728302</v>
      </c>
      <c r="AL227" t="str">
        <f t="shared" si="64"/>
        <v>8409_Autres activités de services</v>
      </c>
      <c r="AM227" t="str">
        <f>INDEX(PDC!$F$42:$G$60,MATCH('RP2016'!$AO227,PDC!$F$42:$F$60,0),2)</f>
        <v>Autres activités de services</v>
      </c>
      <c r="AN227">
        <v>8409</v>
      </c>
      <c r="AO227" t="s">
        <v>322</v>
      </c>
      <c r="AP227">
        <v>4270.2299999999996</v>
      </c>
      <c r="AQ227">
        <v>5706.86</v>
      </c>
      <c r="AR227">
        <v>1127.54</v>
      </c>
      <c r="AS227">
        <v>1787.81</v>
      </c>
      <c r="AT227">
        <f t="shared" si="65"/>
        <v>9977.09</v>
      </c>
      <c r="AU227">
        <f t="shared" si="66"/>
        <v>2915.35</v>
      </c>
      <c r="AV227" s="82">
        <f t="shared" si="67"/>
        <v>4270.2299999999996</v>
      </c>
      <c r="AW227" s="82">
        <f t="shared" si="68"/>
        <v>5706.86</v>
      </c>
      <c r="AX227" s="82">
        <f t="shared" si="69"/>
        <v>1127.54</v>
      </c>
      <c r="AY227" s="82">
        <f t="shared" si="70"/>
        <v>1787.81</v>
      </c>
      <c r="AZ227" s="82">
        <f t="shared" si="71"/>
        <v>9977.09</v>
      </c>
      <c r="BA227" s="82">
        <f t="shared" si="72"/>
        <v>2915.35</v>
      </c>
      <c r="BB227" s="82">
        <f t="shared" si="73"/>
        <v>12892.44</v>
      </c>
      <c r="BE227" t="str">
        <f t="shared" si="74"/>
        <v>8404_GZ_TP1_SEXE1</v>
      </c>
      <c r="BF227">
        <v>1</v>
      </c>
      <c r="BG227" t="s">
        <v>199</v>
      </c>
      <c r="BH227" t="s">
        <v>217</v>
      </c>
      <c r="BI227" t="s">
        <v>123</v>
      </c>
      <c r="BJ227" s="61">
        <v>594.03280791525901</v>
      </c>
      <c r="BK227" s="61">
        <f t="shared" si="75"/>
        <v>594.03280791525901</v>
      </c>
    </row>
    <row r="228" spans="1:63" x14ac:dyDescent="0.35">
      <c r="A228" t="str">
        <f t="shared" si="59"/>
        <v>0064_Activités immobilières_1</v>
      </c>
      <c r="B228" t="str">
        <f>INDEX(PDC!$F$1:$G$40,MATCH('RP2016'!C228,PDC!F:F,0),MATCH(PDC!$G$1,PDC!$F$1:$G$1,0))</f>
        <v>Activités immobilières</v>
      </c>
      <c r="C228" t="s">
        <v>224</v>
      </c>
      <c r="D228" t="s">
        <v>185</v>
      </c>
      <c r="E228" t="s">
        <v>199</v>
      </c>
      <c r="F228" s="58">
        <v>28.1449317519148</v>
      </c>
      <c r="G228">
        <f t="shared" si="77"/>
        <v>28.1449317519148</v>
      </c>
      <c r="P228" t="str">
        <f t="shared" si="60"/>
        <v>8434_40 à 49 ans</v>
      </c>
      <c r="Q228" t="s">
        <v>191</v>
      </c>
      <c r="R228" t="s">
        <v>40</v>
      </c>
      <c r="S228">
        <v>11226.447449990699</v>
      </c>
      <c r="V228" t="str">
        <f t="shared" si="61"/>
        <v>42_Ouvriers</v>
      </c>
      <c r="W228" t="s">
        <v>46</v>
      </c>
      <c r="X228">
        <v>6</v>
      </c>
      <c r="Y228" s="81" t="s">
        <v>103</v>
      </c>
      <c r="Z228" s="80">
        <v>64994.83</v>
      </c>
      <c r="AC228" t="str">
        <f t="shared" si="62"/>
        <v>8401_Employés de commerce_1</v>
      </c>
      <c r="AD228" t="str">
        <f>INDEX(PDC!$I$1:$L$33,MATCH('RP2016'!AF228,PDC!I:I,0),MATCH(PDC!$K$1,PDC!$I$1:$L$1,0))</f>
        <v>Employés de commerce</v>
      </c>
      <c r="AE228" t="s">
        <v>199</v>
      </c>
      <c r="AF228" t="s">
        <v>285</v>
      </c>
      <c r="AG228" t="s">
        <v>117</v>
      </c>
      <c r="AH228" s="58">
        <v>1628.7181620900801</v>
      </c>
      <c r="AI228">
        <f t="shared" si="63"/>
        <v>1628.7181620900801</v>
      </c>
      <c r="AL228" t="str">
        <f t="shared" si="64"/>
        <v>8409_Tous secteurs</v>
      </c>
      <c r="AM228" t="str">
        <f>INDEX(PDC!$F$42:$G$60,MATCH('RP2016'!$AO228,PDC!$F$42:$F$60,0),2)</f>
        <v>Tous secteurs</v>
      </c>
      <c r="AN228">
        <v>8409</v>
      </c>
      <c r="AO228" t="s">
        <v>78</v>
      </c>
      <c r="AP228">
        <v>90739.56</v>
      </c>
      <c r="AQ228">
        <v>71642.899999999994</v>
      </c>
      <c r="AR228">
        <v>18554.849999999999</v>
      </c>
      <c r="AS228">
        <v>16716.240000000002</v>
      </c>
      <c r="AT228">
        <f t="shared" si="65"/>
        <v>162382.46</v>
      </c>
      <c r="AU228">
        <f t="shared" si="66"/>
        <v>35271.089999999997</v>
      </c>
      <c r="AV228" s="82">
        <f t="shared" si="67"/>
        <v>90739.56</v>
      </c>
      <c r="AW228" s="82">
        <f t="shared" si="68"/>
        <v>71642.899999999994</v>
      </c>
      <c r="AX228" s="82">
        <f t="shared" si="69"/>
        <v>18554.849999999999</v>
      </c>
      <c r="AY228" s="82">
        <f t="shared" si="70"/>
        <v>16716.240000000002</v>
      </c>
      <c r="AZ228" s="82">
        <f t="shared" si="71"/>
        <v>162382.46</v>
      </c>
      <c r="BA228" s="82">
        <f t="shared" si="72"/>
        <v>35271.089999999997</v>
      </c>
      <c r="BB228" s="82">
        <f t="shared" si="73"/>
        <v>197653.55</v>
      </c>
      <c r="BE228" t="str">
        <f t="shared" si="74"/>
        <v>8404_GZ_TP2_SEXE1</v>
      </c>
      <c r="BF228">
        <v>1</v>
      </c>
      <c r="BG228" t="s">
        <v>200</v>
      </c>
      <c r="BH228" t="s">
        <v>217</v>
      </c>
      <c r="BI228" t="s">
        <v>123</v>
      </c>
      <c r="BJ228" s="61">
        <v>47.182063164141802</v>
      </c>
      <c r="BK228" s="61">
        <f t="shared" si="75"/>
        <v>47.182063164141802</v>
      </c>
    </row>
    <row r="229" spans="1:63" x14ac:dyDescent="0.35">
      <c r="A229" t="str">
        <f t="shared" si="59"/>
        <v>0064_Activités immobilières_2</v>
      </c>
      <c r="B229" t="str">
        <f>INDEX(PDC!$F$1:$G$40,MATCH('RP2016'!C229,PDC!F:F,0),MATCH(PDC!$G$1,PDC!$F$1:$G$1,0))</f>
        <v>Activités immobilières</v>
      </c>
      <c r="C229" t="s">
        <v>224</v>
      </c>
      <c r="D229" t="s">
        <v>185</v>
      </c>
      <c r="E229" t="s">
        <v>200</v>
      </c>
      <c r="F229" s="58">
        <v>17.105838816828399</v>
      </c>
      <c r="G229">
        <f t="shared" si="77"/>
        <v>17.105838816828399</v>
      </c>
      <c r="P229" t="str">
        <f t="shared" si="60"/>
        <v>8434_50 à 59 ans</v>
      </c>
      <c r="Q229" t="s">
        <v>191</v>
      </c>
      <c r="R229" t="s">
        <v>41</v>
      </c>
      <c r="S229">
        <v>10339.6330356953</v>
      </c>
      <c r="V229" t="str">
        <f t="shared" si="61"/>
        <v>43_Cadres et professions intellectuelles supérieures</v>
      </c>
      <c r="W229" t="s">
        <v>43</v>
      </c>
      <c r="X229">
        <v>3</v>
      </c>
      <c r="Y229" s="81" t="s">
        <v>105</v>
      </c>
      <c r="Z229" s="80">
        <v>3790.77</v>
      </c>
      <c r="AC229" t="str">
        <f t="shared" si="62"/>
        <v>8401_Employés de commerce_2</v>
      </c>
      <c r="AD229" t="str">
        <f>INDEX(PDC!$I$1:$L$33,MATCH('RP2016'!AF229,PDC!I:I,0),MATCH(PDC!$K$1,PDC!$I$1:$L$1,0))</f>
        <v>Employés de commerce</v>
      </c>
      <c r="AE229" t="s">
        <v>200</v>
      </c>
      <c r="AF229" t="s">
        <v>285</v>
      </c>
      <c r="AG229" t="s">
        <v>117</v>
      </c>
      <c r="AH229" s="58">
        <v>4687.0527222628098</v>
      </c>
      <c r="AI229">
        <f t="shared" si="63"/>
        <v>4687.0527222628098</v>
      </c>
      <c r="AL229" t="str">
        <f t="shared" si="64"/>
        <v>8410_Agriculture, sylviculture et pêche</v>
      </c>
      <c r="AM229" t="str">
        <f>INDEX(PDC!$F$42:$G$60,MATCH('RP2016'!$AO229,PDC!$F$42:$F$60,0),2)</f>
        <v>Agriculture, sylviculture et pêche</v>
      </c>
      <c r="AN229">
        <v>8410</v>
      </c>
      <c r="AO229" t="s">
        <v>198</v>
      </c>
      <c r="AP229">
        <v>129.32</v>
      </c>
      <c r="AQ229">
        <v>115.9</v>
      </c>
      <c r="AR229">
        <v>69</v>
      </c>
      <c r="AS229">
        <v>33.19</v>
      </c>
      <c r="AT229">
        <f t="shared" si="65"/>
        <v>245.22</v>
      </c>
      <c r="AU229">
        <f t="shared" si="66"/>
        <v>102.19</v>
      </c>
      <c r="AV229" s="82">
        <f t="shared" si="67"/>
        <v>129.32</v>
      </c>
      <c r="AW229" s="82">
        <f t="shared" si="68"/>
        <v>115.9</v>
      </c>
      <c r="AX229" s="82">
        <f t="shared" si="69"/>
        <v>69</v>
      </c>
      <c r="AY229" s="82">
        <f t="shared" si="70"/>
        <v>33.19</v>
      </c>
      <c r="AZ229" s="82">
        <f t="shared" si="71"/>
        <v>245.22</v>
      </c>
      <c r="BA229" s="82">
        <f t="shared" si="72"/>
        <v>102.19</v>
      </c>
      <c r="BB229" s="82">
        <f t="shared" si="73"/>
        <v>347.40999999999997</v>
      </c>
      <c r="BE229" t="str">
        <f t="shared" si="74"/>
        <v>8404_HZ_TP1_SEXE1</v>
      </c>
      <c r="BF229">
        <v>1</v>
      </c>
      <c r="BG229" t="s">
        <v>199</v>
      </c>
      <c r="BH229" t="s">
        <v>218</v>
      </c>
      <c r="BI229" t="s">
        <v>123</v>
      </c>
      <c r="BJ229" s="61">
        <v>263.79720173761501</v>
      </c>
      <c r="BK229" s="61">
        <f t="shared" si="75"/>
        <v>263.79720173761501</v>
      </c>
    </row>
    <row r="230" spans="1:63" x14ac:dyDescent="0.35">
      <c r="A230" t="str">
        <f t="shared" si="59"/>
        <v>0064_Activités juridiques, comptables, de gestion, d'architecture, d'ingénierie, de contrôle et d'analyses techniques_1</v>
      </c>
      <c r="B230" t="str">
        <f>INDEX(PDC!$F$1:$G$40,MATCH('RP2016'!C230,PDC!F:F,0),MATCH(PDC!$G$1,PDC!$F$1:$G$1,0))</f>
        <v>Activités juridiques, comptables, de gestion, d'architecture, d'ingénierie, de contrôle et d'analyses techniques</v>
      </c>
      <c r="C230" t="s">
        <v>225</v>
      </c>
      <c r="D230" t="s">
        <v>185</v>
      </c>
      <c r="E230" t="s">
        <v>199</v>
      </c>
      <c r="F230" s="58">
        <v>46.1762748540202</v>
      </c>
      <c r="G230">
        <f t="shared" si="77"/>
        <v>46.1762748540202</v>
      </c>
      <c r="P230" t="str">
        <f t="shared" si="60"/>
        <v>8434_60 ans et plus</v>
      </c>
      <c r="Q230" t="s">
        <v>191</v>
      </c>
      <c r="R230" t="s">
        <v>42</v>
      </c>
      <c r="S230">
        <v>1536.1896918237801</v>
      </c>
      <c r="V230" t="str">
        <f t="shared" si="61"/>
        <v>43_Professions intermédiaires</v>
      </c>
      <c r="W230" t="s">
        <v>44</v>
      </c>
      <c r="X230">
        <v>4</v>
      </c>
      <c r="Y230" s="81" t="s">
        <v>105</v>
      </c>
      <c r="Z230" s="80">
        <v>13103.01</v>
      </c>
      <c r="AC230" t="str">
        <f t="shared" si="62"/>
        <v>8401_Personnels des services directs aux particuliers_1</v>
      </c>
      <c r="AD230" t="str">
        <f>INDEX(PDC!$I$1:$L$33,MATCH('RP2016'!AF230,PDC!I:I,0),MATCH(PDC!$K$1,PDC!$I$1:$L$1,0))</f>
        <v>Personnels des services directs aux particuliers</v>
      </c>
      <c r="AE230" t="s">
        <v>199</v>
      </c>
      <c r="AF230" t="s">
        <v>286</v>
      </c>
      <c r="AG230" t="s">
        <v>117</v>
      </c>
      <c r="AH230" s="58">
        <v>1113.08229522293</v>
      </c>
      <c r="AI230">
        <f t="shared" si="63"/>
        <v>1113.08229522293</v>
      </c>
      <c r="AL230" t="str">
        <f t="shared" si="64"/>
        <v>8410_Fabrication de denrées alimentaires, de boissons et  de produits à base de tabac</v>
      </c>
      <c r="AM230" t="str">
        <f>INDEX(PDC!$F$42:$G$60,MATCH('RP2016'!$AO230,PDC!$F$42:$F$60,0),2)</f>
        <v>Fabrication de denrées alimentaires, de boissons et  de produits à base de tabac</v>
      </c>
      <c r="AN230">
        <v>8410</v>
      </c>
      <c r="AO230" t="s">
        <v>314</v>
      </c>
      <c r="AP230">
        <v>456.56</v>
      </c>
      <c r="AQ230">
        <v>337.13</v>
      </c>
      <c r="AR230">
        <v>68.650000000000006</v>
      </c>
      <c r="AS230">
        <v>57.47</v>
      </c>
      <c r="AT230">
        <f t="shared" si="65"/>
        <v>793.69</v>
      </c>
      <c r="AU230">
        <f t="shared" si="66"/>
        <v>126.12</v>
      </c>
      <c r="AV230" s="82">
        <f t="shared" si="67"/>
        <v>456.56</v>
      </c>
      <c r="AW230" s="82">
        <f t="shared" si="68"/>
        <v>337.13</v>
      </c>
      <c r="AX230" s="82">
        <f t="shared" si="69"/>
        <v>68.650000000000006</v>
      </c>
      <c r="AY230" s="82">
        <f t="shared" si="70"/>
        <v>57.47</v>
      </c>
      <c r="AZ230" s="82">
        <f t="shared" si="71"/>
        <v>793.69</v>
      </c>
      <c r="BA230" s="82">
        <f t="shared" si="72"/>
        <v>126.12</v>
      </c>
      <c r="BB230" s="82">
        <f t="shared" si="73"/>
        <v>919.81000000000006</v>
      </c>
      <c r="BE230" t="str">
        <f t="shared" si="74"/>
        <v>8404_HZ_TP2_SEXE1</v>
      </c>
      <c r="BF230">
        <v>1</v>
      </c>
      <c r="BG230" t="s">
        <v>200</v>
      </c>
      <c r="BH230" t="s">
        <v>218</v>
      </c>
      <c r="BI230" t="s">
        <v>123</v>
      </c>
      <c r="BJ230" s="61">
        <v>60.076522652093402</v>
      </c>
      <c r="BK230" s="61">
        <f t="shared" si="75"/>
        <v>60.076522652093402</v>
      </c>
    </row>
    <row r="231" spans="1:63" x14ac:dyDescent="0.35">
      <c r="A231" t="str">
        <f t="shared" si="59"/>
        <v>0064_Activités juridiques, comptables, de gestion, d'architecture, d'ingénierie, de contrôle et d'analyses techniques_2</v>
      </c>
      <c r="B231" t="str">
        <f>INDEX(PDC!$F$1:$G$40,MATCH('RP2016'!C231,PDC!F:F,0),MATCH(PDC!$G$1,PDC!$F$1:$G$1,0))</f>
        <v>Activités juridiques, comptables, de gestion, d'architecture, d'ingénierie, de contrôle et d'analyses techniques</v>
      </c>
      <c r="C231" t="s">
        <v>225</v>
      </c>
      <c r="D231" t="s">
        <v>185</v>
      </c>
      <c r="E231" t="s">
        <v>200</v>
      </c>
      <c r="F231" s="58">
        <v>49.696527743378297</v>
      </c>
      <c r="G231">
        <f t="shared" si="77"/>
        <v>49.696527743378297</v>
      </c>
      <c r="P231" t="str">
        <f t="shared" si="60"/>
        <v>8434_moins de 20 ans</v>
      </c>
      <c r="Q231" t="s">
        <v>191</v>
      </c>
      <c r="R231" t="s">
        <v>37</v>
      </c>
      <c r="S231">
        <v>1553.8247999253499</v>
      </c>
      <c r="V231" t="str">
        <f t="shared" si="61"/>
        <v>43_Employés</v>
      </c>
      <c r="W231" t="s">
        <v>45</v>
      </c>
      <c r="X231">
        <v>5</v>
      </c>
      <c r="Y231" s="81" t="s">
        <v>105</v>
      </c>
      <c r="Z231" s="79">
        <v>18000.669999999998</v>
      </c>
      <c r="AC231" t="str">
        <f t="shared" si="62"/>
        <v>8401_Personnels des services directs aux particuliers_2</v>
      </c>
      <c r="AD231" t="str">
        <f>INDEX(PDC!$I$1:$L$33,MATCH('RP2016'!AF231,PDC!I:I,0),MATCH(PDC!$K$1,PDC!$I$1:$L$1,0))</f>
        <v>Personnels des services directs aux particuliers</v>
      </c>
      <c r="AE231" t="s">
        <v>200</v>
      </c>
      <c r="AF231" t="s">
        <v>286</v>
      </c>
      <c r="AG231" t="s">
        <v>117</v>
      </c>
      <c r="AH231" s="58">
        <v>5769.2882712281998</v>
      </c>
      <c r="AI231">
        <f t="shared" si="63"/>
        <v>5769.2882712281998</v>
      </c>
      <c r="AL231" t="str">
        <f t="shared" si="64"/>
        <v>8410_Fabrication d'équipements électriques, électroniques, informatiques ; fabrication de machines</v>
      </c>
      <c r="AM231" t="str">
        <f>INDEX(PDC!$F$42:$G$60,MATCH('RP2016'!$AO231,PDC!$F$42:$F$60,0),2)</f>
        <v>Fabrication d'équipements électriques, électroniques, informatiques ; fabrication de machines</v>
      </c>
      <c r="AN231">
        <v>8410</v>
      </c>
      <c r="AO231" t="s">
        <v>315</v>
      </c>
      <c r="AP231">
        <v>122.81</v>
      </c>
      <c r="AQ231">
        <v>88.92</v>
      </c>
      <c r="AR231">
        <v>9.24</v>
      </c>
      <c r="AS231">
        <v>9.9499999999999993</v>
      </c>
      <c r="AT231">
        <f t="shared" si="65"/>
        <v>211.73000000000002</v>
      </c>
      <c r="AU231">
        <f t="shared" si="66"/>
        <v>19.189999999999998</v>
      </c>
      <c r="AV231" s="82">
        <f t="shared" si="67"/>
        <v>122.81</v>
      </c>
      <c r="AW231" s="82">
        <f t="shared" si="68"/>
        <v>88.92</v>
      </c>
      <c r="AX231" s="82">
        <f t="shared" si="69"/>
        <v>9.24</v>
      </c>
      <c r="AY231" s="82">
        <f t="shared" si="70"/>
        <v>9.9499999999999993</v>
      </c>
      <c r="AZ231" s="82">
        <f t="shared" si="71"/>
        <v>211.73000000000002</v>
      </c>
      <c r="BA231" s="82">
        <f t="shared" si="72"/>
        <v>19.189999999999998</v>
      </c>
      <c r="BB231" s="82">
        <f t="shared" si="73"/>
        <v>230.92000000000002</v>
      </c>
      <c r="BE231" t="str">
        <f t="shared" si="74"/>
        <v>8404_IZ_TP1_SEXE1</v>
      </c>
      <c r="BF231">
        <v>1</v>
      </c>
      <c r="BG231" t="s">
        <v>199</v>
      </c>
      <c r="BH231" t="s">
        <v>219</v>
      </c>
      <c r="BI231" t="s">
        <v>123</v>
      </c>
      <c r="BJ231" s="61">
        <v>126.07615832103799</v>
      </c>
      <c r="BK231" s="61">
        <f t="shared" si="75"/>
        <v>126.07615832103799</v>
      </c>
    </row>
    <row r="232" spans="1:63" x14ac:dyDescent="0.35">
      <c r="A232" t="str">
        <f t="shared" si="59"/>
        <v>0064_Autres activités spécialisées, scientifiques et techniques_2</v>
      </c>
      <c r="B232" t="str">
        <f>INDEX(PDC!$F$1:$G$40,MATCH('RP2016'!C232,PDC!F:F,0),MATCH(PDC!$G$1,PDC!$F$1:$G$1,0))</f>
        <v>Autres activités spécialisées, scientifiques et techniques</v>
      </c>
      <c r="C232" t="s">
        <v>227</v>
      </c>
      <c r="D232" t="s">
        <v>185</v>
      </c>
      <c r="E232" t="s">
        <v>200</v>
      </c>
      <c r="F232" s="58">
        <v>9.9106259190215198</v>
      </c>
      <c r="G232">
        <f t="shared" si="77"/>
        <v>9.9106259190215198</v>
      </c>
      <c r="P232" t="str">
        <f t="shared" si="60"/>
        <v>8435_20 à 29 ans</v>
      </c>
      <c r="Q232" t="s">
        <v>193</v>
      </c>
      <c r="R232" t="s">
        <v>38</v>
      </c>
      <c r="S232">
        <v>7972.75115607098</v>
      </c>
      <c r="V232" t="str">
        <f t="shared" si="61"/>
        <v>43_Ouvriers</v>
      </c>
      <c r="W232" t="s">
        <v>46</v>
      </c>
      <c r="X232">
        <v>6</v>
      </c>
      <c r="Y232" s="81" t="s">
        <v>105</v>
      </c>
      <c r="Z232" s="80">
        <v>20581.78</v>
      </c>
      <c r="AC232" t="str">
        <f t="shared" si="62"/>
        <v>8401_Ouvriers qualifiés de type industriel_1</v>
      </c>
      <c r="AD232" t="str">
        <f>INDEX(PDC!$I$1:$L$33,MATCH('RP2016'!AF232,PDC!I:I,0),MATCH(PDC!$K$1,PDC!$I$1:$L$1,0))</f>
        <v>Ouvriers qualifiés de type industriel</v>
      </c>
      <c r="AE232" t="s">
        <v>199</v>
      </c>
      <c r="AF232" t="s">
        <v>287</v>
      </c>
      <c r="AG232" t="s">
        <v>117</v>
      </c>
      <c r="AH232" s="58">
        <v>4437.6700059325603</v>
      </c>
      <c r="AI232">
        <f t="shared" si="63"/>
        <v>4437.6700059325603</v>
      </c>
      <c r="AL232" t="str">
        <f t="shared" si="64"/>
        <v>8410_Fabrication de matériels de transport</v>
      </c>
      <c r="AM232" t="str">
        <f>INDEX(PDC!$F$42:$G$60,MATCH('RP2016'!$AO232,PDC!$F$42:$F$60,0),2)</f>
        <v>Fabrication de matériels de transport</v>
      </c>
      <c r="AN232">
        <v>8410</v>
      </c>
      <c r="AO232" t="s">
        <v>316</v>
      </c>
      <c r="AP232">
        <v>679.07</v>
      </c>
      <c r="AQ232">
        <v>496.16</v>
      </c>
      <c r="AR232">
        <v>47.83</v>
      </c>
      <c r="AS232">
        <v>28.69</v>
      </c>
      <c r="AT232">
        <f t="shared" si="65"/>
        <v>1175.23</v>
      </c>
      <c r="AU232">
        <f t="shared" si="66"/>
        <v>76.52</v>
      </c>
      <c r="AV232" s="82">
        <f t="shared" si="67"/>
        <v>679.07</v>
      </c>
      <c r="AW232" s="82">
        <f t="shared" si="68"/>
        <v>496.16</v>
      </c>
      <c r="AX232" s="82">
        <f t="shared" si="69"/>
        <v>47.83</v>
      </c>
      <c r="AY232" s="82">
        <f t="shared" si="70"/>
        <v>28.69</v>
      </c>
      <c r="AZ232" s="82">
        <f t="shared" si="71"/>
        <v>1175.23</v>
      </c>
      <c r="BA232" s="82">
        <f t="shared" si="72"/>
        <v>76.52</v>
      </c>
      <c r="BB232" s="82">
        <f t="shared" si="73"/>
        <v>1251.75</v>
      </c>
      <c r="BE232" t="str">
        <f t="shared" si="74"/>
        <v>8404_IZ_TP2_SEXE1</v>
      </c>
      <c r="BF232">
        <v>1</v>
      </c>
      <c r="BG232" t="s">
        <v>200</v>
      </c>
      <c r="BH232" t="s">
        <v>219</v>
      </c>
      <c r="BI232" t="s">
        <v>123</v>
      </c>
      <c r="BJ232" s="61">
        <v>38.598663927600803</v>
      </c>
      <c r="BK232" s="61">
        <f t="shared" si="75"/>
        <v>38.598663927600803</v>
      </c>
    </row>
    <row r="233" spans="1:63" x14ac:dyDescent="0.35">
      <c r="A233" t="str">
        <f t="shared" si="59"/>
        <v>0064_Activités de services administratifs et de soutien_1</v>
      </c>
      <c r="B233" t="str">
        <f>INDEX(PDC!$F$1:$G$40,MATCH('RP2016'!C233,PDC!F:F,0),MATCH(PDC!$G$1,PDC!$F$1:$G$1,0))</f>
        <v>Activités de services administratifs et de soutien</v>
      </c>
      <c r="C233" t="s">
        <v>228</v>
      </c>
      <c r="D233" t="s">
        <v>185</v>
      </c>
      <c r="E233" t="s">
        <v>199</v>
      </c>
      <c r="F233" s="58">
        <v>66.192174393062999</v>
      </c>
      <c r="G233">
        <f t="shared" si="77"/>
        <v>66.192174393062999</v>
      </c>
      <c r="P233" t="str">
        <f t="shared" si="60"/>
        <v>8435_30 à 39 ans</v>
      </c>
      <c r="Q233" t="s">
        <v>193</v>
      </c>
      <c r="R233" t="s">
        <v>39</v>
      </c>
      <c r="S233">
        <v>9747.0806543667204</v>
      </c>
      <c r="V233" t="str">
        <f t="shared" si="61"/>
        <v>63_Cadres et professions intellectuelles supérieures</v>
      </c>
      <c r="W233" t="s">
        <v>43</v>
      </c>
      <c r="X233">
        <v>3</v>
      </c>
      <c r="Y233" s="81" t="s">
        <v>107</v>
      </c>
      <c r="Z233" s="80">
        <v>25973.73</v>
      </c>
      <c r="AC233" t="str">
        <f t="shared" si="62"/>
        <v>8401_Ouvriers qualifiés de type industriel_2</v>
      </c>
      <c r="AD233" t="str">
        <f>INDEX(PDC!$I$1:$L$33,MATCH('RP2016'!AF233,PDC!I:I,0),MATCH(PDC!$K$1,PDC!$I$1:$L$1,0))</f>
        <v>Ouvriers qualifiés de type industriel</v>
      </c>
      <c r="AE233" t="s">
        <v>200</v>
      </c>
      <c r="AF233" t="s">
        <v>287</v>
      </c>
      <c r="AG233" t="s">
        <v>117</v>
      </c>
      <c r="AH233" s="58">
        <v>949.14239721347496</v>
      </c>
      <c r="AI233">
        <f t="shared" si="63"/>
        <v>949.14239721347496</v>
      </c>
      <c r="AL233" t="str">
        <f t="shared" si="64"/>
        <v>8410_Fabrication d'autres produits industriels</v>
      </c>
      <c r="AM233" t="str">
        <f>INDEX(PDC!$F$42:$G$60,MATCH('RP2016'!$AO233,PDC!$F$42:$F$60,0),2)</f>
        <v>Fabrication d'autres produits industriels</v>
      </c>
      <c r="AN233">
        <v>8410</v>
      </c>
      <c r="AO233" t="s">
        <v>317</v>
      </c>
      <c r="AP233">
        <v>2883.63</v>
      </c>
      <c r="AQ233">
        <v>511.97</v>
      </c>
      <c r="AR233">
        <v>185.23</v>
      </c>
      <c r="AS233">
        <v>57.29</v>
      </c>
      <c r="AT233">
        <f t="shared" si="65"/>
        <v>3395.6000000000004</v>
      </c>
      <c r="AU233">
        <f t="shared" si="66"/>
        <v>242.51999999999998</v>
      </c>
      <c r="AV233" s="82">
        <f t="shared" si="67"/>
        <v>2883.63</v>
      </c>
      <c r="AW233" s="82">
        <f t="shared" si="68"/>
        <v>511.97</v>
      </c>
      <c r="AX233" s="82">
        <f t="shared" si="69"/>
        <v>185.23</v>
      </c>
      <c r="AY233" s="82">
        <f t="shared" si="70"/>
        <v>57.29</v>
      </c>
      <c r="AZ233" s="82">
        <f t="shared" si="71"/>
        <v>3395.6000000000004</v>
      </c>
      <c r="BA233" s="82">
        <f t="shared" si="72"/>
        <v>242.51999999999998</v>
      </c>
      <c r="BB233" s="82">
        <f t="shared" si="73"/>
        <v>3638.1200000000003</v>
      </c>
      <c r="BE233" t="str">
        <f t="shared" si="74"/>
        <v>8404_JZ_TP1_SEXE1</v>
      </c>
      <c r="BF233">
        <v>1</v>
      </c>
      <c r="BG233" t="s">
        <v>199</v>
      </c>
      <c r="BH233" t="s">
        <v>319</v>
      </c>
      <c r="BI233" t="s">
        <v>123</v>
      </c>
      <c r="BJ233" s="61">
        <v>45.981149408790898</v>
      </c>
      <c r="BK233" s="61">
        <f t="shared" si="75"/>
        <v>45.981149408790898</v>
      </c>
    </row>
    <row r="234" spans="1:63" x14ac:dyDescent="0.35">
      <c r="A234" t="str">
        <f t="shared" si="59"/>
        <v>0064_Activités de services administratifs et de soutien_2</v>
      </c>
      <c r="B234" t="str">
        <f>INDEX(PDC!$F$1:$G$40,MATCH('RP2016'!C234,PDC!F:F,0),MATCH(PDC!$G$1,PDC!$F$1:$G$1,0))</f>
        <v>Activités de services administratifs et de soutien</v>
      </c>
      <c r="C234" t="s">
        <v>228</v>
      </c>
      <c r="D234" t="s">
        <v>185</v>
      </c>
      <c r="E234" t="s">
        <v>200</v>
      </c>
      <c r="F234" s="58">
        <v>71.586279399471493</v>
      </c>
      <c r="G234">
        <f t="shared" si="77"/>
        <v>71.586279399471493</v>
      </c>
      <c r="P234" t="str">
        <f t="shared" si="60"/>
        <v>8435_40 à 49 ans</v>
      </c>
      <c r="Q234" t="s">
        <v>193</v>
      </c>
      <c r="R234" t="s">
        <v>40</v>
      </c>
      <c r="S234">
        <v>11618.785522776599</v>
      </c>
      <c r="V234" t="str">
        <f t="shared" si="61"/>
        <v>63_Professions intermédiaires</v>
      </c>
      <c r="W234" t="s">
        <v>44</v>
      </c>
      <c r="X234">
        <v>4</v>
      </c>
      <c r="Y234" s="81" t="s">
        <v>107</v>
      </c>
      <c r="Z234" s="80">
        <v>47329.21</v>
      </c>
      <c r="AC234" t="str">
        <f t="shared" si="62"/>
        <v>8401_Ouvriers qualifiés de type artisanal_1</v>
      </c>
      <c r="AD234" t="str">
        <f>INDEX(PDC!$I$1:$L$33,MATCH('RP2016'!AF234,PDC!I:I,0),MATCH(PDC!$K$1,PDC!$I$1:$L$1,0))</f>
        <v>Ouvriers qualifiés de type artisanal</v>
      </c>
      <c r="AE234" t="s">
        <v>199</v>
      </c>
      <c r="AF234" t="s">
        <v>107</v>
      </c>
      <c r="AG234" t="s">
        <v>117</v>
      </c>
      <c r="AH234" s="58">
        <v>5267.7484267909103</v>
      </c>
      <c r="AI234">
        <f t="shared" si="63"/>
        <v>5267.7484267909103</v>
      </c>
      <c r="AL234" t="str">
        <f t="shared" si="64"/>
        <v>8410_Industries extractives,  énergie, eau, gestion des déchets et dépollution</v>
      </c>
      <c r="AM234" t="str">
        <f>INDEX(PDC!$F$42:$G$60,MATCH('RP2016'!$AO234,PDC!$F$42:$F$60,0),2)</f>
        <v>Industries extractives,  énergie, eau, gestion des déchets et dépollution</v>
      </c>
      <c r="AN234">
        <v>8410</v>
      </c>
      <c r="AO234" t="s">
        <v>318</v>
      </c>
      <c r="AP234">
        <v>192.67</v>
      </c>
      <c r="AQ234">
        <v>44.07</v>
      </c>
      <c r="AR234">
        <v>39.07</v>
      </c>
      <c r="AS234">
        <v>2.96</v>
      </c>
      <c r="AT234">
        <f t="shared" si="65"/>
        <v>236.73999999999998</v>
      </c>
      <c r="AU234">
        <f t="shared" si="66"/>
        <v>42.03</v>
      </c>
      <c r="AV234" s="82">
        <f t="shared" si="67"/>
        <v>192.67</v>
      </c>
      <c r="AW234" s="82">
        <f t="shared" si="68"/>
        <v>44.07</v>
      </c>
      <c r="AX234" s="82">
        <f t="shared" si="69"/>
        <v>39.07</v>
      </c>
      <c r="AY234" s="82" t="str">
        <f t="shared" si="70"/>
        <v>(s)</v>
      </c>
      <c r="AZ234" s="82">
        <f t="shared" si="71"/>
        <v>236.73999999999998</v>
      </c>
      <c r="BA234" s="82">
        <f t="shared" si="72"/>
        <v>42.03</v>
      </c>
      <c r="BB234" s="82">
        <f t="shared" si="73"/>
        <v>278.77</v>
      </c>
      <c r="BE234" t="str">
        <f t="shared" si="74"/>
        <v>8404_KZ_TP1_SEXE1</v>
      </c>
      <c r="BF234">
        <v>1</v>
      </c>
      <c r="BG234" t="s">
        <v>199</v>
      </c>
      <c r="BH234" t="s">
        <v>223</v>
      </c>
      <c r="BI234" t="s">
        <v>123</v>
      </c>
      <c r="BJ234" s="61">
        <v>67.723505255600699</v>
      </c>
      <c r="BK234" s="61">
        <f t="shared" si="75"/>
        <v>67.723505255600699</v>
      </c>
    </row>
    <row r="235" spans="1:63" x14ac:dyDescent="0.35">
      <c r="A235" t="str">
        <f t="shared" si="59"/>
        <v>0064_Administration publique_1</v>
      </c>
      <c r="B235" t="str">
        <f>INDEX(PDC!$F$1:$G$40,MATCH('RP2016'!C235,PDC!F:F,0),MATCH(PDC!$G$1,PDC!$F$1:$G$1,0))</f>
        <v>Administration publique</v>
      </c>
      <c r="C235" t="s">
        <v>229</v>
      </c>
      <c r="D235" t="s">
        <v>185</v>
      </c>
      <c r="E235" t="s">
        <v>199</v>
      </c>
      <c r="F235" s="58">
        <v>171.57771692824599</v>
      </c>
      <c r="G235">
        <f t="shared" si="77"/>
        <v>171.57771692824599</v>
      </c>
      <c r="P235" t="str">
        <f t="shared" si="60"/>
        <v>8435_50 à 59 ans</v>
      </c>
      <c r="Q235" t="s">
        <v>193</v>
      </c>
      <c r="R235" t="s">
        <v>41</v>
      </c>
      <c r="S235">
        <v>10118.2901688774</v>
      </c>
      <c r="V235" t="str">
        <f t="shared" si="61"/>
        <v>63_Employés</v>
      </c>
      <c r="W235" t="s">
        <v>45</v>
      </c>
      <c r="X235">
        <v>5</v>
      </c>
      <c r="Y235" s="81" t="s">
        <v>107</v>
      </c>
      <c r="Z235" s="80">
        <v>55787.83</v>
      </c>
      <c r="AC235" t="str">
        <f t="shared" si="62"/>
        <v>8401_Ouvriers qualifiés de type artisanal_2</v>
      </c>
      <c r="AD235" t="str">
        <f>INDEX(PDC!$I$1:$L$33,MATCH('RP2016'!AF235,PDC!I:I,0),MATCH(PDC!$K$1,PDC!$I$1:$L$1,0))</f>
        <v>Ouvriers qualifiés de type artisanal</v>
      </c>
      <c r="AE235" t="s">
        <v>200</v>
      </c>
      <c r="AF235" t="s">
        <v>107</v>
      </c>
      <c r="AG235" t="s">
        <v>117</v>
      </c>
      <c r="AH235" s="58">
        <v>627.79568794590102</v>
      </c>
      <c r="AI235">
        <f t="shared" si="63"/>
        <v>627.79568794590102</v>
      </c>
      <c r="AL235" t="str">
        <f t="shared" si="64"/>
        <v>8410_Construction</v>
      </c>
      <c r="AM235" t="str">
        <f>INDEX(PDC!$F$42:$G$60,MATCH('RP2016'!$AO235,PDC!$F$42:$F$60,0),2)</f>
        <v>Construction</v>
      </c>
      <c r="AN235">
        <v>8410</v>
      </c>
      <c r="AO235" t="s">
        <v>216</v>
      </c>
      <c r="AP235">
        <v>1039.02</v>
      </c>
      <c r="AQ235">
        <v>134.9</v>
      </c>
      <c r="AR235">
        <v>146.68</v>
      </c>
      <c r="AT235">
        <f t="shared" si="65"/>
        <v>1173.92</v>
      </c>
      <c r="AU235">
        <f t="shared" si="66"/>
        <v>146.68</v>
      </c>
      <c r="AV235" s="82">
        <f t="shared" si="67"/>
        <v>1039.02</v>
      </c>
      <c r="AW235" s="82">
        <f t="shared" si="68"/>
        <v>134.9</v>
      </c>
      <c r="AX235" s="82">
        <f t="shared" si="69"/>
        <v>146.68</v>
      </c>
      <c r="AY235" s="82">
        <f t="shared" si="70"/>
        <v>0</v>
      </c>
      <c r="AZ235" s="82">
        <f t="shared" si="71"/>
        <v>1173.92</v>
      </c>
      <c r="BA235" s="82">
        <f t="shared" si="72"/>
        <v>146.68</v>
      </c>
      <c r="BB235" s="82">
        <f t="shared" si="73"/>
        <v>1320.6000000000001</v>
      </c>
      <c r="BE235" t="str">
        <f t="shared" si="74"/>
        <v>8404_KZ_TP2_SEXE1</v>
      </c>
      <c r="BF235">
        <v>1</v>
      </c>
      <c r="BG235" t="s">
        <v>200</v>
      </c>
      <c r="BH235" t="s">
        <v>223</v>
      </c>
      <c r="BI235" t="s">
        <v>123</v>
      </c>
      <c r="BJ235" s="61">
        <v>10.0726008150148</v>
      </c>
      <c r="BK235" s="61">
        <f t="shared" si="75"/>
        <v>10.0726008150148</v>
      </c>
    </row>
    <row r="236" spans="1:63" x14ac:dyDescent="0.35">
      <c r="A236" t="str">
        <f t="shared" si="59"/>
        <v>0064_Administration publique_2</v>
      </c>
      <c r="B236" t="str">
        <f>INDEX(PDC!$F$1:$G$40,MATCH('RP2016'!C236,PDC!F:F,0),MATCH(PDC!$G$1,PDC!$F$1:$G$1,0))</f>
        <v>Administration publique</v>
      </c>
      <c r="C236" t="s">
        <v>229</v>
      </c>
      <c r="D236" t="s">
        <v>185</v>
      </c>
      <c r="E236" t="s">
        <v>200</v>
      </c>
      <c r="F236" s="58">
        <v>152.16244294695099</v>
      </c>
      <c r="G236">
        <f t="shared" si="77"/>
        <v>152.16244294695099</v>
      </c>
      <c r="P236" t="str">
        <f t="shared" si="60"/>
        <v>8435_60 ans et plus</v>
      </c>
      <c r="Q236" t="s">
        <v>193</v>
      </c>
      <c r="R236" t="s">
        <v>42</v>
      </c>
      <c r="S236">
        <v>1690.8937404036501</v>
      </c>
      <c r="V236" t="str">
        <f t="shared" si="61"/>
        <v>63_Ouvriers</v>
      </c>
      <c r="W236" t="s">
        <v>46</v>
      </c>
      <c r="X236">
        <v>6</v>
      </c>
      <c r="Y236" s="81" t="s">
        <v>107</v>
      </c>
      <c r="Z236" s="80">
        <v>55835.56</v>
      </c>
      <c r="AA236" s="77"/>
      <c r="AC236" t="str">
        <f t="shared" si="62"/>
        <v>8401_Chauffeurs_1</v>
      </c>
      <c r="AD236" t="str">
        <f>INDEX(PDC!$I$1:$L$33,MATCH('RP2016'!AF236,PDC!I:I,0),MATCH(PDC!$K$1,PDC!$I$1:$L$1,0))</f>
        <v>Chauffeurs</v>
      </c>
      <c r="AE236" t="s">
        <v>199</v>
      </c>
      <c r="AF236" t="s">
        <v>288</v>
      </c>
      <c r="AG236" t="s">
        <v>117</v>
      </c>
      <c r="AH236" s="58">
        <v>2659.5431708904998</v>
      </c>
      <c r="AI236">
        <f t="shared" si="63"/>
        <v>2659.5431708904998</v>
      </c>
      <c r="AL236" t="str">
        <f t="shared" si="64"/>
        <v>8410_Commerce ; réparation d'automobiles et de motocycles</v>
      </c>
      <c r="AM236" t="str">
        <f>INDEX(PDC!$F$42:$G$60,MATCH('RP2016'!$AO236,PDC!$F$42:$F$60,0),2)</f>
        <v>Commerce ; réparation d'automobiles et de motocycles</v>
      </c>
      <c r="AN236">
        <v>8410</v>
      </c>
      <c r="AO236" t="s">
        <v>217</v>
      </c>
      <c r="AP236">
        <v>1185.28</v>
      </c>
      <c r="AQ236">
        <v>1351.87</v>
      </c>
      <c r="AR236">
        <v>160.16999999999999</v>
      </c>
      <c r="AS236">
        <v>184.46</v>
      </c>
      <c r="AT236">
        <f t="shared" si="65"/>
        <v>2537.1499999999996</v>
      </c>
      <c r="AU236">
        <f t="shared" si="66"/>
        <v>344.63</v>
      </c>
      <c r="AV236" s="82">
        <f t="shared" si="67"/>
        <v>1185.28</v>
      </c>
      <c r="AW236" s="82">
        <f t="shared" si="68"/>
        <v>1351.87</v>
      </c>
      <c r="AX236" s="82">
        <f t="shared" si="69"/>
        <v>160.16999999999999</v>
      </c>
      <c r="AY236" s="82">
        <f t="shared" si="70"/>
        <v>184.46</v>
      </c>
      <c r="AZ236" s="82">
        <f t="shared" si="71"/>
        <v>2537.1499999999996</v>
      </c>
      <c r="BA236" s="82">
        <f t="shared" si="72"/>
        <v>344.63</v>
      </c>
      <c r="BB236" s="82">
        <f t="shared" si="73"/>
        <v>2881.7799999999997</v>
      </c>
      <c r="BE236" t="str">
        <f t="shared" si="74"/>
        <v>8404_LZ_TP1_SEXE1</v>
      </c>
      <c r="BF236">
        <v>1</v>
      </c>
      <c r="BG236" t="s">
        <v>199</v>
      </c>
      <c r="BH236" t="s">
        <v>224</v>
      </c>
      <c r="BI236" t="s">
        <v>123</v>
      </c>
      <c r="BJ236" s="61">
        <v>11.4502185667513</v>
      </c>
      <c r="BK236" s="61">
        <f t="shared" si="75"/>
        <v>11.4502185667513</v>
      </c>
    </row>
    <row r="237" spans="1:63" x14ac:dyDescent="0.35">
      <c r="A237" t="str">
        <f t="shared" si="59"/>
        <v>0064_Enseignement_1</v>
      </c>
      <c r="B237" t="str">
        <f>INDEX(PDC!$F$1:$G$40,MATCH('RP2016'!C237,PDC!F:F,0),MATCH(PDC!$G$1,PDC!$F$1:$G$1,0))</f>
        <v>Enseignement</v>
      </c>
      <c r="C237" t="s">
        <v>230</v>
      </c>
      <c r="D237" t="s">
        <v>185</v>
      </c>
      <c r="E237" t="s">
        <v>199</v>
      </c>
      <c r="F237" s="58">
        <v>29.9449786542223</v>
      </c>
      <c r="G237">
        <f t="shared" si="77"/>
        <v>29.9449786542223</v>
      </c>
      <c r="P237" t="str">
        <f t="shared" si="60"/>
        <v>8435_moins de 20 ans</v>
      </c>
      <c r="Q237" t="s">
        <v>193</v>
      </c>
      <c r="R237" t="s">
        <v>37</v>
      </c>
      <c r="S237">
        <v>1390.6407697152799</v>
      </c>
      <c r="V237" t="str">
        <f t="shared" si="61"/>
        <v>69_Cadres et professions intellectuelles supérieures</v>
      </c>
      <c r="W237" t="s">
        <v>43</v>
      </c>
      <c r="X237">
        <v>3</v>
      </c>
      <c r="Y237" s="81" t="s">
        <v>109</v>
      </c>
      <c r="Z237" s="79">
        <v>146390.35999999999</v>
      </c>
      <c r="AC237" t="str">
        <f t="shared" si="62"/>
        <v>8401_Chauffeurs_2</v>
      </c>
      <c r="AD237" t="str">
        <f>INDEX(PDC!$I$1:$L$33,MATCH('RP2016'!AF237,PDC!I:I,0),MATCH(PDC!$K$1,PDC!$I$1:$L$1,0))</f>
        <v>Chauffeurs</v>
      </c>
      <c r="AE237" t="s">
        <v>200</v>
      </c>
      <c r="AF237" t="s">
        <v>288</v>
      </c>
      <c r="AG237" t="s">
        <v>117</v>
      </c>
      <c r="AH237" s="58">
        <v>149.43912741947901</v>
      </c>
      <c r="AI237">
        <f t="shared" si="63"/>
        <v>149.43912741947901</v>
      </c>
      <c r="AL237" t="str">
        <f t="shared" si="64"/>
        <v>8410_Transports et entreposage</v>
      </c>
      <c r="AM237" t="str">
        <f>INDEX(PDC!$F$42:$G$60,MATCH('RP2016'!$AO237,PDC!$F$42:$F$60,0),2)</f>
        <v>Transports et entreposage</v>
      </c>
      <c r="AN237">
        <v>8410</v>
      </c>
      <c r="AO237" t="s">
        <v>218</v>
      </c>
      <c r="AP237">
        <v>528.66999999999996</v>
      </c>
      <c r="AQ237">
        <v>261.52</v>
      </c>
      <c r="AR237">
        <v>92.23</v>
      </c>
      <c r="AS237">
        <v>34.979999999999997</v>
      </c>
      <c r="AT237">
        <f t="shared" si="65"/>
        <v>790.18999999999994</v>
      </c>
      <c r="AU237">
        <f t="shared" si="66"/>
        <v>127.21000000000001</v>
      </c>
      <c r="AV237" s="82">
        <f t="shared" si="67"/>
        <v>528.66999999999996</v>
      </c>
      <c r="AW237" s="82">
        <f t="shared" si="68"/>
        <v>261.52</v>
      </c>
      <c r="AX237" s="82">
        <f t="shared" si="69"/>
        <v>92.23</v>
      </c>
      <c r="AY237" s="82">
        <f t="shared" si="70"/>
        <v>34.979999999999997</v>
      </c>
      <c r="AZ237" s="82">
        <f t="shared" si="71"/>
        <v>790.18999999999994</v>
      </c>
      <c r="BA237" s="82">
        <f t="shared" si="72"/>
        <v>127.21000000000001</v>
      </c>
      <c r="BB237" s="82">
        <f t="shared" si="73"/>
        <v>917.4</v>
      </c>
      <c r="BE237" t="str">
        <f t="shared" si="74"/>
        <v>8404_MN_TP1_SEXE1</v>
      </c>
      <c r="BF237">
        <v>1</v>
      </c>
      <c r="BG237" t="s">
        <v>199</v>
      </c>
      <c r="BH237" t="s">
        <v>320</v>
      </c>
      <c r="BI237" t="s">
        <v>123</v>
      </c>
      <c r="BJ237" s="61">
        <v>455.11011687809702</v>
      </c>
      <c r="BK237" s="61">
        <f t="shared" si="75"/>
        <v>455.11011687809702</v>
      </c>
    </row>
    <row r="238" spans="1:63" x14ac:dyDescent="0.35">
      <c r="A238" t="str">
        <f t="shared" si="59"/>
        <v>0064_Enseignement_2</v>
      </c>
      <c r="B238" t="str">
        <f>INDEX(PDC!$F$1:$G$40,MATCH('RP2016'!C238,PDC!F:F,0),MATCH(PDC!$G$1,PDC!$F$1:$G$1,0))</f>
        <v>Enseignement</v>
      </c>
      <c r="C238" t="s">
        <v>230</v>
      </c>
      <c r="D238" t="s">
        <v>185</v>
      </c>
      <c r="E238" t="s">
        <v>200</v>
      </c>
      <c r="F238" s="58">
        <v>85.387896591564797</v>
      </c>
      <c r="G238">
        <f t="shared" si="77"/>
        <v>85.387896591564797</v>
      </c>
      <c r="P238" t="str">
        <f t="shared" si="60"/>
        <v>0055_Tous âges</v>
      </c>
      <c r="Q238" t="s">
        <v>125</v>
      </c>
      <c r="R238" t="s">
        <v>252</v>
      </c>
      <c r="S238">
        <v>18410.264191744998</v>
      </c>
      <c r="V238" t="str">
        <f t="shared" si="61"/>
        <v>69_Professions intermédiaires</v>
      </c>
      <c r="W238" t="s">
        <v>44</v>
      </c>
      <c r="X238">
        <v>4</v>
      </c>
      <c r="Y238" s="81" t="s">
        <v>109</v>
      </c>
      <c r="Z238" s="80">
        <v>193859.61</v>
      </c>
      <c r="AC238" t="str">
        <f t="shared" si="62"/>
        <v>8401_Ouvriers qualifiés de la manutention, du magasinage et du transport_1</v>
      </c>
      <c r="AD238" t="str">
        <f>INDEX(PDC!$I$1:$L$33,MATCH('RP2016'!AF238,PDC!I:I,0),MATCH(PDC!$K$1,PDC!$I$1:$L$1,0))</f>
        <v>Ouvriers qualifiés de la manutention, du magasinage et du transport</v>
      </c>
      <c r="AE238" t="s">
        <v>199</v>
      </c>
      <c r="AF238" t="s">
        <v>289</v>
      </c>
      <c r="AG238" t="s">
        <v>117</v>
      </c>
      <c r="AH238" s="58">
        <v>1461.4672714636799</v>
      </c>
      <c r="AI238">
        <f t="shared" si="63"/>
        <v>1461.4672714636799</v>
      </c>
      <c r="AL238" t="str">
        <f t="shared" si="64"/>
        <v>8410_Hébergement et restauration</v>
      </c>
      <c r="AM238" t="str">
        <f>INDEX(PDC!$F$42:$G$60,MATCH('RP2016'!$AO238,PDC!$F$42:$F$60,0),2)</f>
        <v>Hébergement et restauration</v>
      </c>
      <c r="AN238">
        <v>8410</v>
      </c>
      <c r="AO238" t="s">
        <v>219</v>
      </c>
      <c r="AP238">
        <v>322.2</v>
      </c>
      <c r="AQ238">
        <v>366.29</v>
      </c>
      <c r="AR238">
        <v>112.29</v>
      </c>
      <c r="AS238">
        <v>172.45</v>
      </c>
      <c r="AT238">
        <f t="shared" si="65"/>
        <v>688.49</v>
      </c>
      <c r="AU238">
        <f t="shared" si="66"/>
        <v>284.74</v>
      </c>
      <c r="AV238" s="82">
        <f t="shared" si="67"/>
        <v>322.2</v>
      </c>
      <c r="AW238" s="82">
        <f t="shared" si="68"/>
        <v>366.29</v>
      </c>
      <c r="AX238" s="82">
        <f t="shared" si="69"/>
        <v>112.29</v>
      </c>
      <c r="AY238" s="82">
        <f t="shared" si="70"/>
        <v>172.45</v>
      </c>
      <c r="AZ238" s="82">
        <f t="shared" si="71"/>
        <v>688.49</v>
      </c>
      <c r="BA238" s="82">
        <f t="shared" si="72"/>
        <v>284.74</v>
      </c>
      <c r="BB238" s="82">
        <f t="shared" si="73"/>
        <v>973.23</v>
      </c>
      <c r="BE238" t="str">
        <f t="shared" si="74"/>
        <v>8404_MN_TP2_SEXE1</v>
      </c>
      <c r="BF238">
        <v>1</v>
      </c>
      <c r="BG238" t="s">
        <v>200</v>
      </c>
      <c r="BH238" t="s">
        <v>320</v>
      </c>
      <c r="BI238" t="s">
        <v>123</v>
      </c>
      <c r="BJ238" s="61">
        <v>58.638178873741602</v>
      </c>
      <c r="BK238" s="61">
        <f t="shared" si="75"/>
        <v>58.638178873741602</v>
      </c>
    </row>
    <row r="239" spans="1:63" x14ac:dyDescent="0.35">
      <c r="A239" t="str">
        <f t="shared" si="59"/>
        <v>0064_Activités pour la santé humaine_1</v>
      </c>
      <c r="B239" t="str">
        <f>INDEX(PDC!$F$1:$G$40,MATCH('RP2016'!C239,PDC!F:F,0),MATCH(PDC!$G$1,PDC!$F$1:$G$1,0))</f>
        <v>Activités pour la santé humaine</v>
      </c>
      <c r="C239" t="s">
        <v>231</v>
      </c>
      <c r="D239" t="s">
        <v>185</v>
      </c>
      <c r="E239" t="s">
        <v>199</v>
      </c>
      <c r="F239" s="58">
        <v>50.648918705301803</v>
      </c>
      <c r="G239">
        <f t="shared" si="77"/>
        <v>50.648918705301803</v>
      </c>
      <c r="P239" t="str">
        <f t="shared" si="60"/>
        <v>0059_Tous âges</v>
      </c>
      <c r="Q239" t="s">
        <v>161</v>
      </c>
      <c r="R239" t="s">
        <v>252</v>
      </c>
      <c r="S239">
        <v>9407.4443901773102</v>
      </c>
      <c r="V239" t="str">
        <f t="shared" si="61"/>
        <v>69_Employés</v>
      </c>
      <c r="W239" t="s">
        <v>45</v>
      </c>
      <c r="X239">
        <v>5</v>
      </c>
      <c r="Y239" s="81" t="s">
        <v>109</v>
      </c>
      <c r="Z239" s="80">
        <v>176706.01</v>
      </c>
      <c r="AC239" t="str">
        <f t="shared" si="62"/>
        <v>8401_Ouvriers qualifiés de la manutention, du magasinage et du transport_2</v>
      </c>
      <c r="AD239" t="str">
        <f>INDEX(PDC!$I$1:$L$33,MATCH('RP2016'!AF239,PDC!I:I,0),MATCH(PDC!$K$1,PDC!$I$1:$L$1,0))</f>
        <v>Ouvriers qualifiés de la manutention, du magasinage et du transport</v>
      </c>
      <c r="AE239" t="s">
        <v>200</v>
      </c>
      <c r="AF239" t="s">
        <v>289</v>
      </c>
      <c r="AG239" t="s">
        <v>117</v>
      </c>
      <c r="AH239" s="58">
        <v>304.70718675767199</v>
      </c>
      <c r="AI239">
        <f t="shared" si="63"/>
        <v>304.70718675767199</v>
      </c>
      <c r="AL239" t="str">
        <f t="shared" si="64"/>
        <v>8410_Information et communication</v>
      </c>
      <c r="AM239" t="str">
        <f>INDEX(PDC!$F$42:$G$60,MATCH('RP2016'!$AO239,PDC!$F$42:$F$60,0),2)</f>
        <v>Information et communication</v>
      </c>
      <c r="AN239">
        <v>8410</v>
      </c>
      <c r="AO239" t="s">
        <v>319</v>
      </c>
      <c r="AP239">
        <v>67.8</v>
      </c>
      <c r="AQ239">
        <v>54.69</v>
      </c>
      <c r="AR239">
        <v>1.01</v>
      </c>
      <c r="AS239">
        <v>12.16</v>
      </c>
      <c r="AT239">
        <f t="shared" si="65"/>
        <v>122.49</v>
      </c>
      <c r="AU239">
        <f t="shared" si="66"/>
        <v>13.17</v>
      </c>
      <c r="AV239" s="82">
        <f t="shared" si="67"/>
        <v>67.8</v>
      </c>
      <c r="AW239" s="82">
        <f t="shared" si="68"/>
        <v>54.69</v>
      </c>
      <c r="AX239" s="82" t="str">
        <f t="shared" si="69"/>
        <v>(s)</v>
      </c>
      <c r="AY239" s="82">
        <f t="shared" si="70"/>
        <v>12.16</v>
      </c>
      <c r="AZ239" s="82">
        <f t="shared" si="71"/>
        <v>122.49</v>
      </c>
      <c r="BA239" s="82">
        <f t="shared" si="72"/>
        <v>13.17</v>
      </c>
      <c r="BB239" s="82">
        <f t="shared" si="73"/>
        <v>135.66</v>
      </c>
      <c r="BE239" t="str">
        <f t="shared" si="74"/>
        <v>8404_OQ_TP1_SEXE1</v>
      </c>
      <c r="BF239">
        <v>1</v>
      </c>
      <c r="BG239" t="s">
        <v>199</v>
      </c>
      <c r="BH239" t="s">
        <v>321</v>
      </c>
      <c r="BI239" t="s">
        <v>123</v>
      </c>
      <c r="BJ239" s="61">
        <v>966.41271357579296</v>
      </c>
      <c r="BK239" s="61">
        <f t="shared" si="75"/>
        <v>966.41271357579296</v>
      </c>
    </row>
    <row r="240" spans="1:63" x14ac:dyDescent="0.35">
      <c r="A240" t="str">
        <f t="shared" si="59"/>
        <v>0064_Activités pour la santé humaine_2</v>
      </c>
      <c r="B240" t="str">
        <f>INDEX(PDC!$F$1:$G$40,MATCH('RP2016'!C240,PDC!F:F,0),MATCH(PDC!$G$1,PDC!$F$1:$G$1,0))</f>
        <v>Activités pour la santé humaine</v>
      </c>
      <c r="C240" t="s">
        <v>231</v>
      </c>
      <c r="D240" t="s">
        <v>185</v>
      </c>
      <c r="E240" t="s">
        <v>200</v>
      </c>
      <c r="F240" s="58">
        <v>347.15483820076798</v>
      </c>
      <c r="G240">
        <f t="shared" si="77"/>
        <v>347.15483820076798</v>
      </c>
      <c r="P240" t="str">
        <f t="shared" si="60"/>
        <v>0063_Tous âges</v>
      </c>
      <c r="Q240" t="s">
        <v>181</v>
      </c>
      <c r="R240" t="s">
        <v>252</v>
      </c>
      <c r="S240">
        <v>6957.3597085689598</v>
      </c>
      <c r="V240" t="str">
        <f t="shared" si="61"/>
        <v>69_Ouvriers</v>
      </c>
      <c r="W240" t="s">
        <v>46</v>
      </c>
      <c r="X240">
        <v>6</v>
      </c>
      <c r="Y240" s="81" t="s">
        <v>109</v>
      </c>
      <c r="Z240" s="80">
        <v>136164.78</v>
      </c>
      <c r="AC240" t="str">
        <f t="shared" si="62"/>
        <v>8401_Ouvriers non qualifiés de type industriel_1</v>
      </c>
      <c r="AD240" t="str">
        <f>INDEX(PDC!$I$1:$L$33,MATCH('RP2016'!AF240,PDC!I:I,0),MATCH(PDC!$K$1,PDC!$I$1:$L$1,0))</f>
        <v>Ouvriers non qualifiés de type industriel</v>
      </c>
      <c r="AE240" t="s">
        <v>199</v>
      </c>
      <c r="AF240" t="s">
        <v>290</v>
      </c>
      <c r="AG240" t="s">
        <v>117</v>
      </c>
      <c r="AH240" s="58">
        <v>3257.9016351396299</v>
      </c>
      <c r="AI240">
        <f t="shared" si="63"/>
        <v>3257.9016351396299</v>
      </c>
      <c r="AL240" t="str">
        <f t="shared" si="64"/>
        <v>8410_Activités financières et d'assurance</v>
      </c>
      <c r="AM240" t="str">
        <f>INDEX(PDC!$F$42:$G$60,MATCH('RP2016'!$AO240,PDC!$F$42:$F$60,0),2)</f>
        <v>Activités financières et d'assurance</v>
      </c>
      <c r="AN240">
        <v>8410</v>
      </c>
      <c r="AO240" t="s">
        <v>223</v>
      </c>
      <c r="AP240">
        <v>108.91</v>
      </c>
      <c r="AQ240">
        <v>275.07</v>
      </c>
      <c r="AR240">
        <v>5.04</v>
      </c>
      <c r="AS240">
        <v>13.13</v>
      </c>
      <c r="AT240">
        <f t="shared" si="65"/>
        <v>383.98</v>
      </c>
      <c r="AU240">
        <f t="shared" si="66"/>
        <v>18.170000000000002</v>
      </c>
      <c r="AV240" s="82">
        <f t="shared" si="67"/>
        <v>108.91</v>
      </c>
      <c r="AW240" s="82">
        <f t="shared" si="68"/>
        <v>275.07</v>
      </c>
      <c r="AX240" s="82">
        <f t="shared" si="69"/>
        <v>5.04</v>
      </c>
      <c r="AY240" s="82">
        <f t="shared" si="70"/>
        <v>13.13</v>
      </c>
      <c r="AZ240" s="82">
        <f t="shared" si="71"/>
        <v>383.98</v>
      </c>
      <c r="BA240" s="82">
        <f t="shared" si="72"/>
        <v>18.170000000000002</v>
      </c>
      <c r="BB240" s="82">
        <f t="shared" si="73"/>
        <v>402.15000000000003</v>
      </c>
      <c r="BE240" t="str">
        <f t="shared" si="74"/>
        <v>8404_OQ_TP2_SEXE1</v>
      </c>
      <c r="BF240">
        <v>1</v>
      </c>
      <c r="BG240" t="s">
        <v>200</v>
      </c>
      <c r="BH240" t="s">
        <v>321</v>
      </c>
      <c r="BI240" t="s">
        <v>123</v>
      </c>
      <c r="BJ240" s="61">
        <v>144.580250513289</v>
      </c>
      <c r="BK240" s="61">
        <f t="shared" si="75"/>
        <v>144.580250513289</v>
      </c>
    </row>
    <row r="241" spans="1:63" x14ac:dyDescent="0.35">
      <c r="A241" t="str">
        <f t="shared" si="59"/>
        <v>0064_Hébergement médico-social et social et action sociale sans hébergement_1</v>
      </c>
      <c r="B241" t="str">
        <f>INDEX(PDC!$F$1:$G$40,MATCH('RP2016'!C241,PDC!F:F,0),MATCH(PDC!$G$1,PDC!$F$1:$G$1,0))</f>
        <v>Hébergement médico-social et social et action sociale sans hébergement</v>
      </c>
      <c r="C241" t="s">
        <v>232</v>
      </c>
      <c r="D241" t="s">
        <v>185</v>
      </c>
      <c r="E241" t="s">
        <v>199</v>
      </c>
      <c r="F241" s="58">
        <v>186.79384475394301</v>
      </c>
      <c r="G241">
        <f t="shared" si="77"/>
        <v>186.79384475394301</v>
      </c>
      <c r="P241" t="str">
        <f t="shared" si="60"/>
        <v>0064_Tous âges</v>
      </c>
      <c r="Q241" t="s">
        <v>185</v>
      </c>
      <c r="R241" t="s">
        <v>252</v>
      </c>
      <c r="S241">
        <v>5544.0853961123303</v>
      </c>
      <c r="V241" t="str">
        <f t="shared" si="61"/>
        <v>73_Cadres et professions intellectuelles supérieures</v>
      </c>
      <c r="W241" t="s">
        <v>43</v>
      </c>
      <c r="X241">
        <v>3</v>
      </c>
      <c r="Y241" s="81" t="s">
        <v>111</v>
      </c>
      <c r="Z241" s="80">
        <v>14433.05</v>
      </c>
      <c r="AC241" t="str">
        <f t="shared" si="62"/>
        <v>8401_Ouvriers non qualifiés de type industriel_2</v>
      </c>
      <c r="AD241" t="str">
        <f>INDEX(PDC!$I$1:$L$33,MATCH('RP2016'!AF241,PDC!I:I,0),MATCH(PDC!$K$1,PDC!$I$1:$L$1,0))</f>
        <v>Ouvriers non qualifiés de type industriel</v>
      </c>
      <c r="AE241" t="s">
        <v>200</v>
      </c>
      <c r="AF241" t="s">
        <v>290</v>
      </c>
      <c r="AG241" t="s">
        <v>117</v>
      </c>
      <c r="AH241" s="58">
        <v>1768.28553503228</v>
      </c>
      <c r="AI241">
        <f t="shared" si="63"/>
        <v>1768.28553503228</v>
      </c>
      <c r="AL241" t="str">
        <f t="shared" si="64"/>
        <v>8410_Activités immobilières</v>
      </c>
      <c r="AM241" t="str">
        <f>INDEX(PDC!$F$42:$G$60,MATCH('RP2016'!$AO241,PDC!$F$42:$F$60,0),2)</f>
        <v>Activités immobilières</v>
      </c>
      <c r="AN241">
        <v>8410</v>
      </c>
      <c r="AO241" t="s">
        <v>224</v>
      </c>
      <c r="AP241">
        <v>48.9</v>
      </c>
      <c r="AQ241">
        <v>133.88</v>
      </c>
      <c r="AR241">
        <v>6.24</v>
      </c>
      <c r="AS241">
        <v>4.88</v>
      </c>
      <c r="AT241">
        <f t="shared" si="65"/>
        <v>182.78</v>
      </c>
      <c r="AU241">
        <f t="shared" si="66"/>
        <v>11.120000000000001</v>
      </c>
      <c r="AV241" s="82">
        <f t="shared" si="67"/>
        <v>48.9</v>
      </c>
      <c r="AW241" s="82">
        <f t="shared" si="68"/>
        <v>133.88</v>
      </c>
      <c r="AX241" s="82">
        <f t="shared" si="69"/>
        <v>6.24</v>
      </c>
      <c r="AY241" s="82" t="str">
        <f t="shared" si="70"/>
        <v>(s)</v>
      </c>
      <c r="AZ241" s="82">
        <f t="shared" si="71"/>
        <v>182.78</v>
      </c>
      <c r="BA241" s="82">
        <f t="shared" si="72"/>
        <v>11.120000000000001</v>
      </c>
      <c r="BB241" s="82">
        <f t="shared" si="73"/>
        <v>193.9</v>
      </c>
      <c r="BE241" t="str">
        <f t="shared" si="74"/>
        <v>8404_RU_TP1_SEXE1</v>
      </c>
      <c r="BF241">
        <v>1</v>
      </c>
      <c r="BG241" t="s">
        <v>199</v>
      </c>
      <c r="BH241" t="s">
        <v>322</v>
      </c>
      <c r="BI241" t="s">
        <v>123</v>
      </c>
      <c r="BJ241" s="61">
        <v>140.56166289548099</v>
      </c>
      <c r="BK241" s="61">
        <f t="shared" si="75"/>
        <v>140.56166289548099</v>
      </c>
    </row>
    <row r="242" spans="1:63" x14ac:dyDescent="0.35">
      <c r="A242" t="str">
        <f t="shared" si="59"/>
        <v>0064_Hébergement médico-social et social et action sociale sans hébergement_2</v>
      </c>
      <c r="B242" t="str">
        <f>INDEX(PDC!$F$1:$G$40,MATCH('RP2016'!C242,PDC!F:F,0),MATCH(PDC!$G$1,PDC!$F$1:$G$1,0))</f>
        <v>Hébergement médico-social et social et action sociale sans hébergement</v>
      </c>
      <c r="C242" t="s">
        <v>232</v>
      </c>
      <c r="D242" t="s">
        <v>185</v>
      </c>
      <c r="E242" t="s">
        <v>200</v>
      </c>
      <c r="F242" s="58">
        <v>690.53276880616602</v>
      </c>
      <c r="G242">
        <f t="shared" si="77"/>
        <v>690.53276880616602</v>
      </c>
      <c r="P242" t="str">
        <f t="shared" si="60"/>
        <v>8401_Tous âges</v>
      </c>
      <c r="Q242" t="s">
        <v>117</v>
      </c>
      <c r="R242" t="s">
        <v>252</v>
      </c>
      <c r="S242">
        <v>92783.815830557505</v>
      </c>
      <c r="V242" t="str">
        <f t="shared" si="61"/>
        <v>73_Professions intermédiaires</v>
      </c>
      <c r="W242" t="s">
        <v>44</v>
      </c>
      <c r="X242">
        <v>4</v>
      </c>
      <c r="Y242" s="81" t="s">
        <v>111</v>
      </c>
      <c r="Z242" s="80">
        <v>36147.589999999997</v>
      </c>
      <c r="AC242" t="str">
        <f t="shared" si="62"/>
        <v>8401_Ouvriers non qualifiés de type artisanal_1</v>
      </c>
      <c r="AD242" t="str">
        <f>INDEX(PDC!$I$1:$L$33,MATCH('RP2016'!AF242,PDC!I:I,0),MATCH(PDC!$K$1,PDC!$I$1:$L$1,0))</f>
        <v>Ouvriers non qualifiés de type artisanal</v>
      </c>
      <c r="AE242" t="s">
        <v>199</v>
      </c>
      <c r="AF242" t="s">
        <v>291</v>
      </c>
      <c r="AG242" t="s">
        <v>117</v>
      </c>
      <c r="AH242" s="58">
        <v>3048.8119244846998</v>
      </c>
      <c r="AI242">
        <f t="shared" si="63"/>
        <v>3048.8119244846998</v>
      </c>
      <c r="AL242" t="str">
        <f t="shared" si="64"/>
        <v>8410_Activités scientifiques et techniques ; services administratifs et de soutien</v>
      </c>
      <c r="AM242" t="str">
        <f>INDEX(PDC!$F$42:$G$60,MATCH('RP2016'!$AO242,PDC!$F$42:$F$60,0),2)</f>
        <v>Activités scientifiques et techniques ; services administratifs et de soutien</v>
      </c>
      <c r="AN242">
        <v>8410</v>
      </c>
      <c r="AO242" t="s">
        <v>320</v>
      </c>
      <c r="AP242">
        <v>508.27</v>
      </c>
      <c r="AQ242">
        <v>617.74</v>
      </c>
      <c r="AR242">
        <v>731.79</v>
      </c>
      <c r="AS242">
        <v>331.23</v>
      </c>
      <c r="AT242">
        <f t="shared" si="65"/>
        <v>1126.01</v>
      </c>
      <c r="AU242">
        <f t="shared" si="66"/>
        <v>1063.02</v>
      </c>
      <c r="AV242" s="82">
        <f t="shared" si="67"/>
        <v>508.27</v>
      </c>
      <c r="AW242" s="82">
        <f t="shared" si="68"/>
        <v>617.74</v>
      </c>
      <c r="AX242" s="82">
        <f t="shared" si="69"/>
        <v>731.79</v>
      </c>
      <c r="AY242" s="82">
        <f t="shared" si="70"/>
        <v>331.23</v>
      </c>
      <c r="AZ242" s="82">
        <f t="shared" si="71"/>
        <v>1126.01</v>
      </c>
      <c r="BA242" s="82">
        <f t="shared" si="72"/>
        <v>1063.02</v>
      </c>
      <c r="BB242" s="82">
        <f t="shared" si="73"/>
        <v>2189.0299999999997</v>
      </c>
      <c r="BE242" t="str">
        <f t="shared" si="74"/>
        <v>8404_RU_TP2_SEXE1</v>
      </c>
      <c r="BF242">
        <v>1</v>
      </c>
      <c r="BG242" t="s">
        <v>200</v>
      </c>
      <c r="BH242" t="s">
        <v>322</v>
      </c>
      <c r="BI242" t="s">
        <v>123</v>
      </c>
      <c r="BJ242" s="61">
        <v>30.064147916875999</v>
      </c>
      <c r="BK242" s="61">
        <f t="shared" si="75"/>
        <v>30.064147916875999</v>
      </c>
    </row>
    <row r="243" spans="1:63" x14ac:dyDescent="0.35">
      <c r="A243" t="str">
        <f t="shared" si="59"/>
        <v>0064_Arts, spectacles et activités récréatives_1</v>
      </c>
      <c r="B243" t="str">
        <f>INDEX(PDC!$F$1:$G$40,MATCH('RP2016'!C243,PDC!F:F,0),MATCH(PDC!$G$1,PDC!$F$1:$G$1,0))</f>
        <v>Arts, spectacles et activités récréatives</v>
      </c>
      <c r="C243" t="s">
        <v>233</v>
      </c>
      <c r="D243" t="s">
        <v>185</v>
      </c>
      <c r="E243" t="s">
        <v>199</v>
      </c>
      <c r="F243" s="58">
        <v>25.1273489343878</v>
      </c>
      <c r="G243">
        <f t="shared" si="77"/>
        <v>25.1273489343878</v>
      </c>
      <c r="P243" t="str">
        <f t="shared" si="60"/>
        <v>8402_Tous âges</v>
      </c>
      <c r="Q243" t="s">
        <v>119</v>
      </c>
      <c r="R243" t="s">
        <v>252</v>
      </c>
      <c r="S243">
        <v>28247.538456078899</v>
      </c>
      <c r="V243" t="str">
        <f t="shared" si="61"/>
        <v>73_Employés</v>
      </c>
      <c r="W243" t="s">
        <v>45</v>
      </c>
      <c r="X243">
        <v>5</v>
      </c>
      <c r="Y243" s="81" t="s">
        <v>111</v>
      </c>
      <c r="Z243" s="79">
        <v>41827.15</v>
      </c>
      <c r="AC243" t="str">
        <f t="shared" si="62"/>
        <v>8401_Ouvriers non qualifiés de type artisanal_2</v>
      </c>
      <c r="AD243" t="str">
        <f>INDEX(PDC!$I$1:$L$33,MATCH('RP2016'!AF243,PDC!I:I,0),MATCH(PDC!$K$1,PDC!$I$1:$L$1,0))</f>
        <v>Ouvriers non qualifiés de type artisanal</v>
      </c>
      <c r="AE243" t="s">
        <v>200</v>
      </c>
      <c r="AF243" t="s">
        <v>291</v>
      </c>
      <c r="AG243" t="s">
        <v>117</v>
      </c>
      <c r="AH243" s="58">
        <v>1304.3896470188699</v>
      </c>
      <c r="AI243">
        <f t="shared" si="63"/>
        <v>1304.3896470188699</v>
      </c>
      <c r="AL243" t="str">
        <f t="shared" si="64"/>
        <v>8410_Administration publique, enseignement, santé humaine et action sociale</v>
      </c>
      <c r="AM243" t="str">
        <f>INDEX(PDC!$F$42:$G$60,MATCH('RP2016'!$AO243,PDC!$F$42:$F$60,0),2)</f>
        <v>Administration publique, enseignement, santé humaine et action sociale</v>
      </c>
      <c r="AN243">
        <v>8410</v>
      </c>
      <c r="AO243" t="s">
        <v>321</v>
      </c>
      <c r="AP243">
        <v>1004.44</v>
      </c>
      <c r="AQ243">
        <v>2168.4899999999998</v>
      </c>
      <c r="AR243">
        <v>443.29</v>
      </c>
      <c r="AS243">
        <v>999.87</v>
      </c>
      <c r="AT243">
        <f t="shared" si="65"/>
        <v>3172.93</v>
      </c>
      <c r="AU243">
        <f t="shared" si="66"/>
        <v>1443.16</v>
      </c>
      <c r="AV243" s="82">
        <f t="shared" si="67"/>
        <v>1004.44</v>
      </c>
      <c r="AW243" s="82">
        <f t="shared" si="68"/>
        <v>2168.4899999999998</v>
      </c>
      <c r="AX243" s="82">
        <f t="shared" si="69"/>
        <v>443.29</v>
      </c>
      <c r="AY243" s="82">
        <f t="shared" si="70"/>
        <v>999.87</v>
      </c>
      <c r="AZ243" s="82">
        <f t="shared" si="71"/>
        <v>3172.93</v>
      </c>
      <c r="BA243" s="82">
        <f t="shared" si="72"/>
        <v>1443.16</v>
      </c>
      <c r="BB243" s="82">
        <f t="shared" si="73"/>
        <v>4616.09</v>
      </c>
      <c r="BE243" t="str">
        <f t="shared" si="74"/>
        <v>8405_AZ_TP1_SEXE1</v>
      </c>
      <c r="BF243">
        <v>1</v>
      </c>
      <c r="BG243" t="s">
        <v>199</v>
      </c>
      <c r="BH243" t="s">
        <v>198</v>
      </c>
      <c r="BI243" t="s">
        <v>127</v>
      </c>
      <c r="BJ243" s="61">
        <v>661.076505915947</v>
      </c>
      <c r="BK243" s="61">
        <f t="shared" si="75"/>
        <v>661.076505915947</v>
      </c>
    </row>
    <row r="244" spans="1:63" x14ac:dyDescent="0.35">
      <c r="A244" t="str">
        <f t="shared" si="59"/>
        <v>0064_Arts, spectacles et activités récréatives_2</v>
      </c>
      <c r="B244" t="str">
        <f>INDEX(PDC!$F$1:$G$40,MATCH('RP2016'!C244,PDC!F:F,0),MATCH(PDC!$G$1,PDC!$F$1:$G$1,0))</f>
        <v>Arts, spectacles et activités récréatives</v>
      </c>
      <c r="C244" t="s">
        <v>233</v>
      </c>
      <c r="D244" t="s">
        <v>185</v>
      </c>
      <c r="E244" t="s">
        <v>200</v>
      </c>
      <c r="F244" s="58">
        <v>40.150641350815299</v>
      </c>
      <c r="G244">
        <f t="shared" si="77"/>
        <v>40.150641350815299</v>
      </c>
      <c r="P244" t="str">
        <f t="shared" si="60"/>
        <v>8403_Tous âges</v>
      </c>
      <c r="Q244" t="s">
        <v>121</v>
      </c>
      <c r="R244" t="s">
        <v>252</v>
      </c>
      <c r="S244">
        <v>21619.846807888502</v>
      </c>
      <c r="V244" t="str">
        <f t="shared" si="61"/>
        <v>73_Ouvriers</v>
      </c>
      <c r="W244" t="s">
        <v>46</v>
      </c>
      <c r="X244">
        <v>6</v>
      </c>
      <c r="Y244" s="81" t="s">
        <v>111</v>
      </c>
      <c r="Z244" s="80">
        <v>38693.910000000003</v>
      </c>
      <c r="AC244" t="str">
        <f t="shared" si="62"/>
        <v>8401_Ouvriers agricoles_1</v>
      </c>
      <c r="AD244" t="str">
        <f>INDEX(PDC!$I$1:$L$33,MATCH('RP2016'!AF244,PDC!I:I,0),MATCH(PDC!$K$1,PDC!$I$1:$L$1,0))</f>
        <v>Ouvriers agricoles</v>
      </c>
      <c r="AE244" t="s">
        <v>199</v>
      </c>
      <c r="AF244" t="s">
        <v>109</v>
      </c>
      <c r="AG244" t="s">
        <v>117</v>
      </c>
      <c r="AH244" s="58">
        <v>306.49855916185498</v>
      </c>
      <c r="AI244">
        <f t="shared" si="63"/>
        <v>306.49855916185498</v>
      </c>
      <c r="AL244" t="str">
        <f t="shared" si="64"/>
        <v>8410_Autres activités de services</v>
      </c>
      <c r="AM244" t="str">
        <f>INDEX(PDC!$F$42:$G$60,MATCH('RP2016'!$AO244,PDC!$F$42:$F$60,0),2)</f>
        <v>Autres activités de services</v>
      </c>
      <c r="AN244">
        <v>8410</v>
      </c>
      <c r="AO244" t="s">
        <v>322</v>
      </c>
      <c r="AP244">
        <v>146.94999999999999</v>
      </c>
      <c r="AQ244">
        <v>411.2</v>
      </c>
      <c r="AR244">
        <v>52</v>
      </c>
      <c r="AS244">
        <v>139.97</v>
      </c>
      <c r="AT244">
        <f t="shared" si="65"/>
        <v>558.15</v>
      </c>
      <c r="AU244">
        <f t="shared" si="66"/>
        <v>191.97</v>
      </c>
      <c r="AV244" s="82">
        <f t="shared" si="67"/>
        <v>146.94999999999999</v>
      </c>
      <c r="AW244" s="82">
        <f t="shared" si="68"/>
        <v>411.2</v>
      </c>
      <c r="AX244" s="82">
        <f t="shared" si="69"/>
        <v>52</v>
      </c>
      <c r="AY244" s="82">
        <f t="shared" si="70"/>
        <v>139.97</v>
      </c>
      <c r="AZ244" s="82">
        <f t="shared" si="71"/>
        <v>558.15</v>
      </c>
      <c r="BA244" s="82">
        <f t="shared" si="72"/>
        <v>191.97</v>
      </c>
      <c r="BB244" s="82">
        <f t="shared" si="73"/>
        <v>750.12</v>
      </c>
      <c r="BE244" t="str">
        <f t="shared" si="74"/>
        <v>8405_AZ_TP2_SEXE1</v>
      </c>
      <c r="BF244">
        <v>1</v>
      </c>
      <c r="BG244" t="s">
        <v>200</v>
      </c>
      <c r="BH244" t="s">
        <v>198</v>
      </c>
      <c r="BI244" t="s">
        <v>127</v>
      </c>
      <c r="BJ244" s="61">
        <v>77.950136648362601</v>
      </c>
      <c r="BK244" s="61">
        <f t="shared" si="75"/>
        <v>77.950136648362601</v>
      </c>
    </row>
    <row r="245" spans="1:63" x14ac:dyDescent="0.35">
      <c r="A245" t="str">
        <f t="shared" si="59"/>
        <v>0064_Autres activités de services _1</v>
      </c>
      <c r="B245" t="str">
        <f>INDEX(PDC!$F$1:$G$40,MATCH('RP2016'!C245,PDC!F:F,0),MATCH(PDC!$G$1,PDC!$F$1:$G$1,0))</f>
        <v xml:space="preserve">Autres activités de services </v>
      </c>
      <c r="C245" t="s">
        <v>234</v>
      </c>
      <c r="D245" t="s">
        <v>185</v>
      </c>
      <c r="E245" t="s">
        <v>199</v>
      </c>
      <c r="F245" s="58">
        <v>44.918801681645903</v>
      </c>
      <c r="G245">
        <f t="shared" si="77"/>
        <v>44.918801681645903</v>
      </c>
      <c r="P245" t="str">
        <f t="shared" si="60"/>
        <v>8404_Tous âges</v>
      </c>
      <c r="Q245" t="s">
        <v>123</v>
      </c>
      <c r="R245" t="s">
        <v>252</v>
      </c>
      <c r="S245">
        <v>11834.1797235388</v>
      </c>
      <c r="V245" t="str">
        <f t="shared" si="61"/>
        <v>74_Cadres et professions intellectuelles supérieures</v>
      </c>
      <c r="W245" t="s">
        <v>43</v>
      </c>
      <c r="X245">
        <v>3</v>
      </c>
      <c r="Y245" s="81" t="s">
        <v>113</v>
      </c>
      <c r="Z245" s="80">
        <v>25248.84</v>
      </c>
      <c r="AC245" t="str">
        <f t="shared" si="62"/>
        <v>8401_Ouvriers agricoles_2</v>
      </c>
      <c r="AD245" t="str">
        <f>INDEX(PDC!$I$1:$L$33,MATCH('RP2016'!AF245,PDC!I:I,0),MATCH(PDC!$K$1,PDC!$I$1:$L$1,0))</f>
        <v>Ouvriers agricoles</v>
      </c>
      <c r="AE245" t="s">
        <v>200</v>
      </c>
      <c r="AF245" t="s">
        <v>109</v>
      </c>
      <c r="AG245" t="s">
        <v>117</v>
      </c>
      <c r="AH245" s="58">
        <v>72.712847410537606</v>
      </c>
      <c r="AI245">
        <f t="shared" si="63"/>
        <v>72.712847410537606</v>
      </c>
      <c r="AL245" t="str">
        <f t="shared" si="64"/>
        <v>8410_Tous secteurs</v>
      </c>
      <c r="AM245" t="str">
        <f>INDEX(PDC!$F$42:$G$60,MATCH('RP2016'!$AO245,PDC!$F$42:$F$60,0),2)</f>
        <v>Tous secteurs</v>
      </c>
      <c r="AN245">
        <v>8410</v>
      </c>
      <c r="AO245" t="s">
        <v>78</v>
      </c>
      <c r="AP245">
        <v>9424.52</v>
      </c>
      <c r="AQ245">
        <v>7369.8</v>
      </c>
      <c r="AR245">
        <v>2169.7600000000002</v>
      </c>
      <c r="AS245">
        <v>2082.6799999999998</v>
      </c>
      <c r="AT245">
        <f t="shared" si="65"/>
        <v>16794.32</v>
      </c>
      <c r="AU245">
        <f t="shared" si="66"/>
        <v>4252.4400000000005</v>
      </c>
      <c r="AV245" s="82">
        <f t="shared" si="67"/>
        <v>9424.52</v>
      </c>
      <c r="AW245" s="82">
        <f t="shared" si="68"/>
        <v>7369.8</v>
      </c>
      <c r="AX245" s="82">
        <f t="shared" si="69"/>
        <v>2169.7600000000002</v>
      </c>
      <c r="AY245" s="82">
        <f t="shared" si="70"/>
        <v>2082.6799999999998</v>
      </c>
      <c r="AZ245" s="82">
        <f t="shared" si="71"/>
        <v>16794.32</v>
      </c>
      <c r="BA245" s="82">
        <f t="shared" si="72"/>
        <v>4252.4400000000005</v>
      </c>
      <c r="BB245" s="82">
        <f t="shared" si="73"/>
        <v>21046.760000000002</v>
      </c>
      <c r="BE245" t="str">
        <f t="shared" si="74"/>
        <v>8405_C1_TP1_SEXE1</v>
      </c>
      <c r="BF245">
        <v>1</v>
      </c>
      <c r="BG245" t="s">
        <v>199</v>
      </c>
      <c r="BH245" t="s">
        <v>314</v>
      </c>
      <c r="BI245" t="s">
        <v>127</v>
      </c>
      <c r="BJ245" s="61">
        <v>1214.88924826124</v>
      </c>
      <c r="BK245" s="61">
        <f t="shared" si="75"/>
        <v>1214.88924826124</v>
      </c>
    </row>
    <row r="246" spans="1:63" x14ac:dyDescent="0.35">
      <c r="A246" t="str">
        <f t="shared" si="59"/>
        <v>0064_Autres activités de services _2</v>
      </c>
      <c r="B246" t="str">
        <f>INDEX(PDC!$F$1:$G$40,MATCH('RP2016'!C246,PDC!F:F,0),MATCH(PDC!$G$1,PDC!$F$1:$G$1,0))</f>
        <v xml:space="preserve">Autres activités de services </v>
      </c>
      <c r="C246" t="s">
        <v>234</v>
      </c>
      <c r="D246" t="s">
        <v>185</v>
      </c>
      <c r="E246" t="s">
        <v>200</v>
      </c>
      <c r="F246" s="58">
        <v>216.10163435844299</v>
      </c>
      <c r="G246">
        <f t="shared" si="77"/>
        <v>216.10163435844299</v>
      </c>
      <c r="P246" t="str">
        <f t="shared" si="60"/>
        <v>8405_Tous âges</v>
      </c>
      <c r="Q246" t="s">
        <v>127</v>
      </c>
      <c r="R246" t="s">
        <v>252</v>
      </c>
      <c r="S246">
        <v>73150.504784185003</v>
      </c>
      <c r="V246" t="str">
        <f t="shared" si="61"/>
        <v>74_Professions intermédiaires</v>
      </c>
      <c r="W246" t="s">
        <v>44</v>
      </c>
      <c r="X246">
        <v>4</v>
      </c>
      <c r="Y246" s="81" t="s">
        <v>113</v>
      </c>
      <c r="Z246" s="80">
        <v>57004.61</v>
      </c>
      <c r="AC246" t="str">
        <f t="shared" si="62"/>
        <v>8402_Professions libérales*_1</v>
      </c>
      <c r="AD246" t="str">
        <f>INDEX(PDC!$I$1:$L$33,MATCH('RP2016'!AF246,PDC!I:I,0),MATCH(PDC!$K$1,PDC!$I$1:$L$1,0))</f>
        <v>Professions libérales*</v>
      </c>
      <c r="AE246" t="s">
        <v>199</v>
      </c>
      <c r="AF246" t="s">
        <v>273</v>
      </c>
      <c r="AG246" t="s">
        <v>119</v>
      </c>
      <c r="AH246" s="58">
        <v>8.8149479011314096</v>
      </c>
      <c r="AI246">
        <f t="shared" si="63"/>
        <v>8.8149479011314096</v>
      </c>
      <c r="AL246" t="str">
        <f t="shared" si="64"/>
        <v>8411_Agriculture, sylviculture et pêche</v>
      </c>
      <c r="AM246" t="str">
        <f>INDEX(PDC!$F$42:$G$60,MATCH('RP2016'!$AO246,PDC!$F$42:$F$60,0),2)</f>
        <v>Agriculture, sylviculture et pêche</v>
      </c>
      <c r="AN246">
        <v>8411</v>
      </c>
      <c r="AO246" t="s">
        <v>198</v>
      </c>
      <c r="AP246">
        <v>25.46</v>
      </c>
      <c r="AQ246">
        <v>10.02</v>
      </c>
      <c r="AR246">
        <v>25.44</v>
      </c>
      <c r="AS246">
        <v>10.029999999999999</v>
      </c>
      <c r="AT246">
        <f t="shared" si="65"/>
        <v>35.480000000000004</v>
      </c>
      <c r="AU246">
        <f t="shared" si="66"/>
        <v>35.47</v>
      </c>
      <c r="AV246" s="82">
        <f t="shared" si="67"/>
        <v>25.46</v>
      </c>
      <c r="AW246" s="82">
        <f t="shared" si="68"/>
        <v>10.02</v>
      </c>
      <c r="AX246" s="82">
        <f t="shared" si="69"/>
        <v>25.44</v>
      </c>
      <c r="AY246" s="82">
        <f t="shared" si="70"/>
        <v>10.029999999999999</v>
      </c>
      <c r="AZ246" s="82">
        <f t="shared" si="71"/>
        <v>35.480000000000004</v>
      </c>
      <c r="BA246" s="82">
        <f t="shared" si="72"/>
        <v>35.47</v>
      </c>
      <c r="BB246" s="82">
        <f t="shared" si="73"/>
        <v>70.95</v>
      </c>
      <c r="BE246" t="str">
        <f t="shared" si="74"/>
        <v>8405_C1_TP2_SEXE1</v>
      </c>
      <c r="BF246">
        <v>1</v>
      </c>
      <c r="BG246" t="s">
        <v>200</v>
      </c>
      <c r="BH246" t="s">
        <v>314</v>
      </c>
      <c r="BI246" t="s">
        <v>127</v>
      </c>
      <c r="BJ246" s="61">
        <v>64.367812176626799</v>
      </c>
      <c r="BK246" s="61">
        <f t="shared" si="75"/>
        <v>64.367812176626799</v>
      </c>
    </row>
    <row r="247" spans="1:63" x14ac:dyDescent="0.35">
      <c r="A247" t="str">
        <f t="shared" si="59"/>
        <v>0064_Activités des ménages en tant qu'employeurs ; activités indifférenciées des ménages en tant que producteurs de biens et services pour usage propre_2</v>
      </c>
      <c r="B247" t="str">
        <f>INDEX(PDC!$F$1:$G$40,MATCH('RP2016'!C247,PDC!F:F,0),MATCH(PDC!$G$1,PDC!$F$1:$G$1,0))</f>
        <v>Activités des ménages en tant qu'employeurs ; activités indifférenciées des ménages en tant que producteurs de biens et services pour usage propre</v>
      </c>
      <c r="C247" t="s">
        <v>235</v>
      </c>
      <c r="D247" t="s">
        <v>185</v>
      </c>
      <c r="E247" t="s">
        <v>200</v>
      </c>
      <c r="F247" s="58">
        <v>70.453120902883796</v>
      </c>
      <c r="G247">
        <f t="shared" si="77"/>
        <v>70.453120902883796</v>
      </c>
      <c r="P247" t="str">
        <f t="shared" si="60"/>
        <v>8406_Tous âges</v>
      </c>
      <c r="Q247" t="s">
        <v>129</v>
      </c>
      <c r="R247" t="s">
        <v>252</v>
      </c>
      <c r="S247">
        <v>62240.882371249601</v>
      </c>
      <c r="V247" t="str">
        <f t="shared" si="61"/>
        <v>74_Employés</v>
      </c>
      <c r="W247" t="s">
        <v>45</v>
      </c>
      <c r="X247">
        <v>5</v>
      </c>
      <c r="Y247" s="81" t="s">
        <v>113</v>
      </c>
      <c r="Z247" s="80">
        <v>67985.289999999994</v>
      </c>
      <c r="AC247" t="str">
        <f t="shared" si="62"/>
        <v>8402_Professions libérales*_2</v>
      </c>
      <c r="AD247" t="str">
        <f>INDEX(PDC!$I$1:$L$33,MATCH('RP2016'!AF247,PDC!I:I,0),MATCH(PDC!$K$1,PDC!$I$1:$L$1,0))</f>
        <v>Professions libérales*</v>
      </c>
      <c r="AE247" t="s">
        <v>200</v>
      </c>
      <c r="AF247" t="s">
        <v>273</v>
      </c>
      <c r="AG247" t="s">
        <v>119</v>
      </c>
      <c r="AH247" s="58">
        <v>48.725063138467704</v>
      </c>
      <c r="AI247">
        <f t="shared" si="63"/>
        <v>48.725063138467704</v>
      </c>
      <c r="AL247" t="str">
        <f t="shared" si="64"/>
        <v>8411_Fabrication de denrées alimentaires, de boissons et  de produits à base de tabac</v>
      </c>
      <c r="AM247" t="str">
        <f>INDEX(PDC!$F$42:$G$60,MATCH('RP2016'!$AO247,PDC!$F$42:$F$60,0),2)</f>
        <v>Fabrication de denrées alimentaires, de boissons et  de produits à base de tabac</v>
      </c>
      <c r="AN247">
        <v>8411</v>
      </c>
      <c r="AO247" t="s">
        <v>314</v>
      </c>
      <c r="AP247">
        <v>79.239999999999995</v>
      </c>
      <c r="AQ247">
        <v>69.75</v>
      </c>
      <c r="AR247">
        <v>21.09</v>
      </c>
      <c r="AS247">
        <v>48.89</v>
      </c>
      <c r="AT247">
        <f t="shared" si="65"/>
        <v>148.99</v>
      </c>
      <c r="AU247">
        <f t="shared" si="66"/>
        <v>69.98</v>
      </c>
      <c r="AV247" s="82">
        <f t="shared" si="67"/>
        <v>79.239999999999995</v>
      </c>
      <c r="AW247" s="82">
        <f t="shared" si="68"/>
        <v>69.75</v>
      </c>
      <c r="AX247" s="82">
        <f t="shared" si="69"/>
        <v>21.09</v>
      </c>
      <c r="AY247" s="82">
        <f t="shared" si="70"/>
        <v>48.89</v>
      </c>
      <c r="AZ247" s="82">
        <f t="shared" si="71"/>
        <v>148.99</v>
      </c>
      <c r="BA247" s="82">
        <f t="shared" si="72"/>
        <v>69.98</v>
      </c>
      <c r="BB247" s="82">
        <f t="shared" si="73"/>
        <v>218.97000000000003</v>
      </c>
      <c r="BE247" t="str">
        <f t="shared" si="74"/>
        <v>8405_C3_TP1_SEXE1</v>
      </c>
      <c r="BF247">
        <v>1</v>
      </c>
      <c r="BG247" t="s">
        <v>199</v>
      </c>
      <c r="BH247" t="s">
        <v>315</v>
      </c>
      <c r="BI247" t="s">
        <v>127</v>
      </c>
      <c r="BJ247" s="61">
        <v>755.10203360421701</v>
      </c>
      <c r="BK247" s="61">
        <f t="shared" si="75"/>
        <v>755.10203360421701</v>
      </c>
    </row>
    <row r="248" spans="1:63" x14ac:dyDescent="0.35">
      <c r="A248" t="str">
        <f t="shared" si="59"/>
        <v>8401_Agriculture, sylviculture et pêche_1</v>
      </c>
      <c r="B248" t="str">
        <f>INDEX(PDC!$F$1:$G$40,MATCH('RP2016'!C248,PDC!F:F,0),MATCH(PDC!$G$1,PDC!$F$1:$G$1,0))</f>
        <v>Agriculture, sylviculture et pêche</v>
      </c>
      <c r="C248" t="s">
        <v>198</v>
      </c>
      <c r="D248" t="s">
        <v>117</v>
      </c>
      <c r="E248" t="s">
        <v>199</v>
      </c>
      <c r="F248" s="58">
        <v>397.493547153929</v>
      </c>
      <c r="G248">
        <f t="shared" si="77"/>
        <v>397.493547153929</v>
      </c>
      <c r="P248" t="str">
        <f t="shared" si="60"/>
        <v>8407_Tous âges</v>
      </c>
      <c r="Q248" t="s">
        <v>131</v>
      </c>
      <c r="R248" t="s">
        <v>252</v>
      </c>
      <c r="S248">
        <v>71714.576505641802</v>
      </c>
      <c r="V248" t="str">
        <f t="shared" si="61"/>
        <v>74_Ouvriers</v>
      </c>
      <c r="W248" t="s">
        <v>46</v>
      </c>
      <c r="X248">
        <v>6</v>
      </c>
      <c r="Y248" s="81" t="s">
        <v>113</v>
      </c>
      <c r="Z248" s="80">
        <v>63979.05</v>
      </c>
      <c r="AC248" t="str">
        <f t="shared" si="62"/>
        <v>8402_Cadres de la fonction publique_1</v>
      </c>
      <c r="AD248" t="str">
        <f>INDEX(PDC!$I$1:$L$33,MATCH('RP2016'!AF248,PDC!I:I,0),MATCH(PDC!$K$1,PDC!$I$1:$L$1,0))</f>
        <v>Cadres de la fonction publique</v>
      </c>
      <c r="AE248" t="s">
        <v>199</v>
      </c>
      <c r="AF248" t="s">
        <v>274</v>
      </c>
      <c r="AG248" t="s">
        <v>119</v>
      </c>
      <c r="AH248" s="58">
        <v>65.977544461190504</v>
      </c>
      <c r="AI248">
        <f t="shared" si="63"/>
        <v>65.977544461190504</v>
      </c>
      <c r="AL248" t="str">
        <f t="shared" si="64"/>
        <v>8411_Fabrication d'équipements électriques, électroniques, informatiques ; fabrication de machines</v>
      </c>
      <c r="AM248" t="str">
        <f>INDEX(PDC!$F$42:$G$60,MATCH('RP2016'!$AO248,PDC!$F$42:$F$60,0),2)</f>
        <v>Fabrication d'équipements électriques, électroniques, informatiques ; fabrication de machines</v>
      </c>
      <c r="AN248">
        <v>8411</v>
      </c>
      <c r="AO248" t="s">
        <v>315</v>
      </c>
      <c r="AP248">
        <v>49.92</v>
      </c>
      <c r="AQ248">
        <v>95.92</v>
      </c>
      <c r="AR248">
        <v>24.39</v>
      </c>
      <c r="AS248">
        <v>14.97</v>
      </c>
      <c r="AT248">
        <f t="shared" si="65"/>
        <v>145.84</v>
      </c>
      <c r="AU248">
        <f t="shared" si="66"/>
        <v>39.36</v>
      </c>
      <c r="AV248" s="82">
        <f t="shared" si="67"/>
        <v>49.92</v>
      </c>
      <c r="AW248" s="82">
        <f t="shared" si="68"/>
        <v>95.92</v>
      </c>
      <c r="AX248" s="82">
        <f t="shared" si="69"/>
        <v>24.39</v>
      </c>
      <c r="AY248" s="82">
        <f t="shared" si="70"/>
        <v>14.97</v>
      </c>
      <c r="AZ248" s="82">
        <f t="shared" si="71"/>
        <v>145.84</v>
      </c>
      <c r="BA248" s="82">
        <f t="shared" si="72"/>
        <v>39.36</v>
      </c>
      <c r="BB248" s="82">
        <f t="shared" si="73"/>
        <v>185.2</v>
      </c>
      <c r="BE248" t="str">
        <f t="shared" si="74"/>
        <v>8405_C3_TP2_SEXE1</v>
      </c>
      <c r="BF248">
        <v>1</v>
      </c>
      <c r="BG248" t="s">
        <v>200</v>
      </c>
      <c r="BH248" t="s">
        <v>315</v>
      </c>
      <c r="BI248" t="s">
        <v>127</v>
      </c>
      <c r="BJ248" s="61">
        <v>34.688145348835</v>
      </c>
      <c r="BK248" s="61">
        <f t="shared" si="75"/>
        <v>34.688145348835</v>
      </c>
    </row>
    <row r="249" spans="1:63" x14ac:dyDescent="0.35">
      <c r="A249" t="str">
        <f t="shared" si="59"/>
        <v>8401_Agriculture, sylviculture et pêche_2</v>
      </c>
      <c r="B249" t="str">
        <f>INDEX(PDC!$F$1:$G$40,MATCH('RP2016'!C249,PDC!F:F,0),MATCH(PDC!$G$1,PDC!$F$1:$G$1,0))</f>
        <v>Agriculture, sylviculture et pêche</v>
      </c>
      <c r="C249" t="s">
        <v>198</v>
      </c>
      <c r="D249" t="s">
        <v>117</v>
      </c>
      <c r="E249" t="s">
        <v>200</v>
      </c>
      <c r="F249" s="58">
        <v>185.41236312718399</v>
      </c>
      <c r="G249">
        <f t="shared" si="77"/>
        <v>185.41236312718399</v>
      </c>
      <c r="P249" t="str">
        <f t="shared" si="60"/>
        <v>8408_Tous âges</v>
      </c>
      <c r="Q249" t="s">
        <v>133</v>
      </c>
      <c r="R249" t="s">
        <v>252</v>
      </c>
      <c r="S249">
        <v>146677.234119078</v>
      </c>
      <c r="AC249" t="str">
        <f t="shared" si="62"/>
        <v>8402_Cadres de la fonction publique_2</v>
      </c>
      <c r="AD249" t="str">
        <f>INDEX(PDC!$I$1:$L$33,MATCH('RP2016'!AF249,PDC!I:I,0),MATCH(PDC!$K$1,PDC!$I$1:$L$1,0))</f>
        <v>Cadres de la fonction publique</v>
      </c>
      <c r="AE249" t="s">
        <v>200</v>
      </c>
      <c r="AF249" t="s">
        <v>274</v>
      </c>
      <c r="AG249" t="s">
        <v>119</v>
      </c>
      <c r="AH249" s="58">
        <v>71.601094018880701</v>
      </c>
      <c r="AI249">
        <f t="shared" si="63"/>
        <v>71.601094018880701</v>
      </c>
      <c r="AL249" t="str">
        <f t="shared" si="64"/>
        <v>8411_Fabrication de matériels de transport</v>
      </c>
      <c r="AM249" t="str">
        <f>INDEX(PDC!$F$42:$G$60,MATCH('RP2016'!$AO249,PDC!$F$42:$F$60,0),2)</f>
        <v>Fabrication de matériels de transport</v>
      </c>
      <c r="AN249">
        <v>8411</v>
      </c>
      <c r="AO249" t="s">
        <v>316</v>
      </c>
      <c r="AP249">
        <v>13.06</v>
      </c>
      <c r="AQ249">
        <v>55.62</v>
      </c>
      <c r="AT249">
        <f t="shared" si="65"/>
        <v>68.679999999999993</v>
      </c>
      <c r="AU249">
        <f t="shared" si="66"/>
        <v>0</v>
      </c>
      <c r="AV249" s="82">
        <f t="shared" si="67"/>
        <v>13.06</v>
      </c>
      <c r="AW249" s="82">
        <f t="shared" si="68"/>
        <v>55.62</v>
      </c>
      <c r="AX249" s="82">
        <f t="shared" si="69"/>
        <v>0</v>
      </c>
      <c r="AY249" s="82">
        <f t="shared" si="70"/>
        <v>0</v>
      </c>
      <c r="AZ249" s="82">
        <f t="shared" si="71"/>
        <v>68.679999999999993</v>
      </c>
      <c r="BA249" s="82">
        <f t="shared" si="72"/>
        <v>0</v>
      </c>
      <c r="BB249" s="82">
        <f t="shared" si="73"/>
        <v>68.679999999999993</v>
      </c>
      <c r="BE249" t="str">
        <f t="shared" si="74"/>
        <v>8405_C4_TP1_SEXE1</v>
      </c>
      <c r="BF249">
        <v>1</v>
      </c>
      <c r="BG249" t="s">
        <v>199</v>
      </c>
      <c r="BH249" t="s">
        <v>316</v>
      </c>
      <c r="BI249" t="s">
        <v>127</v>
      </c>
      <c r="BJ249" s="61">
        <v>1694.7468568143699</v>
      </c>
      <c r="BK249" s="61">
        <f t="shared" si="75"/>
        <v>1694.7468568143699</v>
      </c>
    </row>
    <row r="250" spans="1:63" x14ac:dyDescent="0.35">
      <c r="A250" t="str">
        <f t="shared" si="59"/>
        <v>8401_Industries extractives _1</v>
      </c>
      <c r="B250" t="str">
        <f>INDEX(PDC!$F$1:$G$40,MATCH('RP2016'!C250,PDC!F:F,0),MATCH(PDC!$G$1,PDC!$F$1:$G$1,0))</f>
        <v xml:space="preserve">Industries extractives </v>
      </c>
      <c r="C250" t="s">
        <v>201</v>
      </c>
      <c r="D250" t="s">
        <v>117</v>
      </c>
      <c r="E250" t="s">
        <v>199</v>
      </c>
      <c r="F250" s="58">
        <v>86.052803525505595</v>
      </c>
      <c r="G250">
        <f t="shared" si="77"/>
        <v>86.052803525505595</v>
      </c>
      <c r="P250" t="str">
        <f t="shared" si="60"/>
        <v>8409_Tous âges</v>
      </c>
      <c r="Q250" t="s">
        <v>135</v>
      </c>
      <c r="R250" t="s">
        <v>252</v>
      </c>
      <c r="S250">
        <v>197653.546807848</v>
      </c>
      <c r="AC250" t="str">
        <f t="shared" si="62"/>
        <v>8402_Professeurs, professions scientifiques_1</v>
      </c>
      <c r="AD250" t="str">
        <f>INDEX(PDC!$I$1:$L$33,MATCH('RP2016'!AF250,PDC!I:I,0),MATCH(PDC!$K$1,PDC!$I$1:$L$1,0))</f>
        <v>Professeurs, professions scientifiques</v>
      </c>
      <c r="AE250" t="s">
        <v>199</v>
      </c>
      <c r="AF250" t="s">
        <v>275</v>
      </c>
      <c r="AG250" t="s">
        <v>119</v>
      </c>
      <c r="AH250" s="58">
        <v>156.91390183868401</v>
      </c>
      <c r="AI250">
        <f t="shared" si="63"/>
        <v>156.91390183868401</v>
      </c>
      <c r="AL250" t="str">
        <f t="shared" si="64"/>
        <v>8411_Fabrication d'autres produits industriels</v>
      </c>
      <c r="AM250" t="str">
        <f>INDEX(PDC!$F$42:$G$60,MATCH('RP2016'!$AO250,PDC!$F$42:$F$60,0),2)</f>
        <v>Fabrication d'autres produits industriels</v>
      </c>
      <c r="AN250">
        <v>8411</v>
      </c>
      <c r="AO250" t="s">
        <v>317</v>
      </c>
      <c r="AP250">
        <v>1145.32</v>
      </c>
      <c r="AQ250">
        <v>131.66999999999999</v>
      </c>
      <c r="AR250">
        <v>109.56</v>
      </c>
      <c r="AS250">
        <v>27.16</v>
      </c>
      <c r="AT250">
        <f t="shared" si="65"/>
        <v>1276.99</v>
      </c>
      <c r="AU250">
        <f t="shared" si="66"/>
        <v>136.72</v>
      </c>
      <c r="AV250" s="82">
        <f t="shared" si="67"/>
        <v>1145.32</v>
      </c>
      <c r="AW250" s="82">
        <f t="shared" si="68"/>
        <v>131.66999999999999</v>
      </c>
      <c r="AX250" s="82">
        <f t="shared" si="69"/>
        <v>109.56</v>
      </c>
      <c r="AY250" s="82">
        <f t="shared" si="70"/>
        <v>27.16</v>
      </c>
      <c r="AZ250" s="82">
        <f t="shared" si="71"/>
        <v>1276.99</v>
      </c>
      <c r="BA250" s="82">
        <f t="shared" si="72"/>
        <v>136.72</v>
      </c>
      <c r="BB250" s="82">
        <f t="shared" si="73"/>
        <v>1413.71</v>
      </c>
      <c r="BE250" t="str">
        <f t="shared" si="74"/>
        <v>8405_C4_TP2_SEXE1</v>
      </c>
      <c r="BF250">
        <v>1</v>
      </c>
      <c r="BG250" t="s">
        <v>200</v>
      </c>
      <c r="BH250" t="s">
        <v>316</v>
      </c>
      <c r="BI250" t="s">
        <v>127</v>
      </c>
      <c r="BJ250" s="61">
        <v>28.242611526165099</v>
      </c>
      <c r="BK250" s="61">
        <f t="shared" si="75"/>
        <v>28.242611526165099</v>
      </c>
    </row>
    <row r="251" spans="1:63" x14ac:dyDescent="0.35">
      <c r="A251" t="str">
        <f t="shared" si="59"/>
        <v>8401_Fabrication de denrées alimentaires, de boissons et de produits à base de tabac_1</v>
      </c>
      <c r="B251" t="str">
        <f>INDEX(PDC!$F$1:$G$40,MATCH('RP2016'!C251,PDC!F:F,0),MATCH(PDC!$G$1,PDC!$F$1:$G$1,0))</f>
        <v>Fabrication de denrées alimentaires, de boissons et de produits à base de tabac</v>
      </c>
      <c r="C251" t="s">
        <v>202</v>
      </c>
      <c r="D251" t="s">
        <v>117</v>
      </c>
      <c r="E251" t="s">
        <v>199</v>
      </c>
      <c r="F251" s="58">
        <v>1441.46709664988</v>
      </c>
      <c r="G251">
        <f t="shared" si="77"/>
        <v>1441.46709664988</v>
      </c>
      <c r="P251" t="str">
        <f t="shared" si="60"/>
        <v>8410_Tous âges</v>
      </c>
      <c r="Q251" t="s">
        <v>137</v>
      </c>
      <c r="R251" t="s">
        <v>252</v>
      </c>
      <c r="S251">
        <v>21046.766478312202</v>
      </c>
      <c r="AC251" t="str">
        <f t="shared" si="62"/>
        <v>8402_Professeurs, professions scientifiques_2</v>
      </c>
      <c r="AD251" t="str">
        <f>INDEX(PDC!$I$1:$L$33,MATCH('RP2016'!AF251,PDC!I:I,0),MATCH(PDC!$K$1,PDC!$I$1:$L$1,0))</f>
        <v>Professeurs, professions scientifiques</v>
      </c>
      <c r="AE251" t="s">
        <v>200</v>
      </c>
      <c r="AF251" t="s">
        <v>275</v>
      </c>
      <c r="AG251" t="s">
        <v>119</v>
      </c>
      <c r="AH251" s="58">
        <v>138.03328303767299</v>
      </c>
      <c r="AI251">
        <f t="shared" si="63"/>
        <v>138.03328303767299</v>
      </c>
      <c r="AL251" t="str">
        <f t="shared" si="64"/>
        <v>8411_Industries extractives,  énergie, eau, gestion des déchets et dépollution</v>
      </c>
      <c r="AM251" t="str">
        <f>INDEX(PDC!$F$42:$G$60,MATCH('RP2016'!$AO251,PDC!$F$42:$F$60,0),2)</f>
        <v>Industries extractives,  énergie, eau, gestion des déchets et dépollution</v>
      </c>
      <c r="AN251">
        <v>8411</v>
      </c>
      <c r="AO251" t="s">
        <v>318</v>
      </c>
      <c r="AP251">
        <v>252.25</v>
      </c>
      <c r="AQ251">
        <v>64.73</v>
      </c>
      <c r="AR251">
        <v>5</v>
      </c>
      <c r="AT251">
        <f t="shared" si="65"/>
        <v>316.98</v>
      </c>
      <c r="AU251">
        <f t="shared" si="66"/>
        <v>5</v>
      </c>
      <c r="AV251" s="82">
        <f t="shared" si="67"/>
        <v>252.25</v>
      </c>
      <c r="AW251" s="82">
        <f t="shared" si="68"/>
        <v>64.73</v>
      </c>
      <c r="AX251" s="82">
        <f t="shared" si="69"/>
        <v>5</v>
      </c>
      <c r="AY251" s="82">
        <f t="shared" si="70"/>
        <v>0</v>
      </c>
      <c r="AZ251" s="82">
        <f t="shared" si="71"/>
        <v>316.98</v>
      </c>
      <c r="BA251" s="82">
        <f t="shared" si="72"/>
        <v>5</v>
      </c>
      <c r="BB251" s="82">
        <f t="shared" si="73"/>
        <v>321.98</v>
      </c>
      <c r="BE251" t="str">
        <f t="shared" si="74"/>
        <v>8405_C5_TP1_SEXE1</v>
      </c>
      <c r="BF251">
        <v>1</v>
      </c>
      <c r="BG251" t="s">
        <v>199</v>
      </c>
      <c r="BH251" t="s">
        <v>317</v>
      </c>
      <c r="BI251" t="s">
        <v>127</v>
      </c>
      <c r="BJ251" s="61">
        <v>5102.9438219220801</v>
      </c>
      <c r="BK251" s="61">
        <f t="shared" si="75"/>
        <v>5102.9438219220801</v>
      </c>
    </row>
    <row r="252" spans="1:63" x14ac:dyDescent="0.35">
      <c r="A252" t="str">
        <f t="shared" si="59"/>
        <v>8401_Fabrication de denrées alimentaires, de boissons et de produits à base de tabac_2</v>
      </c>
      <c r="B252" t="str">
        <f>INDEX(PDC!$F$1:$G$40,MATCH('RP2016'!C252,PDC!F:F,0),MATCH(PDC!$G$1,PDC!$F$1:$G$1,0))</f>
        <v>Fabrication de denrées alimentaires, de boissons et de produits à base de tabac</v>
      </c>
      <c r="C252" t="s">
        <v>202</v>
      </c>
      <c r="D252" t="s">
        <v>117</v>
      </c>
      <c r="E252" t="s">
        <v>200</v>
      </c>
      <c r="F252" s="58">
        <v>881.41822033977996</v>
      </c>
      <c r="G252">
        <f t="shared" si="77"/>
        <v>881.41822033977996</v>
      </c>
      <c r="P252" t="str">
        <f t="shared" si="60"/>
        <v>8411_Tous âges</v>
      </c>
      <c r="Q252" t="s">
        <v>139</v>
      </c>
      <c r="R252" t="s">
        <v>252</v>
      </c>
      <c r="S252">
        <v>12402.5714074399</v>
      </c>
      <c r="AC252" t="str">
        <f t="shared" si="62"/>
        <v>8402_Professions de l'information, des arts et des spectacles_1</v>
      </c>
      <c r="AD252" t="str">
        <f>INDEX(PDC!$I$1:$L$33,MATCH('RP2016'!AF252,PDC!I:I,0),MATCH(PDC!$K$1,PDC!$I$1:$L$1,0))</f>
        <v>Professions de l'information, des arts et des spectacles</v>
      </c>
      <c r="AE252" t="s">
        <v>199</v>
      </c>
      <c r="AF252" t="s">
        <v>276</v>
      </c>
      <c r="AG252" t="s">
        <v>119</v>
      </c>
      <c r="AH252" s="58">
        <v>133.60910903154101</v>
      </c>
      <c r="AI252">
        <f t="shared" si="63"/>
        <v>133.60910903154101</v>
      </c>
      <c r="AL252" t="str">
        <f t="shared" si="64"/>
        <v>8411_Construction</v>
      </c>
      <c r="AM252" t="str">
        <f>INDEX(PDC!$F$42:$G$60,MATCH('RP2016'!$AO252,PDC!$F$42:$F$60,0),2)</f>
        <v>Construction</v>
      </c>
      <c r="AN252">
        <v>8411</v>
      </c>
      <c r="AO252" t="s">
        <v>216</v>
      </c>
      <c r="AP252">
        <v>936.19</v>
      </c>
      <c r="AQ252">
        <v>151.28</v>
      </c>
      <c r="AR252">
        <v>204.08</v>
      </c>
      <c r="AS252">
        <v>20.04</v>
      </c>
      <c r="AT252">
        <f t="shared" si="65"/>
        <v>1087.47</v>
      </c>
      <c r="AU252">
        <f t="shared" si="66"/>
        <v>224.12</v>
      </c>
      <c r="AV252" s="82">
        <f t="shared" si="67"/>
        <v>936.19</v>
      </c>
      <c r="AW252" s="82">
        <f t="shared" si="68"/>
        <v>151.28</v>
      </c>
      <c r="AX252" s="82">
        <f t="shared" si="69"/>
        <v>204.08</v>
      </c>
      <c r="AY252" s="82">
        <f t="shared" si="70"/>
        <v>20.04</v>
      </c>
      <c r="AZ252" s="82">
        <f t="shared" si="71"/>
        <v>1087.47</v>
      </c>
      <c r="BA252" s="82">
        <f t="shared" si="72"/>
        <v>224.12</v>
      </c>
      <c r="BB252" s="82">
        <f t="shared" si="73"/>
        <v>1311.5900000000001</v>
      </c>
      <c r="BE252" t="str">
        <f t="shared" si="74"/>
        <v>8405_C5_TP2_SEXE1</v>
      </c>
      <c r="BF252">
        <v>1</v>
      </c>
      <c r="BG252" t="s">
        <v>200</v>
      </c>
      <c r="BH252" t="s">
        <v>317</v>
      </c>
      <c r="BI252" t="s">
        <v>127</v>
      </c>
      <c r="BJ252" s="61">
        <v>152.19171117233799</v>
      </c>
      <c r="BK252" s="61">
        <f t="shared" si="75"/>
        <v>152.19171117233799</v>
      </c>
    </row>
    <row r="253" spans="1:63" x14ac:dyDescent="0.35">
      <c r="A253" t="str">
        <f t="shared" si="59"/>
        <v>8401_Fabrication de textiles, industries de l'habillement, industrie du cuir et de la chaussure_1</v>
      </c>
      <c r="B253" t="str">
        <f>INDEX(PDC!$F$1:$G$40,MATCH('RP2016'!C253,PDC!F:F,0),MATCH(PDC!$G$1,PDC!$F$1:$G$1,0))</f>
        <v>Fabrication de textiles, industries de l'habillement, industrie du cuir et de la chaussure</v>
      </c>
      <c r="C253" t="s">
        <v>203</v>
      </c>
      <c r="D253" t="s">
        <v>117</v>
      </c>
      <c r="E253" t="s">
        <v>199</v>
      </c>
      <c r="F253" s="58">
        <v>59.715807923649301</v>
      </c>
      <c r="G253">
        <f t="shared" si="77"/>
        <v>59.715807923649301</v>
      </c>
      <c r="P253" t="str">
        <f t="shared" si="60"/>
        <v>8412_Tous âges</v>
      </c>
      <c r="Q253" t="s">
        <v>141</v>
      </c>
      <c r="R253" t="s">
        <v>252</v>
      </c>
      <c r="S253">
        <v>20220.703686492601</v>
      </c>
      <c r="AC253" t="str">
        <f t="shared" si="62"/>
        <v>8402_Professions de l'information, des arts et des spectacles_2</v>
      </c>
      <c r="AD253" t="str">
        <f>INDEX(PDC!$I$1:$L$33,MATCH('RP2016'!AF253,PDC!I:I,0),MATCH(PDC!$K$1,PDC!$I$1:$L$1,0))</f>
        <v>Professions de l'information, des arts et des spectacles</v>
      </c>
      <c r="AE253" t="s">
        <v>200</v>
      </c>
      <c r="AF253" t="s">
        <v>276</v>
      </c>
      <c r="AG253" t="s">
        <v>119</v>
      </c>
      <c r="AH253" s="58">
        <v>103.48144839966101</v>
      </c>
      <c r="AI253">
        <f t="shared" si="63"/>
        <v>103.48144839966101</v>
      </c>
      <c r="AL253" t="str">
        <f t="shared" si="64"/>
        <v>8411_Commerce ; réparation d'automobiles et de motocycles</v>
      </c>
      <c r="AM253" t="str">
        <f>INDEX(PDC!$F$42:$G$60,MATCH('RP2016'!$AO253,PDC!$F$42:$F$60,0),2)</f>
        <v>Commerce ; réparation d'automobiles et de motocycles</v>
      </c>
      <c r="AN253">
        <v>8411</v>
      </c>
      <c r="AO253" t="s">
        <v>217</v>
      </c>
      <c r="AP253">
        <v>339.06</v>
      </c>
      <c r="AQ253">
        <v>724.37</v>
      </c>
      <c r="AR253">
        <v>287.24</v>
      </c>
      <c r="AS253">
        <v>327.33999999999997</v>
      </c>
      <c r="AT253">
        <f t="shared" si="65"/>
        <v>1063.43</v>
      </c>
      <c r="AU253">
        <f t="shared" si="66"/>
        <v>614.57999999999993</v>
      </c>
      <c r="AV253" s="82">
        <f t="shared" si="67"/>
        <v>339.06</v>
      </c>
      <c r="AW253" s="82">
        <f t="shared" si="68"/>
        <v>724.37</v>
      </c>
      <c r="AX253" s="82">
        <f t="shared" si="69"/>
        <v>287.24</v>
      </c>
      <c r="AY253" s="82">
        <f t="shared" si="70"/>
        <v>327.33999999999997</v>
      </c>
      <c r="AZ253" s="82">
        <f t="shared" si="71"/>
        <v>1063.43</v>
      </c>
      <c r="BA253" s="82">
        <f t="shared" si="72"/>
        <v>614.57999999999993</v>
      </c>
      <c r="BB253" s="82">
        <f t="shared" si="73"/>
        <v>1678.01</v>
      </c>
      <c r="BE253" t="str">
        <f t="shared" si="74"/>
        <v>8405_DE_TP1_SEXE1</v>
      </c>
      <c r="BF253">
        <v>1</v>
      </c>
      <c r="BG253" t="s">
        <v>199</v>
      </c>
      <c r="BH253" t="s">
        <v>318</v>
      </c>
      <c r="BI253" t="s">
        <v>127</v>
      </c>
      <c r="BJ253" s="61">
        <v>2672.0253138001299</v>
      </c>
      <c r="BK253" s="61">
        <f t="shared" si="75"/>
        <v>2672.0253138001299</v>
      </c>
    </row>
    <row r="254" spans="1:63" x14ac:dyDescent="0.35">
      <c r="A254" t="str">
        <f t="shared" si="59"/>
        <v>8401_Fabrication de textiles, industries de l'habillement, industrie du cuir et de la chaussure_2</v>
      </c>
      <c r="B254" t="str">
        <f>INDEX(PDC!$F$1:$G$40,MATCH('RP2016'!C254,PDC!F:F,0),MATCH(PDC!$G$1,PDC!$F$1:$G$1,0))</f>
        <v>Fabrication de textiles, industries de l'habillement, industrie du cuir et de la chaussure</v>
      </c>
      <c r="C254" t="s">
        <v>203</v>
      </c>
      <c r="D254" t="s">
        <v>117</v>
      </c>
      <c r="E254" t="s">
        <v>200</v>
      </c>
      <c r="F254" s="58">
        <v>113.293125247616</v>
      </c>
      <c r="G254">
        <f t="shared" si="77"/>
        <v>113.293125247616</v>
      </c>
      <c r="P254" t="str">
        <f t="shared" si="60"/>
        <v>8413_Tous âges</v>
      </c>
      <c r="Q254" t="s">
        <v>143</v>
      </c>
      <c r="R254" t="s">
        <v>252</v>
      </c>
      <c r="S254">
        <v>40100.7066887244</v>
      </c>
      <c r="AC254" t="str">
        <f t="shared" si="62"/>
        <v>8402_Cadres administratifs et commerciaux d'entreprise_1</v>
      </c>
      <c r="AD254" t="str">
        <f>INDEX(PDC!$I$1:$L$33,MATCH('RP2016'!AF254,PDC!I:I,0),MATCH(PDC!$K$1,PDC!$I$1:$L$1,0))</f>
        <v>Cadres administratifs et commerciaux d'entreprise</v>
      </c>
      <c r="AE254" t="s">
        <v>199</v>
      </c>
      <c r="AF254" t="s">
        <v>277</v>
      </c>
      <c r="AG254" t="s">
        <v>119</v>
      </c>
      <c r="AH254" s="58">
        <v>559.94808100284104</v>
      </c>
      <c r="AI254">
        <f t="shared" si="63"/>
        <v>559.94808100284104</v>
      </c>
      <c r="AL254" t="str">
        <f t="shared" si="64"/>
        <v>8411_Transports et entreposage</v>
      </c>
      <c r="AM254" t="str">
        <f>INDEX(PDC!$F$42:$G$60,MATCH('RP2016'!$AO254,PDC!$F$42:$F$60,0),2)</f>
        <v>Transports et entreposage</v>
      </c>
      <c r="AN254">
        <v>8411</v>
      </c>
      <c r="AO254" t="s">
        <v>218</v>
      </c>
      <c r="AP254">
        <v>656.54</v>
      </c>
      <c r="AQ254">
        <v>214.24</v>
      </c>
      <c r="AR254">
        <v>410.85</v>
      </c>
      <c r="AS254">
        <v>159.91999999999999</v>
      </c>
      <c r="AT254">
        <f t="shared" si="65"/>
        <v>870.78</v>
      </c>
      <c r="AU254">
        <f t="shared" si="66"/>
        <v>570.77</v>
      </c>
      <c r="AV254" s="82">
        <f t="shared" si="67"/>
        <v>656.54</v>
      </c>
      <c r="AW254" s="82">
        <f t="shared" si="68"/>
        <v>214.24</v>
      </c>
      <c r="AX254" s="82">
        <f t="shared" si="69"/>
        <v>410.85</v>
      </c>
      <c r="AY254" s="82">
        <f t="shared" si="70"/>
        <v>159.91999999999999</v>
      </c>
      <c r="AZ254" s="82">
        <f t="shared" si="71"/>
        <v>870.78</v>
      </c>
      <c r="BA254" s="82">
        <f t="shared" si="72"/>
        <v>570.77</v>
      </c>
      <c r="BB254" s="82">
        <f t="shared" si="73"/>
        <v>1441.55</v>
      </c>
      <c r="BE254" t="str">
        <f t="shared" si="74"/>
        <v>8405_DE_TP2_SEXE1</v>
      </c>
      <c r="BF254">
        <v>1</v>
      </c>
      <c r="BG254" t="s">
        <v>200</v>
      </c>
      <c r="BH254" t="s">
        <v>318</v>
      </c>
      <c r="BI254" t="s">
        <v>127</v>
      </c>
      <c r="BJ254" s="61">
        <v>58.996410706840003</v>
      </c>
      <c r="BK254" s="61">
        <f t="shared" si="75"/>
        <v>58.996410706840003</v>
      </c>
    </row>
    <row r="255" spans="1:63" x14ac:dyDescent="0.35">
      <c r="A255" t="str">
        <f t="shared" si="59"/>
        <v>8401_Travail du bois, industries du papier et imprimerie _1</v>
      </c>
      <c r="B255" t="str">
        <f>INDEX(PDC!$F$1:$G$40,MATCH('RP2016'!C255,PDC!F:F,0),MATCH(PDC!$G$1,PDC!$F$1:$G$1,0))</f>
        <v xml:space="preserve">Travail du bois, industries du papier et imprimerie </v>
      </c>
      <c r="C255" t="s">
        <v>204</v>
      </c>
      <c r="D255" t="s">
        <v>117</v>
      </c>
      <c r="E255" t="s">
        <v>199</v>
      </c>
      <c r="F255" s="58">
        <v>511.28374735399501</v>
      </c>
      <c r="G255">
        <f t="shared" si="77"/>
        <v>511.28374735399501</v>
      </c>
      <c r="P255" t="str">
        <f t="shared" si="60"/>
        <v>8414_Tous âges</v>
      </c>
      <c r="Q255" t="s">
        <v>145</v>
      </c>
      <c r="R255" t="s">
        <v>252</v>
      </c>
      <c r="S255">
        <v>28326.011213487502</v>
      </c>
      <c r="AC255" t="str">
        <f t="shared" si="62"/>
        <v>8402_Cadres administratifs et commerciaux d'entreprise_2</v>
      </c>
      <c r="AD255" t="str">
        <f>INDEX(PDC!$I$1:$L$33,MATCH('RP2016'!AF255,PDC!I:I,0),MATCH(PDC!$K$1,PDC!$I$1:$L$1,0))</f>
        <v>Cadres administratifs et commerciaux d'entreprise</v>
      </c>
      <c r="AE255" t="s">
        <v>200</v>
      </c>
      <c r="AF255" t="s">
        <v>277</v>
      </c>
      <c r="AG255" t="s">
        <v>119</v>
      </c>
      <c r="AH255" s="58">
        <v>373.92488496173598</v>
      </c>
      <c r="AI255">
        <f t="shared" si="63"/>
        <v>373.92488496173598</v>
      </c>
      <c r="AL255" t="str">
        <f t="shared" si="64"/>
        <v>8411_Hébergement et restauration</v>
      </c>
      <c r="AM255" t="str">
        <f>INDEX(PDC!$F$42:$G$60,MATCH('RP2016'!$AO255,PDC!$F$42:$F$60,0),2)</f>
        <v>Hébergement et restauration</v>
      </c>
      <c r="AN255">
        <v>8411</v>
      </c>
      <c r="AO255" t="s">
        <v>219</v>
      </c>
      <c r="AP255">
        <v>199.92</v>
      </c>
      <c r="AQ255">
        <v>270.52</v>
      </c>
      <c r="AR255">
        <v>388.95</v>
      </c>
      <c r="AS255">
        <v>519.51</v>
      </c>
      <c r="AT255">
        <f t="shared" si="65"/>
        <v>470.43999999999994</v>
      </c>
      <c r="AU255">
        <f t="shared" si="66"/>
        <v>908.46</v>
      </c>
      <c r="AV255" s="82">
        <f t="shared" si="67"/>
        <v>199.92</v>
      </c>
      <c r="AW255" s="82">
        <f t="shared" si="68"/>
        <v>270.52</v>
      </c>
      <c r="AX255" s="82">
        <f t="shared" si="69"/>
        <v>388.95</v>
      </c>
      <c r="AY255" s="82">
        <f t="shared" si="70"/>
        <v>519.51</v>
      </c>
      <c r="AZ255" s="82">
        <f t="shared" si="71"/>
        <v>470.43999999999994</v>
      </c>
      <c r="BA255" s="82">
        <f t="shared" si="72"/>
        <v>908.46</v>
      </c>
      <c r="BB255" s="82">
        <f t="shared" si="73"/>
        <v>1378.9</v>
      </c>
      <c r="BE255" t="str">
        <f t="shared" si="74"/>
        <v>8405_FZ_TP1_SEXE1</v>
      </c>
      <c r="BF255">
        <v>1</v>
      </c>
      <c r="BG255" t="s">
        <v>199</v>
      </c>
      <c r="BH255" t="s">
        <v>216</v>
      </c>
      <c r="BI255" t="s">
        <v>127</v>
      </c>
      <c r="BJ255" s="61">
        <v>4830.0399509519502</v>
      </c>
      <c r="BK255" s="61">
        <f t="shared" si="75"/>
        <v>4830.0399509519502</v>
      </c>
    </row>
    <row r="256" spans="1:63" x14ac:dyDescent="0.35">
      <c r="A256" t="str">
        <f t="shared" si="59"/>
        <v>8401_Travail du bois, industries du papier et imprimerie _2</v>
      </c>
      <c r="B256" t="str">
        <f>INDEX(PDC!$F$1:$G$40,MATCH('RP2016'!C256,PDC!F:F,0),MATCH(PDC!$G$1,PDC!$F$1:$G$1,0))</f>
        <v xml:space="preserve">Travail du bois, industries du papier et imprimerie </v>
      </c>
      <c r="C256" t="s">
        <v>204</v>
      </c>
      <c r="D256" t="s">
        <v>117</v>
      </c>
      <c r="E256" t="s">
        <v>200</v>
      </c>
      <c r="F256" s="58">
        <v>138.22091743323301</v>
      </c>
      <c r="G256">
        <f t="shared" si="77"/>
        <v>138.22091743323301</v>
      </c>
      <c r="P256" t="str">
        <f t="shared" si="60"/>
        <v>8415_Tous âges</v>
      </c>
      <c r="Q256" t="s">
        <v>147</v>
      </c>
      <c r="R256" t="s">
        <v>252</v>
      </c>
      <c r="S256">
        <v>27942.442902766099</v>
      </c>
      <c r="AC256" t="str">
        <f t="shared" si="62"/>
        <v>8402_Ingénieurs et cadres techniques d'entreprise_1</v>
      </c>
      <c r="AD256" t="str">
        <f>INDEX(PDC!$I$1:$L$33,MATCH('RP2016'!AF256,PDC!I:I,0),MATCH(PDC!$K$1,PDC!$I$1:$L$1,0))</f>
        <v>Ingénieurs et cadres techniques d'entreprise</v>
      </c>
      <c r="AE256" t="s">
        <v>199</v>
      </c>
      <c r="AF256" t="s">
        <v>101</v>
      </c>
      <c r="AG256" t="s">
        <v>119</v>
      </c>
      <c r="AH256" s="58">
        <v>433.12802119594102</v>
      </c>
      <c r="AI256">
        <f t="shared" si="63"/>
        <v>433.12802119594102</v>
      </c>
      <c r="AL256" t="str">
        <f t="shared" si="64"/>
        <v>8411_Information et communication</v>
      </c>
      <c r="AM256" t="str">
        <f>INDEX(PDC!$F$42:$G$60,MATCH('RP2016'!$AO256,PDC!$F$42:$F$60,0),2)</f>
        <v>Information et communication</v>
      </c>
      <c r="AN256">
        <v>8411</v>
      </c>
      <c r="AO256" t="s">
        <v>319</v>
      </c>
      <c r="AP256">
        <v>56.28</v>
      </c>
      <c r="AQ256">
        <v>25.04</v>
      </c>
      <c r="AT256">
        <f t="shared" si="65"/>
        <v>81.319999999999993</v>
      </c>
      <c r="AU256">
        <f t="shared" si="66"/>
        <v>0</v>
      </c>
      <c r="AV256" s="82">
        <f t="shared" si="67"/>
        <v>56.28</v>
      </c>
      <c r="AW256" s="82">
        <f t="shared" si="68"/>
        <v>25.04</v>
      </c>
      <c r="AX256" s="82">
        <f t="shared" si="69"/>
        <v>0</v>
      </c>
      <c r="AY256" s="82">
        <f t="shared" si="70"/>
        <v>0</v>
      </c>
      <c r="AZ256" s="82">
        <f t="shared" si="71"/>
        <v>81.319999999999993</v>
      </c>
      <c r="BA256" s="82">
        <f t="shared" si="72"/>
        <v>0</v>
      </c>
      <c r="BB256" s="82">
        <f t="shared" si="73"/>
        <v>81.319999999999993</v>
      </c>
      <c r="BE256" t="str">
        <f t="shared" si="74"/>
        <v>8405_FZ_TP2_SEXE1</v>
      </c>
      <c r="BF256">
        <v>1</v>
      </c>
      <c r="BG256" t="s">
        <v>200</v>
      </c>
      <c r="BH256" t="s">
        <v>216</v>
      </c>
      <c r="BI256" t="s">
        <v>127</v>
      </c>
      <c r="BJ256" s="61">
        <v>216.334110431715</v>
      </c>
      <c r="BK256" s="61">
        <f t="shared" si="75"/>
        <v>216.334110431715</v>
      </c>
    </row>
    <row r="257" spans="1:63" x14ac:dyDescent="0.35">
      <c r="A257" t="str">
        <f t="shared" si="59"/>
        <v>8401_Industrie chimique_1</v>
      </c>
      <c r="B257" t="str">
        <f>INDEX(PDC!$F$1:$G$40,MATCH('RP2016'!C257,PDC!F:F,0),MATCH(PDC!$G$1,PDC!$F$1:$G$1,0))</f>
        <v>Industrie chimique</v>
      </c>
      <c r="C257" t="s">
        <v>205</v>
      </c>
      <c r="D257" t="s">
        <v>117</v>
      </c>
      <c r="E257" t="s">
        <v>199</v>
      </c>
      <c r="F257" s="58">
        <v>119.234674730755</v>
      </c>
      <c r="G257">
        <f t="shared" ref="G257:G288" si="78">F257</f>
        <v>119.234674730755</v>
      </c>
      <c r="P257" t="str">
        <f t="shared" si="60"/>
        <v>8416_Tous âges</v>
      </c>
      <c r="Q257" t="s">
        <v>149</v>
      </c>
      <c r="R257" t="s">
        <v>252</v>
      </c>
      <c r="S257">
        <v>68489.998018273705</v>
      </c>
      <c r="AC257" t="str">
        <f t="shared" si="62"/>
        <v>8402_Ingénieurs et cadres techniques d'entreprise_2</v>
      </c>
      <c r="AD257" t="str">
        <f>INDEX(PDC!$I$1:$L$33,MATCH('RP2016'!AF257,PDC!I:I,0),MATCH(PDC!$K$1,PDC!$I$1:$L$1,0))</f>
        <v>Ingénieurs et cadres techniques d'entreprise</v>
      </c>
      <c r="AE257" t="s">
        <v>200</v>
      </c>
      <c r="AF257" t="s">
        <v>101</v>
      </c>
      <c r="AG257" t="s">
        <v>119</v>
      </c>
      <c r="AH257" s="58">
        <v>111.27879487986399</v>
      </c>
      <c r="AI257">
        <f t="shared" si="63"/>
        <v>111.27879487986399</v>
      </c>
      <c r="AL257" t="str">
        <f t="shared" si="64"/>
        <v>8411_Activités financières et d'assurance</v>
      </c>
      <c r="AM257" t="str">
        <f>INDEX(PDC!$F$42:$G$60,MATCH('RP2016'!$AO257,PDC!$F$42:$F$60,0),2)</f>
        <v>Activités financières et d'assurance</v>
      </c>
      <c r="AN257">
        <v>8411</v>
      </c>
      <c r="AO257" t="s">
        <v>223</v>
      </c>
      <c r="AP257">
        <v>35.020000000000003</v>
      </c>
      <c r="AQ257">
        <v>115.94</v>
      </c>
      <c r="AS257">
        <v>5.03</v>
      </c>
      <c r="AT257">
        <f t="shared" si="65"/>
        <v>150.96</v>
      </c>
      <c r="AU257">
        <f t="shared" si="66"/>
        <v>5.03</v>
      </c>
      <c r="AV257" s="82">
        <f t="shared" si="67"/>
        <v>35.020000000000003</v>
      </c>
      <c r="AW257" s="82">
        <f t="shared" si="68"/>
        <v>115.94</v>
      </c>
      <c r="AX257" s="82">
        <f t="shared" si="69"/>
        <v>0</v>
      </c>
      <c r="AY257" s="82">
        <f t="shared" si="70"/>
        <v>5.03</v>
      </c>
      <c r="AZ257" s="82">
        <f t="shared" si="71"/>
        <v>150.96</v>
      </c>
      <c r="BA257" s="82">
        <f t="shared" si="72"/>
        <v>5.03</v>
      </c>
      <c r="BB257" s="82">
        <f t="shared" si="73"/>
        <v>155.99</v>
      </c>
      <c r="BE257" t="str">
        <f t="shared" si="74"/>
        <v>8405_GZ_TP1_SEXE1</v>
      </c>
      <c r="BF257">
        <v>1</v>
      </c>
      <c r="BG257" t="s">
        <v>199</v>
      </c>
      <c r="BH257" t="s">
        <v>217</v>
      </c>
      <c r="BI257" t="s">
        <v>127</v>
      </c>
      <c r="BJ257" s="61">
        <v>5104.8036253803803</v>
      </c>
      <c r="BK257" s="61">
        <f t="shared" si="75"/>
        <v>5104.8036253803803</v>
      </c>
    </row>
    <row r="258" spans="1:63" x14ac:dyDescent="0.35">
      <c r="A258" t="str">
        <f t="shared" si="59"/>
        <v>8401_Industrie chimique_2</v>
      </c>
      <c r="B258" t="str">
        <f>INDEX(PDC!$F$1:$G$40,MATCH('RP2016'!C258,PDC!F:F,0),MATCH(PDC!$G$1,PDC!$F$1:$G$1,0))</f>
        <v>Industrie chimique</v>
      </c>
      <c r="C258" t="s">
        <v>205</v>
      </c>
      <c r="D258" t="s">
        <v>117</v>
      </c>
      <c r="E258" t="s">
        <v>200</v>
      </c>
      <c r="F258" s="58">
        <v>68.857238644003402</v>
      </c>
      <c r="G258">
        <f t="shared" si="78"/>
        <v>68.857238644003402</v>
      </c>
      <c r="P258" t="str">
        <f t="shared" si="60"/>
        <v>8417_Tous âges</v>
      </c>
      <c r="Q258" t="s">
        <v>151</v>
      </c>
      <c r="R258" t="s">
        <v>252</v>
      </c>
      <c r="S258">
        <v>20185.390838397201</v>
      </c>
      <c r="AC258" t="str">
        <f t="shared" si="62"/>
        <v>8402_Professeurs des écoles, instituteurs et assimilés_1</v>
      </c>
      <c r="AD258" t="str">
        <f>INDEX(PDC!$I$1:$L$33,MATCH('RP2016'!AF258,PDC!I:I,0),MATCH(PDC!$K$1,PDC!$I$1:$L$1,0))</f>
        <v>Professeurs des écoles, instituteurs et assimilés</v>
      </c>
      <c r="AE258" t="s">
        <v>199</v>
      </c>
      <c r="AF258" t="s">
        <v>103</v>
      </c>
      <c r="AG258" t="s">
        <v>119</v>
      </c>
      <c r="AH258" s="58">
        <v>237.176195463369</v>
      </c>
      <c r="AI258">
        <f t="shared" si="63"/>
        <v>237.176195463369</v>
      </c>
      <c r="AL258" t="str">
        <f t="shared" si="64"/>
        <v>8411_Activités immobilières</v>
      </c>
      <c r="AM258" t="str">
        <f>INDEX(PDC!$F$42:$G$60,MATCH('RP2016'!$AO258,PDC!$F$42:$F$60,0),2)</f>
        <v>Activités immobilières</v>
      </c>
      <c r="AN258">
        <v>8411</v>
      </c>
      <c r="AO258" t="s">
        <v>224</v>
      </c>
      <c r="AP258">
        <v>45.06</v>
      </c>
      <c r="AQ258">
        <v>75.86</v>
      </c>
      <c r="AR258">
        <v>22.25</v>
      </c>
      <c r="AS258">
        <v>56.05</v>
      </c>
      <c r="AT258">
        <f t="shared" si="65"/>
        <v>120.92</v>
      </c>
      <c r="AU258">
        <f t="shared" si="66"/>
        <v>78.3</v>
      </c>
      <c r="AV258" s="82">
        <f t="shared" si="67"/>
        <v>45.06</v>
      </c>
      <c r="AW258" s="82">
        <f t="shared" si="68"/>
        <v>75.86</v>
      </c>
      <c r="AX258" s="82">
        <f t="shared" si="69"/>
        <v>22.25</v>
      </c>
      <c r="AY258" s="82">
        <f t="shared" si="70"/>
        <v>56.05</v>
      </c>
      <c r="AZ258" s="82">
        <f t="shared" si="71"/>
        <v>120.92</v>
      </c>
      <c r="BA258" s="82">
        <f t="shared" si="72"/>
        <v>78.3</v>
      </c>
      <c r="BB258" s="82">
        <f t="shared" si="73"/>
        <v>199.22</v>
      </c>
      <c r="BE258" t="str">
        <f t="shared" si="74"/>
        <v>8405_GZ_TP2_SEXE1</v>
      </c>
      <c r="BF258">
        <v>1</v>
      </c>
      <c r="BG258" t="s">
        <v>200</v>
      </c>
      <c r="BH258" t="s">
        <v>217</v>
      </c>
      <c r="BI258" t="s">
        <v>127</v>
      </c>
      <c r="BJ258" s="61">
        <v>256.74971995060201</v>
      </c>
      <c r="BK258" s="61">
        <f t="shared" si="75"/>
        <v>256.74971995060201</v>
      </c>
    </row>
    <row r="259" spans="1:63" x14ac:dyDescent="0.35">
      <c r="A259" t="str">
        <f t="shared" si="59"/>
        <v>8401_Industrie pharmaceutique_1</v>
      </c>
      <c r="B259" t="str">
        <f>INDEX(PDC!$F$1:$G$40,MATCH('RP2016'!C259,PDC!F:F,0),MATCH(PDC!$G$1,PDC!$F$1:$G$1,0))</f>
        <v>Industrie pharmaceutique</v>
      </c>
      <c r="C259" t="s">
        <v>206</v>
      </c>
      <c r="D259" t="s">
        <v>117</v>
      </c>
      <c r="E259" t="s">
        <v>199</v>
      </c>
      <c r="F259" s="58">
        <v>228.59689986659001</v>
      </c>
      <c r="G259">
        <f t="shared" si="78"/>
        <v>228.59689986659001</v>
      </c>
      <c r="P259" t="str">
        <f t="shared" si="60"/>
        <v>8418_Tous âges</v>
      </c>
      <c r="Q259" t="s">
        <v>153</v>
      </c>
      <c r="R259" t="s">
        <v>252</v>
      </c>
      <c r="S259">
        <v>19594.9960620079</v>
      </c>
      <c r="AC259" t="str">
        <f t="shared" si="62"/>
        <v>8402_Professeurs des écoles, instituteurs et assimilés_2</v>
      </c>
      <c r="AD259" t="str">
        <f>INDEX(PDC!$I$1:$L$33,MATCH('RP2016'!AF259,PDC!I:I,0),MATCH(PDC!$K$1,PDC!$I$1:$L$1,0))</f>
        <v>Professeurs des écoles, instituteurs et assimilés</v>
      </c>
      <c r="AE259" t="s">
        <v>200</v>
      </c>
      <c r="AF259" t="s">
        <v>103</v>
      </c>
      <c r="AG259" t="s">
        <v>119</v>
      </c>
      <c r="AH259" s="58">
        <v>417.61552775701801</v>
      </c>
      <c r="AI259">
        <f t="shared" si="63"/>
        <v>417.61552775701801</v>
      </c>
      <c r="AL259" t="str">
        <f t="shared" si="64"/>
        <v>8411_Activités scientifiques et techniques ; services administratifs et de soutien</v>
      </c>
      <c r="AM259" t="str">
        <f>INDEX(PDC!$F$42:$G$60,MATCH('RP2016'!$AO259,PDC!$F$42:$F$60,0),2)</f>
        <v>Activités scientifiques et techniques ; services administratifs et de soutien</v>
      </c>
      <c r="AN259">
        <v>8411</v>
      </c>
      <c r="AO259" t="s">
        <v>320</v>
      </c>
      <c r="AP259">
        <v>344.71</v>
      </c>
      <c r="AQ259">
        <v>361.03</v>
      </c>
      <c r="AR259">
        <v>285.13</v>
      </c>
      <c r="AS259">
        <v>182.3</v>
      </c>
      <c r="AT259">
        <f t="shared" si="65"/>
        <v>705.74</v>
      </c>
      <c r="AU259">
        <f t="shared" si="66"/>
        <v>467.43</v>
      </c>
      <c r="AV259" s="82">
        <f t="shared" si="67"/>
        <v>344.71</v>
      </c>
      <c r="AW259" s="82">
        <f t="shared" si="68"/>
        <v>361.03</v>
      </c>
      <c r="AX259" s="82">
        <f t="shared" si="69"/>
        <v>285.13</v>
      </c>
      <c r="AY259" s="82">
        <f t="shared" si="70"/>
        <v>182.3</v>
      </c>
      <c r="AZ259" s="82">
        <f t="shared" si="71"/>
        <v>705.74</v>
      </c>
      <c r="BA259" s="82">
        <f t="shared" si="72"/>
        <v>467.43</v>
      </c>
      <c r="BB259" s="82">
        <f t="shared" si="73"/>
        <v>1173.17</v>
      </c>
      <c r="BE259" t="str">
        <f t="shared" si="74"/>
        <v>8405_HZ_TP1_SEXE1</v>
      </c>
      <c r="BF259">
        <v>1</v>
      </c>
      <c r="BG259" t="s">
        <v>199</v>
      </c>
      <c r="BH259" t="s">
        <v>218</v>
      </c>
      <c r="BI259" t="s">
        <v>127</v>
      </c>
      <c r="BJ259" s="61">
        <v>3552.4880104144399</v>
      </c>
      <c r="BK259" s="61">
        <f t="shared" si="75"/>
        <v>3552.4880104144399</v>
      </c>
    </row>
    <row r="260" spans="1:63" x14ac:dyDescent="0.35">
      <c r="A260" t="str">
        <f t="shared" ref="A260:A323" si="79">D260&amp;"_"&amp;B260&amp;"_"&amp;E260</f>
        <v>8401_Industrie pharmaceutique_2</v>
      </c>
      <c r="B260" t="str">
        <f>INDEX(PDC!$F$1:$G$40,MATCH('RP2016'!C260,PDC!F:F,0),MATCH(PDC!$G$1,PDC!$F$1:$G$1,0))</f>
        <v>Industrie pharmaceutique</v>
      </c>
      <c r="C260" t="s">
        <v>206</v>
      </c>
      <c r="D260" t="s">
        <v>117</v>
      </c>
      <c r="E260" t="s">
        <v>200</v>
      </c>
      <c r="F260" s="58">
        <v>298.76887861044901</v>
      </c>
      <c r="G260">
        <f t="shared" si="78"/>
        <v>298.76887861044901</v>
      </c>
      <c r="P260" t="str">
        <f t="shared" si="60"/>
        <v>8419_Tous âges</v>
      </c>
      <c r="Q260" t="s">
        <v>155</v>
      </c>
      <c r="R260" t="s">
        <v>252</v>
      </c>
      <c r="S260">
        <v>29350.714352340499</v>
      </c>
      <c r="AC260" t="str">
        <f t="shared" si="62"/>
        <v>8402_Professions intermédiaires de la santé et du travail social_1</v>
      </c>
      <c r="AD260" t="str">
        <f>INDEX(PDC!$I$1:$L$33,MATCH('RP2016'!AF260,PDC!I:I,0),MATCH(PDC!$K$1,PDC!$I$1:$L$1,0))</f>
        <v>Professions intermédiaires de la santé et du travail social</v>
      </c>
      <c r="AE260" t="s">
        <v>199</v>
      </c>
      <c r="AF260" t="s">
        <v>105</v>
      </c>
      <c r="AG260" t="s">
        <v>119</v>
      </c>
      <c r="AH260" s="58">
        <v>486.56017379575599</v>
      </c>
      <c r="AI260">
        <f t="shared" si="63"/>
        <v>486.56017379575599</v>
      </c>
      <c r="AL260" t="str">
        <f t="shared" si="64"/>
        <v>8411_Administration publique, enseignement, santé humaine et action sociale</v>
      </c>
      <c r="AM260" t="str">
        <f>INDEX(PDC!$F$42:$G$60,MATCH('RP2016'!$AO260,PDC!$F$42:$F$60,0),2)</f>
        <v>Administration publique, enseignement, santé humaine et action sociale</v>
      </c>
      <c r="AN260">
        <v>8411</v>
      </c>
      <c r="AO260" t="s">
        <v>321</v>
      </c>
      <c r="AP260">
        <v>326.48</v>
      </c>
      <c r="AQ260">
        <v>901.15</v>
      </c>
      <c r="AR260">
        <v>173.76</v>
      </c>
      <c r="AS260">
        <v>545.36</v>
      </c>
      <c r="AT260">
        <f t="shared" si="65"/>
        <v>1227.6300000000001</v>
      </c>
      <c r="AU260">
        <f t="shared" si="66"/>
        <v>719.12</v>
      </c>
      <c r="AV260" s="82">
        <f t="shared" si="67"/>
        <v>326.48</v>
      </c>
      <c r="AW260" s="82">
        <f t="shared" si="68"/>
        <v>901.15</v>
      </c>
      <c r="AX260" s="82">
        <f t="shared" si="69"/>
        <v>173.76</v>
      </c>
      <c r="AY260" s="82">
        <f t="shared" si="70"/>
        <v>545.36</v>
      </c>
      <c r="AZ260" s="82">
        <f t="shared" si="71"/>
        <v>1227.6300000000001</v>
      </c>
      <c r="BA260" s="82">
        <f t="shared" si="72"/>
        <v>719.12</v>
      </c>
      <c r="BB260" s="82">
        <f t="shared" si="73"/>
        <v>1946.75</v>
      </c>
      <c r="BE260" t="str">
        <f t="shared" si="74"/>
        <v>8405_HZ_TP2_SEXE1</v>
      </c>
      <c r="BF260">
        <v>1</v>
      </c>
      <c r="BG260" t="s">
        <v>200</v>
      </c>
      <c r="BH260" t="s">
        <v>218</v>
      </c>
      <c r="BI260" t="s">
        <v>127</v>
      </c>
      <c r="BJ260" s="61">
        <v>278.68192890389798</v>
      </c>
      <c r="BK260" s="61">
        <f t="shared" si="75"/>
        <v>278.68192890389798</v>
      </c>
    </row>
    <row r="261" spans="1:63" x14ac:dyDescent="0.35">
      <c r="A261" t="str">
        <f t="shared" si="79"/>
        <v>8401_Fabrication de produits en caoutchouc et en plastique ainsi que d'autres produits minéraux non métalliques_1</v>
      </c>
      <c r="B261" t="str">
        <f>INDEX(PDC!$F$1:$G$40,MATCH('RP2016'!C261,PDC!F:F,0),MATCH(PDC!$G$1,PDC!$F$1:$G$1,0))</f>
        <v>Fabrication de produits en caoutchouc et en plastique ainsi que d'autres produits minéraux non métalliques</v>
      </c>
      <c r="C261" t="s">
        <v>207</v>
      </c>
      <c r="D261" t="s">
        <v>117</v>
      </c>
      <c r="E261" t="s">
        <v>199</v>
      </c>
      <c r="F261" s="58">
        <v>464.39021366355303</v>
      </c>
      <c r="G261">
        <f t="shared" si="78"/>
        <v>464.39021366355303</v>
      </c>
      <c r="P261" t="str">
        <f t="shared" ref="P261:P277" si="80">Q261&amp;"_"&amp;R261</f>
        <v>8420_Tous âges</v>
      </c>
      <c r="Q261" t="s">
        <v>157</v>
      </c>
      <c r="R261" t="s">
        <v>252</v>
      </c>
      <c r="S261">
        <v>20310.956794286401</v>
      </c>
      <c r="AC261" t="str">
        <f t="shared" ref="AC261:AC324" si="81">AG261&amp;"_"&amp;AD261&amp;"_"&amp;AE261</f>
        <v>8402_Professions intermédiaires de la santé et du travail social_2</v>
      </c>
      <c r="AD261" t="str">
        <f>INDEX(PDC!$I$1:$L$33,MATCH('RP2016'!AF261,PDC!I:I,0),MATCH(PDC!$K$1,PDC!$I$1:$L$1,0))</f>
        <v>Professions intermédiaires de la santé et du travail social</v>
      </c>
      <c r="AE261" t="s">
        <v>200</v>
      </c>
      <c r="AF261" t="s">
        <v>105</v>
      </c>
      <c r="AG261" t="s">
        <v>119</v>
      </c>
      <c r="AH261" s="58">
        <v>1348.3467902408499</v>
      </c>
      <c r="AI261">
        <f t="shared" ref="AI261:AI324" si="82">IF(AH261&lt;5,"(s)",AH261)</f>
        <v>1348.3467902408499</v>
      </c>
      <c r="AL261" t="str">
        <f t="shared" ref="AL261:AL324" si="83">AN261&amp;"_"&amp;AM261</f>
        <v>8411_Autres activités de services</v>
      </c>
      <c r="AM261" t="str">
        <f>INDEX(PDC!$F$42:$G$60,MATCH('RP2016'!$AO261,PDC!$F$42:$F$60,0),2)</f>
        <v>Autres activités de services</v>
      </c>
      <c r="AN261">
        <v>8411</v>
      </c>
      <c r="AO261" t="s">
        <v>322</v>
      </c>
      <c r="AP261">
        <v>150.80000000000001</v>
      </c>
      <c r="AQ261">
        <v>215.46</v>
      </c>
      <c r="AR261">
        <v>178.23</v>
      </c>
      <c r="AS261">
        <v>212.14</v>
      </c>
      <c r="AT261">
        <f t="shared" ref="AT261:AT324" si="84">SUM(AP261:AQ261)</f>
        <v>366.26</v>
      </c>
      <c r="AU261">
        <f t="shared" ref="AU261:AU324" si="85">SUM(AR261:AS261)</f>
        <v>390.37</v>
      </c>
      <c r="AV261" s="82">
        <f t="shared" ref="AV261:AV324" si="86">IF(COUNTBLANK(AP261)=1,0,IF(AP261&lt;5,"(s)",AP261))</f>
        <v>150.80000000000001</v>
      </c>
      <c r="AW261" s="82">
        <f t="shared" ref="AW261:AW324" si="87">IF(COUNTBLANK(AQ261)=1,0,IF(AQ261&lt;5,"(s)",AQ261))</f>
        <v>215.46</v>
      </c>
      <c r="AX261" s="82">
        <f t="shared" ref="AX261:AX324" si="88">IF(COUNTBLANK(AR261)=1,0,IF(AR261&lt;5,"(s)",AR261))</f>
        <v>178.23</v>
      </c>
      <c r="AY261" s="82">
        <f t="shared" ref="AY261:AY324" si="89">IF(COUNTBLANK(AS261)=1,0,IF(AS261&lt;5,"(s)",AS261))</f>
        <v>212.14</v>
      </c>
      <c r="AZ261" s="82">
        <f t="shared" ref="AZ261:AZ324" si="90">IF(AT261=0,0,IF(AT261&lt;5,"(s)",AT261))</f>
        <v>366.26</v>
      </c>
      <c r="BA261" s="82">
        <f t="shared" ref="BA261:BA324" si="91">IF(AU261=0,0,IF(AU261&lt;5,"(s)",AU261))</f>
        <v>390.37</v>
      </c>
      <c r="BB261" s="82">
        <f t="shared" ref="BB261:BB324" si="92">IF(OR(AZ261="(s)",BA261="(s)"),"",AZ261+BA261)</f>
        <v>756.63</v>
      </c>
      <c r="BE261" t="str">
        <f t="shared" ref="BE261:BE324" si="93">BI261&amp;"_"&amp;BH261&amp;"_TP"&amp;BG261&amp;"_SEXE"&amp;BF261</f>
        <v>8405_IZ_TP1_SEXE1</v>
      </c>
      <c r="BF261">
        <v>1</v>
      </c>
      <c r="BG261" t="s">
        <v>199</v>
      </c>
      <c r="BH261" t="s">
        <v>219</v>
      </c>
      <c r="BI261" t="s">
        <v>127</v>
      </c>
      <c r="BJ261" s="61">
        <v>762.62475744038204</v>
      </c>
      <c r="BK261" s="61">
        <f t="shared" ref="BK261:BK324" si="94">IF(BJ261&lt;5,"(s)",BJ261)</f>
        <v>762.62475744038204</v>
      </c>
    </row>
    <row r="262" spans="1:63" x14ac:dyDescent="0.35">
      <c r="A262" t="str">
        <f t="shared" si="79"/>
        <v>8401_Fabrication de produits en caoutchouc et en plastique ainsi que d'autres produits minéraux non métalliques_2</v>
      </c>
      <c r="B262" t="str">
        <f>INDEX(PDC!$F$1:$G$40,MATCH('RP2016'!C262,PDC!F:F,0),MATCH(PDC!$G$1,PDC!$F$1:$G$1,0))</f>
        <v>Fabrication de produits en caoutchouc et en plastique ainsi que d'autres produits minéraux non métalliques</v>
      </c>
      <c r="C262" t="s">
        <v>207</v>
      </c>
      <c r="D262" t="s">
        <v>117</v>
      </c>
      <c r="E262" t="s">
        <v>200</v>
      </c>
      <c r="F262" s="58">
        <v>207.98814429519501</v>
      </c>
      <c r="G262">
        <f t="shared" si="78"/>
        <v>207.98814429519501</v>
      </c>
      <c r="P262" t="str">
        <f t="shared" si="80"/>
        <v>8421_Tous âges</v>
      </c>
      <c r="Q262" t="s">
        <v>159</v>
      </c>
      <c r="R262" t="s">
        <v>252</v>
      </c>
      <c r="S262">
        <v>639651.50796725298</v>
      </c>
      <c r="AA262" s="77"/>
      <c r="AC262" t="str">
        <f t="shared" si="81"/>
        <v>8402_Clergé, religieux_1</v>
      </c>
      <c r="AD262" t="str">
        <f>INDEX(PDC!$I$1:$L$33,MATCH('RP2016'!AF262,PDC!I:I,0),MATCH(PDC!$K$1,PDC!$I$1:$L$1,0))</f>
        <v>Clergé, religieux</v>
      </c>
      <c r="AE262" t="s">
        <v>199</v>
      </c>
      <c r="AF262" t="s">
        <v>292</v>
      </c>
      <c r="AG262" t="s">
        <v>119</v>
      </c>
      <c r="AH262" s="58">
        <v>57.8115559776274</v>
      </c>
      <c r="AI262">
        <f t="shared" si="82"/>
        <v>57.8115559776274</v>
      </c>
      <c r="AL262" t="str">
        <f t="shared" si="83"/>
        <v>8411_Tous secteurs</v>
      </c>
      <c r="AM262" t="str">
        <f>INDEX(PDC!$F$42:$G$60,MATCH('RP2016'!$AO262,PDC!$F$42:$F$60,0),2)</f>
        <v>Tous secteurs</v>
      </c>
      <c r="AN262">
        <v>8411</v>
      </c>
      <c r="AO262" t="s">
        <v>78</v>
      </c>
      <c r="AP262">
        <v>4655.29</v>
      </c>
      <c r="AQ262">
        <v>3482.59</v>
      </c>
      <c r="AR262">
        <v>2135.96</v>
      </c>
      <c r="AS262">
        <v>2128.73</v>
      </c>
      <c r="AT262">
        <f t="shared" si="84"/>
        <v>8137.88</v>
      </c>
      <c r="AU262">
        <f t="shared" si="85"/>
        <v>4264.6900000000005</v>
      </c>
      <c r="AV262" s="82">
        <f t="shared" si="86"/>
        <v>4655.29</v>
      </c>
      <c r="AW262" s="82">
        <f t="shared" si="87"/>
        <v>3482.59</v>
      </c>
      <c r="AX262" s="82">
        <f t="shared" si="88"/>
        <v>2135.96</v>
      </c>
      <c r="AY262" s="82">
        <f t="shared" si="89"/>
        <v>2128.73</v>
      </c>
      <c r="AZ262" s="82">
        <f t="shared" si="90"/>
        <v>8137.88</v>
      </c>
      <c r="BA262" s="82">
        <f t="shared" si="91"/>
        <v>4264.6900000000005</v>
      </c>
      <c r="BB262" s="82">
        <f t="shared" si="92"/>
        <v>12402.57</v>
      </c>
      <c r="BE262" t="str">
        <f t="shared" si="93"/>
        <v>8405_IZ_TP2_SEXE1</v>
      </c>
      <c r="BF262">
        <v>1</v>
      </c>
      <c r="BG262" t="s">
        <v>200</v>
      </c>
      <c r="BH262" t="s">
        <v>219</v>
      </c>
      <c r="BI262" t="s">
        <v>127</v>
      </c>
      <c r="BJ262" s="61">
        <v>163.558469689513</v>
      </c>
      <c r="BK262" s="61">
        <f t="shared" si="94"/>
        <v>163.558469689513</v>
      </c>
    </row>
    <row r="263" spans="1:63" x14ac:dyDescent="0.35">
      <c r="A263" t="str">
        <f t="shared" si="79"/>
        <v>8401_Métallurgie et fabrication de produits métalliques à l'exception des machines et des équipements_1</v>
      </c>
      <c r="B263" t="str">
        <f>INDEX(PDC!$F$1:$G$40,MATCH('RP2016'!C263,PDC!F:F,0),MATCH(PDC!$G$1,PDC!$F$1:$G$1,0))</f>
        <v>Métallurgie et fabrication de produits métalliques à l'exception des machines et des équipements</v>
      </c>
      <c r="C263" t="s">
        <v>208</v>
      </c>
      <c r="D263" t="s">
        <v>117</v>
      </c>
      <c r="E263" t="s">
        <v>199</v>
      </c>
      <c r="F263" s="58">
        <v>2117.7959665119301</v>
      </c>
      <c r="G263">
        <f t="shared" si="78"/>
        <v>2117.7959665119301</v>
      </c>
      <c r="P263" t="str">
        <f t="shared" si="80"/>
        <v>8422_Tous âges</v>
      </c>
      <c r="Q263" t="s">
        <v>163</v>
      </c>
      <c r="R263" t="s">
        <v>252</v>
      </c>
      <c r="S263">
        <v>27657.979209074299</v>
      </c>
      <c r="AC263" t="str">
        <f t="shared" si="81"/>
        <v>8402_Clergé, religieux_2</v>
      </c>
      <c r="AD263" t="str">
        <f>INDEX(PDC!$I$1:$L$33,MATCH('RP2016'!AF263,PDC!I:I,0),MATCH(PDC!$K$1,PDC!$I$1:$L$1,0))</f>
        <v>Clergé, religieux</v>
      </c>
      <c r="AE263" t="s">
        <v>200</v>
      </c>
      <c r="AF263" t="s">
        <v>292</v>
      </c>
      <c r="AG263" t="s">
        <v>119</v>
      </c>
      <c r="AH263" s="58">
        <v>14.9999999999997</v>
      </c>
      <c r="AI263">
        <f t="shared" si="82"/>
        <v>14.9999999999997</v>
      </c>
      <c r="AL263" t="str">
        <f t="shared" si="83"/>
        <v>8412_Agriculture, sylviculture et pêche</v>
      </c>
      <c r="AM263" t="str">
        <f>INDEX(PDC!$F$42:$G$60,MATCH('RP2016'!$AO263,PDC!$F$42:$F$60,0),2)</f>
        <v>Agriculture, sylviculture et pêche</v>
      </c>
      <c r="AN263">
        <v>8412</v>
      </c>
      <c r="AO263" t="s">
        <v>198</v>
      </c>
      <c r="AP263">
        <v>174.59</v>
      </c>
      <c r="AQ263">
        <v>92.03</v>
      </c>
      <c r="AR263">
        <v>61.81</v>
      </c>
      <c r="AS263">
        <v>23.69</v>
      </c>
      <c r="AT263">
        <f t="shared" si="84"/>
        <v>266.62</v>
      </c>
      <c r="AU263">
        <f t="shared" si="85"/>
        <v>85.5</v>
      </c>
      <c r="AV263" s="82">
        <f t="shared" si="86"/>
        <v>174.59</v>
      </c>
      <c r="AW263" s="82">
        <f t="shared" si="87"/>
        <v>92.03</v>
      </c>
      <c r="AX263" s="82">
        <f t="shared" si="88"/>
        <v>61.81</v>
      </c>
      <c r="AY263" s="82">
        <f t="shared" si="89"/>
        <v>23.69</v>
      </c>
      <c r="AZ263" s="82">
        <f t="shared" si="90"/>
        <v>266.62</v>
      </c>
      <c r="BA263" s="82">
        <f t="shared" si="91"/>
        <v>85.5</v>
      </c>
      <c r="BB263" s="82">
        <f t="shared" si="92"/>
        <v>352.12</v>
      </c>
      <c r="BE263" t="str">
        <f t="shared" si="93"/>
        <v>8405_JZ_TP1_SEXE1</v>
      </c>
      <c r="BF263">
        <v>1</v>
      </c>
      <c r="BG263" t="s">
        <v>199</v>
      </c>
      <c r="BH263" t="s">
        <v>319</v>
      </c>
      <c r="BI263" t="s">
        <v>127</v>
      </c>
      <c r="BJ263" s="61">
        <v>330.67224160131099</v>
      </c>
      <c r="BK263" s="61">
        <f t="shared" si="94"/>
        <v>330.67224160131099</v>
      </c>
    </row>
    <row r="264" spans="1:63" x14ac:dyDescent="0.35">
      <c r="A264" t="str">
        <f t="shared" si="79"/>
        <v>8401_Métallurgie et fabrication de produits métalliques à l'exception des machines et des équipements_2</v>
      </c>
      <c r="B264" t="str">
        <f>INDEX(PDC!$F$1:$G$40,MATCH('RP2016'!C264,PDC!F:F,0),MATCH(PDC!$G$1,PDC!$F$1:$G$1,0))</f>
        <v>Métallurgie et fabrication de produits métalliques à l'exception des machines et des équipements</v>
      </c>
      <c r="C264" t="s">
        <v>208</v>
      </c>
      <c r="D264" t="s">
        <v>117</v>
      </c>
      <c r="E264" t="s">
        <v>200</v>
      </c>
      <c r="F264" s="58">
        <v>1022.18625272919</v>
      </c>
      <c r="G264">
        <f t="shared" si="78"/>
        <v>1022.18625272919</v>
      </c>
      <c r="P264" t="str">
        <f t="shared" si="80"/>
        <v>8423_Tous âges</v>
      </c>
      <c r="Q264" t="s">
        <v>165</v>
      </c>
      <c r="R264" t="s">
        <v>252</v>
      </c>
      <c r="S264">
        <v>28680.354680864399</v>
      </c>
      <c r="AC264" t="str">
        <f t="shared" si="81"/>
        <v>8402_Professions intermédiaires administratives de la Fonction Publique_1</v>
      </c>
      <c r="AD264" t="str">
        <f>INDEX(PDC!$I$1:$L$33,MATCH('RP2016'!AF264,PDC!I:I,0),MATCH(PDC!$K$1,PDC!$I$1:$L$1,0))</f>
        <v>Professions intermédiaires administratives de la Fonction Publique</v>
      </c>
      <c r="AE264" t="s">
        <v>199</v>
      </c>
      <c r="AF264" t="s">
        <v>278</v>
      </c>
      <c r="AG264" t="s">
        <v>119</v>
      </c>
      <c r="AH264" s="58">
        <v>146.93894293224</v>
      </c>
      <c r="AI264">
        <f t="shared" si="82"/>
        <v>146.93894293224</v>
      </c>
      <c r="AL264" t="str">
        <f t="shared" si="83"/>
        <v>8412_Fabrication de denrées alimentaires, de boissons et  de produits à base de tabac</v>
      </c>
      <c r="AM264" t="str">
        <f>INDEX(PDC!$F$42:$G$60,MATCH('RP2016'!$AO264,PDC!$F$42:$F$60,0),2)</f>
        <v>Fabrication de denrées alimentaires, de boissons et  de produits à base de tabac</v>
      </c>
      <c r="AN264">
        <v>8412</v>
      </c>
      <c r="AO264" t="s">
        <v>314</v>
      </c>
      <c r="AP264">
        <v>504.44</v>
      </c>
      <c r="AQ264">
        <v>324.37</v>
      </c>
      <c r="AR264">
        <v>95.67</v>
      </c>
      <c r="AS264">
        <v>41</v>
      </c>
      <c r="AT264">
        <f t="shared" si="84"/>
        <v>828.81</v>
      </c>
      <c r="AU264">
        <f t="shared" si="85"/>
        <v>136.67000000000002</v>
      </c>
      <c r="AV264" s="82">
        <f t="shared" si="86"/>
        <v>504.44</v>
      </c>
      <c r="AW264" s="82">
        <f t="shared" si="87"/>
        <v>324.37</v>
      </c>
      <c r="AX264" s="82">
        <f t="shared" si="88"/>
        <v>95.67</v>
      </c>
      <c r="AY264" s="82">
        <f t="shared" si="89"/>
        <v>41</v>
      </c>
      <c r="AZ264" s="82">
        <f t="shared" si="90"/>
        <v>828.81</v>
      </c>
      <c r="BA264" s="82">
        <f t="shared" si="91"/>
        <v>136.67000000000002</v>
      </c>
      <c r="BB264" s="82">
        <f t="shared" si="92"/>
        <v>965.48</v>
      </c>
      <c r="BE264" t="str">
        <f t="shared" si="93"/>
        <v>8405_JZ_TP2_SEXE1</v>
      </c>
      <c r="BF264">
        <v>1</v>
      </c>
      <c r="BG264" t="s">
        <v>200</v>
      </c>
      <c r="BH264" t="s">
        <v>319</v>
      </c>
      <c r="BI264" t="s">
        <v>127</v>
      </c>
      <c r="BJ264" s="61">
        <v>24.216897683410501</v>
      </c>
      <c r="BK264" s="61">
        <f t="shared" si="94"/>
        <v>24.216897683410501</v>
      </c>
    </row>
    <row r="265" spans="1:63" x14ac:dyDescent="0.35">
      <c r="A265" t="str">
        <f t="shared" si="79"/>
        <v>8401_Fabrication de produits informatiques, électroniques et optiques_1</v>
      </c>
      <c r="B265" t="str">
        <f>INDEX(PDC!$F$1:$G$40,MATCH('RP2016'!C265,PDC!F:F,0),MATCH(PDC!$G$1,PDC!$F$1:$G$1,0))</f>
        <v>Fabrication de produits informatiques, électroniques et optiques</v>
      </c>
      <c r="C265" t="s">
        <v>209</v>
      </c>
      <c r="D265" t="s">
        <v>117</v>
      </c>
      <c r="E265" t="s">
        <v>199</v>
      </c>
      <c r="F265" s="58">
        <v>200.42570643457</v>
      </c>
      <c r="G265">
        <f t="shared" si="78"/>
        <v>200.42570643457</v>
      </c>
      <c r="P265" t="str">
        <f t="shared" si="80"/>
        <v>8424_Tous âges</v>
      </c>
      <c r="Q265" t="s">
        <v>167</v>
      </c>
      <c r="R265" t="s">
        <v>252</v>
      </c>
      <c r="S265">
        <v>24320.565343380102</v>
      </c>
      <c r="AC265" t="str">
        <f t="shared" si="81"/>
        <v>8402_Professions intermédiaires administratives de la Fonction Publique_2</v>
      </c>
      <c r="AD265" t="str">
        <f>INDEX(PDC!$I$1:$L$33,MATCH('RP2016'!AF265,PDC!I:I,0),MATCH(PDC!$K$1,PDC!$I$1:$L$1,0))</f>
        <v>Professions intermédiaires administratives de la Fonction Publique</v>
      </c>
      <c r="AE265" t="s">
        <v>200</v>
      </c>
      <c r="AF265" t="s">
        <v>278</v>
      </c>
      <c r="AG265" t="s">
        <v>119</v>
      </c>
      <c r="AH265" s="58">
        <v>96.677111154400194</v>
      </c>
      <c r="AI265">
        <f t="shared" si="82"/>
        <v>96.677111154400194</v>
      </c>
      <c r="AL265" t="str">
        <f t="shared" si="83"/>
        <v>8412_Fabrication d'équipements électriques, électroniques, informatiques ; fabrication de machines</v>
      </c>
      <c r="AM265" t="str">
        <f>INDEX(PDC!$F$42:$G$60,MATCH('RP2016'!$AO265,PDC!$F$42:$F$60,0),2)</f>
        <v>Fabrication d'équipements électriques, électroniques, informatiques ; fabrication de machines</v>
      </c>
      <c r="AN265">
        <v>8412</v>
      </c>
      <c r="AO265" t="s">
        <v>315</v>
      </c>
      <c r="AP265">
        <v>497.78</v>
      </c>
      <c r="AQ265">
        <v>100.53</v>
      </c>
      <c r="AR265">
        <v>20.100000000000001</v>
      </c>
      <c r="AS265">
        <v>5.03</v>
      </c>
      <c r="AT265">
        <f t="shared" si="84"/>
        <v>598.30999999999995</v>
      </c>
      <c r="AU265">
        <f t="shared" si="85"/>
        <v>25.130000000000003</v>
      </c>
      <c r="AV265" s="82">
        <f t="shared" si="86"/>
        <v>497.78</v>
      </c>
      <c r="AW265" s="82">
        <f t="shared" si="87"/>
        <v>100.53</v>
      </c>
      <c r="AX265" s="82">
        <f t="shared" si="88"/>
        <v>20.100000000000001</v>
      </c>
      <c r="AY265" s="82">
        <f t="shared" si="89"/>
        <v>5.03</v>
      </c>
      <c r="AZ265" s="82">
        <f t="shared" si="90"/>
        <v>598.30999999999995</v>
      </c>
      <c r="BA265" s="82">
        <f t="shared" si="91"/>
        <v>25.130000000000003</v>
      </c>
      <c r="BB265" s="82">
        <f t="shared" si="92"/>
        <v>623.43999999999994</v>
      </c>
      <c r="BE265" t="str">
        <f t="shared" si="93"/>
        <v>8405_KZ_TP1_SEXE1</v>
      </c>
      <c r="BF265">
        <v>1</v>
      </c>
      <c r="BG265" t="s">
        <v>199</v>
      </c>
      <c r="BH265" t="s">
        <v>223</v>
      </c>
      <c r="BI265" t="s">
        <v>127</v>
      </c>
      <c r="BJ265" s="61">
        <v>591.90673337876001</v>
      </c>
      <c r="BK265" s="61">
        <f t="shared" si="94"/>
        <v>591.90673337876001</v>
      </c>
    </row>
    <row r="266" spans="1:63" x14ac:dyDescent="0.35">
      <c r="A266" t="str">
        <f t="shared" si="79"/>
        <v>8401_Fabrication de produits informatiques, électroniques et optiques_2</v>
      </c>
      <c r="B266" t="str">
        <f>INDEX(PDC!$F$1:$G$40,MATCH('RP2016'!C266,PDC!F:F,0),MATCH(PDC!$G$1,PDC!$F$1:$G$1,0))</f>
        <v>Fabrication de produits informatiques, électroniques et optiques</v>
      </c>
      <c r="C266" t="s">
        <v>209</v>
      </c>
      <c r="D266" t="s">
        <v>117</v>
      </c>
      <c r="E266" t="s">
        <v>200</v>
      </c>
      <c r="F266" s="58">
        <v>122.451118187419</v>
      </c>
      <c r="G266">
        <f t="shared" si="78"/>
        <v>122.451118187419</v>
      </c>
      <c r="P266" t="str">
        <f t="shared" si="80"/>
        <v>8425_Tous âges</v>
      </c>
      <c r="Q266" t="s">
        <v>169</v>
      </c>
      <c r="R266" t="s">
        <v>252</v>
      </c>
      <c r="S266">
        <v>19493.213165795401</v>
      </c>
      <c r="AC266" t="str">
        <f t="shared" si="81"/>
        <v>8402_Professions intermédiaires administratives et commerciales des entreprises_1</v>
      </c>
      <c r="AD266" t="str">
        <f>INDEX(PDC!$I$1:$L$33,MATCH('RP2016'!AF266,PDC!I:I,0),MATCH(PDC!$K$1,PDC!$I$1:$L$1,0))</f>
        <v>Professions intermédiaires administratives et commerciales des entreprises</v>
      </c>
      <c r="AE266" t="s">
        <v>199</v>
      </c>
      <c r="AF266" t="s">
        <v>279</v>
      </c>
      <c r="AG266" t="s">
        <v>119</v>
      </c>
      <c r="AH266" s="58">
        <v>972.19907708610106</v>
      </c>
      <c r="AI266">
        <f t="shared" si="82"/>
        <v>972.19907708610106</v>
      </c>
      <c r="AL266" t="str">
        <f t="shared" si="83"/>
        <v>8412_Fabrication de matériels de transport</v>
      </c>
      <c r="AM266" t="str">
        <f>INDEX(PDC!$F$42:$G$60,MATCH('RP2016'!$AO266,PDC!$F$42:$F$60,0),2)</f>
        <v>Fabrication de matériels de transport</v>
      </c>
      <c r="AN266">
        <v>8412</v>
      </c>
      <c r="AO266" t="s">
        <v>316</v>
      </c>
      <c r="AP266">
        <v>192.35</v>
      </c>
      <c r="AQ266">
        <v>35.21</v>
      </c>
      <c r="AR266">
        <v>31.05</v>
      </c>
      <c r="AT266">
        <f t="shared" si="84"/>
        <v>227.56</v>
      </c>
      <c r="AU266">
        <f t="shared" si="85"/>
        <v>31.05</v>
      </c>
      <c r="AV266" s="82">
        <f t="shared" si="86"/>
        <v>192.35</v>
      </c>
      <c r="AW266" s="82">
        <f t="shared" si="87"/>
        <v>35.21</v>
      </c>
      <c r="AX266" s="82">
        <f t="shared" si="88"/>
        <v>31.05</v>
      </c>
      <c r="AY266" s="82">
        <f t="shared" si="89"/>
        <v>0</v>
      </c>
      <c r="AZ266" s="82">
        <f t="shared" si="90"/>
        <v>227.56</v>
      </c>
      <c r="BA266" s="82">
        <f t="shared" si="91"/>
        <v>31.05</v>
      </c>
      <c r="BB266" s="82">
        <f t="shared" si="92"/>
        <v>258.61</v>
      </c>
      <c r="BE266" t="str">
        <f t="shared" si="93"/>
        <v>8405_KZ_TP2_SEXE1</v>
      </c>
      <c r="BF266">
        <v>1</v>
      </c>
      <c r="BG266" t="s">
        <v>200</v>
      </c>
      <c r="BH266" t="s">
        <v>223</v>
      </c>
      <c r="BI266" t="s">
        <v>127</v>
      </c>
      <c r="BJ266" s="61">
        <v>32.556255337559399</v>
      </c>
      <c r="BK266" s="61">
        <f t="shared" si="94"/>
        <v>32.556255337559399</v>
      </c>
    </row>
    <row r="267" spans="1:63" x14ac:dyDescent="0.35">
      <c r="A267" t="str">
        <f t="shared" si="79"/>
        <v>8401_Fabrication d'équipements électriques_1</v>
      </c>
      <c r="B267" t="str">
        <f>INDEX(PDC!$F$1:$G$40,MATCH('RP2016'!C267,PDC!F:F,0),MATCH(PDC!$G$1,PDC!$F$1:$G$1,0))</f>
        <v>Fabrication d'équipements électriques</v>
      </c>
      <c r="C267" t="s">
        <v>210</v>
      </c>
      <c r="D267" t="s">
        <v>117</v>
      </c>
      <c r="E267" t="s">
        <v>199</v>
      </c>
      <c r="F267" s="58">
        <v>248.65684070143399</v>
      </c>
      <c r="G267">
        <f t="shared" si="78"/>
        <v>248.65684070143399</v>
      </c>
      <c r="P267" t="str">
        <f t="shared" si="80"/>
        <v>8426_Tous âges</v>
      </c>
      <c r="Q267" t="s">
        <v>171</v>
      </c>
      <c r="R267" t="s">
        <v>252</v>
      </c>
      <c r="S267">
        <v>36400.719995083396</v>
      </c>
      <c r="AC267" t="str">
        <f t="shared" si="81"/>
        <v>8402_Professions intermédiaires administratives et commerciales des entreprises_2</v>
      </c>
      <c r="AD267" t="str">
        <f>INDEX(PDC!$I$1:$L$33,MATCH('RP2016'!AF267,PDC!I:I,0),MATCH(PDC!$K$1,PDC!$I$1:$L$1,0))</f>
        <v>Professions intermédiaires administratives et commerciales des entreprises</v>
      </c>
      <c r="AE267" t="s">
        <v>200</v>
      </c>
      <c r="AF267" t="s">
        <v>279</v>
      </c>
      <c r="AG267" t="s">
        <v>119</v>
      </c>
      <c r="AH267" s="58">
        <v>1547.1188358327099</v>
      </c>
      <c r="AI267">
        <f t="shared" si="82"/>
        <v>1547.1188358327099</v>
      </c>
      <c r="AL267" t="str">
        <f t="shared" si="83"/>
        <v>8412_Fabrication d'autres produits industriels</v>
      </c>
      <c r="AM267" t="str">
        <f>INDEX(PDC!$F$42:$G$60,MATCH('RP2016'!$AO267,PDC!$F$42:$F$60,0),2)</f>
        <v>Fabrication d'autres produits industriels</v>
      </c>
      <c r="AN267">
        <v>8412</v>
      </c>
      <c r="AO267" t="s">
        <v>317</v>
      </c>
      <c r="AP267">
        <v>2309.06</v>
      </c>
      <c r="AQ267">
        <v>852.83</v>
      </c>
      <c r="AR267">
        <v>95.42</v>
      </c>
      <c r="AS267">
        <v>88.06</v>
      </c>
      <c r="AT267">
        <f t="shared" si="84"/>
        <v>3161.89</v>
      </c>
      <c r="AU267">
        <f t="shared" si="85"/>
        <v>183.48000000000002</v>
      </c>
      <c r="AV267" s="82">
        <f t="shared" si="86"/>
        <v>2309.06</v>
      </c>
      <c r="AW267" s="82">
        <f t="shared" si="87"/>
        <v>852.83</v>
      </c>
      <c r="AX267" s="82">
        <f t="shared" si="88"/>
        <v>95.42</v>
      </c>
      <c r="AY267" s="82">
        <f t="shared" si="89"/>
        <v>88.06</v>
      </c>
      <c r="AZ267" s="82">
        <f t="shared" si="90"/>
        <v>3161.89</v>
      </c>
      <c r="BA267" s="82">
        <f t="shared" si="91"/>
        <v>183.48000000000002</v>
      </c>
      <c r="BB267" s="82">
        <f t="shared" si="92"/>
        <v>3345.37</v>
      </c>
      <c r="BE267" t="str">
        <f t="shared" si="93"/>
        <v>8405_LZ_TP1_SEXE1</v>
      </c>
      <c r="BF267">
        <v>1</v>
      </c>
      <c r="BG267" t="s">
        <v>199</v>
      </c>
      <c r="BH267" t="s">
        <v>224</v>
      </c>
      <c r="BI267" t="s">
        <v>127</v>
      </c>
      <c r="BJ267" s="61">
        <v>367.27844864213603</v>
      </c>
      <c r="BK267" s="61">
        <f t="shared" si="94"/>
        <v>367.27844864213603</v>
      </c>
    </row>
    <row r="268" spans="1:63" x14ac:dyDescent="0.35">
      <c r="A268" t="str">
        <f t="shared" si="79"/>
        <v>8401_Fabrication d'équipements électriques_2</v>
      </c>
      <c r="B268" t="str">
        <f>INDEX(PDC!$F$1:$G$40,MATCH('RP2016'!C268,PDC!F:F,0),MATCH(PDC!$G$1,PDC!$F$1:$G$1,0))</f>
        <v>Fabrication d'équipements électriques</v>
      </c>
      <c r="C268" t="s">
        <v>210</v>
      </c>
      <c r="D268" t="s">
        <v>117</v>
      </c>
      <c r="E268" t="s">
        <v>200</v>
      </c>
      <c r="F268" s="58">
        <v>147.155767737362</v>
      </c>
      <c r="G268">
        <f t="shared" si="78"/>
        <v>147.155767737362</v>
      </c>
      <c r="P268" t="str">
        <f t="shared" si="80"/>
        <v>8427_Tous âges</v>
      </c>
      <c r="Q268" t="s">
        <v>173</v>
      </c>
      <c r="R268" t="s">
        <v>252</v>
      </c>
      <c r="S268">
        <v>23896.474890804999</v>
      </c>
      <c r="AC268" t="str">
        <f t="shared" si="81"/>
        <v>8402_Techniciens_1</v>
      </c>
      <c r="AD268" t="str">
        <f>INDEX(PDC!$I$1:$L$33,MATCH('RP2016'!AF268,PDC!I:I,0),MATCH(PDC!$K$1,PDC!$I$1:$L$1,0))</f>
        <v>Techniciens</v>
      </c>
      <c r="AE268" t="s">
        <v>199</v>
      </c>
      <c r="AF268" t="s">
        <v>280</v>
      </c>
      <c r="AG268" t="s">
        <v>119</v>
      </c>
      <c r="AH268" s="58">
        <v>997.67100920029998</v>
      </c>
      <c r="AI268">
        <f t="shared" si="82"/>
        <v>997.67100920029998</v>
      </c>
      <c r="AL268" t="str">
        <f t="shared" si="83"/>
        <v>8412_Industries extractives,  énergie, eau, gestion des déchets et dépollution</v>
      </c>
      <c r="AM268" t="str">
        <f>INDEX(PDC!$F$42:$G$60,MATCH('RP2016'!$AO268,PDC!$F$42:$F$60,0),2)</f>
        <v>Industries extractives,  énergie, eau, gestion des déchets et dépollution</v>
      </c>
      <c r="AN268">
        <v>8412</v>
      </c>
      <c r="AO268" t="s">
        <v>318</v>
      </c>
      <c r="AP268">
        <v>225.33</v>
      </c>
      <c r="AQ268">
        <v>20.77</v>
      </c>
      <c r="AR268">
        <v>20.55</v>
      </c>
      <c r="AS268">
        <v>8.08</v>
      </c>
      <c r="AT268">
        <f t="shared" si="84"/>
        <v>246.10000000000002</v>
      </c>
      <c r="AU268">
        <f t="shared" si="85"/>
        <v>28.630000000000003</v>
      </c>
      <c r="AV268" s="82">
        <f t="shared" si="86"/>
        <v>225.33</v>
      </c>
      <c r="AW268" s="82">
        <f t="shared" si="87"/>
        <v>20.77</v>
      </c>
      <c r="AX268" s="82">
        <f t="shared" si="88"/>
        <v>20.55</v>
      </c>
      <c r="AY268" s="82">
        <f t="shared" si="89"/>
        <v>8.08</v>
      </c>
      <c r="AZ268" s="82">
        <f t="shared" si="90"/>
        <v>246.10000000000002</v>
      </c>
      <c r="BA268" s="82">
        <f t="shared" si="91"/>
        <v>28.630000000000003</v>
      </c>
      <c r="BB268" s="82">
        <f t="shared" si="92"/>
        <v>274.73</v>
      </c>
      <c r="BE268" t="str">
        <f t="shared" si="93"/>
        <v>8405_LZ_TP2_SEXE1</v>
      </c>
      <c r="BF268">
        <v>1</v>
      </c>
      <c r="BG268" t="s">
        <v>200</v>
      </c>
      <c r="BH268" t="s">
        <v>224</v>
      </c>
      <c r="BI268" t="s">
        <v>127</v>
      </c>
      <c r="BJ268" s="61">
        <v>17.975625905527298</v>
      </c>
      <c r="BK268" s="61">
        <f t="shared" si="94"/>
        <v>17.975625905527298</v>
      </c>
    </row>
    <row r="269" spans="1:63" x14ac:dyDescent="0.35">
      <c r="A269" t="str">
        <f t="shared" si="79"/>
        <v>8401_Fabrication de machines et équipements n.c.a._1</v>
      </c>
      <c r="B269" t="str">
        <f>INDEX(PDC!$F$1:$G$40,MATCH('RP2016'!C269,PDC!F:F,0),MATCH(PDC!$G$1,PDC!$F$1:$G$1,0))</f>
        <v>Fabrication de machines et équipements n.c.a.</v>
      </c>
      <c r="C269" t="s">
        <v>211</v>
      </c>
      <c r="D269" t="s">
        <v>117</v>
      </c>
      <c r="E269" t="s">
        <v>199</v>
      </c>
      <c r="F269" s="58">
        <v>3902.3621394472598</v>
      </c>
      <c r="G269">
        <f t="shared" si="78"/>
        <v>3902.3621394472598</v>
      </c>
      <c r="P269" t="str">
        <f t="shared" si="80"/>
        <v>8428_Tous âges</v>
      </c>
      <c r="Q269" t="s">
        <v>175</v>
      </c>
      <c r="R269" t="s">
        <v>252</v>
      </c>
      <c r="S269">
        <v>144885.150213015</v>
      </c>
      <c r="AC269" t="str">
        <f t="shared" si="81"/>
        <v>8402_Techniciens_2</v>
      </c>
      <c r="AD269" t="str">
        <f>INDEX(PDC!$I$1:$L$33,MATCH('RP2016'!AF269,PDC!I:I,0),MATCH(PDC!$K$1,PDC!$I$1:$L$1,0))</f>
        <v>Techniciens</v>
      </c>
      <c r="AE269" t="s">
        <v>200</v>
      </c>
      <c r="AF269" t="s">
        <v>280</v>
      </c>
      <c r="AG269" t="s">
        <v>119</v>
      </c>
      <c r="AH269" s="58">
        <v>220.13593739655701</v>
      </c>
      <c r="AI269">
        <f t="shared" si="82"/>
        <v>220.13593739655701</v>
      </c>
      <c r="AL269" t="str">
        <f t="shared" si="83"/>
        <v>8412_Construction</v>
      </c>
      <c r="AM269" t="str">
        <f>INDEX(PDC!$F$42:$G$60,MATCH('RP2016'!$AO269,PDC!$F$42:$F$60,0),2)</f>
        <v>Construction</v>
      </c>
      <c r="AN269">
        <v>8412</v>
      </c>
      <c r="AO269" t="s">
        <v>216</v>
      </c>
      <c r="AP269">
        <v>1508.37</v>
      </c>
      <c r="AQ269">
        <v>185.98</v>
      </c>
      <c r="AR269">
        <v>210.33</v>
      </c>
      <c r="AS269">
        <v>26.73</v>
      </c>
      <c r="AT269">
        <f t="shared" si="84"/>
        <v>1694.35</v>
      </c>
      <c r="AU269">
        <f t="shared" si="85"/>
        <v>237.06</v>
      </c>
      <c r="AV269" s="82">
        <f t="shared" si="86"/>
        <v>1508.37</v>
      </c>
      <c r="AW269" s="82">
        <f t="shared" si="87"/>
        <v>185.98</v>
      </c>
      <c r="AX269" s="82">
        <f t="shared" si="88"/>
        <v>210.33</v>
      </c>
      <c r="AY269" s="82">
        <f t="shared" si="89"/>
        <v>26.73</v>
      </c>
      <c r="AZ269" s="82">
        <f t="shared" si="90"/>
        <v>1694.35</v>
      </c>
      <c r="BA269" s="82">
        <f t="shared" si="91"/>
        <v>237.06</v>
      </c>
      <c r="BB269" s="82">
        <f t="shared" si="92"/>
        <v>1931.4099999999999</v>
      </c>
      <c r="BE269" t="str">
        <f t="shared" si="93"/>
        <v>8405_MN_TP1_SEXE1</v>
      </c>
      <c r="BF269">
        <v>1</v>
      </c>
      <c r="BG269" t="s">
        <v>199</v>
      </c>
      <c r="BH269" t="s">
        <v>320</v>
      </c>
      <c r="BI269" t="s">
        <v>127</v>
      </c>
      <c r="BJ269" s="61">
        <v>3724.7062052103402</v>
      </c>
      <c r="BK269" s="61">
        <f t="shared" si="94"/>
        <v>3724.7062052103402</v>
      </c>
    </row>
    <row r="270" spans="1:63" x14ac:dyDescent="0.35">
      <c r="A270" t="str">
        <f t="shared" si="79"/>
        <v>8401_Fabrication de machines et équipements n.c.a._2</v>
      </c>
      <c r="B270" t="str">
        <f>INDEX(PDC!$F$1:$G$40,MATCH('RP2016'!C270,PDC!F:F,0),MATCH(PDC!$G$1,PDC!$F$1:$G$1,0))</f>
        <v>Fabrication de machines et équipements n.c.a.</v>
      </c>
      <c r="C270" t="s">
        <v>211</v>
      </c>
      <c r="D270" t="s">
        <v>117</v>
      </c>
      <c r="E270" t="s">
        <v>200</v>
      </c>
      <c r="F270" s="58">
        <v>1065.7871945863899</v>
      </c>
      <c r="G270">
        <f t="shared" si="78"/>
        <v>1065.7871945863899</v>
      </c>
      <c r="P270" t="str">
        <f t="shared" si="80"/>
        <v>8429_Tous âges</v>
      </c>
      <c r="Q270" t="s">
        <v>177</v>
      </c>
      <c r="R270" t="s">
        <v>252</v>
      </c>
      <c r="S270">
        <v>8075.2526986561597</v>
      </c>
      <c r="AC270" t="str">
        <f t="shared" si="81"/>
        <v>8402_Contremaîtres, agents de maîtrise_1</v>
      </c>
      <c r="AD270" t="str">
        <f>INDEX(PDC!$I$1:$L$33,MATCH('RP2016'!AF270,PDC!I:I,0),MATCH(PDC!$K$1,PDC!$I$1:$L$1,0))</f>
        <v>Contremaîtres, agents de maîtrise</v>
      </c>
      <c r="AE270" t="s">
        <v>199</v>
      </c>
      <c r="AF270" t="s">
        <v>281</v>
      </c>
      <c r="AG270" t="s">
        <v>119</v>
      </c>
      <c r="AH270" s="58">
        <v>556.80303582853696</v>
      </c>
      <c r="AI270">
        <f t="shared" si="82"/>
        <v>556.80303582853696</v>
      </c>
      <c r="AL270" t="str">
        <f t="shared" si="83"/>
        <v>8412_Commerce ; réparation d'automobiles et de motocycles</v>
      </c>
      <c r="AM270" t="str">
        <f>INDEX(PDC!$F$42:$G$60,MATCH('RP2016'!$AO270,PDC!$F$42:$F$60,0),2)</f>
        <v>Commerce ; réparation d'automobiles et de motocycles</v>
      </c>
      <c r="AN270">
        <v>8412</v>
      </c>
      <c r="AO270" t="s">
        <v>217</v>
      </c>
      <c r="AP270">
        <v>1276.29</v>
      </c>
      <c r="AQ270">
        <v>1271.95</v>
      </c>
      <c r="AR270">
        <v>157.19999999999999</v>
      </c>
      <c r="AS270">
        <v>151.19999999999999</v>
      </c>
      <c r="AT270">
        <f t="shared" si="84"/>
        <v>2548.2399999999998</v>
      </c>
      <c r="AU270">
        <f t="shared" si="85"/>
        <v>308.39999999999998</v>
      </c>
      <c r="AV270" s="82">
        <f t="shared" si="86"/>
        <v>1276.29</v>
      </c>
      <c r="AW270" s="82">
        <f t="shared" si="87"/>
        <v>1271.95</v>
      </c>
      <c r="AX270" s="82">
        <f t="shared" si="88"/>
        <v>157.19999999999999</v>
      </c>
      <c r="AY270" s="82">
        <f t="shared" si="89"/>
        <v>151.19999999999999</v>
      </c>
      <c r="AZ270" s="82">
        <f t="shared" si="90"/>
        <v>2548.2399999999998</v>
      </c>
      <c r="BA270" s="82">
        <f t="shared" si="91"/>
        <v>308.39999999999998</v>
      </c>
      <c r="BB270" s="82">
        <f t="shared" si="92"/>
        <v>2856.64</v>
      </c>
      <c r="BE270" t="str">
        <f t="shared" si="93"/>
        <v>8405_MN_TP2_SEXE1</v>
      </c>
      <c r="BF270">
        <v>1</v>
      </c>
      <c r="BG270" t="s">
        <v>200</v>
      </c>
      <c r="BH270" t="s">
        <v>320</v>
      </c>
      <c r="BI270" t="s">
        <v>127</v>
      </c>
      <c r="BJ270" s="61">
        <v>408.36554336077501</v>
      </c>
      <c r="BK270" s="61">
        <f t="shared" si="94"/>
        <v>408.36554336077501</v>
      </c>
    </row>
    <row r="271" spans="1:63" x14ac:dyDescent="0.35">
      <c r="A271" t="str">
        <f t="shared" si="79"/>
        <v>8401_Fabrication de matériels de transport_1</v>
      </c>
      <c r="B271" t="str">
        <f>INDEX(PDC!$F$1:$G$40,MATCH('RP2016'!C271,PDC!F:F,0),MATCH(PDC!$G$1,PDC!$F$1:$G$1,0))</f>
        <v>Fabrication de matériels de transport</v>
      </c>
      <c r="C271" t="s">
        <v>212</v>
      </c>
      <c r="D271" t="s">
        <v>117</v>
      </c>
      <c r="E271" t="s">
        <v>199</v>
      </c>
      <c r="F271" s="58">
        <v>457.79394565115399</v>
      </c>
      <c r="G271">
        <f t="shared" si="78"/>
        <v>457.79394565115399</v>
      </c>
      <c r="P271" t="str">
        <f t="shared" si="80"/>
        <v>8430_Tous âges</v>
      </c>
      <c r="Q271" t="s">
        <v>179</v>
      </c>
      <c r="R271" t="s">
        <v>252</v>
      </c>
      <c r="S271">
        <v>14477.0893012177</v>
      </c>
      <c r="AC271" t="str">
        <f t="shared" si="81"/>
        <v>8402_Contremaîtres, agents de maîtrise_2</v>
      </c>
      <c r="AD271" t="str">
        <f>INDEX(PDC!$I$1:$L$33,MATCH('RP2016'!AF271,PDC!I:I,0),MATCH(PDC!$K$1,PDC!$I$1:$L$1,0))</f>
        <v>Contremaîtres, agents de maîtrise</v>
      </c>
      <c r="AE271" t="s">
        <v>200</v>
      </c>
      <c r="AF271" t="s">
        <v>281</v>
      </c>
      <c r="AG271" t="s">
        <v>119</v>
      </c>
      <c r="AH271" s="58">
        <v>103.52246054781401</v>
      </c>
      <c r="AI271">
        <f t="shared" si="82"/>
        <v>103.52246054781401</v>
      </c>
      <c r="AL271" t="str">
        <f t="shared" si="83"/>
        <v>8412_Transports et entreposage</v>
      </c>
      <c r="AM271" t="str">
        <f>INDEX(PDC!$F$42:$G$60,MATCH('RP2016'!$AO271,PDC!$F$42:$F$60,0),2)</f>
        <v>Transports et entreposage</v>
      </c>
      <c r="AN271">
        <v>8412</v>
      </c>
      <c r="AO271" t="s">
        <v>218</v>
      </c>
      <c r="AP271">
        <v>590.72</v>
      </c>
      <c r="AQ271">
        <v>231.97</v>
      </c>
      <c r="AR271">
        <v>60.16</v>
      </c>
      <c r="AS271">
        <v>17.52</v>
      </c>
      <c r="AT271">
        <f t="shared" si="84"/>
        <v>822.69</v>
      </c>
      <c r="AU271">
        <f t="shared" si="85"/>
        <v>77.679999999999993</v>
      </c>
      <c r="AV271" s="82">
        <f t="shared" si="86"/>
        <v>590.72</v>
      </c>
      <c r="AW271" s="82">
        <f t="shared" si="87"/>
        <v>231.97</v>
      </c>
      <c r="AX271" s="82">
        <f t="shared" si="88"/>
        <v>60.16</v>
      </c>
      <c r="AY271" s="82">
        <f t="shared" si="89"/>
        <v>17.52</v>
      </c>
      <c r="AZ271" s="82">
        <f t="shared" si="90"/>
        <v>822.69</v>
      </c>
      <c r="BA271" s="82">
        <f t="shared" si="91"/>
        <v>77.679999999999993</v>
      </c>
      <c r="BB271" s="82">
        <f t="shared" si="92"/>
        <v>900.37</v>
      </c>
      <c r="BE271" t="str">
        <f t="shared" si="93"/>
        <v>8405_OQ_TP1_SEXE1</v>
      </c>
      <c r="BF271">
        <v>1</v>
      </c>
      <c r="BG271" t="s">
        <v>199</v>
      </c>
      <c r="BH271" t="s">
        <v>321</v>
      </c>
      <c r="BI271" t="s">
        <v>127</v>
      </c>
      <c r="BJ271" s="61">
        <v>3154.9559084217199</v>
      </c>
      <c r="BK271" s="61">
        <f t="shared" si="94"/>
        <v>3154.9559084217199</v>
      </c>
    </row>
    <row r="272" spans="1:63" x14ac:dyDescent="0.35">
      <c r="A272" t="str">
        <f t="shared" si="79"/>
        <v>8401_Fabrication de matériels de transport_2</v>
      </c>
      <c r="B272" t="str">
        <f>INDEX(PDC!$F$1:$G$40,MATCH('RP2016'!C272,PDC!F:F,0),MATCH(PDC!$G$1,PDC!$F$1:$G$1,0))</f>
        <v>Fabrication de matériels de transport</v>
      </c>
      <c r="C272" t="s">
        <v>212</v>
      </c>
      <c r="D272" t="s">
        <v>117</v>
      </c>
      <c r="E272" t="s">
        <v>200</v>
      </c>
      <c r="F272" s="58">
        <v>238.085011498737</v>
      </c>
      <c r="G272">
        <f t="shared" si="78"/>
        <v>238.085011498737</v>
      </c>
      <c r="P272" t="str">
        <f t="shared" si="80"/>
        <v>8431_Tous âges</v>
      </c>
      <c r="Q272" t="s">
        <v>183</v>
      </c>
      <c r="R272" t="s">
        <v>252</v>
      </c>
      <c r="S272">
        <v>86099.362112329196</v>
      </c>
      <c r="AC272" t="str">
        <f t="shared" si="81"/>
        <v>8402_Employés civils et agents de service de la Fonction Publique_1</v>
      </c>
      <c r="AD272" t="str">
        <f>INDEX(PDC!$I$1:$L$33,MATCH('RP2016'!AF272,PDC!I:I,0),MATCH(PDC!$K$1,PDC!$I$1:$L$1,0))</f>
        <v>Employés civils et agents de service de la Fonction Publique</v>
      </c>
      <c r="AE272" t="s">
        <v>199</v>
      </c>
      <c r="AF272" t="s">
        <v>282</v>
      </c>
      <c r="AG272" t="s">
        <v>119</v>
      </c>
      <c r="AH272" s="58">
        <v>771.82314981475997</v>
      </c>
      <c r="AI272">
        <f t="shared" si="82"/>
        <v>771.82314981475997</v>
      </c>
      <c r="AL272" t="str">
        <f t="shared" si="83"/>
        <v>8412_Hébergement et restauration</v>
      </c>
      <c r="AM272" t="str">
        <f>INDEX(PDC!$F$42:$G$60,MATCH('RP2016'!$AO272,PDC!$F$42:$F$60,0),2)</f>
        <v>Hébergement et restauration</v>
      </c>
      <c r="AN272">
        <v>8412</v>
      </c>
      <c r="AO272" t="s">
        <v>219</v>
      </c>
      <c r="AP272">
        <v>148.13999999999999</v>
      </c>
      <c r="AQ272">
        <v>305.73</v>
      </c>
      <c r="AR272">
        <v>26.88</v>
      </c>
      <c r="AS272">
        <v>53.15</v>
      </c>
      <c r="AT272">
        <f t="shared" si="84"/>
        <v>453.87</v>
      </c>
      <c r="AU272">
        <f t="shared" si="85"/>
        <v>80.03</v>
      </c>
      <c r="AV272" s="82">
        <f t="shared" si="86"/>
        <v>148.13999999999999</v>
      </c>
      <c r="AW272" s="82">
        <f t="shared" si="87"/>
        <v>305.73</v>
      </c>
      <c r="AX272" s="82">
        <f t="shared" si="88"/>
        <v>26.88</v>
      </c>
      <c r="AY272" s="82">
        <f t="shared" si="89"/>
        <v>53.15</v>
      </c>
      <c r="AZ272" s="82">
        <f t="shared" si="90"/>
        <v>453.87</v>
      </c>
      <c r="BA272" s="82">
        <f t="shared" si="91"/>
        <v>80.03</v>
      </c>
      <c r="BB272" s="82">
        <f t="shared" si="92"/>
        <v>533.9</v>
      </c>
      <c r="BE272" t="str">
        <f t="shared" si="93"/>
        <v>8405_OQ_TP2_SEXE1</v>
      </c>
      <c r="BF272">
        <v>1</v>
      </c>
      <c r="BG272" t="s">
        <v>200</v>
      </c>
      <c r="BH272" t="s">
        <v>321</v>
      </c>
      <c r="BI272" t="s">
        <v>127</v>
      </c>
      <c r="BJ272" s="61">
        <v>594.51414290948003</v>
      </c>
      <c r="BK272" s="61">
        <f t="shared" si="94"/>
        <v>594.51414290948003</v>
      </c>
    </row>
    <row r="273" spans="1:63" x14ac:dyDescent="0.35">
      <c r="A273" t="str">
        <f t="shared" si="79"/>
        <v>8401_Autres industries manufacturières ; réparation et installation de machines et d'équipements_1</v>
      </c>
      <c r="B273" t="str">
        <f>INDEX(PDC!$F$1:$G$40,MATCH('RP2016'!C273,PDC!F:F,0),MATCH(PDC!$G$1,PDC!$F$1:$G$1,0))</f>
        <v>Autres industries manufacturières ; réparation et installation de machines et d'équipements</v>
      </c>
      <c r="C273" t="s">
        <v>213</v>
      </c>
      <c r="D273" t="s">
        <v>117</v>
      </c>
      <c r="E273" t="s">
        <v>199</v>
      </c>
      <c r="F273" s="58">
        <v>2047.47043085719</v>
      </c>
      <c r="G273">
        <f t="shared" si="78"/>
        <v>2047.47043085719</v>
      </c>
      <c r="P273" t="str">
        <f t="shared" si="80"/>
        <v>8432_Tous âges</v>
      </c>
      <c r="Q273" t="s">
        <v>187</v>
      </c>
      <c r="R273" t="s">
        <v>252</v>
      </c>
      <c r="S273">
        <v>32488.977280495499</v>
      </c>
      <c r="AC273" t="str">
        <f t="shared" si="81"/>
        <v>8402_Employés civils et agents de service de la Fonction Publique_2</v>
      </c>
      <c r="AD273" t="str">
        <f>INDEX(PDC!$I$1:$L$33,MATCH('RP2016'!AF273,PDC!I:I,0),MATCH(PDC!$K$1,PDC!$I$1:$L$1,0))</f>
        <v>Employés civils et agents de service de la Fonction Publique</v>
      </c>
      <c r="AE273" t="s">
        <v>200</v>
      </c>
      <c r="AF273" t="s">
        <v>282</v>
      </c>
      <c r="AG273" t="s">
        <v>119</v>
      </c>
      <c r="AH273" s="58">
        <v>2582.41361041647</v>
      </c>
      <c r="AI273">
        <f t="shared" si="82"/>
        <v>2582.41361041647</v>
      </c>
      <c r="AL273" t="str">
        <f t="shared" si="83"/>
        <v>8412_Information et communication</v>
      </c>
      <c r="AM273" t="str">
        <f>INDEX(PDC!$F$42:$G$60,MATCH('RP2016'!$AO273,PDC!$F$42:$F$60,0),2)</f>
        <v>Information et communication</v>
      </c>
      <c r="AN273">
        <v>8412</v>
      </c>
      <c r="AO273" t="s">
        <v>319</v>
      </c>
      <c r="AP273">
        <v>40.83</v>
      </c>
      <c r="AQ273">
        <v>26.1</v>
      </c>
      <c r="AR273">
        <v>8.2100000000000009</v>
      </c>
      <c r="AS273">
        <v>2.89</v>
      </c>
      <c r="AT273">
        <f t="shared" si="84"/>
        <v>66.930000000000007</v>
      </c>
      <c r="AU273">
        <f t="shared" si="85"/>
        <v>11.100000000000001</v>
      </c>
      <c r="AV273" s="82">
        <f t="shared" si="86"/>
        <v>40.83</v>
      </c>
      <c r="AW273" s="82">
        <f t="shared" si="87"/>
        <v>26.1</v>
      </c>
      <c r="AX273" s="82">
        <f t="shared" si="88"/>
        <v>8.2100000000000009</v>
      </c>
      <c r="AY273" s="82" t="str">
        <f t="shared" si="89"/>
        <v>(s)</v>
      </c>
      <c r="AZ273" s="82">
        <f t="shared" si="90"/>
        <v>66.930000000000007</v>
      </c>
      <c r="BA273" s="82">
        <f t="shared" si="91"/>
        <v>11.100000000000001</v>
      </c>
      <c r="BB273" s="82">
        <f t="shared" si="92"/>
        <v>78.03</v>
      </c>
      <c r="BE273" t="str">
        <f t="shared" si="93"/>
        <v>8405_RU_TP1_SEXE1</v>
      </c>
      <c r="BF273">
        <v>1</v>
      </c>
      <c r="BG273" t="s">
        <v>199</v>
      </c>
      <c r="BH273" t="s">
        <v>322</v>
      </c>
      <c r="BI273" t="s">
        <v>127</v>
      </c>
      <c r="BJ273" s="61">
        <v>797.60119627395204</v>
      </c>
      <c r="BK273" s="61">
        <f t="shared" si="94"/>
        <v>797.60119627395204</v>
      </c>
    </row>
    <row r="274" spans="1:63" x14ac:dyDescent="0.35">
      <c r="A274" t="str">
        <f t="shared" si="79"/>
        <v>8401_Autres industries manufacturières ; réparation et installation de machines et d'équipements_2</v>
      </c>
      <c r="B274" t="str">
        <f>INDEX(PDC!$F$1:$G$40,MATCH('RP2016'!C274,PDC!F:F,0),MATCH(PDC!$G$1,PDC!$F$1:$G$1,0))</f>
        <v>Autres industries manufacturières ; réparation et installation de machines et d'équipements</v>
      </c>
      <c r="C274" t="s">
        <v>213</v>
      </c>
      <c r="D274" t="s">
        <v>117</v>
      </c>
      <c r="E274" t="s">
        <v>200</v>
      </c>
      <c r="F274" s="58">
        <v>1193.14279503594</v>
      </c>
      <c r="G274">
        <f t="shared" si="78"/>
        <v>1193.14279503594</v>
      </c>
      <c r="P274" t="str">
        <f t="shared" si="80"/>
        <v>8433_Tous âges</v>
      </c>
      <c r="Q274" t="s">
        <v>189</v>
      </c>
      <c r="R274" t="s">
        <v>252</v>
      </c>
      <c r="S274">
        <v>63282.275718937199</v>
      </c>
      <c r="AC274" t="str">
        <f t="shared" si="81"/>
        <v>8402_Policiers et militaires_1</v>
      </c>
      <c r="AD274" t="str">
        <f>INDEX(PDC!$I$1:$L$33,MATCH('RP2016'!AF274,PDC!I:I,0),MATCH(PDC!$K$1,PDC!$I$1:$L$1,0))</f>
        <v>Policiers et militaires</v>
      </c>
      <c r="AE274" t="s">
        <v>199</v>
      </c>
      <c r="AF274" t="s">
        <v>283</v>
      </c>
      <c r="AG274" t="s">
        <v>119</v>
      </c>
      <c r="AH274" s="58">
        <v>135.362969627468</v>
      </c>
      <c r="AI274">
        <f t="shared" si="82"/>
        <v>135.362969627468</v>
      </c>
      <c r="AL274" t="str">
        <f t="shared" si="83"/>
        <v>8412_Activités financières et d'assurance</v>
      </c>
      <c r="AM274" t="str">
        <f>INDEX(PDC!$F$42:$G$60,MATCH('RP2016'!$AO274,PDC!$F$42:$F$60,0),2)</f>
        <v>Activités financières et d'assurance</v>
      </c>
      <c r="AN274">
        <v>8412</v>
      </c>
      <c r="AO274" t="s">
        <v>223</v>
      </c>
      <c r="AP274">
        <v>240.78</v>
      </c>
      <c r="AQ274">
        <v>217.74</v>
      </c>
      <c r="AR274">
        <v>4.2</v>
      </c>
      <c r="AS274">
        <v>19.7</v>
      </c>
      <c r="AT274">
        <f t="shared" si="84"/>
        <v>458.52</v>
      </c>
      <c r="AU274">
        <f t="shared" si="85"/>
        <v>23.9</v>
      </c>
      <c r="AV274" s="82">
        <f t="shared" si="86"/>
        <v>240.78</v>
      </c>
      <c r="AW274" s="82">
        <f t="shared" si="87"/>
        <v>217.74</v>
      </c>
      <c r="AX274" s="82" t="str">
        <f t="shared" si="88"/>
        <v>(s)</v>
      </c>
      <c r="AY274" s="82">
        <f t="shared" si="89"/>
        <v>19.7</v>
      </c>
      <c r="AZ274" s="82">
        <f t="shared" si="90"/>
        <v>458.52</v>
      </c>
      <c r="BA274" s="82">
        <f t="shared" si="91"/>
        <v>23.9</v>
      </c>
      <c r="BB274" s="82">
        <f t="shared" si="92"/>
        <v>482.41999999999996</v>
      </c>
      <c r="BE274" t="str">
        <f t="shared" si="93"/>
        <v>8405_RU_TP2_SEXE1</v>
      </c>
      <c r="BF274">
        <v>1</v>
      </c>
      <c r="BG274" t="s">
        <v>200</v>
      </c>
      <c r="BH274" t="s">
        <v>322</v>
      </c>
      <c r="BI274" t="s">
        <v>127</v>
      </c>
      <c r="BJ274" s="61">
        <v>186.421432173813</v>
      </c>
      <c r="BK274" s="61">
        <f t="shared" si="94"/>
        <v>186.421432173813</v>
      </c>
    </row>
    <row r="275" spans="1:63" x14ac:dyDescent="0.35">
      <c r="A275" t="str">
        <f t="shared" si="79"/>
        <v>8401_Production et distribution d'électricité, de gaz, de vapeur et d'air conditionné_1</v>
      </c>
      <c r="B275" t="str">
        <f>INDEX(PDC!$F$1:$G$40,MATCH('RP2016'!C275,PDC!F:F,0),MATCH(PDC!$G$1,PDC!$F$1:$G$1,0))</f>
        <v>Production et distribution d'électricité, de gaz, de vapeur et d'air conditionné</v>
      </c>
      <c r="C275" t="s">
        <v>214</v>
      </c>
      <c r="D275" t="s">
        <v>117</v>
      </c>
      <c r="E275" t="s">
        <v>199</v>
      </c>
      <c r="F275" s="58">
        <v>454.39047592055101</v>
      </c>
      <c r="G275">
        <f t="shared" si="78"/>
        <v>454.39047592055101</v>
      </c>
      <c r="P275" t="str">
        <f t="shared" si="80"/>
        <v>8434_Tous âges</v>
      </c>
      <c r="Q275" t="s">
        <v>191</v>
      </c>
      <c r="R275" t="s">
        <v>252</v>
      </c>
      <c r="S275">
        <v>43915.666498368002</v>
      </c>
      <c r="AC275" t="str">
        <f t="shared" si="81"/>
        <v>8402_Policiers et militaires_2</v>
      </c>
      <c r="AD275" t="str">
        <f>INDEX(PDC!$I$1:$L$33,MATCH('RP2016'!AF275,PDC!I:I,0),MATCH(PDC!$K$1,PDC!$I$1:$L$1,0))</f>
        <v>Policiers et militaires</v>
      </c>
      <c r="AE275" t="s">
        <v>200</v>
      </c>
      <c r="AF275" t="s">
        <v>283</v>
      </c>
      <c r="AG275" t="s">
        <v>119</v>
      </c>
      <c r="AH275" s="58">
        <v>23.805433539582999</v>
      </c>
      <c r="AI275">
        <f t="shared" si="82"/>
        <v>23.805433539582999</v>
      </c>
      <c r="AL275" t="str">
        <f t="shared" si="83"/>
        <v>8412_Activités immobilières</v>
      </c>
      <c r="AM275" t="str">
        <f>INDEX(PDC!$F$42:$G$60,MATCH('RP2016'!$AO275,PDC!$F$42:$F$60,0),2)</f>
        <v>Activités immobilières</v>
      </c>
      <c r="AN275">
        <v>8412</v>
      </c>
      <c r="AO275" t="s">
        <v>224</v>
      </c>
      <c r="AP275">
        <v>43.54</v>
      </c>
      <c r="AQ275">
        <v>71.599999999999994</v>
      </c>
      <c r="AT275">
        <f t="shared" si="84"/>
        <v>115.13999999999999</v>
      </c>
      <c r="AU275">
        <f t="shared" si="85"/>
        <v>0</v>
      </c>
      <c r="AV275" s="82">
        <f t="shared" si="86"/>
        <v>43.54</v>
      </c>
      <c r="AW275" s="82">
        <f t="shared" si="87"/>
        <v>71.599999999999994</v>
      </c>
      <c r="AX275" s="82">
        <f t="shared" si="88"/>
        <v>0</v>
      </c>
      <c r="AY275" s="82">
        <f t="shared" si="89"/>
        <v>0</v>
      </c>
      <c r="AZ275" s="82">
        <f t="shared" si="90"/>
        <v>115.13999999999999</v>
      </c>
      <c r="BA275" s="82">
        <f t="shared" si="91"/>
        <v>0</v>
      </c>
      <c r="BB275" s="82">
        <f t="shared" si="92"/>
        <v>115.13999999999999</v>
      </c>
      <c r="BE275" t="str">
        <f t="shared" si="93"/>
        <v>8406_AZ_TP1_SEXE1</v>
      </c>
      <c r="BF275">
        <v>1</v>
      </c>
      <c r="BG275" t="s">
        <v>199</v>
      </c>
      <c r="BH275" t="s">
        <v>198</v>
      </c>
      <c r="BI275" t="s">
        <v>129</v>
      </c>
      <c r="BJ275" s="61">
        <v>122.84180739462801</v>
      </c>
      <c r="BK275" s="61">
        <f t="shared" si="94"/>
        <v>122.84180739462801</v>
      </c>
    </row>
    <row r="276" spans="1:63" x14ac:dyDescent="0.35">
      <c r="A276" t="str">
        <f t="shared" si="79"/>
        <v>8401_Production et distribution d'électricité, de gaz, de vapeur et d'air conditionné_2</v>
      </c>
      <c r="B276" t="str">
        <f>INDEX(PDC!$F$1:$G$40,MATCH('RP2016'!C276,PDC!F:F,0),MATCH(PDC!$G$1,PDC!$F$1:$G$1,0))</f>
        <v>Production et distribution d'électricité, de gaz, de vapeur et d'air conditionné</v>
      </c>
      <c r="C276" t="s">
        <v>214</v>
      </c>
      <c r="D276" t="s">
        <v>117</v>
      </c>
      <c r="E276" t="s">
        <v>200</v>
      </c>
      <c r="F276" s="58">
        <v>181.66688577369399</v>
      </c>
      <c r="G276">
        <f t="shared" si="78"/>
        <v>181.66688577369399</v>
      </c>
      <c r="P276" t="str">
        <f t="shared" si="80"/>
        <v>8435_Tous âges</v>
      </c>
      <c r="Q276" t="s">
        <v>193</v>
      </c>
      <c r="R276" t="s">
        <v>252</v>
      </c>
      <c r="S276">
        <v>42538.442012210602</v>
      </c>
      <c r="AC276" t="str">
        <f t="shared" si="81"/>
        <v>8402_Employés administratifs d'entreprise_1</v>
      </c>
      <c r="AD276" t="str">
        <f>INDEX(PDC!$I$1:$L$33,MATCH('RP2016'!AF276,PDC!I:I,0),MATCH(PDC!$K$1,PDC!$I$1:$L$1,0))</f>
        <v>Employés administratifs d'entreprise</v>
      </c>
      <c r="AE276" t="s">
        <v>199</v>
      </c>
      <c r="AF276" t="s">
        <v>284</v>
      </c>
      <c r="AG276" t="s">
        <v>119</v>
      </c>
      <c r="AH276" s="58">
        <v>325.28049971987798</v>
      </c>
      <c r="AI276">
        <f t="shared" si="82"/>
        <v>325.28049971987798</v>
      </c>
      <c r="AL276" t="str">
        <f t="shared" si="83"/>
        <v>8412_Activités scientifiques et techniques ; services administratifs et de soutien</v>
      </c>
      <c r="AM276" t="str">
        <f>INDEX(PDC!$F$42:$G$60,MATCH('RP2016'!$AO276,PDC!$F$42:$F$60,0),2)</f>
        <v>Activités scientifiques et techniques ; services administratifs et de soutien</v>
      </c>
      <c r="AN276">
        <v>8412</v>
      </c>
      <c r="AO276" t="s">
        <v>320</v>
      </c>
      <c r="AP276">
        <v>440.67</v>
      </c>
      <c r="AQ276">
        <v>641.30999999999995</v>
      </c>
      <c r="AR276">
        <v>348.68</v>
      </c>
      <c r="AS276">
        <v>199.17</v>
      </c>
      <c r="AT276">
        <f t="shared" si="84"/>
        <v>1081.98</v>
      </c>
      <c r="AU276">
        <f t="shared" si="85"/>
        <v>547.85</v>
      </c>
      <c r="AV276" s="82">
        <f t="shared" si="86"/>
        <v>440.67</v>
      </c>
      <c r="AW276" s="82">
        <f t="shared" si="87"/>
        <v>641.30999999999995</v>
      </c>
      <c r="AX276" s="82">
        <f t="shared" si="88"/>
        <v>348.68</v>
      </c>
      <c r="AY276" s="82">
        <f t="shared" si="89"/>
        <v>199.17</v>
      </c>
      <c r="AZ276" s="82">
        <f t="shared" si="90"/>
        <v>1081.98</v>
      </c>
      <c r="BA276" s="82">
        <f t="shared" si="91"/>
        <v>547.85</v>
      </c>
      <c r="BB276" s="82">
        <f t="shared" si="92"/>
        <v>1629.83</v>
      </c>
      <c r="BE276" t="str">
        <f t="shared" si="93"/>
        <v>8406_AZ_TP2_SEXE1</v>
      </c>
      <c r="BF276">
        <v>1</v>
      </c>
      <c r="BG276" t="s">
        <v>200</v>
      </c>
      <c r="BH276" t="s">
        <v>198</v>
      </c>
      <c r="BI276" t="s">
        <v>129</v>
      </c>
      <c r="BJ276" s="61">
        <v>32.62796963441</v>
      </c>
      <c r="BK276" s="61">
        <f t="shared" si="94"/>
        <v>32.62796963441</v>
      </c>
    </row>
    <row r="277" spans="1:63" x14ac:dyDescent="0.35">
      <c r="A277" t="str">
        <f t="shared" si="79"/>
        <v>8401_Production et distribution d'eau ; assainissement, gestion des déchets et dépollution_1</v>
      </c>
      <c r="B277" t="str">
        <f>INDEX(PDC!$F$1:$G$40,MATCH('RP2016'!C277,PDC!F:F,0),MATCH(PDC!$G$1,PDC!$F$1:$G$1,0))</f>
        <v>Production et distribution d'eau ; assainissement, gestion des déchets et dépollution</v>
      </c>
      <c r="C277" t="s">
        <v>215</v>
      </c>
      <c r="D277" t="s">
        <v>117</v>
      </c>
      <c r="E277" t="s">
        <v>199</v>
      </c>
      <c r="F277" s="58">
        <v>427.20136654996497</v>
      </c>
      <c r="G277">
        <f t="shared" si="78"/>
        <v>427.20136654996497</v>
      </c>
      <c r="P277" t="str">
        <f t="shared" si="80"/>
        <v>ARA_20 à 29 ans</v>
      </c>
      <c r="Q277" t="s">
        <v>248</v>
      </c>
      <c r="R277" t="s">
        <v>38</v>
      </c>
      <c r="S277">
        <v>477409.75</v>
      </c>
      <c r="AC277" t="str">
        <f t="shared" si="81"/>
        <v>8402_Employés administratifs d'entreprise_2</v>
      </c>
      <c r="AD277" t="str">
        <f>INDEX(PDC!$I$1:$L$33,MATCH('RP2016'!AF277,PDC!I:I,0),MATCH(PDC!$K$1,PDC!$I$1:$L$1,0))</f>
        <v>Employés administratifs d'entreprise</v>
      </c>
      <c r="AE277" t="s">
        <v>200</v>
      </c>
      <c r="AF277" t="s">
        <v>284</v>
      </c>
      <c r="AG277" t="s">
        <v>119</v>
      </c>
      <c r="AH277" s="58">
        <v>1917.8198211454701</v>
      </c>
      <c r="AI277">
        <f t="shared" si="82"/>
        <v>1917.8198211454701</v>
      </c>
      <c r="AL277" t="str">
        <f t="shared" si="83"/>
        <v>8412_Administration publique, enseignement, santé humaine et action sociale</v>
      </c>
      <c r="AM277" t="str">
        <f>INDEX(PDC!$F$42:$G$60,MATCH('RP2016'!$AO277,PDC!$F$42:$F$60,0),2)</f>
        <v>Administration publique, enseignement, santé humaine et action sociale</v>
      </c>
      <c r="AN277">
        <v>8412</v>
      </c>
      <c r="AO277" t="s">
        <v>321</v>
      </c>
      <c r="AP277">
        <v>755.98</v>
      </c>
      <c r="AQ277">
        <v>2879.44</v>
      </c>
      <c r="AR277">
        <v>314</v>
      </c>
      <c r="AS277">
        <v>988</v>
      </c>
      <c r="AT277">
        <f t="shared" si="84"/>
        <v>3635.42</v>
      </c>
      <c r="AU277">
        <f t="shared" si="85"/>
        <v>1302</v>
      </c>
      <c r="AV277" s="82">
        <f t="shared" si="86"/>
        <v>755.98</v>
      </c>
      <c r="AW277" s="82">
        <f t="shared" si="87"/>
        <v>2879.44</v>
      </c>
      <c r="AX277" s="82">
        <f t="shared" si="88"/>
        <v>314</v>
      </c>
      <c r="AY277" s="82">
        <f t="shared" si="89"/>
        <v>988</v>
      </c>
      <c r="AZ277" s="82">
        <f t="shared" si="90"/>
        <v>3635.42</v>
      </c>
      <c r="BA277" s="82">
        <f t="shared" si="91"/>
        <v>1302</v>
      </c>
      <c r="BB277" s="82">
        <f t="shared" si="92"/>
        <v>4937.42</v>
      </c>
      <c r="BE277" t="str">
        <f t="shared" si="93"/>
        <v>8406_C1_TP1_SEXE1</v>
      </c>
      <c r="BF277">
        <v>1</v>
      </c>
      <c r="BG277" t="s">
        <v>199</v>
      </c>
      <c r="BH277" t="s">
        <v>314</v>
      </c>
      <c r="BI277" t="s">
        <v>129</v>
      </c>
      <c r="BJ277" s="61">
        <v>902.25566158761796</v>
      </c>
      <c r="BK277" s="61">
        <f t="shared" si="94"/>
        <v>902.25566158761796</v>
      </c>
    </row>
    <row r="278" spans="1:63" x14ac:dyDescent="0.35">
      <c r="A278" t="str">
        <f t="shared" si="79"/>
        <v>8401_Production et distribution d'eau ; assainissement, gestion des déchets et dépollution_2</v>
      </c>
      <c r="B278" t="str">
        <f>INDEX(PDC!$F$1:$G$40,MATCH('RP2016'!C278,PDC!F:F,0),MATCH(PDC!$G$1,PDC!$F$1:$G$1,0))</f>
        <v>Production et distribution d'eau ; assainissement, gestion des déchets et dépollution</v>
      </c>
      <c r="C278" t="s">
        <v>215</v>
      </c>
      <c r="D278" t="s">
        <v>117</v>
      </c>
      <c r="E278" t="s">
        <v>200</v>
      </c>
      <c r="F278" s="58">
        <v>97.091060685150893</v>
      </c>
      <c r="G278">
        <f t="shared" si="78"/>
        <v>97.091060685150893</v>
      </c>
      <c r="P278" t="str">
        <f t="shared" ref="P278:P341" si="95">Q278&amp;"_"&amp;R278</f>
        <v>ARA_30 à 39 ans</v>
      </c>
      <c r="Q278" t="s">
        <v>248</v>
      </c>
      <c r="R278" t="s">
        <v>39</v>
      </c>
      <c r="S278">
        <v>554357.16</v>
      </c>
      <c r="AC278" t="str">
        <f t="shared" si="81"/>
        <v>8402_Employés de commerce_1</v>
      </c>
      <c r="AD278" t="str">
        <f>INDEX(PDC!$I$1:$L$33,MATCH('RP2016'!AF278,PDC!I:I,0),MATCH(PDC!$K$1,PDC!$I$1:$L$1,0))</f>
        <v>Employés de commerce</v>
      </c>
      <c r="AE278" t="s">
        <v>199</v>
      </c>
      <c r="AF278" t="s">
        <v>285</v>
      </c>
      <c r="AG278" t="s">
        <v>119</v>
      </c>
      <c r="AH278" s="58">
        <v>555.72963767839201</v>
      </c>
      <c r="AI278">
        <f t="shared" si="82"/>
        <v>555.72963767839201</v>
      </c>
      <c r="AL278" t="str">
        <f t="shared" si="83"/>
        <v>8412_Autres activités de services</v>
      </c>
      <c r="AM278" t="str">
        <f>INDEX(PDC!$F$42:$G$60,MATCH('RP2016'!$AO278,PDC!$F$42:$F$60,0),2)</f>
        <v>Autres activités de services</v>
      </c>
      <c r="AN278">
        <v>8412</v>
      </c>
      <c r="AO278" t="s">
        <v>322</v>
      </c>
      <c r="AP278">
        <v>162.08000000000001</v>
      </c>
      <c r="AQ278">
        <v>461.13</v>
      </c>
      <c r="AR278">
        <v>117.55</v>
      </c>
      <c r="AS278">
        <v>195.03</v>
      </c>
      <c r="AT278">
        <f t="shared" si="84"/>
        <v>623.21</v>
      </c>
      <c r="AU278">
        <f t="shared" si="85"/>
        <v>312.58</v>
      </c>
      <c r="AV278" s="82">
        <f t="shared" si="86"/>
        <v>162.08000000000001</v>
      </c>
      <c r="AW278" s="82">
        <f t="shared" si="87"/>
        <v>461.13</v>
      </c>
      <c r="AX278" s="82">
        <f t="shared" si="88"/>
        <v>117.55</v>
      </c>
      <c r="AY278" s="82">
        <f t="shared" si="89"/>
        <v>195.03</v>
      </c>
      <c r="AZ278" s="82">
        <f t="shared" si="90"/>
        <v>623.21</v>
      </c>
      <c r="BA278" s="82">
        <f t="shared" si="91"/>
        <v>312.58</v>
      </c>
      <c r="BB278" s="82">
        <f t="shared" si="92"/>
        <v>935.79</v>
      </c>
      <c r="BE278" t="str">
        <f t="shared" si="93"/>
        <v>8406_C1_TP2_SEXE1</v>
      </c>
      <c r="BF278">
        <v>1</v>
      </c>
      <c r="BG278" t="s">
        <v>200</v>
      </c>
      <c r="BH278" t="s">
        <v>314</v>
      </c>
      <c r="BI278" t="s">
        <v>129</v>
      </c>
      <c r="BJ278" s="61">
        <v>44.6563783872475</v>
      </c>
      <c r="BK278" s="61">
        <f t="shared" si="94"/>
        <v>44.6563783872475</v>
      </c>
    </row>
    <row r="279" spans="1:63" x14ac:dyDescent="0.35">
      <c r="A279" t="str">
        <f t="shared" si="79"/>
        <v>8401_Construction _1</v>
      </c>
      <c r="B279" t="str">
        <f>INDEX(PDC!$F$1:$G$40,MATCH('RP2016'!C279,PDC!F:F,0),MATCH(PDC!$G$1,PDC!$F$1:$G$1,0))</f>
        <v xml:space="preserve">Construction </v>
      </c>
      <c r="C279" t="s">
        <v>216</v>
      </c>
      <c r="D279" t="s">
        <v>117</v>
      </c>
      <c r="E279" t="s">
        <v>199</v>
      </c>
      <c r="F279" s="58">
        <v>6719.23668543436</v>
      </c>
      <c r="G279">
        <f t="shared" si="78"/>
        <v>6719.23668543436</v>
      </c>
      <c r="P279" t="str">
        <f t="shared" si="95"/>
        <v>ARA_40 à 49 ans</v>
      </c>
      <c r="Q279" t="s">
        <v>248</v>
      </c>
      <c r="R279" t="s">
        <v>40</v>
      </c>
      <c r="S279">
        <v>597053.64</v>
      </c>
      <c r="AC279" t="str">
        <f t="shared" si="81"/>
        <v>8402_Employés de commerce_2</v>
      </c>
      <c r="AD279" t="str">
        <f>INDEX(PDC!$I$1:$L$33,MATCH('RP2016'!AF279,PDC!I:I,0),MATCH(PDC!$K$1,PDC!$I$1:$L$1,0))</f>
        <v>Employés de commerce</v>
      </c>
      <c r="AE279" t="s">
        <v>200</v>
      </c>
      <c r="AF279" t="s">
        <v>285</v>
      </c>
      <c r="AG279" t="s">
        <v>119</v>
      </c>
      <c r="AH279" s="58">
        <v>1107.08616949817</v>
      </c>
      <c r="AI279">
        <f t="shared" si="82"/>
        <v>1107.08616949817</v>
      </c>
      <c r="AL279" t="str">
        <f t="shared" si="83"/>
        <v>8412_Tous secteurs</v>
      </c>
      <c r="AM279" t="str">
        <f>INDEX(PDC!$F$42:$G$60,MATCH('RP2016'!$AO279,PDC!$F$42:$F$60,0),2)</f>
        <v>Tous secteurs</v>
      </c>
      <c r="AN279">
        <v>8412</v>
      </c>
      <c r="AO279" t="s">
        <v>78</v>
      </c>
      <c r="AP279">
        <v>9110.9599999999991</v>
      </c>
      <c r="AQ279">
        <v>7718.68</v>
      </c>
      <c r="AR279">
        <v>1571.82</v>
      </c>
      <c r="AS279">
        <v>1819.24</v>
      </c>
      <c r="AT279">
        <f t="shared" si="84"/>
        <v>16829.64</v>
      </c>
      <c r="AU279">
        <f t="shared" si="85"/>
        <v>3391.06</v>
      </c>
      <c r="AV279" s="82">
        <f t="shared" si="86"/>
        <v>9110.9599999999991</v>
      </c>
      <c r="AW279" s="82">
        <f t="shared" si="87"/>
        <v>7718.68</v>
      </c>
      <c r="AX279" s="82">
        <f t="shared" si="88"/>
        <v>1571.82</v>
      </c>
      <c r="AY279" s="82">
        <f t="shared" si="89"/>
        <v>1819.24</v>
      </c>
      <c r="AZ279" s="82">
        <f t="shared" si="90"/>
        <v>16829.64</v>
      </c>
      <c r="BA279" s="82">
        <f t="shared" si="91"/>
        <v>3391.06</v>
      </c>
      <c r="BB279" s="82">
        <f t="shared" si="92"/>
        <v>20220.7</v>
      </c>
      <c r="BE279" t="str">
        <f t="shared" si="93"/>
        <v>8406_C2_TP1_SEXE1</v>
      </c>
      <c r="BF279">
        <v>1</v>
      </c>
      <c r="BG279" t="s">
        <v>199</v>
      </c>
      <c r="BH279" t="s">
        <v>323</v>
      </c>
      <c r="BI279" t="s">
        <v>129</v>
      </c>
      <c r="BJ279" s="61">
        <v>8.1024791395556797</v>
      </c>
      <c r="BK279" s="61">
        <f t="shared" si="94"/>
        <v>8.1024791395556797</v>
      </c>
    </row>
    <row r="280" spans="1:63" x14ac:dyDescent="0.35">
      <c r="A280" t="str">
        <f t="shared" si="79"/>
        <v>8401_Construction _2</v>
      </c>
      <c r="B280" t="str">
        <f>INDEX(PDC!$F$1:$G$40,MATCH('RP2016'!C280,PDC!F:F,0),MATCH(PDC!$G$1,PDC!$F$1:$G$1,0))</f>
        <v xml:space="preserve">Construction </v>
      </c>
      <c r="C280" t="s">
        <v>216</v>
      </c>
      <c r="D280" t="s">
        <v>117</v>
      </c>
      <c r="E280" t="s">
        <v>200</v>
      </c>
      <c r="F280" s="58">
        <v>1097.13494667135</v>
      </c>
      <c r="G280">
        <f t="shared" si="78"/>
        <v>1097.13494667135</v>
      </c>
      <c r="P280" t="str">
        <f t="shared" si="95"/>
        <v>ARA_50 à 59 ans</v>
      </c>
      <c r="Q280" t="s">
        <v>248</v>
      </c>
      <c r="R280" t="s">
        <v>41</v>
      </c>
      <c r="S280">
        <v>516687.44</v>
      </c>
      <c r="AC280" t="str">
        <f t="shared" si="81"/>
        <v>8402_Personnels des services directs aux particuliers_1</v>
      </c>
      <c r="AD280" t="str">
        <f>INDEX(PDC!$I$1:$L$33,MATCH('RP2016'!AF280,PDC!I:I,0),MATCH(PDC!$K$1,PDC!$I$1:$L$1,0))</f>
        <v>Personnels des services directs aux particuliers</v>
      </c>
      <c r="AE280" t="s">
        <v>199</v>
      </c>
      <c r="AF280" t="s">
        <v>286</v>
      </c>
      <c r="AG280" t="s">
        <v>119</v>
      </c>
      <c r="AH280" s="58">
        <v>362.84072496727799</v>
      </c>
      <c r="AI280">
        <f t="shared" si="82"/>
        <v>362.84072496727799</v>
      </c>
      <c r="AL280" t="str">
        <f t="shared" si="83"/>
        <v>8413_Agriculture, sylviculture et pêche</v>
      </c>
      <c r="AM280" t="str">
        <f>INDEX(PDC!$F$42:$G$60,MATCH('RP2016'!$AO280,PDC!$F$42:$F$60,0),2)</f>
        <v>Agriculture, sylviculture et pêche</v>
      </c>
      <c r="AN280">
        <v>8413</v>
      </c>
      <c r="AO280" t="s">
        <v>198</v>
      </c>
      <c r="AP280">
        <v>120.11</v>
      </c>
      <c r="AQ280">
        <v>68.2</v>
      </c>
      <c r="AR280">
        <v>85.09</v>
      </c>
      <c r="AS280">
        <v>34.99</v>
      </c>
      <c r="AT280">
        <f t="shared" si="84"/>
        <v>188.31</v>
      </c>
      <c r="AU280">
        <f t="shared" si="85"/>
        <v>120.08000000000001</v>
      </c>
      <c r="AV280" s="82">
        <f t="shared" si="86"/>
        <v>120.11</v>
      </c>
      <c r="AW280" s="82">
        <f t="shared" si="87"/>
        <v>68.2</v>
      </c>
      <c r="AX280" s="82">
        <f t="shared" si="88"/>
        <v>85.09</v>
      </c>
      <c r="AY280" s="82">
        <f t="shared" si="89"/>
        <v>34.99</v>
      </c>
      <c r="AZ280" s="82">
        <f t="shared" si="90"/>
        <v>188.31</v>
      </c>
      <c r="BA280" s="82">
        <f t="shared" si="91"/>
        <v>120.08000000000001</v>
      </c>
      <c r="BB280" s="82">
        <f t="shared" si="92"/>
        <v>308.39</v>
      </c>
      <c r="BE280" t="str">
        <f t="shared" si="93"/>
        <v>8406_C3_TP1_SEXE1</v>
      </c>
      <c r="BF280">
        <v>1</v>
      </c>
      <c r="BG280" t="s">
        <v>199</v>
      </c>
      <c r="BH280" t="s">
        <v>315</v>
      </c>
      <c r="BI280" t="s">
        <v>129</v>
      </c>
      <c r="BJ280" s="61">
        <v>1681.4608413825099</v>
      </c>
      <c r="BK280" s="61">
        <f t="shared" si="94"/>
        <v>1681.4608413825099</v>
      </c>
    </row>
    <row r="281" spans="1:63" x14ac:dyDescent="0.35">
      <c r="A281" t="str">
        <f t="shared" si="79"/>
        <v>8401_Commerce ; réparation d'automobiles et de motocycles_1</v>
      </c>
      <c r="B281" t="str">
        <f>INDEX(PDC!$F$1:$G$40,MATCH('RP2016'!C281,PDC!F:F,0),MATCH(PDC!$G$1,PDC!$F$1:$G$1,0))</f>
        <v>Commerce ; réparation d'automobiles et de motocycles</v>
      </c>
      <c r="C281" t="s">
        <v>217</v>
      </c>
      <c r="D281" t="s">
        <v>117</v>
      </c>
      <c r="E281" t="s">
        <v>199</v>
      </c>
      <c r="F281" s="58">
        <v>8010.5066371705097</v>
      </c>
      <c r="G281">
        <f t="shared" si="78"/>
        <v>8010.5066371705097</v>
      </c>
      <c r="P281" t="str">
        <f t="shared" si="95"/>
        <v>ARA_60 ans et plus</v>
      </c>
      <c r="Q281" t="s">
        <v>248</v>
      </c>
      <c r="R281" t="s">
        <v>42</v>
      </c>
      <c r="S281">
        <v>87068.12</v>
      </c>
      <c r="AC281" t="str">
        <f t="shared" si="81"/>
        <v>8402_Personnels des services directs aux particuliers_2</v>
      </c>
      <c r="AD281" t="str">
        <f>INDEX(PDC!$I$1:$L$33,MATCH('RP2016'!AF281,PDC!I:I,0),MATCH(PDC!$K$1,PDC!$I$1:$L$1,0))</f>
        <v>Personnels des services directs aux particuliers</v>
      </c>
      <c r="AE281" t="s">
        <v>200</v>
      </c>
      <c r="AF281" t="s">
        <v>286</v>
      </c>
      <c r="AG281" t="s">
        <v>119</v>
      </c>
      <c r="AH281" s="58">
        <v>2370.3420078713898</v>
      </c>
      <c r="AI281">
        <f t="shared" si="82"/>
        <v>2370.3420078713898</v>
      </c>
      <c r="AL281" t="str">
        <f t="shared" si="83"/>
        <v>8413_Fabrication de denrées alimentaires, de boissons et  de produits à base de tabac</v>
      </c>
      <c r="AM281" t="str">
        <f>INDEX(PDC!$F$42:$G$60,MATCH('RP2016'!$AO281,PDC!$F$42:$F$60,0),2)</f>
        <v>Fabrication de denrées alimentaires, de boissons et  de produits à base de tabac</v>
      </c>
      <c r="AN281">
        <v>8413</v>
      </c>
      <c r="AO281" t="s">
        <v>314</v>
      </c>
      <c r="AP281">
        <v>309.02999999999997</v>
      </c>
      <c r="AQ281">
        <v>291.42</v>
      </c>
      <c r="AR281">
        <v>150.07</v>
      </c>
      <c r="AS281">
        <v>112.55</v>
      </c>
      <c r="AT281">
        <f t="shared" si="84"/>
        <v>600.45000000000005</v>
      </c>
      <c r="AU281">
        <f t="shared" si="85"/>
        <v>262.62</v>
      </c>
      <c r="AV281" s="82">
        <f t="shared" si="86"/>
        <v>309.02999999999997</v>
      </c>
      <c r="AW281" s="82">
        <f t="shared" si="87"/>
        <v>291.42</v>
      </c>
      <c r="AX281" s="82">
        <f t="shared" si="88"/>
        <v>150.07</v>
      </c>
      <c r="AY281" s="82">
        <f t="shared" si="89"/>
        <v>112.55</v>
      </c>
      <c r="AZ281" s="82">
        <f t="shared" si="90"/>
        <v>600.45000000000005</v>
      </c>
      <c r="BA281" s="82">
        <f t="shared" si="91"/>
        <v>262.62</v>
      </c>
      <c r="BB281" s="82">
        <f t="shared" si="92"/>
        <v>863.07</v>
      </c>
      <c r="BE281" t="str">
        <f t="shared" si="93"/>
        <v>8406_C3_TP2_SEXE1</v>
      </c>
      <c r="BF281">
        <v>1</v>
      </c>
      <c r="BG281" t="s">
        <v>200</v>
      </c>
      <c r="BH281" t="s">
        <v>315</v>
      </c>
      <c r="BI281" t="s">
        <v>129</v>
      </c>
      <c r="BJ281" s="61">
        <v>20.752849225018199</v>
      </c>
      <c r="BK281" s="61">
        <f t="shared" si="94"/>
        <v>20.752849225018199</v>
      </c>
    </row>
    <row r="282" spans="1:63" x14ac:dyDescent="0.35">
      <c r="A282" t="str">
        <f t="shared" si="79"/>
        <v>8401_Commerce ; réparation d'automobiles et de motocycles_2</v>
      </c>
      <c r="B282" t="str">
        <f>INDEX(PDC!$F$1:$G$40,MATCH('RP2016'!C282,PDC!F:F,0),MATCH(PDC!$G$1,PDC!$F$1:$G$1,0))</f>
        <v>Commerce ; réparation d'automobiles et de motocycles</v>
      </c>
      <c r="C282" t="s">
        <v>217</v>
      </c>
      <c r="D282" t="s">
        <v>117</v>
      </c>
      <c r="E282" t="s">
        <v>200</v>
      </c>
      <c r="F282" s="58">
        <v>7841.0709669852504</v>
      </c>
      <c r="G282">
        <f t="shared" si="78"/>
        <v>7841.0709669852504</v>
      </c>
      <c r="P282" t="str">
        <f t="shared" si="95"/>
        <v>ARA_moins de 20 ans</v>
      </c>
      <c r="Q282" t="s">
        <v>248</v>
      </c>
      <c r="R282" t="s">
        <v>37</v>
      </c>
      <c r="S282">
        <v>57499.46</v>
      </c>
      <c r="AC282" t="str">
        <f t="shared" si="81"/>
        <v>8402_Ouvriers qualifiés de type industriel_1</v>
      </c>
      <c r="AD282" t="str">
        <f>INDEX(PDC!$I$1:$L$33,MATCH('RP2016'!AF282,PDC!I:I,0),MATCH(PDC!$K$1,PDC!$I$1:$L$1,0))</f>
        <v>Ouvriers qualifiés de type industriel</v>
      </c>
      <c r="AE282" t="s">
        <v>199</v>
      </c>
      <c r="AF282" t="s">
        <v>287</v>
      </c>
      <c r="AG282" t="s">
        <v>119</v>
      </c>
      <c r="AH282" s="58">
        <v>1132.5537039738899</v>
      </c>
      <c r="AI282">
        <f t="shared" si="82"/>
        <v>1132.5537039738899</v>
      </c>
      <c r="AL282" t="str">
        <f t="shared" si="83"/>
        <v>8413_Fabrication d'équipements électriques, électroniques, informatiques ; fabrication de machines</v>
      </c>
      <c r="AM282" t="str">
        <f>INDEX(PDC!$F$42:$G$60,MATCH('RP2016'!$AO282,PDC!$F$42:$F$60,0),2)</f>
        <v>Fabrication d'équipements électriques, électroniques, informatiques ; fabrication de machines</v>
      </c>
      <c r="AN282">
        <v>8413</v>
      </c>
      <c r="AO282" t="s">
        <v>315</v>
      </c>
      <c r="AP282">
        <v>132.04</v>
      </c>
      <c r="AQ282">
        <v>13.63</v>
      </c>
      <c r="AR282">
        <v>24.66</v>
      </c>
      <c r="AS282">
        <v>0.96</v>
      </c>
      <c r="AT282">
        <f t="shared" si="84"/>
        <v>145.66999999999999</v>
      </c>
      <c r="AU282">
        <f t="shared" si="85"/>
        <v>25.62</v>
      </c>
      <c r="AV282" s="82">
        <f t="shared" si="86"/>
        <v>132.04</v>
      </c>
      <c r="AW282" s="82">
        <f t="shared" si="87"/>
        <v>13.63</v>
      </c>
      <c r="AX282" s="82">
        <f t="shared" si="88"/>
        <v>24.66</v>
      </c>
      <c r="AY282" s="82" t="str">
        <f t="shared" si="89"/>
        <v>(s)</v>
      </c>
      <c r="AZ282" s="82">
        <f t="shared" si="90"/>
        <v>145.66999999999999</v>
      </c>
      <c r="BA282" s="82">
        <f t="shared" si="91"/>
        <v>25.62</v>
      </c>
      <c r="BB282" s="82">
        <f t="shared" si="92"/>
        <v>171.29</v>
      </c>
      <c r="BE282" t="str">
        <f t="shared" si="93"/>
        <v>8406_C4_TP1_SEXE1</v>
      </c>
      <c r="BF282">
        <v>1</v>
      </c>
      <c r="BG282" t="s">
        <v>199</v>
      </c>
      <c r="BH282" t="s">
        <v>316</v>
      </c>
      <c r="BI282" t="s">
        <v>129</v>
      </c>
      <c r="BJ282" s="61">
        <v>390.84567897987802</v>
      </c>
      <c r="BK282" s="61">
        <f t="shared" si="94"/>
        <v>390.84567897987802</v>
      </c>
    </row>
    <row r="283" spans="1:63" x14ac:dyDescent="0.35">
      <c r="A283" t="str">
        <f t="shared" si="79"/>
        <v>8401_Transports et entreposage _1</v>
      </c>
      <c r="B283" t="str">
        <f>INDEX(PDC!$F$1:$G$40,MATCH('RP2016'!C283,PDC!F:F,0),MATCH(PDC!$G$1,PDC!$F$1:$G$1,0))</f>
        <v xml:space="preserve">Transports et entreposage </v>
      </c>
      <c r="C283" t="s">
        <v>218</v>
      </c>
      <c r="D283" t="s">
        <v>117</v>
      </c>
      <c r="E283" t="s">
        <v>199</v>
      </c>
      <c r="F283" s="58">
        <v>2728.2068291324399</v>
      </c>
      <c r="G283">
        <f t="shared" si="78"/>
        <v>2728.2068291324399</v>
      </c>
      <c r="P283" t="str">
        <f t="shared" si="95"/>
        <v>ARA_Tous âges</v>
      </c>
      <c r="Q283" t="s">
        <v>248</v>
      </c>
      <c r="R283" t="s">
        <v>252</v>
      </c>
      <c r="S283">
        <v>2290075.5699999998</v>
      </c>
      <c r="AC283" t="str">
        <f t="shared" si="81"/>
        <v>8402_Ouvriers qualifiés de type industriel_2</v>
      </c>
      <c r="AD283" t="str">
        <f>INDEX(PDC!$I$1:$L$33,MATCH('RP2016'!AF283,PDC!I:I,0),MATCH(PDC!$K$1,PDC!$I$1:$L$1,0))</f>
        <v>Ouvriers qualifiés de type industriel</v>
      </c>
      <c r="AE283" t="s">
        <v>200</v>
      </c>
      <c r="AF283" t="s">
        <v>287</v>
      </c>
      <c r="AG283" t="s">
        <v>119</v>
      </c>
      <c r="AH283" s="58">
        <v>201.140144164567</v>
      </c>
      <c r="AI283">
        <f t="shared" si="82"/>
        <v>201.140144164567</v>
      </c>
      <c r="AL283" t="str">
        <f t="shared" si="83"/>
        <v>8413_Fabrication de matériels de transport</v>
      </c>
      <c r="AM283" t="str">
        <f>INDEX(PDC!$F$42:$G$60,MATCH('RP2016'!$AO283,PDC!$F$42:$F$60,0),2)</f>
        <v>Fabrication de matériels de transport</v>
      </c>
      <c r="AN283">
        <v>8413</v>
      </c>
      <c r="AO283" t="s">
        <v>316</v>
      </c>
      <c r="AP283">
        <v>20.59</v>
      </c>
      <c r="AQ283">
        <v>4.12</v>
      </c>
      <c r="AT283">
        <f t="shared" si="84"/>
        <v>24.71</v>
      </c>
      <c r="AU283">
        <f t="shared" si="85"/>
        <v>0</v>
      </c>
      <c r="AV283" s="82">
        <f t="shared" si="86"/>
        <v>20.59</v>
      </c>
      <c r="AW283" s="82" t="str">
        <f t="shared" si="87"/>
        <v>(s)</v>
      </c>
      <c r="AX283" s="82">
        <f t="shared" si="88"/>
        <v>0</v>
      </c>
      <c r="AY283" s="82">
        <f t="shared" si="89"/>
        <v>0</v>
      </c>
      <c r="AZ283" s="82">
        <f t="shared" si="90"/>
        <v>24.71</v>
      </c>
      <c r="BA283" s="82">
        <f t="shared" si="91"/>
        <v>0</v>
      </c>
      <c r="BB283" s="82">
        <f t="shared" si="92"/>
        <v>24.71</v>
      </c>
      <c r="BE283" t="str">
        <f t="shared" si="93"/>
        <v>8406_C4_TP2_SEXE1</v>
      </c>
      <c r="BF283">
        <v>1</v>
      </c>
      <c r="BG283" t="s">
        <v>200</v>
      </c>
      <c r="BH283" t="s">
        <v>316</v>
      </c>
      <c r="BI283" t="s">
        <v>129</v>
      </c>
      <c r="BJ283" s="61">
        <v>9.7719907926035106</v>
      </c>
      <c r="BK283" s="61">
        <f t="shared" si="94"/>
        <v>9.7719907926035106</v>
      </c>
    </row>
    <row r="284" spans="1:63" x14ac:dyDescent="0.35">
      <c r="A284" t="str">
        <f t="shared" si="79"/>
        <v>8401_Transports et entreposage _2</v>
      </c>
      <c r="B284" t="str">
        <f>INDEX(PDC!$F$1:$G$40,MATCH('RP2016'!C284,PDC!F:F,0),MATCH(PDC!$G$1,PDC!$F$1:$G$1,0))</f>
        <v xml:space="preserve">Transports et entreposage </v>
      </c>
      <c r="C284" t="s">
        <v>218</v>
      </c>
      <c r="D284" t="s">
        <v>117</v>
      </c>
      <c r="E284" t="s">
        <v>200</v>
      </c>
      <c r="F284" s="58">
        <v>1001.92539296033</v>
      </c>
      <c r="G284">
        <f t="shared" si="78"/>
        <v>1001.92539296033</v>
      </c>
      <c r="P284" t="str">
        <f t="shared" si="95"/>
        <v>01_20 à 29 ans</v>
      </c>
      <c r="Q284" t="s">
        <v>91</v>
      </c>
      <c r="R284" t="s">
        <v>38</v>
      </c>
      <c r="S284">
        <v>32682.817846684</v>
      </c>
      <c r="AC284" t="str">
        <f t="shared" si="81"/>
        <v>8402_Ouvriers qualifiés de type artisanal_1</v>
      </c>
      <c r="AD284" t="str">
        <f>INDEX(PDC!$I$1:$L$33,MATCH('RP2016'!AF284,PDC!I:I,0),MATCH(PDC!$K$1,PDC!$I$1:$L$1,0))</f>
        <v>Ouvriers qualifiés de type artisanal</v>
      </c>
      <c r="AE284" t="s">
        <v>199</v>
      </c>
      <c r="AF284" t="s">
        <v>107</v>
      </c>
      <c r="AG284" t="s">
        <v>119</v>
      </c>
      <c r="AH284" s="58">
        <v>2128.9605243317101</v>
      </c>
      <c r="AI284">
        <f t="shared" si="82"/>
        <v>2128.9605243317101</v>
      </c>
      <c r="AL284" t="str">
        <f t="shared" si="83"/>
        <v>8413_Fabrication d'autres produits industriels</v>
      </c>
      <c r="AM284" t="str">
        <f>INDEX(PDC!$F$42:$G$60,MATCH('RP2016'!$AO284,PDC!$F$42:$F$60,0),2)</f>
        <v>Fabrication d'autres produits industriels</v>
      </c>
      <c r="AN284">
        <v>8413</v>
      </c>
      <c r="AO284" t="s">
        <v>317</v>
      </c>
      <c r="AP284">
        <v>2853.92</v>
      </c>
      <c r="AQ284">
        <v>520.87</v>
      </c>
      <c r="AR284">
        <v>176.07</v>
      </c>
      <c r="AS284">
        <v>58.43</v>
      </c>
      <c r="AT284">
        <f t="shared" si="84"/>
        <v>3374.79</v>
      </c>
      <c r="AU284">
        <f t="shared" si="85"/>
        <v>234.5</v>
      </c>
      <c r="AV284" s="82">
        <f t="shared" si="86"/>
        <v>2853.92</v>
      </c>
      <c r="AW284" s="82">
        <f t="shared" si="87"/>
        <v>520.87</v>
      </c>
      <c r="AX284" s="82">
        <f t="shared" si="88"/>
        <v>176.07</v>
      </c>
      <c r="AY284" s="82">
        <f t="shared" si="89"/>
        <v>58.43</v>
      </c>
      <c r="AZ284" s="82">
        <f t="shared" si="90"/>
        <v>3374.79</v>
      </c>
      <c r="BA284" s="82">
        <f t="shared" si="91"/>
        <v>234.5</v>
      </c>
      <c r="BB284" s="82">
        <f t="shared" si="92"/>
        <v>3609.29</v>
      </c>
      <c r="BE284" t="str">
        <f t="shared" si="93"/>
        <v>8406_C5_TP1_SEXE1</v>
      </c>
      <c r="BF284">
        <v>1</v>
      </c>
      <c r="BG284" t="s">
        <v>199</v>
      </c>
      <c r="BH284" t="s">
        <v>317</v>
      </c>
      <c r="BI284" t="s">
        <v>129</v>
      </c>
      <c r="BJ284" s="61">
        <v>5418.7570629391103</v>
      </c>
      <c r="BK284" s="61">
        <f t="shared" si="94"/>
        <v>5418.7570629391103</v>
      </c>
    </row>
    <row r="285" spans="1:63" x14ac:dyDescent="0.35">
      <c r="A285" t="str">
        <f t="shared" si="79"/>
        <v>8401_Hébergement et restauration_1</v>
      </c>
      <c r="B285" t="str">
        <f>INDEX(PDC!$F$1:$G$40,MATCH('RP2016'!C285,PDC!F:F,0),MATCH(PDC!$G$1,PDC!$F$1:$G$1,0))</f>
        <v>Hébergement et restauration</v>
      </c>
      <c r="C285" t="s">
        <v>219</v>
      </c>
      <c r="D285" t="s">
        <v>117</v>
      </c>
      <c r="E285" t="s">
        <v>199</v>
      </c>
      <c r="F285" s="58">
        <v>2478.8244165593601</v>
      </c>
      <c r="G285">
        <f t="shared" si="78"/>
        <v>2478.8244165593601</v>
      </c>
      <c r="P285" t="str">
        <f t="shared" si="95"/>
        <v>01_30 à 39 ans</v>
      </c>
      <c r="Q285" t="s">
        <v>91</v>
      </c>
      <c r="R285" t="s">
        <v>39</v>
      </c>
      <c r="S285">
        <v>38314.188055861101</v>
      </c>
      <c r="AC285" t="str">
        <f t="shared" si="81"/>
        <v>8402_Ouvriers qualifiés de type artisanal_2</v>
      </c>
      <c r="AD285" t="str">
        <f>INDEX(PDC!$I$1:$L$33,MATCH('RP2016'!AF285,PDC!I:I,0),MATCH(PDC!$K$1,PDC!$I$1:$L$1,0))</f>
        <v>Ouvriers qualifiés de type artisanal</v>
      </c>
      <c r="AE285" t="s">
        <v>200</v>
      </c>
      <c r="AF285" t="s">
        <v>107</v>
      </c>
      <c r="AG285" t="s">
        <v>119</v>
      </c>
      <c r="AH285" s="58">
        <v>210.48652763640101</v>
      </c>
      <c r="AI285">
        <f t="shared" si="82"/>
        <v>210.48652763640101</v>
      </c>
      <c r="AL285" t="str">
        <f t="shared" si="83"/>
        <v>8413_Industries extractives,  énergie, eau, gestion des déchets et dépollution</v>
      </c>
      <c r="AM285" t="str">
        <f>INDEX(PDC!$F$42:$G$60,MATCH('RP2016'!$AO285,PDC!$F$42:$F$60,0),2)</f>
        <v>Industries extractives,  énergie, eau, gestion des déchets et dépollution</v>
      </c>
      <c r="AN285">
        <v>8413</v>
      </c>
      <c r="AO285" t="s">
        <v>318</v>
      </c>
      <c r="AP285">
        <v>676.38</v>
      </c>
      <c r="AQ285">
        <v>146.09</v>
      </c>
      <c r="AR285">
        <v>87.2</v>
      </c>
      <c r="AS285">
        <v>37.9</v>
      </c>
      <c r="AT285">
        <f t="shared" si="84"/>
        <v>822.47</v>
      </c>
      <c r="AU285">
        <f t="shared" si="85"/>
        <v>125.1</v>
      </c>
      <c r="AV285" s="82">
        <f t="shared" si="86"/>
        <v>676.38</v>
      </c>
      <c r="AW285" s="82">
        <f t="shared" si="87"/>
        <v>146.09</v>
      </c>
      <c r="AX285" s="82">
        <f t="shared" si="88"/>
        <v>87.2</v>
      </c>
      <c r="AY285" s="82">
        <f t="shared" si="89"/>
        <v>37.9</v>
      </c>
      <c r="AZ285" s="82">
        <f t="shared" si="90"/>
        <v>822.47</v>
      </c>
      <c r="BA285" s="82">
        <f t="shared" si="91"/>
        <v>125.1</v>
      </c>
      <c r="BB285" s="82">
        <f t="shared" si="92"/>
        <v>947.57</v>
      </c>
      <c r="BE285" t="str">
        <f t="shared" si="93"/>
        <v>8406_C5_TP2_SEXE1</v>
      </c>
      <c r="BF285">
        <v>1</v>
      </c>
      <c r="BG285" t="s">
        <v>200</v>
      </c>
      <c r="BH285" t="s">
        <v>317</v>
      </c>
      <c r="BI285" t="s">
        <v>129</v>
      </c>
      <c r="BJ285" s="61">
        <v>132.38106800494299</v>
      </c>
      <c r="BK285" s="61">
        <f t="shared" si="94"/>
        <v>132.38106800494299</v>
      </c>
    </row>
    <row r="286" spans="1:63" x14ac:dyDescent="0.35">
      <c r="A286" t="str">
        <f t="shared" si="79"/>
        <v>8401_Hébergement et restauration_2</v>
      </c>
      <c r="B286" t="str">
        <f>INDEX(PDC!$F$1:$G$40,MATCH('RP2016'!C286,PDC!F:F,0),MATCH(PDC!$G$1,PDC!$F$1:$G$1,0))</f>
        <v>Hébergement et restauration</v>
      </c>
      <c r="C286" t="s">
        <v>219</v>
      </c>
      <c r="D286" t="s">
        <v>117</v>
      </c>
      <c r="E286" t="s">
        <v>200</v>
      </c>
      <c r="F286" s="58">
        <v>2402.6503840763999</v>
      </c>
      <c r="G286">
        <f t="shared" si="78"/>
        <v>2402.6503840763999</v>
      </c>
      <c r="P286" t="str">
        <f t="shared" si="95"/>
        <v>01_40 à 49 ans</v>
      </c>
      <c r="Q286" t="s">
        <v>91</v>
      </c>
      <c r="R286" t="s">
        <v>40</v>
      </c>
      <c r="S286">
        <v>43369.426765358003</v>
      </c>
      <c r="AC286" t="str">
        <f t="shared" si="81"/>
        <v>8402_Chauffeurs_1</v>
      </c>
      <c r="AD286" t="str">
        <f>INDEX(PDC!$I$1:$L$33,MATCH('RP2016'!AF286,PDC!I:I,0),MATCH(PDC!$K$1,PDC!$I$1:$L$1,0))</f>
        <v>Chauffeurs</v>
      </c>
      <c r="AE286" t="s">
        <v>199</v>
      </c>
      <c r="AF286" t="s">
        <v>288</v>
      </c>
      <c r="AG286" t="s">
        <v>119</v>
      </c>
      <c r="AH286" s="58">
        <v>942.72131080665702</v>
      </c>
      <c r="AI286">
        <f t="shared" si="82"/>
        <v>942.72131080665702</v>
      </c>
      <c r="AL286" t="str">
        <f t="shared" si="83"/>
        <v>8413_Construction</v>
      </c>
      <c r="AM286" t="str">
        <f>INDEX(PDC!$F$42:$G$60,MATCH('RP2016'!$AO286,PDC!$F$42:$F$60,0),2)</f>
        <v>Construction</v>
      </c>
      <c r="AN286">
        <v>8413</v>
      </c>
      <c r="AO286" t="s">
        <v>216</v>
      </c>
      <c r="AP286">
        <v>2469.98</v>
      </c>
      <c r="AQ286">
        <v>318.41000000000003</v>
      </c>
      <c r="AR286">
        <v>589.42999999999995</v>
      </c>
      <c r="AS286">
        <v>21.22</v>
      </c>
      <c r="AT286">
        <f t="shared" si="84"/>
        <v>2788.39</v>
      </c>
      <c r="AU286">
        <f t="shared" si="85"/>
        <v>610.65</v>
      </c>
      <c r="AV286" s="82">
        <f t="shared" si="86"/>
        <v>2469.98</v>
      </c>
      <c r="AW286" s="82">
        <f t="shared" si="87"/>
        <v>318.41000000000003</v>
      </c>
      <c r="AX286" s="82">
        <f t="shared" si="88"/>
        <v>589.42999999999995</v>
      </c>
      <c r="AY286" s="82">
        <f t="shared" si="89"/>
        <v>21.22</v>
      </c>
      <c r="AZ286" s="82">
        <f t="shared" si="90"/>
        <v>2788.39</v>
      </c>
      <c r="BA286" s="82">
        <f t="shared" si="91"/>
        <v>610.65</v>
      </c>
      <c r="BB286" s="82">
        <f t="shared" si="92"/>
        <v>3399.04</v>
      </c>
      <c r="BE286" t="str">
        <f t="shared" si="93"/>
        <v>8406_DE_TP1_SEXE1</v>
      </c>
      <c r="BF286">
        <v>1</v>
      </c>
      <c r="BG286" t="s">
        <v>199</v>
      </c>
      <c r="BH286" t="s">
        <v>318</v>
      </c>
      <c r="BI286" t="s">
        <v>129</v>
      </c>
      <c r="BJ286" s="61">
        <v>845.03132497046795</v>
      </c>
      <c r="BK286" s="61">
        <f t="shared" si="94"/>
        <v>845.03132497046795</v>
      </c>
    </row>
    <row r="287" spans="1:63" x14ac:dyDescent="0.35">
      <c r="A287" t="str">
        <f t="shared" si="79"/>
        <v>8401_Edition, audiovisuel et diffusion_1</v>
      </c>
      <c r="B287" t="str">
        <f>INDEX(PDC!$F$1:$G$40,MATCH('RP2016'!C287,PDC!F:F,0),MATCH(PDC!$G$1,PDC!$F$1:$G$1,0))</f>
        <v>Edition, audiovisuel et diffusion</v>
      </c>
      <c r="C287" t="s">
        <v>220</v>
      </c>
      <c r="D287" t="s">
        <v>117</v>
      </c>
      <c r="E287" t="s">
        <v>199</v>
      </c>
      <c r="F287" s="58">
        <v>527.51699346728401</v>
      </c>
      <c r="G287">
        <f t="shared" si="78"/>
        <v>527.51699346728401</v>
      </c>
      <c r="P287" t="str">
        <f t="shared" si="95"/>
        <v>01_50 à 59 ans</v>
      </c>
      <c r="Q287" t="s">
        <v>91</v>
      </c>
      <c r="R287" t="s">
        <v>41</v>
      </c>
      <c r="S287">
        <v>37692.972965305402</v>
      </c>
      <c r="AC287" t="str">
        <f t="shared" si="81"/>
        <v>8402_Chauffeurs_2</v>
      </c>
      <c r="AD287" t="str">
        <f>INDEX(PDC!$I$1:$L$33,MATCH('RP2016'!AF287,PDC!I:I,0),MATCH(PDC!$K$1,PDC!$I$1:$L$1,0))</f>
        <v>Chauffeurs</v>
      </c>
      <c r="AE287" t="s">
        <v>200</v>
      </c>
      <c r="AF287" t="s">
        <v>288</v>
      </c>
      <c r="AG287" t="s">
        <v>119</v>
      </c>
      <c r="AH287" s="58">
        <v>61.486628580494497</v>
      </c>
      <c r="AI287">
        <f t="shared" si="82"/>
        <v>61.486628580494497</v>
      </c>
      <c r="AL287" t="str">
        <f t="shared" si="83"/>
        <v>8413_Commerce ; réparation d'automobiles et de motocycles</v>
      </c>
      <c r="AM287" t="str">
        <f>INDEX(PDC!$F$42:$G$60,MATCH('RP2016'!$AO287,PDC!$F$42:$F$60,0),2)</f>
        <v>Commerce ; réparation d'automobiles et de motocycles</v>
      </c>
      <c r="AN287">
        <v>8413</v>
      </c>
      <c r="AO287" t="s">
        <v>217</v>
      </c>
      <c r="AP287">
        <v>1929.78</v>
      </c>
      <c r="AQ287">
        <v>2258.61</v>
      </c>
      <c r="AR287">
        <v>1016.15</v>
      </c>
      <c r="AS287">
        <v>1251.0999999999999</v>
      </c>
      <c r="AT287">
        <f t="shared" si="84"/>
        <v>4188.3900000000003</v>
      </c>
      <c r="AU287">
        <f t="shared" si="85"/>
        <v>2267.25</v>
      </c>
      <c r="AV287" s="82">
        <f t="shared" si="86"/>
        <v>1929.78</v>
      </c>
      <c r="AW287" s="82">
        <f t="shared" si="87"/>
        <v>2258.61</v>
      </c>
      <c r="AX287" s="82">
        <f t="shared" si="88"/>
        <v>1016.15</v>
      </c>
      <c r="AY287" s="82">
        <f t="shared" si="89"/>
        <v>1251.0999999999999</v>
      </c>
      <c r="AZ287" s="82">
        <f t="shared" si="90"/>
        <v>4188.3900000000003</v>
      </c>
      <c r="BA287" s="82">
        <f t="shared" si="91"/>
        <v>2267.25</v>
      </c>
      <c r="BB287" s="82">
        <f t="shared" si="92"/>
        <v>6455.64</v>
      </c>
      <c r="BE287" t="str">
        <f t="shared" si="93"/>
        <v>8406_DE_TP2_SEXE1</v>
      </c>
      <c r="BF287">
        <v>1</v>
      </c>
      <c r="BG287" t="s">
        <v>200</v>
      </c>
      <c r="BH287" t="s">
        <v>318</v>
      </c>
      <c r="BI287" t="s">
        <v>129</v>
      </c>
      <c r="BJ287" s="61">
        <v>20.200098398824899</v>
      </c>
      <c r="BK287" s="61">
        <f t="shared" si="94"/>
        <v>20.200098398824899</v>
      </c>
    </row>
    <row r="288" spans="1:63" x14ac:dyDescent="0.35">
      <c r="A288" t="str">
        <f t="shared" si="79"/>
        <v>8401_Edition, audiovisuel et diffusion_2</v>
      </c>
      <c r="B288" t="str">
        <f>INDEX(PDC!$F$1:$G$40,MATCH('RP2016'!C288,PDC!F:F,0),MATCH(PDC!$G$1,PDC!$F$1:$G$1,0))</f>
        <v>Edition, audiovisuel et diffusion</v>
      </c>
      <c r="C288" t="s">
        <v>220</v>
      </c>
      <c r="D288" t="s">
        <v>117</v>
      </c>
      <c r="E288" t="s">
        <v>200</v>
      </c>
      <c r="F288" s="58">
        <v>375.634622575832</v>
      </c>
      <c r="G288">
        <f t="shared" si="78"/>
        <v>375.634622575832</v>
      </c>
      <c r="P288" t="str">
        <f t="shared" si="95"/>
        <v>01_60 ans et plus</v>
      </c>
      <c r="Q288" t="s">
        <v>91</v>
      </c>
      <c r="R288" t="s">
        <v>42</v>
      </c>
      <c r="S288">
        <v>5750.5602260800497</v>
      </c>
      <c r="AA288" s="77"/>
      <c r="AC288" t="str">
        <f t="shared" si="81"/>
        <v>8402_Ouvriers qualifiés de la manutention, du magasinage et du transport_1</v>
      </c>
      <c r="AD288" t="str">
        <f>INDEX(PDC!$I$1:$L$33,MATCH('RP2016'!AF288,PDC!I:I,0),MATCH(PDC!$K$1,PDC!$I$1:$L$1,0))</f>
        <v>Ouvriers qualifiés de la manutention, du magasinage et du transport</v>
      </c>
      <c r="AE288" t="s">
        <v>199</v>
      </c>
      <c r="AF288" t="s">
        <v>289</v>
      </c>
      <c r="AG288" t="s">
        <v>119</v>
      </c>
      <c r="AH288" s="58">
        <v>365.17929186457098</v>
      </c>
      <c r="AI288">
        <f t="shared" si="82"/>
        <v>365.17929186457098</v>
      </c>
      <c r="AL288" t="str">
        <f t="shared" si="83"/>
        <v>8413_Transports et entreposage</v>
      </c>
      <c r="AM288" t="str">
        <f>INDEX(PDC!$F$42:$G$60,MATCH('RP2016'!$AO288,PDC!$F$42:$F$60,0),2)</f>
        <v>Transports et entreposage</v>
      </c>
      <c r="AN288">
        <v>8413</v>
      </c>
      <c r="AO288" t="s">
        <v>218</v>
      </c>
      <c r="AP288">
        <v>1294.76</v>
      </c>
      <c r="AQ288">
        <v>482.3</v>
      </c>
      <c r="AR288">
        <v>1469.46</v>
      </c>
      <c r="AS288">
        <v>939.53</v>
      </c>
      <c r="AT288">
        <f t="shared" si="84"/>
        <v>1777.06</v>
      </c>
      <c r="AU288">
        <f t="shared" si="85"/>
        <v>2408.9899999999998</v>
      </c>
      <c r="AV288" s="82">
        <f t="shared" si="86"/>
        <v>1294.76</v>
      </c>
      <c r="AW288" s="82">
        <f t="shared" si="87"/>
        <v>482.3</v>
      </c>
      <c r="AX288" s="82">
        <f t="shared" si="88"/>
        <v>1469.46</v>
      </c>
      <c r="AY288" s="82">
        <f t="shared" si="89"/>
        <v>939.53</v>
      </c>
      <c r="AZ288" s="82">
        <f t="shared" si="90"/>
        <v>1777.06</v>
      </c>
      <c r="BA288" s="82">
        <f t="shared" si="91"/>
        <v>2408.9899999999998</v>
      </c>
      <c r="BB288" s="82">
        <f t="shared" si="92"/>
        <v>4186.0499999999993</v>
      </c>
      <c r="BE288" t="str">
        <f t="shared" si="93"/>
        <v>8406_FZ_TP1_SEXE1</v>
      </c>
      <c r="BF288">
        <v>1</v>
      </c>
      <c r="BG288" t="s">
        <v>199</v>
      </c>
      <c r="BH288" t="s">
        <v>216</v>
      </c>
      <c r="BI288" t="s">
        <v>129</v>
      </c>
      <c r="BJ288" s="61">
        <v>3312.8893537740601</v>
      </c>
      <c r="BK288" s="61">
        <f t="shared" si="94"/>
        <v>3312.8893537740601</v>
      </c>
    </row>
    <row r="289" spans="1:63" x14ac:dyDescent="0.35">
      <c r="A289" t="str">
        <f t="shared" si="79"/>
        <v>8401_Télécommunications_1</v>
      </c>
      <c r="B289" t="str">
        <f>INDEX(PDC!$F$1:$G$40,MATCH('RP2016'!C289,PDC!F:F,0),MATCH(PDC!$G$1,PDC!$F$1:$G$1,0))</f>
        <v>Télécommunications</v>
      </c>
      <c r="C289" t="s">
        <v>221</v>
      </c>
      <c r="D289" t="s">
        <v>117</v>
      </c>
      <c r="E289" t="s">
        <v>199</v>
      </c>
      <c r="F289" s="58">
        <v>230.06278655092899</v>
      </c>
      <c r="G289">
        <f t="shared" ref="G289:G320" si="96">F289</f>
        <v>230.06278655092899</v>
      </c>
      <c r="P289" t="str">
        <f t="shared" si="95"/>
        <v>01_moins de 20 ans</v>
      </c>
      <c r="Q289" t="s">
        <v>91</v>
      </c>
      <c r="R289" t="s">
        <v>37</v>
      </c>
      <c r="S289">
        <v>5283.8281776574604</v>
      </c>
      <c r="AC289" t="str">
        <f t="shared" si="81"/>
        <v>8402_Ouvriers qualifiés de la manutention, du magasinage et du transport_2</v>
      </c>
      <c r="AD289" t="str">
        <f>INDEX(PDC!$I$1:$L$33,MATCH('RP2016'!AF289,PDC!I:I,0),MATCH(PDC!$K$1,PDC!$I$1:$L$1,0))</f>
        <v>Ouvriers qualifiés de la manutention, du magasinage et du transport</v>
      </c>
      <c r="AE289" t="s">
        <v>200</v>
      </c>
      <c r="AF289" t="s">
        <v>289</v>
      </c>
      <c r="AG289" t="s">
        <v>119</v>
      </c>
      <c r="AH289" s="58">
        <v>86.707799148194496</v>
      </c>
      <c r="AI289">
        <f t="shared" si="82"/>
        <v>86.707799148194496</v>
      </c>
      <c r="AL289" t="str">
        <f t="shared" si="83"/>
        <v>8413_Hébergement et restauration</v>
      </c>
      <c r="AM289" t="str">
        <f>INDEX(PDC!$F$42:$G$60,MATCH('RP2016'!$AO289,PDC!$F$42:$F$60,0),2)</f>
        <v>Hébergement et restauration</v>
      </c>
      <c r="AN289">
        <v>8413</v>
      </c>
      <c r="AO289" t="s">
        <v>219</v>
      </c>
      <c r="AP289">
        <v>781.26</v>
      </c>
      <c r="AQ289">
        <v>994.39</v>
      </c>
      <c r="AR289">
        <v>2443.9499999999998</v>
      </c>
      <c r="AS289">
        <v>2143.6</v>
      </c>
      <c r="AT289">
        <f t="shared" si="84"/>
        <v>1775.65</v>
      </c>
      <c r="AU289">
        <f t="shared" si="85"/>
        <v>4587.5499999999993</v>
      </c>
      <c r="AV289" s="82">
        <f t="shared" si="86"/>
        <v>781.26</v>
      </c>
      <c r="AW289" s="82">
        <f t="shared" si="87"/>
        <v>994.39</v>
      </c>
      <c r="AX289" s="82">
        <f t="shared" si="88"/>
        <v>2443.9499999999998</v>
      </c>
      <c r="AY289" s="82">
        <f t="shared" si="89"/>
        <v>2143.6</v>
      </c>
      <c r="AZ289" s="82">
        <f t="shared" si="90"/>
        <v>1775.65</v>
      </c>
      <c r="BA289" s="82">
        <f t="shared" si="91"/>
        <v>4587.5499999999993</v>
      </c>
      <c r="BB289" s="82">
        <f t="shared" si="92"/>
        <v>6363.1999999999989</v>
      </c>
      <c r="BE289" t="str">
        <f t="shared" si="93"/>
        <v>8406_FZ_TP2_SEXE1</v>
      </c>
      <c r="BF289">
        <v>1</v>
      </c>
      <c r="BG289" t="s">
        <v>200</v>
      </c>
      <c r="BH289" t="s">
        <v>216</v>
      </c>
      <c r="BI289" t="s">
        <v>129</v>
      </c>
      <c r="BJ289" s="61">
        <v>204.96655981855301</v>
      </c>
      <c r="BK289" s="61">
        <f t="shared" si="94"/>
        <v>204.96655981855301</v>
      </c>
    </row>
    <row r="290" spans="1:63" x14ac:dyDescent="0.35">
      <c r="A290" t="str">
        <f t="shared" si="79"/>
        <v>8401_Télécommunications_2</v>
      </c>
      <c r="B290" t="str">
        <f>INDEX(PDC!$F$1:$G$40,MATCH('RP2016'!C290,PDC!F:F,0),MATCH(PDC!$G$1,PDC!$F$1:$G$1,0))</f>
        <v>Télécommunications</v>
      </c>
      <c r="C290" t="s">
        <v>221</v>
      </c>
      <c r="D290" t="s">
        <v>117</v>
      </c>
      <c r="E290" t="s">
        <v>200</v>
      </c>
      <c r="F290" s="58">
        <v>162.58327326022601</v>
      </c>
      <c r="G290">
        <f t="shared" si="96"/>
        <v>162.58327326022601</v>
      </c>
      <c r="P290" t="str">
        <f t="shared" si="95"/>
        <v>03_20 à 29 ans</v>
      </c>
      <c r="Q290" t="s">
        <v>93</v>
      </c>
      <c r="R290" t="s">
        <v>38</v>
      </c>
      <c r="S290">
        <v>14997.993794144</v>
      </c>
      <c r="AC290" t="str">
        <f t="shared" si="81"/>
        <v>8402_Ouvriers non qualifiés de type industriel_1</v>
      </c>
      <c r="AD290" t="str">
        <f>INDEX(PDC!$I$1:$L$33,MATCH('RP2016'!AF290,PDC!I:I,0),MATCH(PDC!$K$1,PDC!$I$1:$L$1,0))</f>
        <v>Ouvriers non qualifiés de type industriel</v>
      </c>
      <c r="AE290" t="s">
        <v>199</v>
      </c>
      <c r="AF290" t="s">
        <v>290</v>
      </c>
      <c r="AG290" t="s">
        <v>119</v>
      </c>
      <c r="AH290" s="58">
        <v>1045.7059959650301</v>
      </c>
      <c r="AI290">
        <f t="shared" si="82"/>
        <v>1045.7059959650301</v>
      </c>
      <c r="AL290" t="str">
        <f t="shared" si="83"/>
        <v>8413_Information et communication</v>
      </c>
      <c r="AM290" t="str">
        <f>INDEX(PDC!$F$42:$G$60,MATCH('RP2016'!$AO290,PDC!$F$42:$F$60,0),2)</f>
        <v>Information et communication</v>
      </c>
      <c r="AN290">
        <v>8413</v>
      </c>
      <c r="AO290" t="s">
        <v>319</v>
      </c>
      <c r="AP290">
        <v>176.98</v>
      </c>
      <c r="AQ290">
        <v>79.930000000000007</v>
      </c>
      <c r="AR290">
        <v>22.48</v>
      </c>
      <c r="AS290">
        <v>3.21</v>
      </c>
      <c r="AT290">
        <f t="shared" si="84"/>
        <v>256.90999999999997</v>
      </c>
      <c r="AU290">
        <f t="shared" si="85"/>
        <v>25.69</v>
      </c>
      <c r="AV290" s="82">
        <f t="shared" si="86"/>
        <v>176.98</v>
      </c>
      <c r="AW290" s="82">
        <f t="shared" si="87"/>
        <v>79.930000000000007</v>
      </c>
      <c r="AX290" s="82">
        <f t="shared" si="88"/>
        <v>22.48</v>
      </c>
      <c r="AY290" s="82" t="str">
        <f t="shared" si="89"/>
        <v>(s)</v>
      </c>
      <c r="AZ290" s="82">
        <f t="shared" si="90"/>
        <v>256.90999999999997</v>
      </c>
      <c r="BA290" s="82">
        <f t="shared" si="91"/>
        <v>25.69</v>
      </c>
      <c r="BB290" s="82">
        <f t="shared" si="92"/>
        <v>282.59999999999997</v>
      </c>
      <c r="BE290" t="str">
        <f t="shared" si="93"/>
        <v>8406_GZ_TP1_SEXE1</v>
      </c>
      <c r="BF290">
        <v>1</v>
      </c>
      <c r="BG290" t="s">
        <v>199</v>
      </c>
      <c r="BH290" t="s">
        <v>217</v>
      </c>
      <c r="BI290" t="s">
        <v>129</v>
      </c>
      <c r="BJ290" s="61">
        <v>5420.2691323668796</v>
      </c>
      <c r="BK290" s="61">
        <f t="shared" si="94"/>
        <v>5420.2691323668796</v>
      </c>
    </row>
    <row r="291" spans="1:63" x14ac:dyDescent="0.35">
      <c r="A291" t="str">
        <f t="shared" si="79"/>
        <v>8401_Activités informatiques et services d'information_1</v>
      </c>
      <c r="B291" t="str">
        <f>INDEX(PDC!$F$1:$G$40,MATCH('RP2016'!C291,PDC!F:F,0),MATCH(PDC!$G$1,PDC!$F$1:$G$1,0))</f>
        <v>Activités informatiques et services d'information</v>
      </c>
      <c r="C291" t="s">
        <v>222</v>
      </c>
      <c r="D291" t="s">
        <v>117</v>
      </c>
      <c r="E291" t="s">
        <v>199</v>
      </c>
      <c r="F291" s="58">
        <v>965.14902093251499</v>
      </c>
      <c r="G291">
        <f t="shared" si="96"/>
        <v>965.14902093251499</v>
      </c>
      <c r="P291" t="str">
        <f t="shared" si="95"/>
        <v>03_30 à 39 ans</v>
      </c>
      <c r="Q291" t="s">
        <v>93</v>
      </c>
      <c r="R291" t="s">
        <v>39</v>
      </c>
      <c r="S291">
        <v>17823.0099297948</v>
      </c>
      <c r="AC291" t="str">
        <f t="shared" si="81"/>
        <v>8402_Ouvriers non qualifiés de type industriel_2</v>
      </c>
      <c r="AD291" t="str">
        <f>INDEX(PDC!$I$1:$L$33,MATCH('RP2016'!AF291,PDC!I:I,0),MATCH(PDC!$K$1,PDC!$I$1:$L$1,0))</f>
        <v>Ouvriers non qualifiés de type industriel</v>
      </c>
      <c r="AE291" t="s">
        <v>200</v>
      </c>
      <c r="AF291" t="s">
        <v>290</v>
      </c>
      <c r="AG291" t="s">
        <v>119</v>
      </c>
      <c r="AH291" s="58">
        <v>529.53138059951095</v>
      </c>
      <c r="AI291">
        <f t="shared" si="82"/>
        <v>529.53138059951095</v>
      </c>
      <c r="AL291" t="str">
        <f t="shared" si="83"/>
        <v>8413_Activités financières et d'assurance</v>
      </c>
      <c r="AM291" t="str">
        <f>INDEX(PDC!$F$42:$G$60,MATCH('RP2016'!$AO291,PDC!$F$42:$F$60,0),2)</f>
        <v>Activités financières et d'assurance</v>
      </c>
      <c r="AN291">
        <v>8413</v>
      </c>
      <c r="AO291" t="s">
        <v>223</v>
      </c>
      <c r="AP291">
        <v>218.35</v>
      </c>
      <c r="AQ291">
        <v>412.66</v>
      </c>
      <c r="AR291">
        <v>40.119999999999997</v>
      </c>
      <c r="AS291">
        <v>31.96</v>
      </c>
      <c r="AT291">
        <f t="shared" si="84"/>
        <v>631.01</v>
      </c>
      <c r="AU291">
        <f t="shared" si="85"/>
        <v>72.08</v>
      </c>
      <c r="AV291" s="82">
        <f t="shared" si="86"/>
        <v>218.35</v>
      </c>
      <c r="AW291" s="82">
        <f t="shared" si="87"/>
        <v>412.66</v>
      </c>
      <c r="AX291" s="82">
        <f t="shared" si="88"/>
        <v>40.119999999999997</v>
      </c>
      <c r="AY291" s="82">
        <f t="shared" si="89"/>
        <v>31.96</v>
      </c>
      <c r="AZ291" s="82">
        <f t="shared" si="90"/>
        <v>631.01</v>
      </c>
      <c r="BA291" s="82">
        <f t="shared" si="91"/>
        <v>72.08</v>
      </c>
      <c r="BB291" s="82">
        <f t="shared" si="92"/>
        <v>703.09</v>
      </c>
      <c r="BE291" t="str">
        <f t="shared" si="93"/>
        <v>8406_GZ_TP2_SEXE1</v>
      </c>
      <c r="BF291">
        <v>1</v>
      </c>
      <c r="BG291" t="s">
        <v>200</v>
      </c>
      <c r="BH291" t="s">
        <v>217</v>
      </c>
      <c r="BI291" t="s">
        <v>129</v>
      </c>
      <c r="BJ291" s="61">
        <v>318.59818906365302</v>
      </c>
      <c r="BK291" s="61">
        <f t="shared" si="94"/>
        <v>318.59818906365302</v>
      </c>
    </row>
    <row r="292" spans="1:63" x14ac:dyDescent="0.35">
      <c r="A292" t="str">
        <f t="shared" si="79"/>
        <v>8401_Activités informatiques et services d'information_2</v>
      </c>
      <c r="B292" t="str">
        <f>INDEX(PDC!$F$1:$G$40,MATCH('RP2016'!C292,PDC!F:F,0),MATCH(PDC!$G$1,PDC!$F$1:$G$1,0))</f>
        <v>Activités informatiques et services d'information</v>
      </c>
      <c r="C292" t="s">
        <v>222</v>
      </c>
      <c r="D292" t="s">
        <v>117</v>
      </c>
      <c r="E292" t="s">
        <v>200</v>
      </c>
      <c r="F292" s="58">
        <v>424.47391155896901</v>
      </c>
      <c r="G292">
        <f t="shared" si="96"/>
        <v>424.47391155896901</v>
      </c>
      <c r="P292" t="str">
        <f t="shared" si="95"/>
        <v>03_40 à 49 ans</v>
      </c>
      <c r="Q292" t="s">
        <v>93</v>
      </c>
      <c r="R292" t="s">
        <v>40</v>
      </c>
      <c r="S292">
        <v>21735.187691109601</v>
      </c>
      <c r="AC292" t="str">
        <f t="shared" si="81"/>
        <v>8402_Ouvriers non qualifiés de type artisanal_1</v>
      </c>
      <c r="AD292" t="str">
        <f>INDEX(PDC!$I$1:$L$33,MATCH('RP2016'!AF292,PDC!I:I,0),MATCH(PDC!$K$1,PDC!$I$1:$L$1,0))</f>
        <v>Ouvriers non qualifiés de type artisanal</v>
      </c>
      <c r="AE292" t="s">
        <v>199</v>
      </c>
      <c r="AF292" t="s">
        <v>291</v>
      </c>
      <c r="AG292" t="s">
        <v>119</v>
      </c>
      <c r="AH292" s="58">
        <v>1194.8702223786199</v>
      </c>
      <c r="AI292">
        <f t="shared" si="82"/>
        <v>1194.8702223786199</v>
      </c>
      <c r="AL292" t="str">
        <f t="shared" si="83"/>
        <v>8413_Activités immobilières</v>
      </c>
      <c r="AM292" t="str">
        <f>INDEX(PDC!$F$42:$G$60,MATCH('RP2016'!$AO292,PDC!$F$42:$F$60,0),2)</f>
        <v>Activités immobilières</v>
      </c>
      <c r="AN292">
        <v>8413</v>
      </c>
      <c r="AO292" t="s">
        <v>224</v>
      </c>
      <c r="AP292">
        <v>290.31</v>
      </c>
      <c r="AQ292">
        <v>510.25</v>
      </c>
      <c r="AR292">
        <v>182.22</v>
      </c>
      <c r="AS292">
        <v>238.5</v>
      </c>
      <c r="AT292">
        <f t="shared" si="84"/>
        <v>800.56</v>
      </c>
      <c r="AU292">
        <f t="shared" si="85"/>
        <v>420.72</v>
      </c>
      <c r="AV292" s="82">
        <f t="shared" si="86"/>
        <v>290.31</v>
      </c>
      <c r="AW292" s="82">
        <f t="shared" si="87"/>
        <v>510.25</v>
      </c>
      <c r="AX292" s="82">
        <f t="shared" si="88"/>
        <v>182.22</v>
      </c>
      <c r="AY292" s="82">
        <f t="shared" si="89"/>
        <v>238.5</v>
      </c>
      <c r="AZ292" s="82">
        <f t="shared" si="90"/>
        <v>800.56</v>
      </c>
      <c r="BA292" s="82">
        <f t="shared" si="91"/>
        <v>420.72</v>
      </c>
      <c r="BB292" s="82">
        <f t="shared" si="92"/>
        <v>1221.28</v>
      </c>
      <c r="BE292" t="str">
        <f t="shared" si="93"/>
        <v>8406_HZ_TP1_SEXE1</v>
      </c>
      <c r="BF292">
        <v>1</v>
      </c>
      <c r="BG292" t="s">
        <v>199</v>
      </c>
      <c r="BH292" t="s">
        <v>218</v>
      </c>
      <c r="BI292" t="s">
        <v>129</v>
      </c>
      <c r="BJ292" s="61">
        <v>3538.4227247814301</v>
      </c>
      <c r="BK292" s="61">
        <f t="shared" si="94"/>
        <v>3538.4227247814301</v>
      </c>
    </row>
    <row r="293" spans="1:63" x14ac:dyDescent="0.35">
      <c r="A293" t="str">
        <f t="shared" si="79"/>
        <v>8401_Activités financières et d'assurance_1</v>
      </c>
      <c r="B293" t="str">
        <f>INDEX(PDC!$F$1:$G$40,MATCH('RP2016'!C293,PDC!F:F,0),MATCH(PDC!$G$1,PDC!$F$1:$G$1,0))</f>
        <v>Activités financières et d'assurance</v>
      </c>
      <c r="C293" t="s">
        <v>223</v>
      </c>
      <c r="D293" t="s">
        <v>117</v>
      </c>
      <c r="E293" t="s">
        <v>199</v>
      </c>
      <c r="F293" s="58">
        <v>1428.9227980660801</v>
      </c>
      <c r="G293">
        <f t="shared" si="96"/>
        <v>1428.9227980660801</v>
      </c>
      <c r="P293" t="str">
        <f t="shared" si="95"/>
        <v>03_50 à 59 ans</v>
      </c>
      <c r="Q293" t="s">
        <v>93</v>
      </c>
      <c r="R293" t="s">
        <v>41</v>
      </c>
      <c r="S293">
        <v>21278.4241360044</v>
      </c>
      <c r="AC293" t="str">
        <f t="shared" si="81"/>
        <v>8402_Ouvriers non qualifiés de type artisanal_2</v>
      </c>
      <c r="AD293" t="str">
        <f>INDEX(PDC!$I$1:$L$33,MATCH('RP2016'!AF293,PDC!I:I,0),MATCH(PDC!$K$1,PDC!$I$1:$L$1,0))</f>
        <v>Ouvriers non qualifiés de type artisanal</v>
      </c>
      <c r="AE293" t="s">
        <v>200</v>
      </c>
      <c r="AF293" t="s">
        <v>291</v>
      </c>
      <c r="AG293" t="s">
        <v>119</v>
      </c>
      <c r="AH293" s="58">
        <v>340.04301887808498</v>
      </c>
      <c r="AI293">
        <f t="shared" si="82"/>
        <v>340.04301887808498</v>
      </c>
      <c r="AL293" t="str">
        <f t="shared" si="83"/>
        <v>8413_Activités scientifiques et techniques ; services administratifs et de soutien</v>
      </c>
      <c r="AM293" t="str">
        <f>INDEX(PDC!$F$42:$G$60,MATCH('RP2016'!$AO293,PDC!$F$42:$F$60,0),2)</f>
        <v>Activités scientifiques et techniques ; services administratifs et de soutien</v>
      </c>
      <c r="AN293">
        <v>8413</v>
      </c>
      <c r="AO293" t="s">
        <v>320</v>
      </c>
      <c r="AP293">
        <v>741.47</v>
      </c>
      <c r="AQ293">
        <v>1410.57</v>
      </c>
      <c r="AR293">
        <v>801.65</v>
      </c>
      <c r="AS293">
        <v>658.22</v>
      </c>
      <c r="AT293">
        <f t="shared" si="84"/>
        <v>2152.04</v>
      </c>
      <c r="AU293">
        <f t="shared" si="85"/>
        <v>1459.87</v>
      </c>
      <c r="AV293" s="82">
        <f t="shared" si="86"/>
        <v>741.47</v>
      </c>
      <c r="AW293" s="82">
        <f t="shared" si="87"/>
        <v>1410.57</v>
      </c>
      <c r="AX293" s="82">
        <f t="shared" si="88"/>
        <v>801.65</v>
      </c>
      <c r="AY293" s="82">
        <f t="shared" si="89"/>
        <v>658.22</v>
      </c>
      <c r="AZ293" s="82">
        <f t="shared" si="90"/>
        <v>2152.04</v>
      </c>
      <c r="BA293" s="82">
        <f t="shared" si="91"/>
        <v>1459.87</v>
      </c>
      <c r="BB293" s="82">
        <f t="shared" si="92"/>
        <v>3611.91</v>
      </c>
      <c r="BE293" t="str">
        <f t="shared" si="93"/>
        <v>8406_HZ_TP2_SEXE1</v>
      </c>
      <c r="BF293">
        <v>1</v>
      </c>
      <c r="BG293" t="s">
        <v>200</v>
      </c>
      <c r="BH293" t="s">
        <v>218</v>
      </c>
      <c r="BI293" t="s">
        <v>129</v>
      </c>
      <c r="BJ293" s="61">
        <v>195.41496831751701</v>
      </c>
      <c r="BK293" s="61">
        <f t="shared" si="94"/>
        <v>195.41496831751701</v>
      </c>
    </row>
    <row r="294" spans="1:63" x14ac:dyDescent="0.35">
      <c r="A294" t="str">
        <f t="shared" si="79"/>
        <v>8401_Activités financières et d'assurance_2</v>
      </c>
      <c r="B294" t="str">
        <f>INDEX(PDC!$F$1:$G$40,MATCH('RP2016'!C294,PDC!F:F,0),MATCH(PDC!$G$1,PDC!$F$1:$G$1,0))</f>
        <v>Activités financières et d'assurance</v>
      </c>
      <c r="C294" t="s">
        <v>223</v>
      </c>
      <c r="D294" t="s">
        <v>117</v>
      </c>
      <c r="E294" t="s">
        <v>200</v>
      </c>
      <c r="F294" s="58">
        <v>2213.0339103371298</v>
      </c>
      <c r="G294">
        <f t="shared" si="96"/>
        <v>2213.0339103371298</v>
      </c>
      <c r="P294" t="str">
        <f t="shared" si="95"/>
        <v>03_60 ans et plus</v>
      </c>
      <c r="Q294" t="s">
        <v>93</v>
      </c>
      <c r="R294" t="s">
        <v>42</v>
      </c>
      <c r="S294">
        <v>3524.71691262786</v>
      </c>
      <c r="AC294" t="str">
        <f t="shared" si="81"/>
        <v>8402_Ouvriers agricoles_1</v>
      </c>
      <c r="AD294" t="str">
        <f>INDEX(PDC!$I$1:$L$33,MATCH('RP2016'!AF294,PDC!I:I,0),MATCH(PDC!$K$1,PDC!$I$1:$L$1,0))</f>
        <v>Ouvriers agricoles</v>
      </c>
      <c r="AE294" t="s">
        <v>199</v>
      </c>
      <c r="AF294" t="s">
        <v>109</v>
      </c>
      <c r="AG294" t="s">
        <v>119</v>
      </c>
      <c r="AH294" s="58">
        <v>341.13209992966301</v>
      </c>
      <c r="AI294">
        <f t="shared" si="82"/>
        <v>341.13209992966301</v>
      </c>
      <c r="AL294" t="str">
        <f t="shared" si="83"/>
        <v>8413_Administration publique, enseignement, santé humaine et action sociale</v>
      </c>
      <c r="AM294" t="str">
        <f>INDEX(PDC!$F$42:$G$60,MATCH('RP2016'!$AO294,PDC!$F$42:$F$60,0),2)</f>
        <v>Administration publique, enseignement, santé humaine et action sociale</v>
      </c>
      <c r="AN294">
        <v>8413</v>
      </c>
      <c r="AO294" t="s">
        <v>321</v>
      </c>
      <c r="AP294">
        <v>872.81</v>
      </c>
      <c r="AQ294">
        <v>2789.96</v>
      </c>
      <c r="AR294">
        <v>707.38</v>
      </c>
      <c r="AS294">
        <v>1396.65</v>
      </c>
      <c r="AT294">
        <f t="shared" si="84"/>
        <v>3662.77</v>
      </c>
      <c r="AU294">
        <f t="shared" si="85"/>
        <v>2104.0300000000002</v>
      </c>
      <c r="AV294" s="82">
        <f t="shared" si="86"/>
        <v>872.81</v>
      </c>
      <c r="AW294" s="82">
        <f t="shared" si="87"/>
        <v>2789.96</v>
      </c>
      <c r="AX294" s="82">
        <f t="shared" si="88"/>
        <v>707.38</v>
      </c>
      <c r="AY294" s="82">
        <f t="shared" si="89"/>
        <v>1396.65</v>
      </c>
      <c r="AZ294" s="82">
        <f t="shared" si="90"/>
        <v>3662.77</v>
      </c>
      <c r="BA294" s="82">
        <f t="shared" si="91"/>
        <v>2104.0300000000002</v>
      </c>
      <c r="BB294" s="82">
        <f t="shared" si="92"/>
        <v>5766.8</v>
      </c>
      <c r="BE294" t="str">
        <f t="shared" si="93"/>
        <v>8406_IZ_TP1_SEXE1</v>
      </c>
      <c r="BF294">
        <v>1</v>
      </c>
      <c r="BG294" t="s">
        <v>199</v>
      </c>
      <c r="BH294" t="s">
        <v>219</v>
      </c>
      <c r="BI294" t="s">
        <v>129</v>
      </c>
      <c r="BJ294" s="61">
        <v>624.98974489193199</v>
      </c>
      <c r="BK294" s="61">
        <f t="shared" si="94"/>
        <v>624.98974489193199</v>
      </c>
    </row>
    <row r="295" spans="1:63" x14ac:dyDescent="0.35">
      <c r="A295" t="str">
        <f t="shared" si="79"/>
        <v>8401_Activités immobilières_1</v>
      </c>
      <c r="B295" t="str">
        <f>INDEX(PDC!$F$1:$G$40,MATCH('RP2016'!C295,PDC!F:F,0),MATCH(PDC!$G$1,PDC!$F$1:$G$1,0))</f>
        <v>Activités immobilières</v>
      </c>
      <c r="C295" t="s">
        <v>224</v>
      </c>
      <c r="D295" t="s">
        <v>117</v>
      </c>
      <c r="E295" t="s">
        <v>199</v>
      </c>
      <c r="F295" s="58">
        <v>493.74976573819703</v>
      </c>
      <c r="G295">
        <f t="shared" si="96"/>
        <v>493.74976573819703</v>
      </c>
      <c r="P295" t="str">
        <f t="shared" si="95"/>
        <v>03_moins de 20 ans</v>
      </c>
      <c r="Q295" t="s">
        <v>93</v>
      </c>
      <c r="R295" t="s">
        <v>37</v>
      </c>
      <c r="S295">
        <v>2471.5187054562598</v>
      </c>
      <c r="AC295" t="str">
        <f t="shared" si="81"/>
        <v>8402_Ouvriers agricoles_2</v>
      </c>
      <c r="AD295" t="str">
        <f>INDEX(PDC!$I$1:$L$33,MATCH('RP2016'!AF295,PDC!I:I,0),MATCH(PDC!$K$1,PDC!$I$1:$L$1,0))</f>
        <v>Ouvriers agricoles</v>
      </c>
      <c r="AE295" t="s">
        <v>200</v>
      </c>
      <c r="AF295" t="s">
        <v>109</v>
      </c>
      <c r="AG295" t="s">
        <v>119</v>
      </c>
      <c r="AH295" s="58">
        <v>105.502956461739</v>
      </c>
      <c r="AI295">
        <f t="shared" si="82"/>
        <v>105.502956461739</v>
      </c>
      <c r="AL295" t="str">
        <f t="shared" si="83"/>
        <v>8413_Autres activités de services</v>
      </c>
      <c r="AM295" t="str">
        <f>INDEX(PDC!$F$42:$G$60,MATCH('RP2016'!$AO295,PDC!$F$42:$F$60,0),2)</f>
        <v>Autres activités de services</v>
      </c>
      <c r="AN295">
        <v>8413</v>
      </c>
      <c r="AO295" t="s">
        <v>322</v>
      </c>
      <c r="AP295">
        <v>439.71</v>
      </c>
      <c r="AQ295">
        <v>628.32000000000005</v>
      </c>
      <c r="AR295">
        <v>538.75</v>
      </c>
      <c r="AS295">
        <v>580.04999999999995</v>
      </c>
      <c r="AT295">
        <f t="shared" si="84"/>
        <v>1068.03</v>
      </c>
      <c r="AU295">
        <f t="shared" si="85"/>
        <v>1118.8</v>
      </c>
      <c r="AV295" s="82">
        <f t="shared" si="86"/>
        <v>439.71</v>
      </c>
      <c r="AW295" s="82">
        <f t="shared" si="87"/>
        <v>628.32000000000005</v>
      </c>
      <c r="AX295" s="82">
        <f t="shared" si="88"/>
        <v>538.75</v>
      </c>
      <c r="AY295" s="82">
        <f t="shared" si="89"/>
        <v>580.04999999999995</v>
      </c>
      <c r="AZ295" s="82">
        <f t="shared" si="90"/>
        <v>1068.03</v>
      </c>
      <c r="BA295" s="82">
        <f t="shared" si="91"/>
        <v>1118.8</v>
      </c>
      <c r="BB295" s="82">
        <f t="shared" si="92"/>
        <v>2186.83</v>
      </c>
      <c r="BE295" t="str">
        <f t="shared" si="93"/>
        <v>8406_IZ_TP2_SEXE1</v>
      </c>
      <c r="BF295">
        <v>1</v>
      </c>
      <c r="BG295" t="s">
        <v>200</v>
      </c>
      <c r="BH295" t="s">
        <v>219</v>
      </c>
      <c r="BI295" t="s">
        <v>129</v>
      </c>
      <c r="BJ295" s="61">
        <v>186.28302637499601</v>
      </c>
      <c r="BK295" s="61">
        <f t="shared" si="94"/>
        <v>186.28302637499601</v>
      </c>
    </row>
    <row r="296" spans="1:63" x14ac:dyDescent="0.35">
      <c r="A296" t="str">
        <f t="shared" si="79"/>
        <v>8401_Activités immobilières_2</v>
      </c>
      <c r="B296" t="str">
        <f>INDEX(PDC!$F$1:$G$40,MATCH('RP2016'!C296,PDC!F:F,0),MATCH(PDC!$G$1,PDC!$F$1:$G$1,0))</f>
        <v>Activités immobilières</v>
      </c>
      <c r="C296" t="s">
        <v>224</v>
      </c>
      <c r="D296" t="s">
        <v>117</v>
      </c>
      <c r="E296" t="s">
        <v>200</v>
      </c>
      <c r="F296" s="58">
        <v>885.61501769985</v>
      </c>
      <c r="G296">
        <f t="shared" si="96"/>
        <v>885.61501769985</v>
      </c>
      <c r="P296" t="str">
        <f t="shared" si="95"/>
        <v>07_20 à 29 ans</v>
      </c>
      <c r="Q296" t="s">
        <v>95</v>
      </c>
      <c r="R296" t="s">
        <v>38</v>
      </c>
      <c r="S296">
        <v>12954.6917292904</v>
      </c>
      <c r="AC296" t="str">
        <f t="shared" si="81"/>
        <v>8403_Professions libérales*_1</v>
      </c>
      <c r="AD296" t="str">
        <f>INDEX(PDC!$I$1:$L$33,MATCH('RP2016'!AF296,PDC!I:I,0),MATCH(PDC!$K$1,PDC!$I$1:$L$1,0))</f>
        <v>Professions libérales*</v>
      </c>
      <c r="AE296" t="s">
        <v>199</v>
      </c>
      <c r="AF296" t="s">
        <v>273</v>
      </c>
      <c r="AG296" t="s">
        <v>121</v>
      </c>
      <c r="AH296" s="58">
        <v>27.547772261253101</v>
      </c>
      <c r="AI296">
        <f t="shared" si="82"/>
        <v>27.547772261253101</v>
      </c>
      <c r="AL296" t="str">
        <f t="shared" si="83"/>
        <v>8413_Tous secteurs</v>
      </c>
      <c r="AM296" t="str">
        <f>INDEX(PDC!$F$42:$G$60,MATCH('RP2016'!$AO296,PDC!$F$42:$F$60,0),2)</f>
        <v>Tous secteurs</v>
      </c>
      <c r="AN296">
        <v>8413</v>
      </c>
      <c r="AO296" t="s">
        <v>78</v>
      </c>
      <c r="AP296">
        <v>13327.46</v>
      </c>
      <c r="AQ296">
        <v>10929.71</v>
      </c>
      <c r="AR296">
        <v>8334.69</v>
      </c>
      <c r="AS296">
        <v>7508.85</v>
      </c>
      <c r="AT296">
        <f t="shared" si="84"/>
        <v>24257.17</v>
      </c>
      <c r="AU296">
        <f t="shared" si="85"/>
        <v>15843.54</v>
      </c>
      <c r="AV296" s="82">
        <f t="shared" si="86"/>
        <v>13327.46</v>
      </c>
      <c r="AW296" s="82">
        <f t="shared" si="87"/>
        <v>10929.71</v>
      </c>
      <c r="AX296" s="82">
        <f t="shared" si="88"/>
        <v>8334.69</v>
      </c>
      <c r="AY296" s="82">
        <f t="shared" si="89"/>
        <v>7508.85</v>
      </c>
      <c r="AZ296" s="82">
        <f t="shared" si="90"/>
        <v>24257.17</v>
      </c>
      <c r="BA296" s="82">
        <f t="shared" si="91"/>
        <v>15843.54</v>
      </c>
      <c r="BB296" s="82">
        <f t="shared" si="92"/>
        <v>40100.71</v>
      </c>
      <c r="BE296" t="str">
        <f t="shared" si="93"/>
        <v>8406_JZ_TP1_SEXE1</v>
      </c>
      <c r="BF296">
        <v>1</v>
      </c>
      <c r="BG296" t="s">
        <v>199</v>
      </c>
      <c r="BH296" t="s">
        <v>319</v>
      </c>
      <c r="BI296" t="s">
        <v>129</v>
      </c>
      <c r="BJ296" s="61">
        <v>567.65803544116795</v>
      </c>
      <c r="BK296" s="61">
        <f t="shared" si="94"/>
        <v>567.65803544116795</v>
      </c>
    </row>
    <row r="297" spans="1:63" x14ac:dyDescent="0.35">
      <c r="A297" t="str">
        <f t="shared" si="79"/>
        <v>8401_Activités juridiques, comptables, de gestion, d'architecture, d'ingénierie, de contrôle et d'analyses techniques_1</v>
      </c>
      <c r="B297" t="str">
        <f>INDEX(PDC!$F$1:$G$40,MATCH('RP2016'!C297,PDC!F:F,0),MATCH(PDC!$G$1,PDC!$F$1:$G$1,0))</f>
        <v>Activités juridiques, comptables, de gestion, d'architecture, d'ingénierie, de contrôle et d'analyses techniques</v>
      </c>
      <c r="C297" t="s">
        <v>225</v>
      </c>
      <c r="D297" t="s">
        <v>117</v>
      </c>
      <c r="E297" t="s">
        <v>199</v>
      </c>
      <c r="F297" s="58">
        <v>2057.3892630640498</v>
      </c>
      <c r="G297">
        <f t="shared" si="96"/>
        <v>2057.3892630640498</v>
      </c>
      <c r="P297" t="str">
        <f t="shared" si="95"/>
        <v>07_30 à 39 ans</v>
      </c>
      <c r="Q297" t="s">
        <v>95</v>
      </c>
      <c r="R297" t="s">
        <v>39</v>
      </c>
      <c r="S297">
        <v>15530.630278348601</v>
      </c>
      <c r="AC297" t="str">
        <f t="shared" si="81"/>
        <v>8403_Professions libérales*_2</v>
      </c>
      <c r="AD297" t="str">
        <f>INDEX(PDC!$I$1:$L$33,MATCH('RP2016'!AF297,PDC!I:I,0),MATCH(PDC!$K$1,PDC!$I$1:$L$1,0))</f>
        <v>Professions libérales*</v>
      </c>
      <c r="AE297" t="s">
        <v>200</v>
      </c>
      <c r="AF297" t="s">
        <v>273</v>
      </c>
      <c r="AG297" t="s">
        <v>121</v>
      </c>
      <c r="AH297" s="58">
        <v>44.2069914295271</v>
      </c>
      <c r="AI297">
        <f t="shared" si="82"/>
        <v>44.2069914295271</v>
      </c>
      <c r="AL297" t="str">
        <f t="shared" si="83"/>
        <v>8414_Agriculture, sylviculture et pêche</v>
      </c>
      <c r="AM297" t="str">
        <f>INDEX(PDC!$F$42:$G$60,MATCH('RP2016'!$AO297,PDC!$F$42:$F$60,0),2)</f>
        <v>Agriculture, sylviculture et pêche</v>
      </c>
      <c r="AN297">
        <v>8414</v>
      </c>
      <c r="AO297" t="s">
        <v>198</v>
      </c>
      <c r="AP297">
        <v>52.22</v>
      </c>
      <c r="AQ297">
        <v>14.89</v>
      </c>
      <c r="AR297">
        <v>16.260000000000002</v>
      </c>
      <c r="AS297">
        <v>10.039999999999999</v>
      </c>
      <c r="AT297">
        <f t="shared" si="84"/>
        <v>67.11</v>
      </c>
      <c r="AU297">
        <f t="shared" si="85"/>
        <v>26.3</v>
      </c>
      <c r="AV297" s="82">
        <f t="shared" si="86"/>
        <v>52.22</v>
      </c>
      <c r="AW297" s="82">
        <f t="shared" si="87"/>
        <v>14.89</v>
      </c>
      <c r="AX297" s="82">
        <f t="shared" si="88"/>
        <v>16.260000000000002</v>
      </c>
      <c r="AY297" s="82">
        <f t="shared" si="89"/>
        <v>10.039999999999999</v>
      </c>
      <c r="AZ297" s="82">
        <f t="shared" si="90"/>
        <v>67.11</v>
      </c>
      <c r="BA297" s="82">
        <f t="shared" si="91"/>
        <v>26.3</v>
      </c>
      <c r="BB297" s="82">
        <f t="shared" si="92"/>
        <v>93.41</v>
      </c>
      <c r="BE297" t="str">
        <f t="shared" si="93"/>
        <v>8406_JZ_TP2_SEXE1</v>
      </c>
      <c r="BF297">
        <v>1</v>
      </c>
      <c r="BG297" t="s">
        <v>200</v>
      </c>
      <c r="BH297" t="s">
        <v>319</v>
      </c>
      <c r="BI297" t="s">
        <v>129</v>
      </c>
      <c r="BJ297" s="61">
        <v>29.422419098459699</v>
      </c>
      <c r="BK297" s="61">
        <f t="shared" si="94"/>
        <v>29.422419098459699</v>
      </c>
    </row>
    <row r="298" spans="1:63" x14ac:dyDescent="0.35">
      <c r="A298" t="str">
        <f t="shared" si="79"/>
        <v>8401_Activités juridiques, comptables, de gestion, d'architecture, d'ingénierie, de contrôle et d'analyses techniques_2</v>
      </c>
      <c r="B298" t="str">
        <f>INDEX(PDC!$F$1:$G$40,MATCH('RP2016'!C298,PDC!F:F,0),MATCH(PDC!$G$1,PDC!$F$1:$G$1,0))</f>
        <v>Activités juridiques, comptables, de gestion, d'architecture, d'ingénierie, de contrôle et d'analyses techniques</v>
      </c>
      <c r="C298" t="s">
        <v>225</v>
      </c>
      <c r="D298" t="s">
        <v>117</v>
      </c>
      <c r="E298" t="s">
        <v>200</v>
      </c>
      <c r="F298" s="58">
        <v>2414.23093910751</v>
      </c>
      <c r="G298">
        <f t="shared" si="96"/>
        <v>2414.23093910751</v>
      </c>
      <c r="P298" t="str">
        <f t="shared" si="95"/>
        <v>07_40 à 49 ans</v>
      </c>
      <c r="Q298" t="s">
        <v>95</v>
      </c>
      <c r="R298" t="s">
        <v>40</v>
      </c>
      <c r="S298">
        <v>19732.380162082402</v>
      </c>
      <c r="AC298" t="str">
        <f t="shared" si="81"/>
        <v>8403_Cadres de la fonction publique_1</v>
      </c>
      <c r="AD298" t="str">
        <f>INDEX(PDC!$I$1:$L$33,MATCH('RP2016'!AF298,PDC!I:I,0),MATCH(PDC!$K$1,PDC!$I$1:$L$1,0))</f>
        <v>Cadres de la fonction publique</v>
      </c>
      <c r="AE298" t="s">
        <v>199</v>
      </c>
      <c r="AF298" t="s">
        <v>274</v>
      </c>
      <c r="AG298" t="s">
        <v>121</v>
      </c>
      <c r="AH298" s="58">
        <v>87.4154848332835</v>
      </c>
      <c r="AI298">
        <f t="shared" si="82"/>
        <v>87.4154848332835</v>
      </c>
      <c r="AL298" t="str">
        <f t="shared" si="83"/>
        <v>8414_Fabrication de denrées alimentaires, de boissons et  de produits à base de tabac</v>
      </c>
      <c r="AM298" t="str">
        <f>INDEX(PDC!$F$42:$G$60,MATCH('RP2016'!$AO298,PDC!$F$42:$F$60,0),2)</f>
        <v>Fabrication de denrées alimentaires, de boissons et  de produits à base de tabac</v>
      </c>
      <c r="AN298">
        <v>8414</v>
      </c>
      <c r="AO298" t="s">
        <v>314</v>
      </c>
      <c r="AP298">
        <v>164.89</v>
      </c>
      <c r="AQ298">
        <v>153.75</v>
      </c>
      <c r="AR298">
        <v>45.59</v>
      </c>
      <c r="AS298">
        <v>52.26</v>
      </c>
      <c r="AT298">
        <f t="shared" si="84"/>
        <v>318.64</v>
      </c>
      <c r="AU298">
        <f t="shared" si="85"/>
        <v>97.85</v>
      </c>
      <c r="AV298" s="82">
        <f t="shared" si="86"/>
        <v>164.89</v>
      </c>
      <c r="AW298" s="82">
        <f t="shared" si="87"/>
        <v>153.75</v>
      </c>
      <c r="AX298" s="82">
        <f t="shared" si="88"/>
        <v>45.59</v>
      </c>
      <c r="AY298" s="82">
        <f t="shared" si="89"/>
        <v>52.26</v>
      </c>
      <c r="AZ298" s="82">
        <f t="shared" si="90"/>
        <v>318.64</v>
      </c>
      <c r="BA298" s="82">
        <f t="shared" si="91"/>
        <v>97.85</v>
      </c>
      <c r="BB298" s="82">
        <f t="shared" si="92"/>
        <v>416.49</v>
      </c>
      <c r="BE298" t="str">
        <f t="shared" si="93"/>
        <v>8406_KZ_TP1_SEXE1</v>
      </c>
      <c r="BF298">
        <v>1</v>
      </c>
      <c r="BG298" t="s">
        <v>199</v>
      </c>
      <c r="BH298" t="s">
        <v>223</v>
      </c>
      <c r="BI298" t="s">
        <v>129</v>
      </c>
      <c r="BJ298" s="61">
        <v>445.45904151297799</v>
      </c>
      <c r="BK298" s="61">
        <f t="shared" si="94"/>
        <v>445.45904151297799</v>
      </c>
    </row>
    <row r="299" spans="1:63" x14ac:dyDescent="0.35">
      <c r="A299" t="str">
        <f t="shared" si="79"/>
        <v>8401_Recherche-développement scientifique_1</v>
      </c>
      <c r="B299" t="str">
        <f>INDEX(PDC!$F$1:$G$40,MATCH('RP2016'!C299,PDC!F:F,0),MATCH(PDC!$G$1,PDC!$F$1:$G$1,0))</f>
        <v>Recherche-développement scientifique</v>
      </c>
      <c r="C299" t="s">
        <v>226</v>
      </c>
      <c r="D299" t="s">
        <v>117</v>
      </c>
      <c r="E299" t="s">
        <v>199</v>
      </c>
      <c r="F299" s="58">
        <v>79.084207207066498</v>
      </c>
      <c r="G299">
        <f t="shared" si="96"/>
        <v>79.084207207066498</v>
      </c>
      <c r="P299" t="str">
        <f t="shared" si="95"/>
        <v>07_50 à 59 ans</v>
      </c>
      <c r="Q299" t="s">
        <v>95</v>
      </c>
      <c r="R299" t="s">
        <v>41</v>
      </c>
      <c r="S299">
        <v>18213.104228860298</v>
      </c>
      <c r="AC299" t="str">
        <f t="shared" si="81"/>
        <v>8403_Cadres de la fonction publique_2</v>
      </c>
      <c r="AD299" t="str">
        <f>INDEX(PDC!$I$1:$L$33,MATCH('RP2016'!AF299,PDC!I:I,0),MATCH(PDC!$K$1,PDC!$I$1:$L$1,0))</f>
        <v>Cadres de la fonction publique</v>
      </c>
      <c r="AE299" t="s">
        <v>200</v>
      </c>
      <c r="AF299" t="s">
        <v>274</v>
      </c>
      <c r="AG299" t="s">
        <v>121</v>
      </c>
      <c r="AH299" s="58">
        <v>23.634835627204801</v>
      </c>
      <c r="AI299">
        <f t="shared" si="82"/>
        <v>23.634835627204801</v>
      </c>
      <c r="AL299" t="str">
        <f t="shared" si="83"/>
        <v>8414_Fabrication d'équipements électriques, électroniques, informatiques ; fabrication de machines</v>
      </c>
      <c r="AM299" t="str">
        <f>INDEX(PDC!$F$42:$G$60,MATCH('RP2016'!$AO299,PDC!$F$42:$F$60,0),2)</f>
        <v>Fabrication d'équipements électriques, électroniques, informatiques ; fabrication de machines</v>
      </c>
      <c r="AN299">
        <v>8414</v>
      </c>
      <c r="AO299" t="s">
        <v>315</v>
      </c>
      <c r="AP299">
        <v>908.11</v>
      </c>
      <c r="AQ299">
        <v>595.64</v>
      </c>
      <c r="AR299">
        <v>66.36</v>
      </c>
      <c r="AS299">
        <v>20.83</v>
      </c>
      <c r="AT299">
        <f t="shared" si="84"/>
        <v>1503.75</v>
      </c>
      <c r="AU299">
        <f t="shared" si="85"/>
        <v>87.19</v>
      </c>
      <c r="AV299" s="82">
        <f t="shared" si="86"/>
        <v>908.11</v>
      </c>
      <c r="AW299" s="82">
        <f t="shared" si="87"/>
        <v>595.64</v>
      </c>
      <c r="AX299" s="82">
        <f t="shared" si="88"/>
        <v>66.36</v>
      </c>
      <c r="AY299" s="82">
        <f t="shared" si="89"/>
        <v>20.83</v>
      </c>
      <c r="AZ299" s="82">
        <f t="shared" si="90"/>
        <v>1503.75</v>
      </c>
      <c r="BA299" s="82">
        <f t="shared" si="91"/>
        <v>87.19</v>
      </c>
      <c r="BB299" s="82">
        <f t="shared" si="92"/>
        <v>1590.94</v>
      </c>
      <c r="BE299" t="str">
        <f t="shared" si="93"/>
        <v>8406_KZ_TP2_SEXE1</v>
      </c>
      <c r="BF299">
        <v>1</v>
      </c>
      <c r="BG299" t="s">
        <v>200</v>
      </c>
      <c r="BH299" t="s">
        <v>223</v>
      </c>
      <c r="BI299" t="s">
        <v>129</v>
      </c>
      <c r="BJ299" s="61">
        <v>22.229856277658001</v>
      </c>
      <c r="BK299" s="61">
        <f t="shared" si="94"/>
        <v>22.229856277658001</v>
      </c>
    </row>
    <row r="300" spans="1:63" x14ac:dyDescent="0.35">
      <c r="A300" t="str">
        <f t="shared" si="79"/>
        <v>8401_Recherche-développement scientifique_2</v>
      </c>
      <c r="B300" t="str">
        <f>INDEX(PDC!$F$1:$G$40,MATCH('RP2016'!C300,PDC!F:F,0),MATCH(PDC!$G$1,PDC!$F$1:$G$1,0))</f>
        <v>Recherche-développement scientifique</v>
      </c>
      <c r="C300" t="s">
        <v>226</v>
      </c>
      <c r="D300" t="s">
        <v>117</v>
      </c>
      <c r="E300" t="s">
        <v>200</v>
      </c>
      <c r="F300" s="58">
        <v>56.048682416077497</v>
      </c>
      <c r="G300">
        <f t="shared" si="96"/>
        <v>56.048682416077497</v>
      </c>
      <c r="P300" t="str">
        <f t="shared" si="95"/>
        <v>07_60 ans et plus</v>
      </c>
      <c r="Q300" t="s">
        <v>95</v>
      </c>
      <c r="R300" t="s">
        <v>42</v>
      </c>
      <c r="S300">
        <v>2690.79395873153</v>
      </c>
      <c r="AC300" t="str">
        <f t="shared" si="81"/>
        <v>8403_Professeurs, professions scientifiques_1</v>
      </c>
      <c r="AD300" t="str">
        <f>INDEX(PDC!$I$1:$L$33,MATCH('RP2016'!AF300,PDC!I:I,0),MATCH(PDC!$K$1,PDC!$I$1:$L$1,0))</f>
        <v>Professeurs, professions scientifiques</v>
      </c>
      <c r="AE300" t="s">
        <v>199</v>
      </c>
      <c r="AF300" t="s">
        <v>275</v>
      </c>
      <c r="AG300" t="s">
        <v>121</v>
      </c>
      <c r="AH300" s="58">
        <v>70.112993898847805</v>
      </c>
      <c r="AI300">
        <f t="shared" si="82"/>
        <v>70.112993898847805</v>
      </c>
      <c r="AL300" t="str">
        <f t="shared" si="83"/>
        <v>8414_Fabrication de matériels de transport</v>
      </c>
      <c r="AM300" t="str">
        <f>INDEX(PDC!$F$42:$G$60,MATCH('RP2016'!$AO300,PDC!$F$42:$F$60,0),2)</f>
        <v>Fabrication de matériels de transport</v>
      </c>
      <c r="AN300">
        <v>8414</v>
      </c>
      <c r="AO300" t="s">
        <v>316</v>
      </c>
      <c r="AP300">
        <v>220.24</v>
      </c>
      <c r="AQ300">
        <v>184.44</v>
      </c>
      <c r="AR300">
        <v>14.47</v>
      </c>
      <c r="AS300">
        <v>4.87</v>
      </c>
      <c r="AT300">
        <f t="shared" si="84"/>
        <v>404.68</v>
      </c>
      <c r="AU300">
        <f t="shared" si="85"/>
        <v>19.34</v>
      </c>
      <c r="AV300" s="82">
        <f t="shared" si="86"/>
        <v>220.24</v>
      </c>
      <c r="AW300" s="82">
        <f t="shared" si="87"/>
        <v>184.44</v>
      </c>
      <c r="AX300" s="82">
        <f t="shared" si="88"/>
        <v>14.47</v>
      </c>
      <c r="AY300" s="82" t="str">
        <f t="shared" si="89"/>
        <v>(s)</v>
      </c>
      <c r="AZ300" s="82">
        <f t="shared" si="90"/>
        <v>404.68</v>
      </c>
      <c r="BA300" s="82">
        <f t="shared" si="91"/>
        <v>19.34</v>
      </c>
      <c r="BB300" s="82">
        <f t="shared" si="92"/>
        <v>424.02</v>
      </c>
      <c r="BE300" t="str">
        <f t="shared" si="93"/>
        <v>8406_LZ_TP1_SEXE1</v>
      </c>
      <c r="BF300">
        <v>1</v>
      </c>
      <c r="BG300" t="s">
        <v>199</v>
      </c>
      <c r="BH300" t="s">
        <v>224</v>
      </c>
      <c r="BI300" t="s">
        <v>129</v>
      </c>
      <c r="BJ300" s="61">
        <v>266.68552095140001</v>
      </c>
      <c r="BK300" s="61">
        <f t="shared" si="94"/>
        <v>266.68552095140001</v>
      </c>
    </row>
    <row r="301" spans="1:63" x14ac:dyDescent="0.35">
      <c r="A301" t="str">
        <f t="shared" si="79"/>
        <v>8401_Autres activités spécialisées, scientifiques et techniques_1</v>
      </c>
      <c r="B301" t="str">
        <f>INDEX(PDC!$F$1:$G$40,MATCH('RP2016'!C301,PDC!F:F,0),MATCH(PDC!$G$1,PDC!$F$1:$G$1,0))</f>
        <v>Autres activités spécialisées, scientifiques et techniques</v>
      </c>
      <c r="C301" t="s">
        <v>227</v>
      </c>
      <c r="D301" t="s">
        <v>117</v>
      </c>
      <c r="E301" t="s">
        <v>199</v>
      </c>
      <c r="F301" s="58">
        <v>388.28899664795102</v>
      </c>
      <c r="G301">
        <f t="shared" si="96"/>
        <v>388.28899664795102</v>
      </c>
      <c r="P301" t="str">
        <f t="shared" si="95"/>
        <v>07_moins de 20 ans</v>
      </c>
      <c r="Q301" t="s">
        <v>95</v>
      </c>
      <c r="R301" t="s">
        <v>37</v>
      </c>
      <c r="S301">
        <v>1657.1663734056499</v>
      </c>
      <c r="AC301" t="str">
        <f t="shared" si="81"/>
        <v>8403_Professeurs, professions scientifiques_2</v>
      </c>
      <c r="AD301" t="str">
        <f>INDEX(PDC!$I$1:$L$33,MATCH('RP2016'!AF301,PDC!I:I,0),MATCH(PDC!$K$1,PDC!$I$1:$L$1,0))</f>
        <v>Professeurs, professions scientifiques</v>
      </c>
      <c r="AE301" t="s">
        <v>200</v>
      </c>
      <c r="AF301" t="s">
        <v>275</v>
      </c>
      <c r="AG301" t="s">
        <v>121</v>
      </c>
      <c r="AH301" s="58">
        <v>158.70258781005899</v>
      </c>
      <c r="AI301">
        <f t="shared" si="82"/>
        <v>158.70258781005899</v>
      </c>
      <c r="AL301" t="str">
        <f t="shared" si="83"/>
        <v>8414_Fabrication d'autres produits industriels</v>
      </c>
      <c r="AM301" t="str">
        <f>INDEX(PDC!$F$42:$G$60,MATCH('RP2016'!$AO301,PDC!$F$42:$F$60,0),2)</f>
        <v>Fabrication d'autres produits industriels</v>
      </c>
      <c r="AN301">
        <v>8414</v>
      </c>
      <c r="AO301" t="s">
        <v>317</v>
      </c>
      <c r="AP301">
        <v>5044.28</v>
      </c>
      <c r="AQ301">
        <v>2564.44</v>
      </c>
      <c r="AR301">
        <v>341.64</v>
      </c>
      <c r="AS301">
        <v>135.88999999999999</v>
      </c>
      <c r="AT301">
        <f t="shared" si="84"/>
        <v>7608.7199999999993</v>
      </c>
      <c r="AU301">
        <f t="shared" si="85"/>
        <v>477.53</v>
      </c>
      <c r="AV301" s="82">
        <f t="shared" si="86"/>
        <v>5044.28</v>
      </c>
      <c r="AW301" s="82">
        <f t="shared" si="87"/>
        <v>2564.44</v>
      </c>
      <c r="AX301" s="82">
        <f t="shared" si="88"/>
        <v>341.64</v>
      </c>
      <c r="AY301" s="82">
        <f t="shared" si="89"/>
        <v>135.88999999999999</v>
      </c>
      <c r="AZ301" s="82">
        <f t="shared" si="90"/>
        <v>7608.7199999999993</v>
      </c>
      <c r="BA301" s="82">
        <f t="shared" si="91"/>
        <v>477.53</v>
      </c>
      <c r="BB301" s="82">
        <f t="shared" si="92"/>
        <v>8086.2499999999991</v>
      </c>
      <c r="BE301" t="str">
        <f t="shared" si="93"/>
        <v>8406_LZ_TP2_SEXE1</v>
      </c>
      <c r="BF301">
        <v>1</v>
      </c>
      <c r="BG301" t="s">
        <v>200</v>
      </c>
      <c r="BH301" t="s">
        <v>224</v>
      </c>
      <c r="BI301" t="s">
        <v>129</v>
      </c>
      <c r="BJ301" s="61">
        <v>12.054593416375299</v>
      </c>
      <c r="BK301" s="61">
        <f t="shared" si="94"/>
        <v>12.054593416375299</v>
      </c>
    </row>
    <row r="302" spans="1:63" x14ac:dyDescent="0.35">
      <c r="A302" t="str">
        <f t="shared" si="79"/>
        <v>8401_Autres activités spécialisées, scientifiques et techniques_2</v>
      </c>
      <c r="B302" t="str">
        <f>INDEX(PDC!$F$1:$G$40,MATCH('RP2016'!C302,PDC!F:F,0),MATCH(PDC!$G$1,PDC!$F$1:$G$1,0))</f>
        <v>Autres activités spécialisées, scientifiques et techniques</v>
      </c>
      <c r="C302" t="s">
        <v>227</v>
      </c>
      <c r="D302" t="s">
        <v>117</v>
      </c>
      <c r="E302" t="s">
        <v>200</v>
      </c>
      <c r="F302" s="58">
        <v>504.338857526749</v>
      </c>
      <c r="G302">
        <f t="shared" si="96"/>
        <v>504.338857526749</v>
      </c>
      <c r="P302" t="str">
        <f t="shared" si="95"/>
        <v>15_20 à 29 ans</v>
      </c>
      <c r="Q302" t="s">
        <v>97</v>
      </c>
      <c r="R302" t="s">
        <v>38</v>
      </c>
      <c r="S302">
        <v>6612.6008595738003</v>
      </c>
      <c r="AC302" t="str">
        <f t="shared" si="81"/>
        <v>8403_Professions de l'information, des arts et des spectacles_1</v>
      </c>
      <c r="AD302" t="str">
        <f>INDEX(PDC!$I$1:$L$33,MATCH('RP2016'!AF302,PDC!I:I,0),MATCH(PDC!$K$1,PDC!$I$1:$L$1,0))</f>
        <v>Professions de l'information, des arts et des spectacles</v>
      </c>
      <c r="AE302" t="s">
        <v>199</v>
      </c>
      <c r="AF302" t="s">
        <v>276</v>
      </c>
      <c r="AG302" t="s">
        <v>121</v>
      </c>
      <c r="AH302" s="58">
        <v>52.746398283536799</v>
      </c>
      <c r="AI302">
        <f t="shared" si="82"/>
        <v>52.746398283536799</v>
      </c>
      <c r="AL302" t="str">
        <f t="shared" si="83"/>
        <v>8414_Industries extractives,  énergie, eau, gestion des déchets et dépollution</v>
      </c>
      <c r="AM302" t="str">
        <f>INDEX(PDC!$F$42:$G$60,MATCH('RP2016'!$AO302,PDC!$F$42:$F$60,0),2)</f>
        <v>Industries extractives,  énergie, eau, gestion des déchets et dépollution</v>
      </c>
      <c r="AN302">
        <v>8414</v>
      </c>
      <c r="AO302" t="s">
        <v>318</v>
      </c>
      <c r="AP302">
        <v>280.48</v>
      </c>
      <c r="AQ302">
        <v>27.69</v>
      </c>
      <c r="AR302">
        <v>12.86</v>
      </c>
      <c r="AT302">
        <f t="shared" si="84"/>
        <v>308.17</v>
      </c>
      <c r="AU302">
        <f t="shared" si="85"/>
        <v>12.86</v>
      </c>
      <c r="AV302" s="82">
        <f t="shared" si="86"/>
        <v>280.48</v>
      </c>
      <c r="AW302" s="82">
        <f t="shared" si="87"/>
        <v>27.69</v>
      </c>
      <c r="AX302" s="82">
        <f t="shared" si="88"/>
        <v>12.86</v>
      </c>
      <c r="AY302" s="82">
        <f t="shared" si="89"/>
        <v>0</v>
      </c>
      <c r="AZ302" s="82">
        <f t="shared" si="90"/>
        <v>308.17</v>
      </c>
      <c r="BA302" s="82">
        <f t="shared" si="91"/>
        <v>12.86</v>
      </c>
      <c r="BB302" s="82">
        <f t="shared" si="92"/>
        <v>321.03000000000003</v>
      </c>
      <c r="BE302" t="str">
        <f t="shared" si="93"/>
        <v>8406_MN_TP1_SEXE1</v>
      </c>
      <c r="BF302">
        <v>1</v>
      </c>
      <c r="BG302" t="s">
        <v>199</v>
      </c>
      <c r="BH302" t="s">
        <v>320</v>
      </c>
      <c r="BI302" t="s">
        <v>129</v>
      </c>
      <c r="BJ302" s="61">
        <v>4024.4500321790101</v>
      </c>
      <c r="BK302" s="61">
        <f t="shared" si="94"/>
        <v>4024.4500321790101</v>
      </c>
    </row>
    <row r="303" spans="1:63" x14ac:dyDescent="0.35">
      <c r="A303" t="str">
        <f t="shared" si="79"/>
        <v>8401_Activités de services administratifs et de soutien_1</v>
      </c>
      <c r="B303" t="str">
        <f>INDEX(PDC!$F$1:$G$40,MATCH('RP2016'!C303,PDC!F:F,0),MATCH(PDC!$G$1,PDC!$F$1:$G$1,0))</f>
        <v>Activités de services administratifs et de soutien</v>
      </c>
      <c r="C303" t="s">
        <v>228</v>
      </c>
      <c r="D303" t="s">
        <v>117</v>
      </c>
      <c r="E303" t="s">
        <v>199</v>
      </c>
      <c r="F303" s="58">
        <v>3251.4462997308901</v>
      </c>
      <c r="G303">
        <f t="shared" si="96"/>
        <v>3251.4462997308901</v>
      </c>
      <c r="P303" t="str">
        <f t="shared" si="95"/>
        <v>15_30 à 39 ans</v>
      </c>
      <c r="Q303" t="s">
        <v>97</v>
      </c>
      <c r="R303" t="s">
        <v>39</v>
      </c>
      <c r="S303">
        <v>7771.1421455971804</v>
      </c>
      <c r="AC303" t="str">
        <f t="shared" si="81"/>
        <v>8403_Professions de l'information, des arts et des spectacles_2</v>
      </c>
      <c r="AD303" t="str">
        <f>INDEX(PDC!$I$1:$L$33,MATCH('RP2016'!AF303,PDC!I:I,0),MATCH(PDC!$K$1,PDC!$I$1:$L$1,0))</f>
        <v>Professions de l'information, des arts et des spectacles</v>
      </c>
      <c r="AE303" t="s">
        <v>200</v>
      </c>
      <c r="AF303" t="s">
        <v>276</v>
      </c>
      <c r="AG303" t="s">
        <v>121</v>
      </c>
      <c r="AH303" s="58">
        <v>45.093310331435703</v>
      </c>
      <c r="AI303">
        <f t="shared" si="82"/>
        <v>45.093310331435703</v>
      </c>
      <c r="AL303" t="str">
        <f t="shared" si="83"/>
        <v>8414_Construction</v>
      </c>
      <c r="AM303" t="str">
        <f>INDEX(PDC!$F$42:$G$60,MATCH('RP2016'!$AO303,PDC!$F$42:$F$60,0),2)</f>
        <v>Construction</v>
      </c>
      <c r="AN303">
        <v>8414</v>
      </c>
      <c r="AO303" t="s">
        <v>216</v>
      </c>
      <c r="AP303">
        <v>1226.1199999999999</v>
      </c>
      <c r="AQ303">
        <v>214.01</v>
      </c>
      <c r="AR303">
        <v>274.89</v>
      </c>
      <c r="AS303">
        <v>16.71</v>
      </c>
      <c r="AT303">
        <f t="shared" si="84"/>
        <v>1440.1299999999999</v>
      </c>
      <c r="AU303">
        <f t="shared" si="85"/>
        <v>291.59999999999997</v>
      </c>
      <c r="AV303" s="82">
        <f t="shared" si="86"/>
        <v>1226.1199999999999</v>
      </c>
      <c r="AW303" s="82">
        <f t="shared" si="87"/>
        <v>214.01</v>
      </c>
      <c r="AX303" s="82">
        <f t="shared" si="88"/>
        <v>274.89</v>
      </c>
      <c r="AY303" s="82">
        <f t="shared" si="89"/>
        <v>16.71</v>
      </c>
      <c r="AZ303" s="82">
        <f t="shared" si="90"/>
        <v>1440.1299999999999</v>
      </c>
      <c r="BA303" s="82">
        <f t="shared" si="91"/>
        <v>291.59999999999997</v>
      </c>
      <c r="BB303" s="82">
        <f t="shared" si="92"/>
        <v>1731.7299999999998</v>
      </c>
      <c r="BE303" t="str">
        <f t="shared" si="93"/>
        <v>8406_MN_TP2_SEXE1</v>
      </c>
      <c r="BF303">
        <v>1</v>
      </c>
      <c r="BG303" t="s">
        <v>200</v>
      </c>
      <c r="BH303" t="s">
        <v>320</v>
      </c>
      <c r="BI303" t="s">
        <v>129</v>
      </c>
      <c r="BJ303" s="61">
        <v>410.79106696556101</v>
      </c>
      <c r="BK303" s="61">
        <f t="shared" si="94"/>
        <v>410.79106696556101</v>
      </c>
    </row>
    <row r="304" spans="1:63" x14ac:dyDescent="0.35">
      <c r="A304" t="str">
        <f t="shared" si="79"/>
        <v>8401_Activités de services administratifs et de soutien_2</v>
      </c>
      <c r="B304" t="str">
        <f>INDEX(PDC!$F$1:$G$40,MATCH('RP2016'!C304,PDC!F:F,0),MATCH(PDC!$G$1,PDC!$F$1:$G$1,0))</f>
        <v>Activités de services administratifs et de soutien</v>
      </c>
      <c r="C304" t="s">
        <v>228</v>
      </c>
      <c r="D304" t="s">
        <v>117</v>
      </c>
      <c r="E304" t="s">
        <v>200</v>
      </c>
      <c r="F304" s="58">
        <v>2615.42982193329</v>
      </c>
      <c r="G304">
        <f t="shared" si="96"/>
        <v>2615.42982193329</v>
      </c>
      <c r="P304" t="str">
        <f t="shared" si="95"/>
        <v>15_40 à 49 ans</v>
      </c>
      <c r="Q304" t="s">
        <v>97</v>
      </c>
      <c r="R304" t="s">
        <v>40</v>
      </c>
      <c r="S304">
        <v>9060.2282940291097</v>
      </c>
      <c r="AC304" t="str">
        <f t="shared" si="81"/>
        <v>8403_Cadres administratifs et commerciaux d'entreprise_1</v>
      </c>
      <c r="AD304" t="str">
        <f>INDEX(PDC!$I$1:$L$33,MATCH('RP2016'!AF304,PDC!I:I,0),MATCH(PDC!$K$1,PDC!$I$1:$L$1,0))</f>
        <v>Cadres administratifs et commerciaux d'entreprise</v>
      </c>
      <c r="AE304" t="s">
        <v>199</v>
      </c>
      <c r="AF304" t="s">
        <v>277</v>
      </c>
      <c r="AG304" t="s">
        <v>121</v>
      </c>
      <c r="AH304" s="58">
        <v>377.92086733570699</v>
      </c>
      <c r="AI304">
        <f t="shared" si="82"/>
        <v>377.92086733570699</v>
      </c>
      <c r="AL304" t="str">
        <f t="shared" si="83"/>
        <v>8414_Commerce ; réparation d'automobiles et de motocycles</v>
      </c>
      <c r="AM304" t="str">
        <f>INDEX(PDC!$F$42:$G$60,MATCH('RP2016'!$AO304,PDC!$F$42:$F$60,0),2)</f>
        <v>Commerce ; réparation d'automobiles et de motocycles</v>
      </c>
      <c r="AN304">
        <v>8414</v>
      </c>
      <c r="AO304" t="s">
        <v>217</v>
      </c>
      <c r="AP304">
        <v>1379.68</v>
      </c>
      <c r="AQ304">
        <v>1524.05</v>
      </c>
      <c r="AR304">
        <v>223.32</v>
      </c>
      <c r="AS304">
        <v>242.04</v>
      </c>
      <c r="AT304">
        <f t="shared" si="84"/>
        <v>2903.73</v>
      </c>
      <c r="AU304">
        <f t="shared" si="85"/>
        <v>465.36</v>
      </c>
      <c r="AV304" s="82">
        <f t="shared" si="86"/>
        <v>1379.68</v>
      </c>
      <c r="AW304" s="82">
        <f t="shared" si="87"/>
        <v>1524.05</v>
      </c>
      <c r="AX304" s="82">
        <f t="shared" si="88"/>
        <v>223.32</v>
      </c>
      <c r="AY304" s="82">
        <f t="shared" si="89"/>
        <v>242.04</v>
      </c>
      <c r="AZ304" s="82">
        <f t="shared" si="90"/>
        <v>2903.73</v>
      </c>
      <c r="BA304" s="82">
        <f t="shared" si="91"/>
        <v>465.36</v>
      </c>
      <c r="BB304" s="82">
        <f t="shared" si="92"/>
        <v>3369.09</v>
      </c>
      <c r="BE304" t="str">
        <f t="shared" si="93"/>
        <v>8406_OQ_TP1_SEXE1</v>
      </c>
      <c r="BF304">
        <v>1</v>
      </c>
      <c r="BG304" t="s">
        <v>199</v>
      </c>
      <c r="BH304" t="s">
        <v>321</v>
      </c>
      <c r="BI304" t="s">
        <v>129</v>
      </c>
      <c r="BJ304" s="61">
        <v>1775.3120484742101</v>
      </c>
      <c r="BK304" s="61">
        <f t="shared" si="94"/>
        <v>1775.3120484742101</v>
      </c>
    </row>
    <row r="305" spans="1:63" x14ac:dyDescent="0.35">
      <c r="A305" t="str">
        <f t="shared" si="79"/>
        <v>8401_Administration publique_1</v>
      </c>
      <c r="B305" t="str">
        <f>INDEX(PDC!$F$1:$G$40,MATCH('RP2016'!C305,PDC!F:F,0),MATCH(PDC!$G$1,PDC!$F$1:$G$1,0))</f>
        <v>Administration publique</v>
      </c>
      <c r="C305" t="s">
        <v>229</v>
      </c>
      <c r="D305" t="s">
        <v>117</v>
      </c>
      <c r="E305" t="s">
        <v>199</v>
      </c>
      <c r="F305" s="58">
        <v>1620.16488213149</v>
      </c>
      <c r="G305">
        <f t="shared" si="96"/>
        <v>1620.16488213149</v>
      </c>
      <c r="P305" t="str">
        <f t="shared" si="95"/>
        <v>15_50 à 59 ans</v>
      </c>
      <c r="Q305" t="s">
        <v>97</v>
      </c>
      <c r="R305" t="s">
        <v>41</v>
      </c>
      <c r="S305">
        <v>9105.2103277964798</v>
      </c>
      <c r="AC305" t="str">
        <f t="shared" si="81"/>
        <v>8403_Cadres administratifs et commerciaux d'entreprise_2</v>
      </c>
      <c r="AD305" t="str">
        <f>INDEX(PDC!$I$1:$L$33,MATCH('RP2016'!AF305,PDC!I:I,0),MATCH(PDC!$K$1,PDC!$I$1:$L$1,0))</f>
        <v>Cadres administratifs et commerciaux d'entreprise</v>
      </c>
      <c r="AE305" t="s">
        <v>200</v>
      </c>
      <c r="AF305" t="s">
        <v>277</v>
      </c>
      <c r="AG305" t="s">
        <v>121</v>
      </c>
      <c r="AH305" s="58">
        <v>280.11980037870001</v>
      </c>
      <c r="AI305">
        <f t="shared" si="82"/>
        <v>280.11980037870001</v>
      </c>
      <c r="AL305" t="str">
        <f t="shared" si="83"/>
        <v>8414_Transports et entreposage</v>
      </c>
      <c r="AM305" t="str">
        <f>INDEX(PDC!$F$42:$G$60,MATCH('RP2016'!$AO305,PDC!$F$42:$F$60,0),2)</f>
        <v>Transports et entreposage</v>
      </c>
      <c r="AN305">
        <v>8414</v>
      </c>
      <c r="AO305" t="s">
        <v>218</v>
      </c>
      <c r="AP305">
        <v>566.71</v>
      </c>
      <c r="AQ305">
        <v>286.26</v>
      </c>
      <c r="AR305">
        <v>246.84</v>
      </c>
      <c r="AS305">
        <v>155.66999999999999</v>
      </c>
      <c r="AT305">
        <f t="shared" si="84"/>
        <v>852.97</v>
      </c>
      <c r="AU305">
        <f t="shared" si="85"/>
        <v>402.51</v>
      </c>
      <c r="AV305" s="82">
        <f t="shared" si="86"/>
        <v>566.71</v>
      </c>
      <c r="AW305" s="82">
        <f t="shared" si="87"/>
        <v>286.26</v>
      </c>
      <c r="AX305" s="82">
        <f t="shared" si="88"/>
        <v>246.84</v>
      </c>
      <c r="AY305" s="82">
        <f t="shared" si="89"/>
        <v>155.66999999999999</v>
      </c>
      <c r="AZ305" s="82">
        <f t="shared" si="90"/>
        <v>852.97</v>
      </c>
      <c r="BA305" s="82">
        <f t="shared" si="91"/>
        <v>402.51</v>
      </c>
      <c r="BB305" s="82">
        <f t="shared" si="92"/>
        <v>1255.48</v>
      </c>
      <c r="BE305" t="str">
        <f t="shared" si="93"/>
        <v>8406_OQ_TP2_SEXE1</v>
      </c>
      <c r="BF305">
        <v>1</v>
      </c>
      <c r="BG305" t="s">
        <v>200</v>
      </c>
      <c r="BH305" t="s">
        <v>321</v>
      </c>
      <c r="BI305" t="s">
        <v>129</v>
      </c>
      <c r="BJ305" s="61">
        <v>334.669294541341</v>
      </c>
      <c r="BK305" s="61">
        <f t="shared" si="94"/>
        <v>334.669294541341</v>
      </c>
    </row>
    <row r="306" spans="1:63" x14ac:dyDescent="0.35">
      <c r="A306" t="str">
        <f t="shared" si="79"/>
        <v>8401_Administration publique_2</v>
      </c>
      <c r="B306" t="str">
        <f>INDEX(PDC!$F$1:$G$40,MATCH('RP2016'!C306,PDC!F:F,0),MATCH(PDC!$G$1,PDC!$F$1:$G$1,0))</f>
        <v>Administration publique</v>
      </c>
      <c r="C306" t="s">
        <v>229</v>
      </c>
      <c r="D306" t="s">
        <v>117</v>
      </c>
      <c r="E306" t="s">
        <v>200</v>
      </c>
      <c r="F306" s="58">
        <v>2193.48170143374</v>
      </c>
      <c r="G306">
        <f t="shared" si="96"/>
        <v>2193.48170143374</v>
      </c>
      <c r="P306" t="str">
        <f t="shared" si="95"/>
        <v>15_60 ans et plus</v>
      </c>
      <c r="Q306" t="s">
        <v>97</v>
      </c>
      <c r="R306" t="s">
        <v>42</v>
      </c>
      <c r="S306">
        <v>1579.0424161707899</v>
      </c>
      <c r="AC306" t="str">
        <f t="shared" si="81"/>
        <v>8403_Ingénieurs et cadres techniques d'entreprise_1</v>
      </c>
      <c r="AD306" t="str">
        <f>INDEX(PDC!$I$1:$L$33,MATCH('RP2016'!AF306,PDC!I:I,0),MATCH(PDC!$K$1,PDC!$I$1:$L$1,0))</f>
        <v>Ingénieurs et cadres techniques d'entreprise</v>
      </c>
      <c r="AE306" t="s">
        <v>199</v>
      </c>
      <c r="AF306" t="s">
        <v>101</v>
      </c>
      <c r="AG306" t="s">
        <v>121</v>
      </c>
      <c r="AH306" s="58">
        <v>379.66148374723099</v>
      </c>
      <c r="AI306">
        <f t="shared" si="82"/>
        <v>379.66148374723099</v>
      </c>
      <c r="AL306" t="str">
        <f t="shared" si="83"/>
        <v>8414_Hébergement et restauration</v>
      </c>
      <c r="AM306" t="str">
        <f>INDEX(PDC!$F$42:$G$60,MATCH('RP2016'!$AO306,PDC!$F$42:$F$60,0),2)</f>
        <v>Hébergement et restauration</v>
      </c>
      <c r="AN306">
        <v>8414</v>
      </c>
      <c r="AO306" t="s">
        <v>219</v>
      </c>
      <c r="AP306">
        <v>365.04</v>
      </c>
      <c r="AQ306">
        <v>423.93</v>
      </c>
      <c r="AR306">
        <v>341.47</v>
      </c>
      <c r="AS306">
        <v>300.22000000000003</v>
      </c>
      <c r="AT306">
        <f t="shared" si="84"/>
        <v>788.97</v>
      </c>
      <c r="AU306">
        <f t="shared" si="85"/>
        <v>641.69000000000005</v>
      </c>
      <c r="AV306" s="82">
        <f t="shared" si="86"/>
        <v>365.04</v>
      </c>
      <c r="AW306" s="82">
        <f t="shared" si="87"/>
        <v>423.93</v>
      </c>
      <c r="AX306" s="82">
        <f t="shared" si="88"/>
        <v>341.47</v>
      </c>
      <c r="AY306" s="82">
        <f t="shared" si="89"/>
        <v>300.22000000000003</v>
      </c>
      <c r="AZ306" s="82">
        <f t="shared" si="90"/>
        <v>788.97</v>
      </c>
      <c r="BA306" s="82">
        <f t="shared" si="91"/>
        <v>641.69000000000005</v>
      </c>
      <c r="BB306" s="82">
        <f t="shared" si="92"/>
        <v>1430.66</v>
      </c>
      <c r="BE306" t="str">
        <f t="shared" si="93"/>
        <v>8406_RU_TP1_SEXE1</v>
      </c>
      <c r="BF306">
        <v>1</v>
      </c>
      <c r="BG306" t="s">
        <v>199</v>
      </c>
      <c r="BH306" t="s">
        <v>322</v>
      </c>
      <c r="BI306" t="s">
        <v>129</v>
      </c>
      <c r="BJ306" s="61">
        <v>721.04705076849905</v>
      </c>
      <c r="BK306" s="61">
        <f t="shared" si="94"/>
        <v>721.04705076849905</v>
      </c>
    </row>
    <row r="307" spans="1:63" x14ac:dyDescent="0.35">
      <c r="A307" t="str">
        <f t="shared" si="79"/>
        <v>8401_Enseignement_1</v>
      </c>
      <c r="B307" t="str">
        <f>INDEX(PDC!$F$1:$G$40,MATCH('RP2016'!C307,PDC!F:F,0),MATCH(PDC!$G$1,PDC!$F$1:$G$1,0))</f>
        <v>Enseignement</v>
      </c>
      <c r="C307" t="s">
        <v>230</v>
      </c>
      <c r="D307" t="s">
        <v>117</v>
      </c>
      <c r="E307" t="s">
        <v>199</v>
      </c>
      <c r="F307" s="58">
        <v>860.76632729755704</v>
      </c>
      <c r="G307">
        <f t="shared" si="96"/>
        <v>860.76632729755704</v>
      </c>
      <c r="P307" t="str">
        <f t="shared" si="95"/>
        <v>15_moins de 20 ans</v>
      </c>
      <c r="Q307" t="s">
        <v>97</v>
      </c>
      <c r="R307" t="s">
        <v>37</v>
      </c>
      <c r="S307">
        <v>897.53475663322502</v>
      </c>
      <c r="AC307" t="str">
        <f t="shared" si="81"/>
        <v>8403_Ingénieurs et cadres techniques d'entreprise_2</v>
      </c>
      <c r="AD307" t="str">
        <f>INDEX(PDC!$I$1:$L$33,MATCH('RP2016'!AF307,PDC!I:I,0),MATCH(PDC!$K$1,PDC!$I$1:$L$1,0))</f>
        <v>Ingénieurs et cadres techniques d'entreprise</v>
      </c>
      <c r="AE307" t="s">
        <v>200</v>
      </c>
      <c r="AF307" t="s">
        <v>101</v>
      </c>
      <c r="AG307" t="s">
        <v>121</v>
      </c>
      <c r="AH307" s="58">
        <v>89.417982915413006</v>
      </c>
      <c r="AI307">
        <f t="shared" si="82"/>
        <v>89.417982915413006</v>
      </c>
      <c r="AL307" t="str">
        <f t="shared" si="83"/>
        <v>8414_Information et communication</v>
      </c>
      <c r="AM307" t="str">
        <f>INDEX(PDC!$F$42:$G$60,MATCH('RP2016'!$AO307,PDC!$F$42:$F$60,0),2)</f>
        <v>Information et communication</v>
      </c>
      <c r="AN307">
        <v>8414</v>
      </c>
      <c r="AO307" t="s">
        <v>319</v>
      </c>
      <c r="AP307">
        <v>79.47</v>
      </c>
      <c r="AQ307">
        <v>39.6</v>
      </c>
      <c r="AR307">
        <v>3.57</v>
      </c>
      <c r="AS307">
        <v>5.0599999999999996</v>
      </c>
      <c r="AT307">
        <f t="shared" si="84"/>
        <v>119.07</v>
      </c>
      <c r="AU307">
        <f t="shared" si="85"/>
        <v>8.629999999999999</v>
      </c>
      <c r="AV307" s="82">
        <f t="shared" si="86"/>
        <v>79.47</v>
      </c>
      <c r="AW307" s="82">
        <f t="shared" si="87"/>
        <v>39.6</v>
      </c>
      <c r="AX307" s="82" t="str">
        <f t="shared" si="88"/>
        <v>(s)</v>
      </c>
      <c r="AY307" s="82">
        <f t="shared" si="89"/>
        <v>5.0599999999999996</v>
      </c>
      <c r="AZ307" s="82">
        <f t="shared" si="90"/>
        <v>119.07</v>
      </c>
      <c r="BA307" s="82">
        <f t="shared" si="91"/>
        <v>8.629999999999999</v>
      </c>
      <c r="BB307" s="82">
        <f t="shared" si="92"/>
        <v>127.69999999999999</v>
      </c>
      <c r="BE307" t="str">
        <f t="shared" si="93"/>
        <v>8406_RU_TP2_SEXE1</v>
      </c>
      <c r="BF307">
        <v>1</v>
      </c>
      <c r="BG307" t="s">
        <v>200</v>
      </c>
      <c r="BH307" t="s">
        <v>322</v>
      </c>
      <c r="BI307" t="s">
        <v>129</v>
      </c>
      <c r="BJ307" s="61">
        <v>179.95680932429599</v>
      </c>
      <c r="BK307" s="61">
        <f t="shared" si="94"/>
        <v>179.95680932429599</v>
      </c>
    </row>
    <row r="308" spans="1:63" x14ac:dyDescent="0.35">
      <c r="A308" t="str">
        <f t="shared" si="79"/>
        <v>8401_Enseignement_2</v>
      </c>
      <c r="B308" t="str">
        <f>INDEX(PDC!$F$1:$G$40,MATCH('RP2016'!C308,PDC!F:F,0),MATCH(PDC!$G$1,PDC!$F$1:$G$1,0))</f>
        <v>Enseignement</v>
      </c>
      <c r="C308" t="s">
        <v>230</v>
      </c>
      <c r="D308" t="s">
        <v>117</v>
      </c>
      <c r="E308" t="s">
        <v>200</v>
      </c>
      <c r="F308" s="58">
        <v>2375.34068020011</v>
      </c>
      <c r="G308">
        <f t="shared" si="96"/>
        <v>2375.34068020011</v>
      </c>
      <c r="P308" t="str">
        <f t="shared" si="95"/>
        <v>26_20 à 29 ans</v>
      </c>
      <c r="Q308" t="s">
        <v>99</v>
      </c>
      <c r="R308" t="s">
        <v>38</v>
      </c>
      <c r="S308">
        <v>28615.425720597501</v>
      </c>
      <c r="AC308" t="str">
        <f t="shared" si="81"/>
        <v>8403_Professeurs des écoles, instituteurs et assimilés_1</v>
      </c>
      <c r="AD308" t="str">
        <f>INDEX(PDC!$I$1:$L$33,MATCH('RP2016'!AF308,PDC!I:I,0),MATCH(PDC!$K$1,PDC!$I$1:$L$1,0))</f>
        <v>Professeurs des écoles, instituteurs et assimilés</v>
      </c>
      <c r="AE308" t="s">
        <v>199</v>
      </c>
      <c r="AF308" t="s">
        <v>103</v>
      </c>
      <c r="AG308" t="s">
        <v>121</v>
      </c>
      <c r="AH308" s="58">
        <v>248.44058014286099</v>
      </c>
      <c r="AI308">
        <f t="shared" si="82"/>
        <v>248.44058014286099</v>
      </c>
      <c r="AL308" t="str">
        <f t="shared" si="83"/>
        <v>8414_Activités financières et d'assurance</v>
      </c>
      <c r="AM308" t="str">
        <f>INDEX(PDC!$F$42:$G$60,MATCH('RP2016'!$AO308,PDC!$F$42:$F$60,0),2)</f>
        <v>Activités financières et d'assurance</v>
      </c>
      <c r="AN308">
        <v>8414</v>
      </c>
      <c r="AO308" t="s">
        <v>223</v>
      </c>
      <c r="AP308">
        <v>649.77</v>
      </c>
      <c r="AQ308">
        <v>585.07000000000005</v>
      </c>
      <c r="AR308">
        <v>32.28</v>
      </c>
      <c r="AS308">
        <v>45.02</v>
      </c>
      <c r="AT308">
        <f t="shared" si="84"/>
        <v>1234.8400000000001</v>
      </c>
      <c r="AU308">
        <f t="shared" si="85"/>
        <v>77.300000000000011</v>
      </c>
      <c r="AV308" s="82">
        <f t="shared" si="86"/>
        <v>649.77</v>
      </c>
      <c r="AW308" s="82">
        <f t="shared" si="87"/>
        <v>585.07000000000005</v>
      </c>
      <c r="AX308" s="82">
        <f t="shared" si="88"/>
        <v>32.28</v>
      </c>
      <c r="AY308" s="82">
        <f t="shared" si="89"/>
        <v>45.02</v>
      </c>
      <c r="AZ308" s="82">
        <f t="shared" si="90"/>
        <v>1234.8400000000001</v>
      </c>
      <c r="BA308" s="82">
        <f t="shared" si="91"/>
        <v>77.300000000000011</v>
      </c>
      <c r="BB308" s="82">
        <f t="shared" si="92"/>
        <v>1312.14</v>
      </c>
      <c r="BE308" t="str">
        <f t="shared" si="93"/>
        <v>8407_AZ_TP1_SEXE1</v>
      </c>
      <c r="BF308">
        <v>1</v>
      </c>
      <c r="BG308" t="s">
        <v>199</v>
      </c>
      <c r="BH308" t="s">
        <v>198</v>
      </c>
      <c r="BI308" t="s">
        <v>131</v>
      </c>
      <c r="BJ308" s="61">
        <v>294.84032594522603</v>
      </c>
      <c r="BK308" s="61">
        <f t="shared" si="94"/>
        <v>294.84032594522603</v>
      </c>
    </row>
    <row r="309" spans="1:63" x14ac:dyDescent="0.35">
      <c r="A309" t="str">
        <f t="shared" si="79"/>
        <v>8401_Activités pour la santé humaine_1</v>
      </c>
      <c r="B309" t="str">
        <f>INDEX(PDC!$F$1:$G$40,MATCH('RP2016'!C309,PDC!F:F,0),MATCH(PDC!$G$1,PDC!$F$1:$G$1,0))</f>
        <v>Activités pour la santé humaine</v>
      </c>
      <c r="C309" t="s">
        <v>231</v>
      </c>
      <c r="D309" t="s">
        <v>117</v>
      </c>
      <c r="E309" t="s">
        <v>199</v>
      </c>
      <c r="F309" s="58">
        <v>631.05881628955296</v>
      </c>
      <c r="G309">
        <f t="shared" si="96"/>
        <v>631.05881628955296</v>
      </c>
      <c r="P309" t="str">
        <f t="shared" si="95"/>
        <v>26_30 à 39 ans</v>
      </c>
      <c r="Q309" t="s">
        <v>99</v>
      </c>
      <c r="R309" t="s">
        <v>39</v>
      </c>
      <c r="S309">
        <v>36308.070196615598</v>
      </c>
      <c r="AC309" t="str">
        <f t="shared" si="81"/>
        <v>8403_Professeurs des écoles, instituteurs et assimilés_2</v>
      </c>
      <c r="AD309" t="str">
        <f>INDEX(PDC!$I$1:$L$33,MATCH('RP2016'!AF309,PDC!I:I,0),MATCH(PDC!$K$1,PDC!$I$1:$L$1,0))</f>
        <v>Professeurs des écoles, instituteurs et assimilés</v>
      </c>
      <c r="AE309" t="s">
        <v>200</v>
      </c>
      <c r="AF309" t="s">
        <v>103</v>
      </c>
      <c r="AG309" t="s">
        <v>121</v>
      </c>
      <c r="AH309" s="58">
        <v>214.08726536603899</v>
      </c>
      <c r="AI309">
        <f t="shared" si="82"/>
        <v>214.08726536603899</v>
      </c>
      <c r="AL309" t="str">
        <f t="shared" si="83"/>
        <v>8414_Activités immobilières</v>
      </c>
      <c r="AM309" t="str">
        <f>INDEX(PDC!$F$42:$G$60,MATCH('RP2016'!$AO309,PDC!$F$42:$F$60,0),2)</f>
        <v>Activités immobilières</v>
      </c>
      <c r="AN309">
        <v>8414</v>
      </c>
      <c r="AO309" t="s">
        <v>224</v>
      </c>
      <c r="AP309">
        <v>80.650000000000006</v>
      </c>
      <c r="AQ309">
        <v>142.77000000000001</v>
      </c>
      <c r="AR309">
        <v>5.0599999999999996</v>
      </c>
      <c r="AS309">
        <v>11.31</v>
      </c>
      <c r="AT309">
        <f t="shared" si="84"/>
        <v>223.42000000000002</v>
      </c>
      <c r="AU309">
        <f t="shared" si="85"/>
        <v>16.37</v>
      </c>
      <c r="AV309" s="82">
        <f t="shared" si="86"/>
        <v>80.650000000000006</v>
      </c>
      <c r="AW309" s="82">
        <f t="shared" si="87"/>
        <v>142.77000000000001</v>
      </c>
      <c r="AX309" s="82">
        <f t="shared" si="88"/>
        <v>5.0599999999999996</v>
      </c>
      <c r="AY309" s="82">
        <f t="shared" si="89"/>
        <v>11.31</v>
      </c>
      <c r="AZ309" s="82">
        <f t="shared" si="90"/>
        <v>223.42000000000002</v>
      </c>
      <c r="BA309" s="82">
        <f t="shared" si="91"/>
        <v>16.37</v>
      </c>
      <c r="BB309" s="82">
        <f t="shared" si="92"/>
        <v>239.79000000000002</v>
      </c>
      <c r="BE309" t="str">
        <f t="shared" si="93"/>
        <v>8407_AZ_TP2_SEXE1</v>
      </c>
      <c r="BF309">
        <v>1</v>
      </c>
      <c r="BG309" t="s">
        <v>200</v>
      </c>
      <c r="BH309" t="s">
        <v>198</v>
      </c>
      <c r="BI309" t="s">
        <v>131</v>
      </c>
      <c r="BJ309" s="61">
        <v>91.744381114076305</v>
      </c>
      <c r="BK309" s="61">
        <f t="shared" si="94"/>
        <v>91.744381114076305</v>
      </c>
    </row>
    <row r="310" spans="1:63" x14ac:dyDescent="0.35">
      <c r="A310" t="str">
        <f t="shared" si="79"/>
        <v>8401_Activités pour la santé humaine_2</v>
      </c>
      <c r="B310" t="str">
        <f>INDEX(PDC!$F$1:$G$40,MATCH('RP2016'!C310,PDC!F:F,0),MATCH(PDC!$G$1,PDC!$F$1:$G$1,0))</f>
        <v>Activités pour la santé humaine</v>
      </c>
      <c r="C310" t="s">
        <v>231</v>
      </c>
      <c r="D310" t="s">
        <v>117</v>
      </c>
      <c r="E310" t="s">
        <v>200</v>
      </c>
      <c r="F310" s="58">
        <v>2673.0663192908801</v>
      </c>
      <c r="G310">
        <f t="shared" si="96"/>
        <v>2673.0663192908801</v>
      </c>
      <c r="P310" t="str">
        <f t="shared" si="95"/>
        <v>26_40 à 49 ans</v>
      </c>
      <c r="Q310" t="s">
        <v>99</v>
      </c>
      <c r="R310" t="s">
        <v>40</v>
      </c>
      <c r="S310">
        <v>40293.070100923098</v>
      </c>
      <c r="AC310" t="str">
        <f t="shared" si="81"/>
        <v>8403_Professions intermédiaires de la santé et du travail social_1</v>
      </c>
      <c r="AD310" t="str">
        <f>INDEX(PDC!$I$1:$L$33,MATCH('RP2016'!AF310,PDC!I:I,0),MATCH(PDC!$K$1,PDC!$I$1:$L$1,0))</f>
        <v>Professions intermédiaires de la santé et du travail social</v>
      </c>
      <c r="AE310" t="s">
        <v>199</v>
      </c>
      <c r="AF310" t="s">
        <v>105</v>
      </c>
      <c r="AG310" t="s">
        <v>121</v>
      </c>
      <c r="AH310" s="58">
        <v>265.36609174684997</v>
      </c>
      <c r="AI310">
        <f t="shared" si="82"/>
        <v>265.36609174684997</v>
      </c>
      <c r="AL310" t="str">
        <f t="shared" si="83"/>
        <v>8414_Activités scientifiques et techniques ; services administratifs et de soutien</v>
      </c>
      <c r="AM310" t="str">
        <f>INDEX(PDC!$F$42:$G$60,MATCH('RP2016'!$AO310,PDC!$F$42:$F$60,0),2)</f>
        <v>Activités scientifiques et techniques ; services administratifs et de soutien</v>
      </c>
      <c r="AN310">
        <v>8414</v>
      </c>
      <c r="AO310" t="s">
        <v>320</v>
      </c>
      <c r="AP310">
        <v>713.01</v>
      </c>
      <c r="AQ310">
        <v>1040.02</v>
      </c>
      <c r="AR310">
        <v>842.65</v>
      </c>
      <c r="AS310">
        <v>809.12</v>
      </c>
      <c r="AT310">
        <f t="shared" si="84"/>
        <v>1753.03</v>
      </c>
      <c r="AU310">
        <f t="shared" si="85"/>
        <v>1651.77</v>
      </c>
      <c r="AV310" s="82">
        <f t="shared" si="86"/>
        <v>713.01</v>
      </c>
      <c r="AW310" s="82">
        <f t="shared" si="87"/>
        <v>1040.02</v>
      </c>
      <c r="AX310" s="82">
        <f t="shared" si="88"/>
        <v>842.65</v>
      </c>
      <c r="AY310" s="82">
        <f t="shared" si="89"/>
        <v>809.12</v>
      </c>
      <c r="AZ310" s="82">
        <f t="shared" si="90"/>
        <v>1753.03</v>
      </c>
      <c r="BA310" s="82">
        <f t="shared" si="91"/>
        <v>1651.77</v>
      </c>
      <c r="BB310" s="82">
        <f t="shared" si="92"/>
        <v>3404.8</v>
      </c>
      <c r="BE310" t="str">
        <f t="shared" si="93"/>
        <v>8407_C1_TP1_SEXE1</v>
      </c>
      <c r="BF310">
        <v>1</v>
      </c>
      <c r="BG310" t="s">
        <v>199</v>
      </c>
      <c r="BH310" t="s">
        <v>314</v>
      </c>
      <c r="BI310" t="s">
        <v>131</v>
      </c>
      <c r="BJ310" s="61">
        <v>1025.5431193612301</v>
      </c>
      <c r="BK310" s="61">
        <f t="shared" si="94"/>
        <v>1025.5431193612301</v>
      </c>
    </row>
    <row r="311" spans="1:63" x14ac:dyDescent="0.35">
      <c r="A311" t="str">
        <f t="shared" si="79"/>
        <v>8401_Hébergement médico-social et social et action sociale sans hébergement_1</v>
      </c>
      <c r="B311" t="str">
        <f>INDEX(PDC!$F$1:$G$40,MATCH('RP2016'!C311,PDC!F:F,0),MATCH(PDC!$G$1,PDC!$F$1:$G$1,0))</f>
        <v>Hébergement médico-social et social et action sociale sans hébergement</v>
      </c>
      <c r="C311" t="s">
        <v>232</v>
      </c>
      <c r="D311" t="s">
        <v>117</v>
      </c>
      <c r="E311" t="s">
        <v>199</v>
      </c>
      <c r="F311" s="58">
        <v>1196.96601449735</v>
      </c>
      <c r="G311">
        <f t="shared" si="96"/>
        <v>1196.96601449735</v>
      </c>
      <c r="P311" t="str">
        <f t="shared" si="95"/>
        <v>26_50 à 59 ans</v>
      </c>
      <c r="Q311" t="s">
        <v>99</v>
      </c>
      <c r="R311" t="s">
        <v>41</v>
      </c>
      <c r="S311">
        <v>35854.265519282897</v>
      </c>
      <c r="AC311" t="str">
        <f t="shared" si="81"/>
        <v>8403_Professions intermédiaires de la santé et du travail social_2</v>
      </c>
      <c r="AD311" t="str">
        <f>INDEX(PDC!$I$1:$L$33,MATCH('RP2016'!AF311,PDC!I:I,0),MATCH(PDC!$K$1,PDC!$I$1:$L$1,0))</f>
        <v>Professions intermédiaires de la santé et du travail social</v>
      </c>
      <c r="AE311" t="s">
        <v>200</v>
      </c>
      <c r="AF311" t="s">
        <v>105</v>
      </c>
      <c r="AG311" t="s">
        <v>121</v>
      </c>
      <c r="AH311" s="58">
        <v>741.503536099852</v>
      </c>
      <c r="AI311">
        <f t="shared" si="82"/>
        <v>741.503536099852</v>
      </c>
      <c r="AL311" t="str">
        <f t="shared" si="83"/>
        <v>8414_Administration publique, enseignement, santé humaine et action sociale</v>
      </c>
      <c r="AM311" t="str">
        <f>INDEX(PDC!$F$42:$G$60,MATCH('RP2016'!$AO311,PDC!$F$42:$F$60,0),2)</f>
        <v>Administration publique, enseignement, santé humaine et action sociale</v>
      </c>
      <c r="AN311">
        <v>8414</v>
      </c>
      <c r="AO311" t="s">
        <v>321</v>
      </c>
      <c r="AP311">
        <v>711.22</v>
      </c>
      <c r="AQ311">
        <v>2123.96</v>
      </c>
      <c r="AR311">
        <v>266.08999999999997</v>
      </c>
      <c r="AS311">
        <v>694.04</v>
      </c>
      <c r="AT311">
        <f t="shared" si="84"/>
        <v>2835.1800000000003</v>
      </c>
      <c r="AU311">
        <f t="shared" si="85"/>
        <v>960.12999999999988</v>
      </c>
      <c r="AV311" s="82">
        <f t="shared" si="86"/>
        <v>711.22</v>
      </c>
      <c r="AW311" s="82">
        <f t="shared" si="87"/>
        <v>2123.96</v>
      </c>
      <c r="AX311" s="82">
        <f t="shared" si="88"/>
        <v>266.08999999999997</v>
      </c>
      <c r="AY311" s="82">
        <f t="shared" si="89"/>
        <v>694.04</v>
      </c>
      <c r="AZ311" s="82">
        <f t="shared" si="90"/>
        <v>2835.1800000000003</v>
      </c>
      <c r="BA311" s="82">
        <f t="shared" si="91"/>
        <v>960.12999999999988</v>
      </c>
      <c r="BB311" s="82">
        <f t="shared" si="92"/>
        <v>3795.3100000000004</v>
      </c>
      <c r="BE311" t="str">
        <f t="shared" si="93"/>
        <v>8407_C1_TP2_SEXE1</v>
      </c>
      <c r="BF311">
        <v>1</v>
      </c>
      <c r="BG311" t="s">
        <v>200</v>
      </c>
      <c r="BH311" t="s">
        <v>314</v>
      </c>
      <c r="BI311" t="s">
        <v>131</v>
      </c>
      <c r="BJ311" s="61">
        <v>79.005216739598595</v>
      </c>
      <c r="BK311" s="61">
        <f t="shared" si="94"/>
        <v>79.005216739598595</v>
      </c>
    </row>
    <row r="312" spans="1:63" x14ac:dyDescent="0.35">
      <c r="A312" t="str">
        <f t="shared" si="79"/>
        <v>8401_Hébergement médico-social et social et action sociale sans hébergement_2</v>
      </c>
      <c r="B312" t="str">
        <f>INDEX(PDC!$F$1:$G$40,MATCH('RP2016'!C312,PDC!F:F,0),MATCH(PDC!$G$1,PDC!$F$1:$G$1,0))</f>
        <v>Hébergement médico-social et social et action sociale sans hébergement</v>
      </c>
      <c r="C312" t="s">
        <v>232</v>
      </c>
      <c r="D312" t="s">
        <v>117</v>
      </c>
      <c r="E312" t="s">
        <v>200</v>
      </c>
      <c r="F312" s="58">
        <v>5642.0919104171899</v>
      </c>
      <c r="G312">
        <f t="shared" si="96"/>
        <v>5642.0919104171899</v>
      </c>
      <c r="P312" t="str">
        <f t="shared" si="95"/>
        <v>26_60 ans et plus</v>
      </c>
      <c r="Q312" t="s">
        <v>99</v>
      </c>
      <c r="R312" t="s">
        <v>42</v>
      </c>
      <c r="S312">
        <v>6028.3379654438504</v>
      </c>
      <c r="AC312" t="str">
        <f t="shared" si="81"/>
        <v>8403_Clergé, religieux_1</v>
      </c>
      <c r="AD312" t="str">
        <f>INDEX(PDC!$I$1:$L$33,MATCH('RP2016'!AF312,PDC!I:I,0),MATCH(PDC!$K$1,PDC!$I$1:$L$1,0))</f>
        <v>Clergé, religieux</v>
      </c>
      <c r="AE312" t="s">
        <v>199</v>
      </c>
      <c r="AF312" t="s">
        <v>292</v>
      </c>
      <c r="AG312" t="s">
        <v>121</v>
      </c>
      <c r="AH312" s="58">
        <v>10.4221013832734</v>
      </c>
      <c r="AI312">
        <f t="shared" si="82"/>
        <v>10.4221013832734</v>
      </c>
      <c r="AL312" t="str">
        <f t="shared" si="83"/>
        <v>8414_Autres activités de services</v>
      </c>
      <c r="AM312" t="str">
        <f>INDEX(PDC!$F$42:$G$60,MATCH('RP2016'!$AO312,PDC!$F$42:$F$60,0),2)</f>
        <v>Autres activités de services</v>
      </c>
      <c r="AN312">
        <v>8414</v>
      </c>
      <c r="AO312" t="s">
        <v>322</v>
      </c>
      <c r="AP312">
        <v>172.56</v>
      </c>
      <c r="AQ312">
        <v>360.09</v>
      </c>
      <c r="AR312">
        <v>87.16</v>
      </c>
      <c r="AS312">
        <v>107.35</v>
      </c>
      <c r="AT312">
        <f t="shared" si="84"/>
        <v>532.65</v>
      </c>
      <c r="AU312">
        <f t="shared" si="85"/>
        <v>194.51</v>
      </c>
      <c r="AV312" s="82">
        <f t="shared" si="86"/>
        <v>172.56</v>
      </c>
      <c r="AW312" s="82">
        <f t="shared" si="87"/>
        <v>360.09</v>
      </c>
      <c r="AX312" s="82">
        <f t="shared" si="88"/>
        <v>87.16</v>
      </c>
      <c r="AY312" s="82">
        <f t="shared" si="89"/>
        <v>107.35</v>
      </c>
      <c r="AZ312" s="82">
        <f t="shared" si="90"/>
        <v>532.65</v>
      </c>
      <c r="BA312" s="82">
        <f t="shared" si="91"/>
        <v>194.51</v>
      </c>
      <c r="BB312" s="82">
        <f t="shared" si="92"/>
        <v>727.16</v>
      </c>
      <c r="BE312" t="str">
        <f t="shared" si="93"/>
        <v>8407_C2_TP1_SEXE1</v>
      </c>
      <c r="BF312">
        <v>1</v>
      </c>
      <c r="BG312" t="s">
        <v>199</v>
      </c>
      <c r="BH312" t="s">
        <v>323</v>
      </c>
      <c r="BI312" t="s">
        <v>131</v>
      </c>
      <c r="BJ312" s="83">
        <v>1.0208398834967001</v>
      </c>
      <c r="BK312" s="61" t="str">
        <f t="shared" si="94"/>
        <v>(s)</v>
      </c>
    </row>
    <row r="313" spans="1:63" x14ac:dyDescent="0.35">
      <c r="A313" t="str">
        <f t="shared" si="79"/>
        <v>8401_Arts, spectacles et activités récréatives_1</v>
      </c>
      <c r="B313" t="str">
        <f>INDEX(PDC!$F$1:$G$40,MATCH('RP2016'!C313,PDC!F:F,0),MATCH(PDC!$G$1,PDC!$F$1:$G$1,0))</f>
        <v>Arts, spectacles et activités récréatives</v>
      </c>
      <c r="C313" t="s">
        <v>233</v>
      </c>
      <c r="D313" t="s">
        <v>117</v>
      </c>
      <c r="E313" t="s">
        <v>199</v>
      </c>
      <c r="F313" s="58">
        <v>495.36589248973502</v>
      </c>
      <c r="G313">
        <f t="shared" si="96"/>
        <v>495.36589248973502</v>
      </c>
      <c r="P313" t="str">
        <f t="shared" si="95"/>
        <v>26_moins de 20 ans</v>
      </c>
      <c r="Q313" t="s">
        <v>99</v>
      </c>
      <c r="R313" t="s">
        <v>37</v>
      </c>
      <c r="S313">
        <v>3528.8814246890502</v>
      </c>
      <c r="AC313" t="str">
        <f t="shared" si="81"/>
        <v>8403_Clergé, religieux_2</v>
      </c>
      <c r="AD313" t="str">
        <f>INDEX(PDC!$I$1:$L$33,MATCH('RP2016'!AF313,PDC!I:I,0),MATCH(PDC!$K$1,PDC!$I$1:$L$1,0))</f>
        <v>Clergé, religieux</v>
      </c>
      <c r="AE313" t="s">
        <v>200</v>
      </c>
      <c r="AF313" t="s">
        <v>292</v>
      </c>
      <c r="AG313" t="s">
        <v>121</v>
      </c>
      <c r="AH313" s="58">
        <v>5.3261067280322001</v>
      </c>
      <c r="AI313">
        <f t="shared" si="82"/>
        <v>5.3261067280322001</v>
      </c>
      <c r="AL313" t="str">
        <f t="shared" si="83"/>
        <v>8414_Tous secteurs</v>
      </c>
      <c r="AM313" t="str">
        <f>INDEX(PDC!$F$42:$G$60,MATCH('RP2016'!$AO313,PDC!$F$42:$F$60,0),2)</f>
        <v>Tous secteurs</v>
      </c>
      <c r="AN313">
        <v>8414</v>
      </c>
      <c r="AO313" t="s">
        <v>78</v>
      </c>
      <c r="AP313">
        <v>12614.46</v>
      </c>
      <c r="AQ313">
        <v>10280.61</v>
      </c>
      <c r="AR313">
        <v>2820.52</v>
      </c>
      <c r="AS313">
        <v>2610.42</v>
      </c>
      <c r="AT313">
        <f t="shared" si="84"/>
        <v>22895.07</v>
      </c>
      <c r="AU313">
        <f t="shared" si="85"/>
        <v>5430.9400000000005</v>
      </c>
      <c r="AV313" s="82">
        <f t="shared" si="86"/>
        <v>12614.46</v>
      </c>
      <c r="AW313" s="82">
        <f t="shared" si="87"/>
        <v>10280.61</v>
      </c>
      <c r="AX313" s="82">
        <f t="shared" si="88"/>
        <v>2820.52</v>
      </c>
      <c r="AY313" s="82">
        <f t="shared" si="89"/>
        <v>2610.42</v>
      </c>
      <c r="AZ313" s="82">
        <f t="shared" si="90"/>
        <v>22895.07</v>
      </c>
      <c r="BA313" s="82">
        <f t="shared" si="91"/>
        <v>5430.9400000000005</v>
      </c>
      <c r="BB313" s="82">
        <f t="shared" si="92"/>
        <v>28326.010000000002</v>
      </c>
      <c r="BE313" t="str">
        <f t="shared" si="93"/>
        <v>8407_C3_TP1_SEXE1</v>
      </c>
      <c r="BF313">
        <v>1</v>
      </c>
      <c r="BG313" t="s">
        <v>199</v>
      </c>
      <c r="BH313" t="s">
        <v>315</v>
      </c>
      <c r="BI313" t="s">
        <v>131</v>
      </c>
      <c r="BJ313" s="61">
        <v>1889.9484130250501</v>
      </c>
      <c r="BK313" s="61">
        <f t="shared" si="94"/>
        <v>1889.9484130250501</v>
      </c>
    </row>
    <row r="314" spans="1:63" x14ac:dyDescent="0.35">
      <c r="A314" t="str">
        <f t="shared" si="79"/>
        <v>8401_Arts, spectacles et activités récréatives_2</v>
      </c>
      <c r="B314" t="str">
        <f>INDEX(PDC!$F$1:$G$40,MATCH('RP2016'!C314,PDC!F:F,0),MATCH(PDC!$G$1,PDC!$F$1:$G$1,0))</f>
        <v>Arts, spectacles et activités récréatives</v>
      </c>
      <c r="C314" t="s">
        <v>233</v>
      </c>
      <c r="D314" t="s">
        <v>117</v>
      </c>
      <c r="E314" t="s">
        <v>200</v>
      </c>
      <c r="F314" s="58">
        <v>499.828161586161</v>
      </c>
      <c r="G314">
        <f t="shared" si="96"/>
        <v>499.828161586161</v>
      </c>
      <c r="P314" t="str">
        <f t="shared" si="95"/>
        <v>38_20 à 29 ans</v>
      </c>
      <c r="Q314" t="s">
        <v>101</v>
      </c>
      <c r="R314" t="s">
        <v>38</v>
      </c>
      <c r="S314">
        <v>71606.646484645302</v>
      </c>
      <c r="AA314" s="77"/>
      <c r="AC314" t="str">
        <f t="shared" si="81"/>
        <v>8403_Professions intermédiaires administratives de la Fonction Publique_1</v>
      </c>
      <c r="AD314" t="str">
        <f>INDEX(PDC!$I$1:$L$33,MATCH('RP2016'!AF314,PDC!I:I,0),MATCH(PDC!$K$1,PDC!$I$1:$L$1,0))</f>
        <v>Professions intermédiaires administratives de la Fonction Publique</v>
      </c>
      <c r="AE314" t="s">
        <v>199</v>
      </c>
      <c r="AF314" t="s">
        <v>278</v>
      </c>
      <c r="AG314" t="s">
        <v>121</v>
      </c>
      <c r="AH314" s="58">
        <v>79.882658849717401</v>
      </c>
      <c r="AI314">
        <f t="shared" si="82"/>
        <v>79.882658849717401</v>
      </c>
      <c r="AL314" t="str">
        <f t="shared" si="83"/>
        <v>8415_Agriculture, sylviculture et pêche</v>
      </c>
      <c r="AM314" t="str">
        <f>INDEX(PDC!$F$42:$G$60,MATCH('RP2016'!$AO314,PDC!$F$42:$F$60,0),2)</f>
        <v>Agriculture, sylviculture et pêche</v>
      </c>
      <c r="AN314">
        <v>8415</v>
      </c>
      <c r="AO314" t="s">
        <v>198</v>
      </c>
      <c r="AP314">
        <v>74.03</v>
      </c>
      <c r="AQ314">
        <v>32.49</v>
      </c>
      <c r="AR314">
        <v>38.28</v>
      </c>
      <c r="AS314">
        <v>30.06</v>
      </c>
      <c r="AT314">
        <f t="shared" si="84"/>
        <v>106.52000000000001</v>
      </c>
      <c r="AU314">
        <f t="shared" si="85"/>
        <v>68.34</v>
      </c>
      <c r="AV314" s="82">
        <f t="shared" si="86"/>
        <v>74.03</v>
      </c>
      <c r="AW314" s="82">
        <f t="shared" si="87"/>
        <v>32.49</v>
      </c>
      <c r="AX314" s="82">
        <f t="shared" si="88"/>
        <v>38.28</v>
      </c>
      <c r="AY314" s="82">
        <f t="shared" si="89"/>
        <v>30.06</v>
      </c>
      <c r="AZ314" s="82">
        <f t="shared" si="90"/>
        <v>106.52000000000001</v>
      </c>
      <c r="BA314" s="82">
        <f t="shared" si="91"/>
        <v>68.34</v>
      </c>
      <c r="BB314" s="82">
        <f t="shared" si="92"/>
        <v>174.86</v>
      </c>
      <c r="BE314" t="str">
        <f t="shared" si="93"/>
        <v>8407_C3_TP2_SEXE1</v>
      </c>
      <c r="BF314">
        <v>1</v>
      </c>
      <c r="BG314" t="s">
        <v>200</v>
      </c>
      <c r="BH314" t="s">
        <v>315</v>
      </c>
      <c r="BI314" t="s">
        <v>131</v>
      </c>
      <c r="BJ314" s="61">
        <v>51.622336878259198</v>
      </c>
      <c r="BK314" s="61">
        <f t="shared" si="94"/>
        <v>51.622336878259198</v>
      </c>
    </row>
    <row r="315" spans="1:63" x14ac:dyDescent="0.35">
      <c r="A315" t="str">
        <f t="shared" si="79"/>
        <v>8401_Autres activités de services _1</v>
      </c>
      <c r="B315" t="str">
        <f>INDEX(PDC!$F$1:$G$40,MATCH('RP2016'!C315,PDC!F:F,0),MATCH(PDC!$G$1,PDC!$F$1:$G$1,0))</f>
        <v xml:space="preserve">Autres activités de services </v>
      </c>
      <c r="C315" t="s">
        <v>234</v>
      </c>
      <c r="D315" t="s">
        <v>117</v>
      </c>
      <c r="E315" t="s">
        <v>199</v>
      </c>
      <c r="F315" s="58">
        <v>1356.0142158143501</v>
      </c>
      <c r="G315">
        <f t="shared" si="96"/>
        <v>1356.0142158143501</v>
      </c>
      <c r="P315" t="str">
        <f t="shared" si="95"/>
        <v>38_30 à 39 ans</v>
      </c>
      <c r="Q315" t="s">
        <v>101</v>
      </c>
      <c r="R315" t="s">
        <v>39</v>
      </c>
      <c r="S315">
        <v>84010.5094928201</v>
      </c>
      <c r="AC315" t="str">
        <f t="shared" si="81"/>
        <v>8403_Professions intermédiaires administratives de la Fonction Publique_2</v>
      </c>
      <c r="AD315" t="str">
        <f>INDEX(PDC!$I$1:$L$33,MATCH('RP2016'!AF315,PDC!I:I,0),MATCH(PDC!$K$1,PDC!$I$1:$L$1,0))</f>
        <v>Professions intermédiaires administratives de la Fonction Publique</v>
      </c>
      <c r="AE315" t="s">
        <v>200</v>
      </c>
      <c r="AF315" t="s">
        <v>278</v>
      </c>
      <c r="AG315" t="s">
        <v>121</v>
      </c>
      <c r="AH315" s="58">
        <v>94.420862409852504</v>
      </c>
      <c r="AI315">
        <f t="shared" si="82"/>
        <v>94.420862409852504</v>
      </c>
      <c r="AL315" t="str">
        <f t="shared" si="83"/>
        <v>8415_Fabrication de denrées alimentaires, de boissons et  de produits à base de tabac</v>
      </c>
      <c r="AM315" t="str">
        <f>INDEX(PDC!$F$42:$G$60,MATCH('RP2016'!$AO315,PDC!$F$42:$F$60,0),2)</f>
        <v>Fabrication de denrées alimentaires, de boissons et  de produits à base de tabac</v>
      </c>
      <c r="AN315">
        <v>8415</v>
      </c>
      <c r="AO315" t="s">
        <v>314</v>
      </c>
      <c r="AP315">
        <v>955.19</v>
      </c>
      <c r="AQ315">
        <v>514.4</v>
      </c>
      <c r="AR315">
        <v>158.41</v>
      </c>
      <c r="AS315">
        <v>77.569999999999993</v>
      </c>
      <c r="AT315">
        <f t="shared" si="84"/>
        <v>1469.5900000000001</v>
      </c>
      <c r="AU315">
        <f t="shared" si="85"/>
        <v>235.98</v>
      </c>
      <c r="AV315" s="82">
        <f t="shared" si="86"/>
        <v>955.19</v>
      </c>
      <c r="AW315" s="82">
        <f t="shared" si="87"/>
        <v>514.4</v>
      </c>
      <c r="AX315" s="82">
        <f t="shared" si="88"/>
        <v>158.41</v>
      </c>
      <c r="AY315" s="82">
        <f t="shared" si="89"/>
        <v>77.569999999999993</v>
      </c>
      <c r="AZ315" s="82">
        <f t="shared" si="90"/>
        <v>1469.5900000000001</v>
      </c>
      <c r="BA315" s="82">
        <f t="shared" si="91"/>
        <v>235.98</v>
      </c>
      <c r="BB315" s="82">
        <f t="shared" si="92"/>
        <v>1705.5700000000002</v>
      </c>
      <c r="BE315" t="str">
        <f t="shared" si="93"/>
        <v>8407_C4_TP1_SEXE1</v>
      </c>
      <c r="BF315">
        <v>1</v>
      </c>
      <c r="BG315" t="s">
        <v>199</v>
      </c>
      <c r="BH315" t="s">
        <v>316</v>
      </c>
      <c r="BI315" t="s">
        <v>131</v>
      </c>
      <c r="BJ315" s="61">
        <v>176.10531542957301</v>
      </c>
      <c r="BK315" s="61">
        <f t="shared" si="94"/>
        <v>176.10531542957301</v>
      </c>
    </row>
    <row r="316" spans="1:63" x14ac:dyDescent="0.35">
      <c r="A316" t="str">
        <f t="shared" si="79"/>
        <v>8401_Autres activités de services _2</v>
      </c>
      <c r="B316" t="str">
        <f>INDEX(PDC!$F$1:$G$40,MATCH('RP2016'!C316,PDC!F:F,0),MATCH(PDC!$G$1,PDC!$F$1:$G$1,0))</f>
        <v xml:space="preserve">Autres activités de services </v>
      </c>
      <c r="C316" t="s">
        <v>234</v>
      </c>
      <c r="D316" t="s">
        <v>117</v>
      </c>
      <c r="E316" t="s">
        <v>200</v>
      </c>
      <c r="F316" s="58">
        <v>2051.90687559968</v>
      </c>
      <c r="G316">
        <f t="shared" si="96"/>
        <v>2051.90687559968</v>
      </c>
      <c r="P316" t="str">
        <f t="shared" si="95"/>
        <v>38_40 à 49 ans</v>
      </c>
      <c r="Q316" t="s">
        <v>101</v>
      </c>
      <c r="R316" t="s">
        <v>40</v>
      </c>
      <c r="S316">
        <v>93192.560359775307</v>
      </c>
      <c r="AC316" t="str">
        <f t="shared" si="81"/>
        <v>8403_Professions intermédiaires administratives et commerciales des entreprises_1</v>
      </c>
      <c r="AD316" t="str">
        <f>INDEX(PDC!$I$1:$L$33,MATCH('RP2016'!AF316,PDC!I:I,0),MATCH(PDC!$K$1,PDC!$I$1:$L$1,0))</f>
        <v>Professions intermédiaires administratives et commerciales des entreprises</v>
      </c>
      <c r="AE316" t="s">
        <v>199</v>
      </c>
      <c r="AF316" t="s">
        <v>279</v>
      </c>
      <c r="AG316" t="s">
        <v>121</v>
      </c>
      <c r="AH316" s="58">
        <v>870.42436761607303</v>
      </c>
      <c r="AI316">
        <f t="shared" si="82"/>
        <v>870.42436761607303</v>
      </c>
      <c r="AL316" t="str">
        <f t="shared" si="83"/>
        <v>8415_Fabrication d'équipements électriques, électroniques, informatiques ; fabrication de machines</v>
      </c>
      <c r="AM316" t="str">
        <f>INDEX(PDC!$F$42:$G$60,MATCH('RP2016'!$AO316,PDC!$F$42:$F$60,0),2)</f>
        <v>Fabrication d'équipements électriques, électroniques, informatiques ; fabrication de machines</v>
      </c>
      <c r="AN316">
        <v>8415</v>
      </c>
      <c r="AO316" t="s">
        <v>315</v>
      </c>
      <c r="AP316">
        <v>436.66</v>
      </c>
      <c r="AQ316">
        <v>175.26</v>
      </c>
      <c r="AR316">
        <v>42.75</v>
      </c>
      <c r="AS316">
        <v>4.8499999999999996</v>
      </c>
      <c r="AT316">
        <f t="shared" si="84"/>
        <v>611.92000000000007</v>
      </c>
      <c r="AU316">
        <f t="shared" si="85"/>
        <v>47.6</v>
      </c>
      <c r="AV316" s="82">
        <f t="shared" si="86"/>
        <v>436.66</v>
      </c>
      <c r="AW316" s="82">
        <f t="shared" si="87"/>
        <v>175.26</v>
      </c>
      <c r="AX316" s="82">
        <f t="shared" si="88"/>
        <v>42.75</v>
      </c>
      <c r="AY316" s="82" t="str">
        <f t="shared" si="89"/>
        <v>(s)</v>
      </c>
      <c r="AZ316" s="82">
        <f t="shared" si="90"/>
        <v>611.92000000000007</v>
      </c>
      <c r="BA316" s="82">
        <f t="shared" si="91"/>
        <v>47.6</v>
      </c>
      <c r="BB316" s="82">
        <f t="shared" si="92"/>
        <v>659.5200000000001</v>
      </c>
      <c r="BE316" t="str">
        <f t="shared" si="93"/>
        <v>8407_C4_TP2_SEXE1</v>
      </c>
      <c r="BF316">
        <v>1</v>
      </c>
      <c r="BG316" t="s">
        <v>200</v>
      </c>
      <c r="BH316" t="s">
        <v>316</v>
      </c>
      <c r="BI316" t="s">
        <v>131</v>
      </c>
      <c r="BJ316" s="83">
        <v>4.9466986749988902</v>
      </c>
      <c r="BK316" s="61" t="str">
        <f t="shared" si="94"/>
        <v>(s)</v>
      </c>
    </row>
    <row r="317" spans="1:63" x14ac:dyDescent="0.35">
      <c r="A317" t="str">
        <f t="shared" si="79"/>
        <v>8401_Activités des ménages en tant qu'employeurs ; activités indifférenciées des ménages en tant que producteurs de biens et services pour usage propre_1</v>
      </c>
      <c r="B317" t="str">
        <f>INDEX(PDC!$F$1:$G$40,MATCH('RP2016'!C317,PDC!F:F,0),MATCH(PDC!$G$1,PDC!$F$1:$G$1,0))</f>
        <v>Activités des ménages en tant qu'employeurs ; activités indifférenciées des ménages en tant que producteurs de biens et services pour usage propre</v>
      </c>
      <c r="C317" t="s">
        <v>235</v>
      </c>
      <c r="D317" t="s">
        <v>117</v>
      </c>
      <c r="E317" t="s">
        <v>199</v>
      </c>
      <c r="F317" s="58">
        <v>38.896355118906499</v>
      </c>
      <c r="G317">
        <f t="shared" si="96"/>
        <v>38.896355118906499</v>
      </c>
      <c r="P317" t="str">
        <f t="shared" si="95"/>
        <v>38_50 à 59 ans</v>
      </c>
      <c r="Q317" t="s">
        <v>101</v>
      </c>
      <c r="R317" t="s">
        <v>41</v>
      </c>
      <c r="S317">
        <v>78737.434899948305</v>
      </c>
      <c r="AC317" t="str">
        <f t="shared" si="81"/>
        <v>8403_Professions intermédiaires administratives et commerciales des entreprises_2</v>
      </c>
      <c r="AD317" t="str">
        <f>INDEX(PDC!$I$1:$L$33,MATCH('RP2016'!AF317,PDC!I:I,0),MATCH(PDC!$K$1,PDC!$I$1:$L$1,0))</f>
        <v>Professions intermédiaires administratives et commerciales des entreprises</v>
      </c>
      <c r="AE317" t="s">
        <v>200</v>
      </c>
      <c r="AF317" t="s">
        <v>279</v>
      </c>
      <c r="AG317" t="s">
        <v>121</v>
      </c>
      <c r="AH317" s="58">
        <v>984.64530124396799</v>
      </c>
      <c r="AI317">
        <f t="shared" si="82"/>
        <v>984.64530124396799</v>
      </c>
      <c r="AL317" t="str">
        <f t="shared" si="83"/>
        <v>8415_Fabrication de matériels de transport</v>
      </c>
      <c r="AM317" t="str">
        <f>INDEX(PDC!$F$42:$G$60,MATCH('RP2016'!$AO317,PDC!$F$42:$F$60,0),2)</f>
        <v>Fabrication de matériels de transport</v>
      </c>
      <c r="AN317">
        <v>8415</v>
      </c>
      <c r="AO317" t="s">
        <v>316</v>
      </c>
      <c r="AP317">
        <v>10.18</v>
      </c>
      <c r="AT317">
        <f t="shared" si="84"/>
        <v>10.18</v>
      </c>
      <c r="AU317">
        <f t="shared" si="85"/>
        <v>0</v>
      </c>
      <c r="AV317" s="82">
        <f t="shared" si="86"/>
        <v>10.18</v>
      </c>
      <c r="AW317" s="82">
        <f t="shared" si="87"/>
        <v>0</v>
      </c>
      <c r="AX317" s="82">
        <f t="shared" si="88"/>
        <v>0</v>
      </c>
      <c r="AY317" s="82">
        <f t="shared" si="89"/>
        <v>0</v>
      </c>
      <c r="AZ317" s="82">
        <f t="shared" si="90"/>
        <v>10.18</v>
      </c>
      <c r="BA317" s="82">
        <f t="shared" si="91"/>
        <v>0</v>
      </c>
      <c r="BB317" s="82">
        <f t="shared" si="92"/>
        <v>10.18</v>
      </c>
      <c r="BE317" t="str">
        <f t="shared" si="93"/>
        <v>8407_C5_TP1_SEXE1</v>
      </c>
      <c r="BF317">
        <v>1</v>
      </c>
      <c r="BG317" t="s">
        <v>199</v>
      </c>
      <c r="BH317" t="s">
        <v>317</v>
      </c>
      <c r="BI317" t="s">
        <v>131</v>
      </c>
      <c r="BJ317" s="61">
        <v>3138.9819313561302</v>
      </c>
      <c r="BK317" s="61">
        <f t="shared" si="94"/>
        <v>3138.9819313561302</v>
      </c>
    </row>
    <row r="318" spans="1:63" x14ac:dyDescent="0.35">
      <c r="A318" t="str">
        <f t="shared" si="79"/>
        <v>8401_Activités des ménages en tant qu'employeurs ; activités indifférenciées des ménages en tant que producteurs de biens et services pour usage propre_2</v>
      </c>
      <c r="B318" t="str">
        <f>INDEX(PDC!$F$1:$G$40,MATCH('RP2016'!C318,PDC!F:F,0),MATCH(PDC!$G$1,PDC!$F$1:$G$1,0))</f>
        <v>Activités des ménages en tant qu'employeurs ; activités indifférenciées des ménages en tant que producteurs de biens et services pour usage propre</v>
      </c>
      <c r="C318" t="s">
        <v>235</v>
      </c>
      <c r="D318" t="s">
        <v>117</v>
      </c>
      <c r="E318" t="s">
        <v>200</v>
      </c>
      <c r="F318" s="58">
        <v>641.21970994936896</v>
      </c>
      <c r="G318">
        <f t="shared" si="96"/>
        <v>641.21970994936896</v>
      </c>
      <c r="P318" t="str">
        <f t="shared" si="95"/>
        <v>38_60 ans et plus</v>
      </c>
      <c r="Q318" t="s">
        <v>101</v>
      </c>
      <c r="R318" t="s">
        <v>42</v>
      </c>
      <c r="S318">
        <v>13779.8866290203</v>
      </c>
      <c r="AC318" t="str">
        <f t="shared" si="81"/>
        <v>8403_Techniciens_1</v>
      </c>
      <c r="AD318" t="str">
        <f>INDEX(PDC!$I$1:$L$33,MATCH('RP2016'!AF318,PDC!I:I,0),MATCH(PDC!$K$1,PDC!$I$1:$L$1,0))</f>
        <v>Techniciens</v>
      </c>
      <c r="AE318" t="s">
        <v>199</v>
      </c>
      <c r="AF318" t="s">
        <v>280</v>
      </c>
      <c r="AG318" t="s">
        <v>121</v>
      </c>
      <c r="AH318" s="58">
        <v>902.90285671583194</v>
      </c>
      <c r="AI318">
        <f t="shared" si="82"/>
        <v>902.90285671583194</v>
      </c>
      <c r="AL318" t="str">
        <f t="shared" si="83"/>
        <v>8415_Fabrication d'autres produits industriels</v>
      </c>
      <c r="AM318" t="str">
        <f>INDEX(PDC!$F$42:$G$60,MATCH('RP2016'!$AO318,PDC!$F$42:$F$60,0),2)</f>
        <v>Fabrication d'autres produits industriels</v>
      </c>
      <c r="AN318">
        <v>8415</v>
      </c>
      <c r="AO318" t="s">
        <v>317</v>
      </c>
      <c r="AP318">
        <v>997.24</v>
      </c>
      <c r="AQ318">
        <v>433.35</v>
      </c>
      <c r="AR318">
        <v>66.8</v>
      </c>
      <c r="AS318">
        <v>30.11</v>
      </c>
      <c r="AT318">
        <f t="shared" si="84"/>
        <v>1430.5900000000001</v>
      </c>
      <c r="AU318">
        <f t="shared" si="85"/>
        <v>96.91</v>
      </c>
      <c r="AV318" s="82">
        <f t="shared" si="86"/>
        <v>997.24</v>
      </c>
      <c r="AW318" s="82">
        <f t="shared" si="87"/>
        <v>433.35</v>
      </c>
      <c r="AX318" s="82">
        <f t="shared" si="88"/>
        <v>66.8</v>
      </c>
      <c r="AY318" s="82">
        <f t="shared" si="89"/>
        <v>30.11</v>
      </c>
      <c r="AZ318" s="82">
        <f t="shared" si="90"/>
        <v>1430.5900000000001</v>
      </c>
      <c r="BA318" s="82">
        <f t="shared" si="91"/>
        <v>96.91</v>
      </c>
      <c r="BB318" s="82">
        <f t="shared" si="92"/>
        <v>1527.5000000000002</v>
      </c>
      <c r="BE318" t="str">
        <f t="shared" si="93"/>
        <v>8407_C5_TP2_SEXE1</v>
      </c>
      <c r="BF318">
        <v>1</v>
      </c>
      <c r="BG318" t="s">
        <v>200</v>
      </c>
      <c r="BH318" t="s">
        <v>317</v>
      </c>
      <c r="BI318" t="s">
        <v>131</v>
      </c>
      <c r="BJ318" s="61">
        <v>82.1237084045068</v>
      </c>
      <c r="BK318" s="61">
        <f t="shared" si="94"/>
        <v>82.1237084045068</v>
      </c>
    </row>
    <row r="319" spans="1:63" x14ac:dyDescent="0.35">
      <c r="A319" t="str">
        <f t="shared" si="79"/>
        <v>8401_Activités extra-territoriales_1</v>
      </c>
      <c r="B319" t="str">
        <f>INDEX(PDC!$F$1:$G$40,MATCH('RP2016'!C319,PDC!F:F,0),MATCH(PDC!$G$1,PDC!$F$1:$G$1,0))</f>
        <v>Activités extra-territoriales</v>
      </c>
      <c r="C319" t="s">
        <v>237</v>
      </c>
      <c r="D319" t="s">
        <v>117</v>
      </c>
      <c r="E319" t="s">
        <v>199</v>
      </c>
      <c r="F319" s="58">
        <v>19.328013838082001</v>
      </c>
      <c r="G319">
        <f t="shared" si="96"/>
        <v>19.328013838082001</v>
      </c>
      <c r="P319" t="str">
        <f t="shared" si="95"/>
        <v>38_moins de 20 ans</v>
      </c>
      <c r="Q319" t="s">
        <v>101</v>
      </c>
      <c r="R319" t="s">
        <v>37</v>
      </c>
      <c r="S319">
        <v>9000.6471616324397</v>
      </c>
      <c r="AC319" t="str">
        <f t="shared" si="81"/>
        <v>8403_Techniciens_2</v>
      </c>
      <c r="AD319" t="str">
        <f>INDEX(PDC!$I$1:$L$33,MATCH('RP2016'!AF319,PDC!I:I,0),MATCH(PDC!$K$1,PDC!$I$1:$L$1,0))</f>
        <v>Techniciens</v>
      </c>
      <c r="AE319" t="s">
        <v>200</v>
      </c>
      <c r="AF319" t="s">
        <v>280</v>
      </c>
      <c r="AG319" t="s">
        <v>121</v>
      </c>
      <c r="AH319" s="58">
        <v>223.262704634182</v>
      </c>
      <c r="AI319">
        <f t="shared" si="82"/>
        <v>223.262704634182</v>
      </c>
      <c r="AL319" t="str">
        <f t="shared" si="83"/>
        <v>8415_Industries extractives,  énergie, eau, gestion des déchets et dépollution</v>
      </c>
      <c r="AM319" t="str">
        <f>INDEX(PDC!$F$42:$G$60,MATCH('RP2016'!$AO319,PDC!$F$42:$F$60,0),2)</f>
        <v>Industries extractives,  énergie, eau, gestion des déchets et dépollution</v>
      </c>
      <c r="AN319">
        <v>8415</v>
      </c>
      <c r="AO319" t="s">
        <v>318</v>
      </c>
      <c r="AP319">
        <v>284.89</v>
      </c>
      <c r="AQ319">
        <v>40.369999999999997</v>
      </c>
      <c r="AR319">
        <v>9.6199999999999992</v>
      </c>
      <c r="AS319">
        <v>2.95</v>
      </c>
      <c r="AT319">
        <f t="shared" si="84"/>
        <v>325.26</v>
      </c>
      <c r="AU319">
        <f t="shared" si="85"/>
        <v>12.57</v>
      </c>
      <c r="AV319" s="82">
        <f t="shared" si="86"/>
        <v>284.89</v>
      </c>
      <c r="AW319" s="82">
        <f t="shared" si="87"/>
        <v>40.369999999999997</v>
      </c>
      <c r="AX319" s="82">
        <f t="shared" si="88"/>
        <v>9.6199999999999992</v>
      </c>
      <c r="AY319" s="82" t="str">
        <f t="shared" si="89"/>
        <v>(s)</v>
      </c>
      <c r="AZ319" s="82">
        <f t="shared" si="90"/>
        <v>325.26</v>
      </c>
      <c r="BA319" s="82">
        <f t="shared" si="91"/>
        <v>12.57</v>
      </c>
      <c r="BB319" s="82">
        <f t="shared" si="92"/>
        <v>337.83</v>
      </c>
      <c r="BE319" t="str">
        <f t="shared" si="93"/>
        <v>8407_DE_TP1_SEXE1</v>
      </c>
      <c r="BF319">
        <v>1</v>
      </c>
      <c r="BG319" t="s">
        <v>199</v>
      </c>
      <c r="BH319" t="s">
        <v>318</v>
      </c>
      <c r="BI319" t="s">
        <v>131</v>
      </c>
      <c r="BJ319" s="61">
        <v>1347.32547946977</v>
      </c>
      <c r="BK319" s="61">
        <f t="shared" si="94"/>
        <v>1347.32547946977</v>
      </c>
    </row>
    <row r="320" spans="1:63" x14ac:dyDescent="0.35">
      <c r="A320" t="str">
        <f t="shared" si="79"/>
        <v>8401_Activités extra-territoriales_2</v>
      </c>
      <c r="B320" t="str">
        <f>INDEX(PDC!$F$1:$G$40,MATCH('RP2016'!C320,PDC!F:F,0),MATCH(PDC!$G$1,PDC!$F$1:$G$1,0))</f>
        <v>Activités extra-territoriales</v>
      </c>
      <c r="C320" t="s">
        <v>237</v>
      </c>
      <c r="D320" t="s">
        <v>117</v>
      </c>
      <c r="E320" t="s">
        <v>200</v>
      </c>
      <c r="F320" s="58">
        <v>9.9078909196402805</v>
      </c>
      <c r="G320">
        <f t="shared" si="96"/>
        <v>9.9078909196402805</v>
      </c>
      <c r="P320" t="str">
        <f t="shared" si="95"/>
        <v>42_20 à 29 ans</v>
      </c>
      <c r="Q320" t="s">
        <v>103</v>
      </c>
      <c r="R320" t="s">
        <v>38</v>
      </c>
      <c r="S320">
        <v>39512.984132110403</v>
      </c>
      <c r="AC320" t="str">
        <f t="shared" si="81"/>
        <v>8403_Contremaîtres, agents de maîtrise_1</v>
      </c>
      <c r="AD320" t="str">
        <f>INDEX(PDC!$I$1:$L$33,MATCH('RP2016'!AF320,PDC!I:I,0),MATCH(PDC!$K$1,PDC!$I$1:$L$1,0))</f>
        <v>Contremaîtres, agents de maîtrise</v>
      </c>
      <c r="AE320" t="s">
        <v>199</v>
      </c>
      <c r="AF320" t="s">
        <v>281</v>
      </c>
      <c r="AG320" t="s">
        <v>121</v>
      </c>
      <c r="AH320" s="58">
        <v>397.04601857236099</v>
      </c>
      <c r="AI320">
        <f t="shared" si="82"/>
        <v>397.04601857236099</v>
      </c>
      <c r="AL320" t="str">
        <f t="shared" si="83"/>
        <v>8415_Construction</v>
      </c>
      <c r="AM320" t="str">
        <f>INDEX(PDC!$F$42:$G$60,MATCH('RP2016'!$AO320,PDC!$F$42:$F$60,0),2)</f>
        <v>Construction</v>
      </c>
      <c r="AN320">
        <v>8415</v>
      </c>
      <c r="AO320" t="s">
        <v>216</v>
      </c>
      <c r="AP320">
        <v>1929.49</v>
      </c>
      <c r="AQ320">
        <v>318.81</v>
      </c>
      <c r="AR320">
        <v>279.43</v>
      </c>
      <c r="AS320">
        <v>29.43</v>
      </c>
      <c r="AT320">
        <f t="shared" si="84"/>
        <v>2248.3000000000002</v>
      </c>
      <c r="AU320">
        <f t="shared" si="85"/>
        <v>308.86</v>
      </c>
      <c r="AV320" s="82">
        <f t="shared" si="86"/>
        <v>1929.49</v>
      </c>
      <c r="AW320" s="82">
        <f t="shared" si="87"/>
        <v>318.81</v>
      </c>
      <c r="AX320" s="82">
        <f t="shared" si="88"/>
        <v>279.43</v>
      </c>
      <c r="AY320" s="82">
        <f t="shared" si="89"/>
        <v>29.43</v>
      </c>
      <c r="AZ320" s="82">
        <f t="shared" si="90"/>
        <v>2248.3000000000002</v>
      </c>
      <c r="BA320" s="82">
        <f t="shared" si="91"/>
        <v>308.86</v>
      </c>
      <c r="BB320" s="82">
        <f t="shared" si="92"/>
        <v>2557.1600000000003</v>
      </c>
      <c r="BE320" t="str">
        <f t="shared" si="93"/>
        <v>8407_DE_TP2_SEXE1</v>
      </c>
      <c r="BF320">
        <v>1</v>
      </c>
      <c r="BG320" t="s">
        <v>200</v>
      </c>
      <c r="BH320" t="s">
        <v>318</v>
      </c>
      <c r="BI320" t="s">
        <v>131</v>
      </c>
      <c r="BJ320" s="61">
        <v>57.389569141151298</v>
      </c>
      <c r="BK320" s="61">
        <f t="shared" si="94"/>
        <v>57.389569141151298</v>
      </c>
    </row>
    <row r="321" spans="1:63" x14ac:dyDescent="0.35">
      <c r="A321" t="str">
        <f t="shared" si="79"/>
        <v>8402_Agriculture, sylviculture et pêche_1</v>
      </c>
      <c r="B321" t="str">
        <f>INDEX(PDC!$F$1:$G$40,MATCH('RP2016'!C321,PDC!F:F,0),MATCH(PDC!$G$1,PDC!$F$1:$G$1,0))</f>
        <v>Agriculture, sylviculture et pêche</v>
      </c>
      <c r="C321" t="s">
        <v>198</v>
      </c>
      <c r="D321" t="s">
        <v>119</v>
      </c>
      <c r="E321" t="s">
        <v>199</v>
      </c>
      <c r="F321" s="58">
        <v>331.94532042149302</v>
      </c>
      <c r="G321">
        <f t="shared" ref="G321:G352" si="97">F321</f>
        <v>331.94532042149302</v>
      </c>
      <c r="P321" t="str">
        <f t="shared" si="95"/>
        <v>42_30 à 39 ans</v>
      </c>
      <c r="Q321" t="s">
        <v>103</v>
      </c>
      <c r="R321" t="s">
        <v>39</v>
      </c>
      <c r="S321">
        <v>46166.556377422799</v>
      </c>
      <c r="AC321" t="str">
        <f t="shared" si="81"/>
        <v>8403_Contremaîtres, agents de maîtrise_2</v>
      </c>
      <c r="AD321" t="str">
        <f>INDEX(PDC!$I$1:$L$33,MATCH('RP2016'!AF321,PDC!I:I,0),MATCH(PDC!$K$1,PDC!$I$1:$L$1,0))</f>
        <v>Contremaîtres, agents de maîtrise</v>
      </c>
      <c r="AE321" t="s">
        <v>200</v>
      </c>
      <c r="AF321" t="s">
        <v>281</v>
      </c>
      <c r="AG321" t="s">
        <v>121</v>
      </c>
      <c r="AH321" s="58">
        <v>66.363456180666105</v>
      </c>
      <c r="AI321">
        <f t="shared" si="82"/>
        <v>66.363456180666105</v>
      </c>
      <c r="AL321" t="str">
        <f t="shared" si="83"/>
        <v>8415_Commerce ; réparation d'automobiles et de motocycles</v>
      </c>
      <c r="AM321" t="str">
        <f>INDEX(PDC!$F$42:$G$60,MATCH('RP2016'!$AO321,PDC!$F$42:$F$60,0),2)</f>
        <v>Commerce ; réparation d'automobiles et de motocycles</v>
      </c>
      <c r="AN321">
        <v>8415</v>
      </c>
      <c r="AO321" t="s">
        <v>217</v>
      </c>
      <c r="AP321">
        <v>1777.16</v>
      </c>
      <c r="AQ321">
        <v>2285.0300000000002</v>
      </c>
      <c r="AR321">
        <v>463.43</v>
      </c>
      <c r="AS321">
        <v>365.84</v>
      </c>
      <c r="AT321">
        <f t="shared" si="84"/>
        <v>4062.1900000000005</v>
      </c>
      <c r="AU321">
        <f t="shared" si="85"/>
        <v>829.27</v>
      </c>
      <c r="AV321" s="82">
        <f t="shared" si="86"/>
        <v>1777.16</v>
      </c>
      <c r="AW321" s="82">
        <f t="shared" si="87"/>
        <v>2285.0300000000002</v>
      </c>
      <c r="AX321" s="82">
        <f t="shared" si="88"/>
        <v>463.43</v>
      </c>
      <c r="AY321" s="82">
        <f t="shared" si="89"/>
        <v>365.84</v>
      </c>
      <c r="AZ321" s="82">
        <f t="shared" si="90"/>
        <v>4062.1900000000005</v>
      </c>
      <c r="BA321" s="82">
        <f t="shared" si="91"/>
        <v>829.27</v>
      </c>
      <c r="BB321" s="82">
        <f t="shared" si="92"/>
        <v>4891.4600000000009</v>
      </c>
      <c r="BE321" t="str">
        <f t="shared" si="93"/>
        <v>8407_FZ_TP1_SEXE1</v>
      </c>
      <c r="BF321">
        <v>1</v>
      </c>
      <c r="BG321" t="s">
        <v>199</v>
      </c>
      <c r="BH321" t="s">
        <v>216</v>
      </c>
      <c r="BI321" t="s">
        <v>131</v>
      </c>
      <c r="BJ321" s="61">
        <v>5044.8059721825002</v>
      </c>
      <c r="BK321" s="61">
        <f t="shared" si="94"/>
        <v>5044.8059721825002</v>
      </c>
    </row>
    <row r="322" spans="1:63" x14ac:dyDescent="0.35">
      <c r="A322" t="str">
        <f t="shared" si="79"/>
        <v>8402_Agriculture, sylviculture et pêche_2</v>
      </c>
      <c r="B322" t="str">
        <f>INDEX(PDC!$F$1:$G$40,MATCH('RP2016'!C322,PDC!F:F,0),MATCH(PDC!$G$1,PDC!$F$1:$G$1,0))</f>
        <v>Agriculture, sylviculture et pêche</v>
      </c>
      <c r="C322" t="s">
        <v>198</v>
      </c>
      <c r="D322" t="s">
        <v>119</v>
      </c>
      <c r="E322" t="s">
        <v>200</v>
      </c>
      <c r="F322" s="58">
        <v>179.255076672591</v>
      </c>
      <c r="G322">
        <f t="shared" si="97"/>
        <v>179.255076672591</v>
      </c>
      <c r="P322" t="str">
        <f t="shared" si="95"/>
        <v>42_40 à 49 ans</v>
      </c>
      <c r="Q322" t="s">
        <v>103</v>
      </c>
      <c r="R322" t="s">
        <v>40</v>
      </c>
      <c r="S322">
        <v>52747.9676058845</v>
      </c>
      <c r="AC322" t="str">
        <f t="shared" si="81"/>
        <v>8403_Employés civils et agents de service de la Fonction Publique_1</v>
      </c>
      <c r="AD322" t="str">
        <f>INDEX(PDC!$I$1:$L$33,MATCH('RP2016'!AF322,PDC!I:I,0),MATCH(PDC!$K$1,PDC!$I$1:$L$1,0))</f>
        <v>Employés civils et agents de service de la Fonction Publique</v>
      </c>
      <c r="AE322" t="s">
        <v>199</v>
      </c>
      <c r="AF322" t="s">
        <v>282</v>
      </c>
      <c r="AG322" t="s">
        <v>121</v>
      </c>
      <c r="AH322" s="58">
        <v>496.840524479973</v>
      </c>
      <c r="AI322">
        <f t="shared" si="82"/>
        <v>496.840524479973</v>
      </c>
      <c r="AL322" t="str">
        <f t="shared" si="83"/>
        <v>8415_Transports et entreposage</v>
      </c>
      <c r="AM322" t="str">
        <f>INDEX(PDC!$F$42:$G$60,MATCH('RP2016'!$AO322,PDC!$F$42:$F$60,0),2)</f>
        <v>Transports et entreposage</v>
      </c>
      <c r="AN322">
        <v>8415</v>
      </c>
      <c r="AO322" t="s">
        <v>218</v>
      </c>
      <c r="AP322">
        <v>556.32000000000005</v>
      </c>
      <c r="AQ322">
        <v>209.44</v>
      </c>
      <c r="AR322">
        <v>523.41999999999996</v>
      </c>
      <c r="AS322">
        <v>244.15</v>
      </c>
      <c r="AT322">
        <f t="shared" si="84"/>
        <v>765.76</v>
      </c>
      <c r="AU322">
        <f t="shared" si="85"/>
        <v>767.56999999999994</v>
      </c>
      <c r="AV322" s="82">
        <f t="shared" si="86"/>
        <v>556.32000000000005</v>
      </c>
      <c r="AW322" s="82">
        <f t="shared" si="87"/>
        <v>209.44</v>
      </c>
      <c r="AX322" s="82">
        <f t="shared" si="88"/>
        <v>523.41999999999996</v>
      </c>
      <c r="AY322" s="82">
        <f t="shared" si="89"/>
        <v>244.15</v>
      </c>
      <c r="AZ322" s="82">
        <f t="shared" si="90"/>
        <v>765.76</v>
      </c>
      <c r="BA322" s="82">
        <f t="shared" si="91"/>
        <v>767.56999999999994</v>
      </c>
      <c r="BB322" s="82">
        <f t="shared" si="92"/>
        <v>1533.33</v>
      </c>
      <c r="BE322" t="str">
        <f t="shared" si="93"/>
        <v>8407_FZ_TP2_SEXE1</v>
      </c>
      <c r="BF322">
        <v>1</v>
      </c>
      <c r="BG322" t="s">
        <v>200</v>
      </c>
      <c r="BH322" t="s">
        <v>216</v>
      </c>
      <c r="BI322" t="s">
        <v>131</v>
      </c>
      <c r="BJ322" s="61">
        <v>140.55446449432799</v>
      </c>
      <c r="BK322" s="61">
        <f t="shared" si="94"/>
        <v>140.55446449432799</v>
      </c>
    </row>
    <row r="323" spans="1:63" x14ac:dyDescent="0.35">
      <c r="A323" t="str">
        <f t="shared" si="79"/>
        <v>8402_Industries extractives _1</v>
      </c>
      <c r="B323" t="str">
        <f>INDEX(PDC!$F$1:$G$40,MATCH('RP2016'!C323,PDC!F:F,0),MATCH(PDC!$G$1,PDC!$F$1:$G$1,0))</f>
        <v xml:space="preserve">Industries extractives </v>
      </c>
      <c r="C323" t="s">
        <v>201</v>
      </c>
      <c r="D323" t="s">
        <v>119</v>
      </c>
      <c r="E323" t="s">
        <v>199</v>
      </c>
      <c r="F323" s="58">
        <v>63.873690823090897</v>
      </c>
      <c r="G323">
        <f t="shared" si="97"/>
        <v>63.873690823090897</v>
      </c>
      <c r="P323" t="str">
        <f t="shared" si="95"/>
        <v>42_50 à 59 ans</v>
      </c>
      <c r="Q323" t="s">
        <v>103</v>
      </c>
      <c r="R323" t="s">
        <v>41</v>
      </c>
      <c r="S323">
        <v>48613.859823692401</v>
      </c>
      <c r="AC323" t="str">
        <f t="shared" si="81"/>
        <v>8403_Employés civils et agents de service de la Fonction Publique_2</v>
      </c>
      <c r="AD323" t="str">
        <f>INDEX(PDC!$I$1:$L$33,MATCH('RP2016'!AF323,PDC!I:I,0),MATCH(PDC!$K$1,PDC!$I$1:$L$1,0))</f>
        <v>Employés civils et agents de service de la Fonction Publique</v>
      </c>
      <c r="AE323" t="s">
        <v>200</v>
      </c>
      <c r="AF323" t="s">
        <v>282</v>
      </c>
      <c r="AG323" t="s">
        <v>121</v>
      </c>
      <c r="AH323" s="58">
        <v>1566.36423718792</v>
      </c>
      <c r="AI323">
        <f t="shared" si="82"/>
        <v>1566.36423718792</v>
      </c>
      <c r="AL323" t="str">
        <f t="shared" si="83"/>
        <v>8415_Hébergement et restauration</v>
      </c>
      <c r="AM323" t="str">
        <f>INDEX(PDC!$F$42:$G$60,MATCH('RP2016'!$AO323,PDC!$F$42:$F$60,0),2)</f>
        <v>Hébergement et restauration</v>
      </c>
      <c r="AN323">
        <v>8415</v>
      </c>
      <c r="AO323" t="s">
        <v>219</v>
      </c>
      <c r="AP323">
        <v>854.64</v>
      </c>
      <c r="AQ323">
        <v>1010.28</v>
      </c>
      <c r="AR323">
        <v>695.71</v>
      </c>
      <c r="AS323">
        <v>666.98</v>
      </c>
      <c r="AT323">
        <f t="shared" si="84"/>
        <v>1864.92</v>
      </c>
      <c r="AU323">
        <f t="shared" si="85"/>
        <v>1362.69</v>
      </c>
      <c r="AV323" s="82">
        <f t="shared" si="86"/>
        <v>854.64</v>
      </c>
      <c r="AW323" s="82">
        <f t="shared" si="87"/>
        <v>1010.28</v>
      </c>
      <c r="AX323" s="82">
        <f t="shared" si="88"/>
        <v>695.71</v>
      </c>
      <c r="AY323" s="82">
        <f t="shared" si="89"/>
        <v>666.98</v>
      </c>
      <c r="AZ323" s="82">
        <f t="shared" si="90"/>
        <v>1864.92</v>
      </c>
      <c r="BA323" s="82">
        <f t="shared" si="91"/>
        <v>1362.69</v>
      </c>
      <c r="BB323" s="82">
        <f t="shared" si="92"/>
        <v>3227.61</v>
      </c>
      <c r="BE323" t="str">
        <f t="shared" si="93"/>
        <v>8407_GZ_TP1_SEXE1</v>
      </c>
      <c r="BF323">
        <v>1</v>
      </c>
      <c r="BG323" t="s">
        <v>199</v>
      </c>
      <c r="BH323" t="s">
        <v>217</v>
      </c>
      <c r="BI323" t="s">
        <v>131</v>
      </c>
      <c r="BJ323" s="61">
        <v>5292.6357922180096</v>
      </c>
      <c r="BK323" s="61">
        <f t="shared" si="94"/>
        <v>5292.6357922180096</v>
      </c>
    </row>
    <row r="324" spans="1:63" x14ac:dyDescent="0.35">
      <c r="A324" t="str">
        <f t="shared" ref="A324:A387" si="98">D324&amp;"_"&amp;B324&amp;"_"&amp;E324</f>
        <v>8402_Fabrication de denrées alimentaires, de boissons et de produits à base de tabac_1</v>
      </c>
      <c r="B324" t="str">
        <f>INDEX(PDC!$F$1:$G$40,MATCH('RP2016'!C324,PDC!F:F,0),MATCH(PDC!$G$1,PDC!$F$1:$G$1,0))</f>
        <v>Fabrication de denrées alimentaires, de boissons et de produits à base de tabac</v>
      </c>
      <c r="C324" t="s">
        <v>202</v>
      </c>
      <c r="D324" t="s">
        <v>119</v>
      </c>
      <c r="E324" t="s">
        <v>199</v>
      </c>
      <c r="F324" s="58">
        <v>529.89417884077898</v>
      </c>
      <c r="G324">
        <f t="shared" si="97"/>
        <v>529.89417884077898</v>
      </c>
      <c r="P324" t="str">
        <f t="shared" si="95"/>
        <v>42_60 ans et plus</v>
      </c>
      <c r="Q324" t="s">
        <v>103</v>
      </c>
      <c r="R324" t="s">
        <v>42</v>
      </c>
      <c r="S324">
        <v>7009.96584964878</v>
      </c>
      <c r="AC324" t="str">
        <f t="shared" si="81"/>
        <v>8403_Policiers et militaires_1</v>
      </c>
      <c r="AD324" t="str">
        <f>INDEX(PDC!$I$1:$L$33,MATCH('RP2016'!AF324,PDC!I:I,0),MATCH(PDC!$K$1,PDC!$I$1:$L$1,0))</f>
        <v>Policiers et militaires</v>
      </c>
      <c r="AE324" t="s">
        <v>199</v>
      </c>
      <c r="AF324" t="s">
        <v>283</v>
      </c>
      <c r="AG324" t="s">
        <v>121</v>
      </c>
      <c r="AH324" s="58">
        <v>112.864775925744</v>
      </c>
      <c r="AI324">
        <f t="shared" si="82"/>
        <v>112.864775925744</v>
      </c>
      <c r="AL324" t="str">
        <f t="shared" si="83"/>
        <v>8415_Information et communication</v>
      </c>
      <c r="AM324" t="str">
        <f>INDEX(PDC!$F$42:$G$60,MATCH('RP2016'!$AO324,PDC!$F$42:$F$60,0),2)</f>
        <v>Information et communication</v>
      </c>
      <c r="AN324">
        <v>8415</v>
      </c>
      <c r="AO324" t="s">
        <v>319</v>
      </c>
      <c r="AP324">
        <v>127.41</v>
      </c>
      <c r="AQ324">
        <v>73.09</v>
      </c>
      <c r="AR324">
        <v>23.06</v>
      </c>
      <c r="AS324">
        <v>10.43</v>
      </c>
      <c r="AT324">
        <f t="shared" si="84"/>
        <v>200.5</v>
      </c>
      <c r="AU324">
        <f t="shared" si="85"/>
        <v>33.489999999999995</v>
      </c>
      <c r="AV324" s="82">
        <f t="shared" si="86"/>
        <v>127.41</v>
      </c>
      <c r="AW324" s="82">
        <f t="shared" si="87"/>
        <v>73.09</v>
      </c>
      <c r="AX324" s="82">
        <f t="shared" si="88"/>
        <v>23.06</v>
      </c>
      <c r="AY324" s="82">
        <f t="shared" si="89"/>
        <v>10.43</v>
      </c>
      <c r="AZ324" s="82">
        <f t="shared" si="90"/>
        <v>200.5</v>
      </c>
      <c r="BA324" s="82">
        <f t="shared" si="91"/>
        <v>33.489999999999995</v>
      </c>
      <c r="BB324" s="82">
        <f t="shared" si="92"/>
        <v>233.99</v>
      </c>
      <c r="BE324" t="str">
        <f t="shared" si="93"/>
        <v>8407_GZ_TP2_SEXE1</v>
      </c>
      <c r="BF324">
        <v>1</v>
      </c>
      <c r="BG324" t="s">
        <v>200</v>
      </c>
      <c r="BH324" t="s">
        <v>217</v>
      </c>
      <c r="BI324" t="s">
        <v>131</v>
      </c>
      <c r="BJ324" s="61">
        <v>366.99494213953898</v>
      </c>
      <c r="BK324" s="61">
        <f t="shared" si="94"/>
        <v>366.99494213953898</v>
      </c>
    </row>
    <row r="325" spans="1:63" x14ac:dyDescent="0.35">
      <c r="A325" t="str">
        <f t="shared" si="98"/>
        <v>8402_Fabrication de denrées alimentaires, de boissons et de produits à base de tabac_2</v>
      </c>
      <c r="B325" t="str">
        <f>INDEX(PDC!$F$1:$G$40,MATCH('RP2016'!C325,PDC!F:F,0),MATCH(PDC!$G$1,PDC!$F$1:$G$1,0))</f>
        <v>Fabrication de denrées alimentaires, de boissons et de produits à base de tabac</v>
      </c>
      <c r="C325" t="s">
        <v>202</v>
      </c>
      <c r="D325" t="s">
        <v>119</v>
      </c>
      <c r="E325" t="s">
        <v>200</v>
      </c>
      <c r="F325" s="58">
        <v>425.13025422092898</v>
      </c>
      <c r="G325">
        <f t="shared" si="97"/>
        <v>425.13025422092898</v>
      </c>
      <c r="P325" t="str">
        <f t="shared" si="95"/>
        <v>42_moins de 20 ans</v>
      </c>
      <c r="Q325" t="s">
        <v>103</v>
      </c>
      <c r="R325" t="s">
        <v>37</v>
      </c>
      <c r="S325">
        <v>5496.5310892184698</v>
      </c>
      <c r="AC325" t="str">
        <f t="shared" ref="AC325:AC388" si="99">AG325&amp;"_"&amp;AD325&amp;"_"&amp;AE325</f>
        <v>8403_Policiers et militaires_2</v>
      </c>
      <c r="AD325" t="str">
        <f>INDEX(PDC!$I$1:$L$33,MATCH('RP2016'!AF325,PDC!I:I,0),MATCH(PDC!$K$1,PDC!$I$1:$L$1,0))</f>
        <v>Policiers et militaires</v>
      </c>
      <c r="AE325" t="s">
        <v>200</v>
      </c>
      <c r="AF325" t="s">
        <v>283</v>
      </c>
      <c r="AG325" t="s">
        <v>121</v>
      </c>
      <c r="AH325" s="58">
        <v>24.593082142474099</v>
      </c>
      <c r="AI325">
        <f t="shared" ref="AI325:AI388" si="100">IF(AH325&lt;5,"(s)",AH325)</f>
        <v>24.593082142474099</v>
      </c>
      <c r="AL325" t="str">
        <f t="shared" ref="AL325:AL388" si="101">AN325&amp;"_"&amp;AM325</f>
        <v>8415_Activités financières et d'assurance</v>
      </c>
      <c r="AM325" t="str">
        <f>INDEX(PDC!$F$42:$G$60,MATCH('RP2016'!$AO325,PDC!$F$42:$F$60,0),2)</f>
        <v>Activités financières et d'assurance</v>
      </c>
      <c r="AN325">
        <v>8415</v>
      </c>
      <c r="AO325" t="s">
        <v>223</v>
      </c>
      <c r="AP325">
        <v>191.51</v>
      </c>
      <c r="AQ325">
        <v>398.87</v>
      </c>
      <c r="AR325">
        <v>10.32</v>
      </c>
      <c r="AS325">
        <v>36.83</v>
      </c>
      <c r="AT325">
        <f t="shared" ref="AT325:AT388" si="102">SUM(AP325:AQ325)</f>
        <v>590.38</v>
      </c>
      <c r="AU325">
        <f t="shared" ref="AU325:AU388" si="103">SUM(AR325:AS325)</f>
        <v>47.15</v>
      </c>
      <c r="AV325" s="82">
        <f t="shared" ref="AV325:AV388" si="104">IF(COUNTBLANK(AP325)=1,0,IF(AP325&lt;5,"(s)",AP325))</f>
        <v>191.51</v>
      </c>
      <c r="AW325" s="82">
        <f t="shared" ref="AW325:AW388" si="105">IF(COUNTBLANK(AQ325)=1,0,IF(AQ325&lt;5,"(s)",AQ325))</f>
        <v>398.87</v>
      </c>
      <c r="AX325" s="82">
        <f t="shared" ref="AX325:AX388" si="106">IF(COUNTBLANK(AR325)=1,0,IF(AR325&lt;5,"(s)",AR325))</f>
        <v>10.32</v>
      </c>
      <c r="AY325" s="82">
        <f t="shared" ref="AY325:AY388" si="107">IF(COUNTBLANK(AS325)=1,0,IF(AS325&lt;5,"(s)",AS325))</f>
        <v>36.83</v>
      </c>
      <c r="AZ325" s="82">
        <f t="shared" ref="AZ325:AZ388" si="108">IF(AT325=0,0,IF(AT325&lt;5,"(s)",AT325))</f>
        <v>590.38</v>
      </c>
      <c r="BA325" s="82">
        <f t="shared" ref="BA325:BA388" si="109">IF(AU325=0,0,IF(AU325&lt;5,"(s)",AU325))</f>
        <v>47.15</v>
      </c>
      <c r="BB325" s="82">
        <f t="shared" ref="BB325:BB388" si="110">IF(OR(AZ325="(s)",BA325="(s)"),"",AZ325+BA325)</f>
        <v>637.53</v>
      </c>
      <c r="BE325" t="str">
        <f t="shared" ref="BE325:BE388" si="111">BI325&amp;"_"&amp;BH325&amp;"_TP"&amp;BG325&amp;"_SEXE"&amp;BF325</f>
        <v>8407_HZ_TP1_SEXE1</v>
      </c>
      <c r="BF325">
        <v>1</v>
      </c>
      <c r="BG325" t="s">
        <v>199</v>
      </c>
      <c r="BH325" t="s">
        <v>218</v>
      </c>
      <c r="BI325" t="s">
        <v>131</v>
      </c>
      <c r="BJ325" s="61">
        <v>3626.9950834326701</v>
      </c>
      <c r="BK325" s="61">
        <f t="shared" ref="BK325:BK388" si="112">IF(BJ325&lt;5,"(s)",BJ325)</f>
        <v>3626.9950834326701</v>
      </c>
    </row>
    <row r="326" spans="1:63" x14ac:dyDescent="0.35">
      <c r="A326" t="str">
        <f t="shared" si="98"/>
        <v>8402_Fabrication de textiles, industries de l'habillement, industrie du cuir et de la chaussure_1</v>
      </c>
      <c r="B326" t="str">
        <f>INDEX(PDC!$F$1:$G$40,MATCH('RP2016'!C326,PDC!F:F,0),MATCH(PDC!$G$1,PDC!$F$1:$G$1,0))</f>
        <v>Fabrication de textiles, industries de l'habillement, industrie du cuir et de la chaussure</v>
      </c>
      <c r="C326" t="s">
        <v>203</v>
      </c>
      <c r="D326" t="s">
        <v>119</v>
      </c>
      <c r="E326" t="s">
        <v>199</v>
      </c>
      <c r="F326" s="58">
        <v>164.767103594627</v>
      </c>
      <c r="G326">
        <f t="shared" si="97"/>
        <v>164.767103594627</v>
      </c>
      <c r="P326" t="str">
        <f t="shared" si="95"/>
        <v>43_20 à 29 ans</v>
      </c>
      <c r="Q326" t="s">
        <v>105</v>
      </c>
      <c r="R326" t="s">
        <v>38</v>
      </c>
      <c r="S326">
        <v>10489.0471151805</v>
      </c>
      <c r="AC326" t="str">
        <f t="shared" si="99"/>
        <v>8403_Employés administratifs d'entreprise_1</v>
      </c>
      <c r="AD326" t="str">
        <f>INDEX(PDC!$I$1:$L$33,MATCH('RP2016'!AF326,PDC!I:I,0),MATCH(PDC!$K$1,PDC!$I$1:$L$1,0))</f>
        <v>Employés administratifs d'entreprise</v>
      </c>
      <c r="AE326" t="s">
        <v>199</v>
      </c>
      <c r="AF326" t="s">
        <v>284</v>
      </c>
      <c r="AG326" t="s">
        <v>121</v>
      </c>
      <c r="AH326" s="58">
        <v>296.65807841713701</v>
      </c>
      <c r="AI326">
        <f t="shared" si="100"/>
        <v>296.65807841713701</v>
      </c>
      <c r="AL326" t="str">
        <f t="shared" si="101"/>
        <v>8415_Activités immobilières</v>
      </c>
      <c r="AM326" t="str">
        <f>INDEX(PDC!$F$42:$G$60,MATCH('RP2016'!$AO326,PDC!$F$42:$F$60,0),2)</f>
        <v>Activités immobilières</v>
      </c>
      <c r="AN326">
        <v>8415</v>
      </c>
      <c r="AO326" t="s">
        <v>224</v>
      </c>
      <c r="AP326">
        <v>197.13</v>
      </c>
      <c r="AQ326">
        <v>337.02</v>
      </c>
      <c r="AR326">
        <v>36.71</v>
      </c>
      <c r="AS326">
        <v>54.14</v>
      </c>
      <c r="AT326">
        <f t="shared" si="102"/>
        <v>534.15</v>
      </c>
      <c r="AU326">
        <f t="shared" si="103"/>
        <v>90.85</v>
      </c>
      <c r="AV326" s="82">
        <f t="shared" si="104"/>
        <v>197.13</v>
      </c>
      <c r="AW326" s="82">
        <f t="shared" si="105"/>
        <v>337.02</v>
      </c>
      <c r="AX326" s="82">
        <f t="shared" si="106"/>
        <v>36.71</v>
      </c>
      <c r="AY326" s="82">
        <f t="shared" si="107"/>
        <v>54.14</v>
      </c>
      <c r="AZ326" s="82">
        <f t="shared" si="108"/>
        <v>534.15</v>
      </c>
      <c r="BA326" s="82">
        <f t="shared" si="109"/>
        <v>90.85</v>
      </c>
      <c r="BB326" s="82">
        <f t="shared" si="110"/>
        <v>625</v>
      </c>
      <c r="BE326" t="str">
        <f t="shared" si="111"/>
        <v>8407_HZ_TP2_SEXE1</v>
      </c>
      <c r="BF326">
        <v>1</v>
      </c>
      <c r="BG326" t="s">
        <v>200</v>
      </c>
      <c r="BH326" t="s">
        <v>218</v>
      </c>
      <c r="BI326" t="s">
        <v>131</v>
      </c>
      <c r="BJ326" s="61">
        <v>334.14114741725399</v>
      </c>
      <c r="BK326" s="61">
        <f t="shared" si="112"/>
        <v>334.14114741725399</v>
      </c>
    </row>
    <row r="327" spans="1:63" x14ac:dyDescent="0.35">
      <c r="A327" t="str">
        <f t="shared" si="98"/>
        <v>8402_Fabrication de textiles, industries de l'habillement, industrie du cuir et de la chaussure_2</v>
      </c>
      <c r="B327" t="str">
        <f>INDEX(PDC!$F$1:$G$40,MATCH('RP2016'!C327,PDC!F:F,0),MATCH(PDC!$G$1,PDC!$F$1:$G$1,0))</f>
        <v>Fabrication de textiles, industries de l'habillement, industrie du cuir et de la chaussure</v>
      </c>
      <c r="C327" t="s">
        <v>203</v>
      </c>
      <c r="D327" t="s">
        <v>119</v>
      </c>
      <c r="E327" t="s">
        <v>200</v>
      </c>
      <c r="F327" s="58">
        <v>157.54079173433001</v>
      </c>
      <c r="G327">
        <f t="shared" si="97"/>
        <v>157.54079173433001</v>
      </c>
      <c r="P327" t="str">
        <f t="shared" si="95"/>
        <v>43_30 à 39 ans</v>
      </c>
      <c r="Q327" t="s">
        <v>105</v>
      </c>
      <c r="R327" t="s">
        <v>39</v>
      </c>
      <c r="S327">
        <v>12332.9977430866</v>
      </c>
      <c r="AC327" t="str">
        <f t="shared" si="99"/>
        <v>8403_Employés administratifs d'entreprise_2</v>
      </c>
      <c r="AD327" t="str">
        <f>INDEX(PDC!$I$1:$L$33,MATCH('RP2016'!AF327,PDC!I:I,0),MATCH(PDC!$K$1,PDC!$I$1:$L$1,0))</f>
        <v>Employés administratifs d'entreprise</v>
      </c>
      <c r="AE327" t="s">
        <v>200</v>
      </c>
      <c r="AF327" t="s">
        <v>284</v>
      </c>
      <c r="AG327" t="s">
        <v>121</v>
      </c>
      <c r="AH327" s="58">
        <v>1666.7335490473499</v>
      </c>
      <c r="AI327">
        <f t="shared" si="100"/>
        <v>1666.7335490473499</v>
      </c>
      <c r="AL327" t="str">
        <f t="shared" si="101"/>
        <v>8415_Activités scientifiques et techniques ; services administratifs et de soutien</v>
      </c>
      <c r="AM327" t="str">
        <f>INDEX(PDC!$F$42:$G$60,MATCH('RP2016'!$AO327,PDC!$F$42:$F$60,0),2)</f>
        <v>Activités scientifiques et techniques ; services administratifs et de soutien</v>
      </c>
      <c r="AN327">
        <v>8415</v>
      </c>
      <c r="AO327" t="s">
        <v>320</v>
      </c>
      <c r="AP327">
        <v>765.04</v>
      </c>
      <c r="AQ327">
        <v>1073.5899999999999</v>
      </c>
      <c r="AR327">
        <v>551.47</v>
      </c>
      <c r="AS327">
        <v>366.68</v>
      </c>
      <c r="AT327">
        <f t="shared" si="102"/>
        <v>1838.6299999999999</v>
      </c>
      <c r="AU327">
        <f t="shared" si="103"/>
        <v>918.15000000000009</v>
      </c>
      <c r="AV327" s="82">
        <f t="shared" si="104"/>
        <v>765.04</v>
      </c>
      <c r="AW327" s="82">
        <f t="shared" si="105"/>
        <v>1073.5899999999999</v>
      </c>
      <c r="AX327" s="82">
        <f t="shared" si="106"/>
        <v>551.47</v>
      </c>
      <c r="AY327" s="82">
        <f t="shared" si="107"/>
        <v>366.68</v>
      </c>
      <c r="AZ327" s="82">
        <f t="shared" si="108"/>
        <v>1838.6299999999999</v>
      </c>
      <c r="BA327" s="82">
        <f t="shared" si="109"/>
        <v>918.15000000000009</v>
      </c>
      <c r="BB327" s="82">
        <f t="shared" si="110"/>
        <v>2756.7799999999997</v>
      </c>
      <c r="BE327" t="str">
        <f t="shared" si="111"/>
        <v>8407_IZ_TP1_SEXE1</v>
      </c>
      <c r="BF327">
        <v>1</v>
      </c>
      <c r="BG327" t="s">
        <v>199</v>
      </c>
      <c r="BH327" t="s">
        <v>219</v>
      </c>
      <c r="BI327" t="s">
        <v>131</v>
      </c>
      <c r="BJ327" s="61">
        <v>1067.41182099713</v>
      </c>
      <c r="BK327" s="61">
        <f t="shared" si="112"/>
        <v>1067.41182099713</v>
      </c>
    </row>
    <row r="328" spans="1:63" x14ac:dyDescent="0.35">
      <c r="A328" t="str">
        <f t="shared" si="98"/>
        <v>8402_Travail du bois, industries du papier et imprimerie _1</v>
      </c>
      <c r="B328" t="str">
        <f>INDEX(PDC!$F$1:$G$40,MATCH('RP2016'!C328,PDC!F:F,0),MATCH(PDC!$G$1,PDC!$F$1:$G$1,0))</f>
        <v xml:space="preserve">Travail du bois, industries du papier et imprimerie </v>
      </c>
      <c r="C328" t="s">
        <v>204</v>
      </c>
      <c r="D328" t="s">
        <v>119</v>
      </c>
      <c r="E328" t="s">
        <v>199</v>
      </c>
      <c r="F328" s="58">
        <v>107.242454149952</v>
      </c>
      <c r="G328">
        <f t="shared" si="97"/>
        <v>107.242454149952</v>
      </c>
      <c r="P328" t="str">
        <f t="shared" si="95"/>
        <v>43_40 à 49 ans</v>
      </c>
      <c r="Q328" t="s">
        <v>105</v>
      </c>
      <c r="R328" t="s">
        <v>40</v>
      </c>
      <c r="S328">
        <v>14613.9368799145</v>
      </c>
      <c r="AC328" t="str">
        <f t="shared" si="99"/>
        <v>8403_Employés de commerce_1</v>
      </c>
      <c r="AD328" t="str">
        <f>INDEX(PDC!$I$1:$L$33,MATCH('RP2016'!AF328,PDC!I:I,0),MATCH(PDC!$K$1,PDC!$I$1:$L$1,0))</f>
        <v>Employés de commerce</v>
      </c>
      <c r="AE328" t="s">
        <v>199</v>
      </c>
      <c r="AF328" t="s">
        <v>285</v>
      </c>
      <c r="AG328" t="s">
        <v>121</v>
      </c>
      <c r="AH328" s="58">
        <v>319.39146590581902</v>
      </c>
      <c r="AI328">
        <f t="shared" si="100"/>
        <v>319.39146590581902</v>
      </c>
      <c r="AL328" t="str">
        <f t="shared" si="101"/>
        <v>8415_Administration publique, enseignement, santé humaine et action sociale</v>
      </c>
      <c r="AM328" t="str">
        <f>INDEX(PDC!$F$42:$G$60,MATCH('RP2016'!$AO328,PDC!$F$42:$F$60,0),2)</f>
        <v>Administration publique, enseignement, santé humaine et action sociale</v>
      </c>
      <c r="AN328">
        <v>8415</v>
      </c>
      <c r="AO328" t="s">
        <v>321</v>
      </c>
      <c r="AP328">
        <v>1013.77</v>
      </c>
      <c r="AQ328">
        <v>3242.85</v>
      </c>
      <c r="AR328">
        <v>275.97000000000003</v>
      </c>
      <c r="AS328">
        <v>1037.55</v>
      </c>
      <c r="AT328">
        <f t="shared" si="102"/>
        <v>4256.62</v>
      </c>
      <c r="AU328">
        <f t="shared" si="103"/>
        <v>1313.52</v>
      </c>
      <c r="AV328" s="82">
        <f t="shared" si="104"/>
        <v>1013.77</v>
      </c>
      <c r="AW328" s="82">
        <f t="shared" si="105"/>
        <v>3242.85</v>
      </c>
      <c r="AX328" s="82">
        <f t="shared" si="106"/>
        <v>275.97000000000003</v>
      </c>
      <c r="AY328" s="82">
        <f t="shared" si="107"/>
        <v>1037.55</v>
      </c>
      <c r="AZ328" s="82">
        <f t="shared" si="108"/>
        <v>4256.62</v>
      </c>
      <c r="BA328" s="82">
        <f t="shared" si="109"/>
        <v>1313.52</v>
      </c>
      <c r="BB328" s="82">
        <f t="shared" si="110"/>
        <v>5570.1399999999994</v>
      </c>
      <c r="BE328" t="str">
        <f t="shared" si="111"/>
        <v>8407_IZ_TP2_SEXE1</v>
      </c>
      <c r="BF328">
        <v>1</v>
      </c>
      <c r="BG328" t="s">
        <v>200</v>
      </c>
      <c r="BH328" t="s">
        <v>219</v>
      </c>
      <c r="BI328" t="s">
        <v>131</v>
      </c>
      <c r="BJ328" s="61">
        <v>347.48009312045002</v>
      </c>
      <c r="BK328" s="61">
        <f t="shared" si="112"/>
        <v>347.48009312045002</v>
      </c>
    </row>
    <row r="329" spans="1:63" x14ac:dyDescent="0.35">
      <c r="A329" t="str">
        <f t="shared" si="98"/>
        <v>8402_Travail du bois, industries du papier et imprimerie _2</v>
      </c>
      <c r="B329" t="str">
        <f>INDEX(PDC!$F$1:$G$40,MATCH('RP2016'!C329,PDC!F:F,0),MATCH(PDC!$G$1,PDC!$F$1:$G$1,0))</f>
        <v xml:space="preserve">Travail du bois, industries du papier et imprimerie </v>
      </c>
      <c r="C329" t="s">
        <v>204</v>
      </c>
      <c r="D329" t="s">
        <v>119</v>
      </c>
      <c r="E329" t="s">
        <v>200</v>
      </c>
      <c r="F329" s="58">
        <v>69.771021265820394</v>
      </c>
      <c r="G329">
        <f t="shared" si="97"/>
        <v>69.771021265820394</v>
      </c>
      <c r="P329" t="str">
        <f t="shared" si="95"/>
        <v>43_50 à 59 ans</v>
      </c>
      <c r="Q329" t="s">
        <v>105</v>
      </c>
      <c r="R329" t="s">
        <v>41</v>
      </c>
      <c r="S329">
        <v>14300.317511228301</v>
      </c>
      <c r="AC329" t="str">
        <f t="shared" si="99"/>
        <v>8403_Employés de commerce_2</v>
      </c>
      <c r="AD329" t="str">
        <f>INDEX(PDC!$I$1:$L$33,MATCH('RP2016'!AF329,PDC!I:I,0),MATCH(PDC!$K$1,PDC!$I$1:$L$1,0))</f>
        <v>Employés de commerce</v>
      </c>
      <c r="AE329" t="s">
        <v>200</v>
      </c>
      <c r="AF329" t="s">
        <v>285</v>
      </c>
      <c r="AG329" t="s">
        <v>121</v>
      </c>
      <c r="AH329" s="58">
        <v>1099.6083219098</v>
      </c>
      <c r="AI329">
        <f t="shared" si="100"/>
        <v>1099.6083219098</v>
      </c>
      <c r="AL329" t="str">
        <f t="shared" si="101"/>
        <v>8415_Autres activités de services</v>
      </c>
      <c r="AM329" t="str">
        <f>INDEX(PDC!$F$42:$G$60,MATCH('RP2016'!$AO329,PDC!$F$42:$F$60,0),2)</f>
        <v>Autres activités de services</v>
      </c>
      <c r="AN329">
        <v>8415</v>
      </c>
      <c r="AO329" t="s">
        <v>322</v>
      </c>
      <c r="AP329">
        <v>270.89</v>
      </c>
      <c r="AQ329">
        <v>745.56</v>
      </c>
      <c r="AR329">
        <v>207.99</v>
      </c>
      <c r="AS329">
        <v>269.57</v>
      </c>
      <c r="AT329">
        <f t="shared" si="102"/>
        <v>1016.4499999999999</v>
      </c>
      <c r="AU329">
        <f t="shared" si="103"/>
        <v>477.56</v>
      </c>
      <c r="AV329" s="82">
        <f t="shared" si="104"/>
        <v>270.89</v>
      </c>
      <c r="AW329" s="82">
        <f t="shared" si="105"/>
        <v>745.56</v>
      </c>
      <c r="AX329" s="82">
        <f t="shared" si="106"/>
        <v>207.99</v>
      </c>
      <c r="AY329" s="82">
        <f t="shared" si="107"/>
        <v>269.57</v>
      </c>
      <c r="AZ329" s="82">
        <f t="shared" si="108"/>
        <v>1016.4499999999999</v>
      </c>
      <c r="BA329" s="82">
        <f t="shared" si="109"/>
        <v>477.56</v>
      </c>
      <c r="BB329" s="82">
        <f t="shared" si="110"/>
        <v>1494.01</v>
      </c>
      <c r="BE329" t="str">
        <f t="shared" si="111"/>
        <v>8407_JZ_TP1_SEXE1</v>
      </c>
      <c r="BF329">
        <v>1</v>
      </c>
      <c r="BG329" t="s">
        <v>199</v>
      </c>
      <c r="BH329" t="s">
        <v>319</v>
      </c>
      <c r="BI329" t="s">
        <v>131</v>
      </c>
      <c r="BJ329" s="61">
        <v>1177.1931626395799</v>
      </c>
      <c r="BK329" s="61">
        <f t="shared" si="112"/>
        <v>1177.1931626395799</v>
      </c>
    </row>
    <row r="330" spans="1:63" x14ac:dyDescent="0.35">
      <c r="A330" t="str">
        <f t="shared" si="98"/>
        <v>8402_Industrie chimique_1</v>
      </c>
      <c r="B330" t="str">
        <f>INDEX(PDC!$F$1:$G$40,MATCH('RP2016'!C330,PDC!F:F,0),MATCH(PDC!$G$1,PDC!$F$1:$G$1,0))</f>
        <v>Industrie chimique</v>
      </c>
      <c r="C330" t="s">
        <v>205</v>
      </c>
      <c r="D330" t="s">
        <v>119</v>
      </c>
      <c r="E330" t="s">
        <v>199</v>
      </c>
      <c r="F330" s="58">
        <v>168.35616907775699</v>
      </c>
      <c r="G330">
        <f t="shared" si="97"/>
        <v>168.35616907775699</v>
      </c>
      <c r="P330" t="str">
        <f t="shared" si="95"/>
        <v>43_60 ans et plus</v>
      </c>
      <c r="Q330" t="s">
        <v>105</v>
      </c>
      <c r="R330" t="s">
        <v>42</v>
      </c>
      <c r="S330">
        <v>2006.6450675676001</v>
      </c>
      <c r="AC330" t="str">
        <f t="shared" si="99"/>
        <v>8403_Personnels des services directs aux particuliers_1</v>
      </c>
      <c r="AD330" t="str">
        <f>INDEX(PDC!$I$1:$L$33,MATCH('RP2016'!AF330,PDC!I:I,0),MATCH(PDC!$K$1,PDC!$I$1:$L$1,0))</f>
        <v>Personnels des services directs aux particuliers</v>
      </c>
      <c r="AE330" t="s">
        <v>199</v>
      </c>
      <c r="AF330" t="s">
        <v>286</v>
      </c>
      <c r="AG330" t="s">
        <v>121</v>
      </c>
      <c r="AH330" s="58">
        <v>215.76878400261799</v>
      </c>
      <c r="AI330">
        <f t="shared" si="100"/>
        <v>215.76878400261799</v>
      </c>
      <c r="AL330" t="str">
        <f t="shared" si="101"/>
        <v>8415_Tous secteurs</v>
      </c>
      <c r="AM330" t="str">
        <f>INDEX(PDC!$F$42:$G$60,MATCH('RP2016'!$AO330,PDC!$F$42:$F$60,0),2)</f>
        <v>Tous secteurs</v>
      </c>
      <c r="AN330">
        <v>8415</v>
      </c>
      <c r="AO330" t="s">
        <v>78</v>
      </c>
      <c r="AP330">
        <v>10441.549999999999</v>
      </c>
      <c r="AQ330">
        <v>10890.4</v>
      </c>
      <c r="AR330">
        <v>3383.37</v>
      </c>
      <c r="AS330">
        <v>3227.13</v>
      </c>
      <c r="AT330">
        <f t="shared" si="102"/>
        <v>21331.949999999997</v>
      </c>
      <c r="AU330">
        <f t="shared" si="103"/>
        <v>6610.5</v>
      </c>
      <c r="AV330" s="82">
        <f t="shared" si="104"/>
        <v>10441.549999999999</v>
      </c>
      <c r="AW330" s="82">
        <f t="shared" si="105"/>
        <v>10890.4</v>
      </c>
      <c r="AX330" s="82">
        <f t="shared" si="106"/>
        <v>3383.37</v>
      </c>
      <c r="AY330" s="82">
        <f t="shared" si="107"/>
        <v>3227.13</v>
      </c>
      <c r="AZ330" s="82">
        <f t="shared" si="108"/>
        <v>21331.949999999997</v>
      </c>
      <c r="BA330" s="82">
        <f t="shared" si="109"/>
        <v>6610.5</v>
      </c>
      <c r="BB330" s="82">
        <f t="shared" si="110"/>
        <v>27942.449999999997</v>
      </c>
      <c r="BE330" t="str">
        <f t="shared" si="111"/>
        <v>8407_JZ_TP2_SEXE1</v>
      </c>
      <c r="BF330">
        <v>1</v>
      </c>
      <c r="BG330" t="s">
        <v>200</v>
      </c>
      <c r="BH330" t="s">
        <v>319</v>
      </c>
      <c r="BI330" t="s">
        <v>131</v>
      </c>
      <c r="BJ330" s="61">
        <v>42.002920744755102</v>
      </c>
      <c r="BK330" s="61">
        <f t="shared" si="112"/>
        <v>42.002920744755102</v>
      </c>
    </row>
    <row r="331" spans="1:63" x14ac:dyDescent="0.35">
      <c r="A331" t="str">
        <f t="shared" si="98"/>
        <v>8402_Industrie chimique_2</v>
      </c>
      <c r="B331" t="str">
        <f>INDEX(PDC!$F$1:$G$40,MATCH('RP2016'!C331,PDC!F:F,0),MATCH(PDC!$G$1,PDC!$F$1:$G$1,0))</f>
        <v>Industrie chimique</v>
      </c>
      <c r="C331" t="s">
        <v>205</v>
      </c>
      <c r="D331" t="s">
        <v>119</v>
      </c>
      <c r="E331" t="s">
        <v>200</v>
      </c>
      <c r="F331" s="58">
        <v>177.485751826751</v>
      </c>
      <c r="G331">
        <f t="shared" si="97"/>
        <v>177.485751826751</v>
      </c>
      <c r="P331" t="str">
        <f t="shared" si="95"/>
        <v>43_moins de 20 ans</v>
      </c>
      <c r="Q331" t="s">
        <v>105</v>
      </c>
      <c r="R331" t="s">
        <v>37</v>
      </c>
      <c r="S331">
        <v>1733.2824390405201</v>
      </c>
      <c r="AC331" t="str">
        <f t="shared" si="99"/>
        <v>8403_Personnels des services directs aux particuliers_2</v>
      </c>
      <c r="AD331" t="str">
        <f>INDEX(PDC!$I$1:$L$33,MATCH('RP2016'!AF331,PDC!I:I,0),MATCH(PDC!$K$1,PDC!$I$1:$L$1,0))</f>
        <v>Personnels des services directs aux particuliers</v>
      </c>
      <c r="AE331" t="s">
        <v>200</v>
      </c>
      <c r="AF331" t="s">
        <v>286</v>
      </c>
      <c r="AG331" t="s">
        <v>121</v>
      </c>
      <c r="AH331" s="58">
        <v>1908.14512769833</v>
      </c>
      <c r="AI331">
        <f t="shared" si="100"/>
        <v>1908.14512769833</v>
      </c>
      <c r="AL331" t="str">
        <f t="shared" si="101"/>
        <v>8416_Agriculture, sylviculture et pêche</v>
      </c>
      <c r="AM331" t="str">
        <f>INDEX(PDC!$F$42:$G$60,MATCH('RP2016'!$AO331,PDC!$F$42:$F$60,0),2)</f>
        <v>Agriculture, sylviculture et pêche</v>
      </c>
      <c r="AN331">
        <v>8416</v>
      </c>
      <c r="AO331" t="s">
        <v>198</v>
      </c>
      <c r="AP331">
        <v>360.83</v>
      </c>
      <c r="AQ331">
        <v>196.86</v>
      </c>
      <c r="AR331">
        <v>91.68</v>
      </c>
      <c r="AS331">
        <v>40.49</v>
      </c>
      <c r="AT331">
        <f t="shared" si="102"/>
        <v>557.69000000000005</v>
      </c>
      <c r="AU331">
        <f t="shared" si="103"/>
        <v>132.17000000000002</v>
      </c>
      <c r="AV331" s="82">
        <f t="shared" si="104"/>
        <v>360.83</v>
      </c>
      <c r="AW331" s="82">
        <f t="shared" si="105"/>
        <v>196.86</v>
      </c>
      <c r="AX331" s="82">
        <f t="shared" si="106"/>
        <v>91.68</v>
      </c>
      <c r="AY331" s="82">
        <f t="shared" si="107"/>
        <v>40.49</v>
      </c>
      <c r="AZ331" s="82">
        <f t="shared" si="108"/>
        <v>557.69000000000005</v>
      </c>
      <c r="BA331" s="82">
        <f t="shared" si="109"/>
        <v>132.17000000000002</v>
      </c>
      <c r="BB331" s="82">
        <f t="shared" si="110"/>
        <v>689.86000000000013</v>
      </c>
      <c r="BE331" t="str">
        <f t="shared" si="111"/>
        <v>8407_KZ_TP1_SEXE1</v>
      </c>
      <c r="BF331">
        <v>1</v>
      </c>
      <c r="BG331" t="s">
        <v>199</v>
      </c>
      <c r="BH331" t="s">
        <v>223</v>
      </c>
      <c r="BI331" t="s">
        <v>131</v>
      </c>
      <c r="BJ331" s="61">
        <v>810.31498343991802</v>
      </c>
      <c r="BK331" s="61">
        <f t="shared" si="112"/>
        <v>810.31498343991802</v>
      </c>
    </row>
    <row r="332" spans="1:63" x14ac:dyDescent="0.35">
      <c r="A332" t="str">
        <f t="shared" si="98"/>
        <v>8402_Industrie pharmaceutique_1</v>
      </c>
      <c r="B332" t="str">
        <f>INDEX(PDC!$F$1:$G$40,MATCH('RP2016'!C332,PDC!F:F,0),MATCH(PDC!$G$1,PDC!$F$1:$G$1,0))</f>
        <v>Industrie pharmaceutique</v>
      </c>
      <c r="C332" t="s">
        <v>206</v>
      </c>
      <c r="D332" t="s">
        <v>119</v>
      </c>
      <c r="E332" t="s">
        <v>199</v>
      </c>
      <c r="F332" s="58">
        <v>104.737683820063</v>
      </c>
      <c r="G332">
        <f t="shared" si="97"/>
        <v>104.737683820063</v>
      </c>
      <c r="P332" t="str">
        <f t="shared" si="95"/>
        <v>63_20 à 29 ans</v>
      </c>
      <c r="Q332" t="s">
        <v>107</v>
      </c>
      <c r="R332" t="s">
        <v>38</v>
      </c>
      <c r="S332">
        <v>37722.974915622901</v>
      </c>
      <c r="AC332" t="str">
        <f t="shared" si="99"/>
        <v>8403_Ouvriers qualifiés de type industriel_1</v>
      </c>
      <c r="AD332" t="str">
        <f>INDEX(PDC!$I$1:$L$33,MATCH('RP2016'!AF332,PDC!I:I,0),MATCH(PDC!$K$1,PDC!$I$1:$L$1,0))</f>
        <v>Ouvriers qualifiés de type industriel</v>
      </c>
      <c r="AE332" t="s">
        <v>199</v>
      </c>
      <c r="AF332" t="s">
        <v>287</v>
      </c>
      <c r="AG332" t="s">
        <v>121</v>
      </c>
      <c r="AH332" s="58">
        <v>921.45298216159995</v>
      </c>
      <c r="AI332">
        <f t="shared" si="100"/>
        <v>921.45298216159995</v>
      </c>
      <c r="AL332" t="str">
        <f t="shared" si="101"/>
        <v>8416_Fabrication de denrées alimentaires, de boissons et  de produits à base de tabac</v>
      </c>
      <c r="AM332" t="str">
        <f>INDEX(PDC!$F$42:$G$60,MATCH('RP2016'!$AO332,PDC!$F$42:$F$60,0),2)</f>
        <v>Fabrication de denrées alimentaires, de boissons et  de produits à base de tabac</v>
      </c>
      <c r="AN332">
        <v>8416</v>
      </c>
      <c r="AO332" t="s">
        <v>314</v>
      </c>
      <c r="AP332">
        <v>777.74</v>
      </c>
      <c r="AQ332">
        <v>851.74</v>
      </c>
      <c r="AR332">
        <v>184.76</v>
      </c>
      <c r="AS332">
        <v>155.75</v>
      </c>
      <c r="AT332">
        <f t="shared" si="102"/>
        <v>1629.48</v>
      </c>
      <c r="AU332">
        <f t="shared" si="103"/>
        <v>340.51</v>
      </c>
      <c r="AV332" s="82">
        <f t="shared" si="104"/>
        <v>777.74</v>
      </c>
      <c r="AW332" s="82">
        <f t="shared" si="105"/>
        <v>851.74</v>
      </c>
      <c r="AX332" s="82">
        <f t="shared" si="106"/>
        <v>184.76</v>
      </c>
      <c r="AY332" s="82">
        <f t="shared" si="107"/>
        <v>155.75</v>
      </c>
      <c r="AZ332" s="82">
        <f t="shared" si="108"/>
        <v>1629.48</v>
      </c>
      <c r="BA332" s="82">
        <f t="shared" si="109"/>
        <v>340.51</v>
      </c>
      <c r="BB332" s="82">
        <f t="shared" si="110"/>
        <v>1969.99</v>
      </c>
      <c r="BE332" t="str">
        <f t="shared" si="111"/>
        <v>8407_KZ_TP2_SEXE1</v>
      </c>
      <c r="BF332">
        <v>1</v>
      </c>
      <c r="BG332" t="s">
        <v>200</v>
      </c>
      <c r="BH332" t="s">
        <v>223</v>
      </c>
      <c r="BI332" t="s">
        <v>131</v>
      </c>
      <c r="BJ332" s="61">
        <v>28.672191953750598</v>
      </c>
      <c r="BK332" s="61">
        <f t="shared" si="112"/>
        <v>28.672191953750598</v>
      </c>
    </row>
    <row r="333" spans="1:63" x14ac:dyDescent="0.35">
      <c r="A333" t="str">
        <f t="shared" si="98"/>
        <v>8402_Industrie pharmaceutique_2</v>
      </c>
      <c r="B333" t="str">
        <f>INDEX(PDC!$F$1:$G$40,MATCH('RP2016'!C333,PDC!F:F,0),MATCH(PDC!$G$1,PDC!$F$1:$G$1,0))</f>
        <v>Industrie pharmaceutique</v>
      </c>
      <c r="C333" t="s">
        <v>206</v>
      </c>
      <c r="D333" t="s">
        <v>119</v>
      </c>
      <c r="E333" t="s">
        <v>200</v>
      </c>
      <c r="F333" s="58">
        <v>109.81085123558501</v>
      </c>
      <c r="G333">
        <f t="shared" si="97"/>
        <v>109.81085123558501</v>
      </c>
      <c r="P333" t="str">
        <f t="shared" si="95"/>
        <v>63_30 à 39 ans</v>
      </c>
      <c r="Q333" t="s">
        <v>107</v>
      </c>
      <c r="R333" t="s">
        <v>39</v>
      </c>
      <c r="S333">
        <v>44582.798391423297</v>
      </c>
      <c r="AC333" t="str">
        <f t="shared" si="99"/>
        <v>8403_Ouvriers qualifiés de type industriel_2</v>
      </c>
      <c r="AD333" t="str">
        <f>INDEX(PDC!$I$1:$L$33,MATCH('RP2016'!AF333,PDC!I:I,0),MATCH(PDC!$K$1,PDC!$I$1:$L$1,0))</f>
        <v>Ouvriers qualifiés de type industriel</v>
      </c>
      <c r="AE333" t="s">
        <v>200</v>
      </c>
      <c r="AF333" t="s">
        <v>287</v>
      </c>
      <c r="AG333" t="s">
        <v>121</v>
      </c>
      <c r="AH333" s="58">
        <v>174.160362885073</v>
      </c>
      <c r="AI333">
        <f t="shared" si="100"/>
        <v>174.160362885073</v>
      </c>
      <c r="AL333" t="str">
        <f t="shared" si="101"/>
        <v>8416_Fabrication d'équipements électriques, électroniques, informatiques ; fabrication de machines</v>
      </c>
      <c r="AM333" t="str">
        <f>INDEX(PDC!$F$42:$G$60,MATCH('RP2016'!$AO333,PDC!$F$42:$F$60,0),2)</f>
        <v>Fabrication d'équipements électriques, électroniques, informatiques ; fabrication de machines</v>
      </c>
      <c r="AN333">
        <v>8416</v>
      </c>
      <c r="AO333" t="s">
        <v>315</v>
      </c>
      <c r="AP333">
        <v>746.83</v>
      </c>
      <c r="AQ333">
        <v>386.49</v>
      </c>
      <c r="AR333">
        <v>56.26</v>
      </c>
      <c r="AS333">
        <v>16.75</v>
      </c>
      <c r="AT333">
        <f t="shared" si="102"/>
        <v>1133.3200000000002</v>
      </c>
      <c r="AU333">
        <f t="shared" si="103"/>
        <v>73.009999999999991</v>
      </c>
      <c r="AV333" s="82">
        <f t="shared" si="104"/>
        <v>746.83</v>
      </c>
      <c r="AW333" s="82">
        <f t="shared" si="105"/>
        <v>386.49</v>
      </c>
      <c r="AX333" s="82">
        <f t="shared" si="106"/>
        <v>56.26</v>
      </c>
      <c r="AY333" s="82">
        <f t="shared" si="107"/>
        <v>16.75</v>
      </c>
      <c r="AZ333" s="82">
        <f t="shared" si="108"/>
        <v>1133.3200000000002</v>
      </c>
      <c r="BA333" s="82">
        <f t="shared" si="109"/>
        <v>73.009999999999991</v>
      </c>
      <c r="BB333" s="82">
        <f t="shared" si="110"/>
        <v>1206.3300000000002</v>
      </c>
      <c r="BE333" t="str">
        <f t="shared" si="111"/>
        <v>8407_LZ_TP1_SEXE1</v>
      </c>
      <c r="BF333">
        <v>1</v>
      </c>
      <c r="BG333" t="s">
        <v>199</v>
      </c>
      <c r="BH333" t="s">
        <v>224</v>
      </c>
      <c r="BI333" t="s">
        <v>131</v>
      </c>
      <c r="BJ333" s="61">
        <v>344.58498336812897</v>
      </c>
      <c r="BK333" s="61">
        <f t="shared" si="112"/>
        <v>344.58498336812897</v>
      </c>
    </row>
    <row r="334" spans="1:63" x14ac:dyDescent="0.35">
      <c r="A334" t="str">
        <f t="shared" si="98"/>
        <v>8402_Fabrication de produits en caoutchouc et en plastique ainsi que d'autres produits minéraux non métalliques_1</v>
      </c>
      <c r="B334" t="str">
        <f>INDEX(PDC!$F$1:$G$40,MATCH('RP2016'!C334,PDC!F:F,0),MATCH(PDC!$G$1,PDC!$F$1:$G$1,0))</f>
        <v>Fabrication de produits en caoutchouc et en plastique ainsi que d'autres produits minéraux non métalliques</v>
      </c>
      <c r="C334" t="s">
        <v>207</v>
      </c>
      <c r="D334" t="s">
        <v>119</v>
      </c>
      <c r="E334" t="s">
        <v>199</v>
      </c>
      <c r="F334" s="58">
        <v>290.87980302630598</v>
      </c>
      <c r="G334">
        <f t="shared" si="97"/>
        <v>290.87980302630598</v>
      </c>
      <c r="P334" t="str">
        <f t="shared" si="95"/>
        <v>63_40 à 49 ans</v>
      </c>
      <c r="Q334" t="s">
        <v>107</v>
      </c>
      <c r="R334" t="s">
        <v>40</v>
      </c>
      <c r="S334">
        <v>47781.595616674902</v>
      </c>
      <c r="AC334" t="str">
        <f t="shared" si="99"/>
        <v>8403_Ouvriers qualifiés de type artisanal_1</v>
      </c>
      <c r="AD334" t="str">
        <f>INDEX(PDC!$I$1:$L$33,MATCH('RP2016'!AF334,PDC!I:I,0),MATCH(PDC!$K$1,PDC!$I$1:$L$1,0))</f>
        <v>Ouvriers qualifiés de type artisanal</v>
      </c>
      <c r="AE334" t="s">
        <v>199</v>
      </c>
      <c r="AF334" t="s">
        <v>107</v>
      </c>
      <c r="AG334" t="s">
        <v>121</v>
      </c>
      <c r="AH334" s="58">
        <v>1431.15872559799</v>
      </c>
      <c r="AI334">
        <f t="shared" si="100"/>
        <v>1431.15872559799</v>
      </c>
      <c r="AL334" t="str">
        <f t="shared" si="101"/>
        <v>8416_Fabrication de matériels de transport</v>
      </c>
      <c r="AM334" t="str">
        <f>INDEX(PDC!$F$42:$G$60,MATCH('RP2016'!$AO334,PDC!$F$42:$F$60,0),2)</f>
        <v>Fabrication de matériels de transport</v>
      </c>
      <c r="AN334">
        <v>8416</v>
      </c>
      <c r="AO334" t="s">
        <v>316</v>
      </c>
      <c r="AP334">
        <v>500.39</v>
      </c>
      <c r="AQ334">
        <v>300.76</v>
      </c>
      <c r="AR334">
        <v>20.69</v>
      </c>
      <c r="AS334">
        <v>50.92</v>
      </c>
      <c r="AT334">
        <f t="shared" si="102"/>
        <v>801.15</v>
      </c>
      <c r="AU334">
        <f t="shared" si="103"/>
        <v>71.61</v>
      </c>
      <c r="AV334" s="82">
        <f t="shared" si="104"/>
        <v>500.39</v>
      </c>
      <c r="AW334" s="82">
        <f t="shared" si="105"/>
        <v>300.76</v>
      </c>
      <c r="AX334" s="82">
        <f t="shared" si="106"/>
        <v>20.69</v>
      </c>
      <c r="AY334" s="82">
        <f t="shared" si="107"/>
        <v>50.92</v>
      </c>
      <c r="AZ334" s="82">
        <f t="shared" si="108"/>
        <v>801.15</v>
      </c>
      <c r="BA334" s="82">
        <f t="shared" si="109"/>
        <v>71.61</v>
      </c>
      <c r="BB334" s="82">
        <f t="shared" si="110"/>
        <v>872.76</v>
      </c>
      <c r="BE334" t="str">
        <f t="shared" si="111"/>
        <v>8407_LZ_TP2_SEXE1</v>
      </c>
      <c r="BF334">
        <v>1</v>
      </c>
      <c r="BG334" t="s">
        <v>200</v>
      </c>
      <c r="BH334" t="s">
        <v>224</v>
      </c>
      <c r="BI334" t="s">
        <v>131</v>
      </c>
      <c r="BJ334" s="61">
        <v>35.903061006738703</v>
      </c>
      <c r="BK334" s="61">
        <f t="shared" si="112"/>
        <v>35.903061006738703</v>
      </c>
    </row>
    <row r="335" spans="1:63" x14ac:dyDescent="0.35">
      <c r="A335" t="str">
        <f t="shared" si="98"/>
        <v>8402_Fabrication de produits en caoutchouc et en plastique ainsi que d'autres produits minéraux non métalliques_2</v>
      </c>
      <c r="B335" t="str">
        <f>INDEX(PDC!$F$1:$G$40,MATCH('RP2016'!C335,PDC!F:F,0),MATCH(PDC!$G$1,PDC!$F$1:$G$1,0))</f>
        <v>Fabrication de produits en caoutchouc et en plastique ainsi que d'autres produits minéraux non métalliques</v>
      </c>
      <c r="C335" t="s">
        <v>207</v>
      </c>
      <c r="D335" t="s">
        <v>119</v>
      </c>
      <c r="E335" t="s">
        <v>200</v>
      </c>
      <c r="F335" s="58">
        <v>9.9512987012987004</v>
      </c>
      <c r="G335">
        <f t="shared" si="97"/>
        <v>9.9512987012987004</v>
      </c>
      <c r="P335" t="str">
        <f t="shared" si="95"/>
        <v>63_50 à 59 ans</v>
      </c>
      <c r="Q335" t="s">
        <v>107</v>
      </c>
      <c r="R335" t="s">
        <v>41</v>
      </c>
      <c r="S335">
        <v>44087.992694280503</v>
      </c>
      <c r="AC335" t="str">
        <f t="shared" si="99"/>
        <v>8403_Ouvriers qualifiés de type artisanal_2</v>
      </c>
      <c r="AD335" t="str">
        <f>INDEX(PDC!$I$1:$L$33,MATCH('RP2016'!AF335,PDC!I:I,0),MATCH(PDC!$K$1,PDC!$I$1:$L$1,0))</f>
        <v>Ouvriers qualifiés de type artisanal</v>
      </c>
      <c r="AE335" t="s">
        <v>200</v>
      </c>
      <c r="AF335" t="s">
        <v>107</v>
      </c>
      <c r="AG335" t="s">
        <v>121</v>
      </c>
      <c r="AH335" s="58">
        <v>132.662287300017</v>
      </c>
      <c r="AI335">
        <f t="shared" si="100"/>
        <v>132.662287300017</v>
      </c>
      <c r="AL335" t="str">
        <f t="shared" si="101"/>
        <v>8416_Fabrication d'autres produits industriels</v>
      </c>
      <c r="AM335" t="str">
        <f>INDEX(PDC!$F$42:$G$60,MATCH('RP2016'!$AO335,PDC!$F$42:$F$60,0),2)</f>
        <v>Fabrication d'autres produits industriels</v>
      </c>
      <c r="AN335">
        <v>8416</v>
      </c>
      <c r="AO335" t="s">
        <v>317</v>
      </c>
      <c r="AP335">
        <v>3015.57</v>
      </c>
      <c r="AQ335">
        <v>1666.4</v>
      </c>
      <c r="AR335">
        <v>171.14</v>
      </c>
      <c r="AS335">
        <v>143.62</v>
      </c>
      <c r="AT335">
        <f t="shared" si="102"/>
        <v>4681.97</v>
      </c>
      <c r="AU335">
        <f t="shared" si="103"/>
        <v>314.76</v>
      </c>
      <c r="AV335" s="82">
        <f t="shared" si="104"/>
        <v>3015.57</v>
      </c>
      <c r="AW335" s="82">
        <f t="shared" si="105"/>
        <v>1666.4</v>
      </c>
      <c r="AX335" s="82">
        <f t="shared" si="106"/>
        <v>171.14</v>
      </c>
      <c r="AY335" s="82">
        <f t="shared" si="107"/>
        <v>143.62</v>
      </c>
      <c r="AZ335" s="82">
        <f t="shared" si="108"/>
        <v>4681.97</v>
      </c>
      <c r="BA335" s="82">
        <f t="shared" si="109"/>
        <v>314.76</v>
      </c>
      <c r="BB335" s="82">
        <f t="shared" si="110"/>
        <v>4996.7300000000005</v>
      </c>
      <c r="BE335" t="str">
        <f t="shared" si="111"/>
        <v>8407_MN_TP1_SEXE1</v>
      </c>
      <c r="BF335">
        <v>1</v>
      </c>
      <c r="BG335" t="s">
        <v>199</v>
      </c>
      <c r="BH335" t="s">
        <v>320</v>
      </c>
      <c r="BI335" t="s">
        <v>131</v>
      </c>
      <c r="BJ335" s="61">
        <v>4601.0280656148498</v>
      </c>
      <c r="BK335" s="61">
        <f t="shared" si="112"/>
        <v>4601.0280656148498</v>
      </c>
    </row>
    <row r="336" spans="1:63" x14ac:dyDescent="0.35">
      <c r="A336" t="str">
        <f t="shared" si="98"/>
        <v>8402_Métallurgie et fabrication de produits métalliques à l'exception des machines et des équipements_1</v>
      </c>
      <c r="B336" t="str">
        <f>INDEX(PDC!$F$1:$G$40,MATCH('RP2016'!C336,PDC!F:F,0),MATCH(PDC!$G$1,PDC!$F$1:$G$1,0))</f>
        <v>Métallurgie et fabrication de produits métalliques à l'exception des machines et des équipements</v>
      </c>
      <c r="C336" t="s">
        <v>208</v>
      </c>
      <c r="D336" t="s">
        <v>119</v>
      </c>
      <c r="E336" t="s">
        <v>199</v>
      </c>
      <c r="F336" s="58">
        <v>239.51444303580001</v>
      </c>
      <c r="G336">
        <f t="shared" si="97"/>
        <v>239.51444303580001</v>
      </c>
      <c r="P336" t="str">
        <f t="shared" si="95"/>
        <v>63_60 ans et plus</v>
      </c>
      <c r="Q336" t="s">
        <v>107</v>
      </c>
      <c r="R336" t="s">
        <v>42</v>
      </c>
      <c r="S336">
        <v>6601.1154996512796</v>
      </c>
      <c r="AC336" t="str">
        <f t="shared" si="99"/>
        <v>8403_Chauffeurs_1</v>
      </c>
      <c r="AD336" t="str">
        <f>INDEX(PDC!$I$1:$L$33,MATCH('RP2016'!AF336,PDC!I:I,0),MATCH(PDC!$K$1,PDC!$I$1:$L$1,0))</f>
        <v>Chauffeurs</v>
      </c>
      <c r="AE336" t="s">
        <v>199</v>
      </c>
      <c r="AF336" t="s">
        <v>288</v>
      </c>
      <c r="AG336" t="s">
        <v>121</v>
      </c>
      <c r="AH336" s="58">
        <v>1101.81432832923</v>
      </c>
      <c r="AI336">
        <f t="shared" si="100"/>
        <v>1101.81432832923</v>
      </c>
      <c r="AL336" t="str">
        <f t="shared" si="101"/>
        <v>8416_Industries extractives,  énergie, eau, gestion des déchets et dépollution</v>
      </c>
      <c r="AM336" t="str">
        <f>INDEX(PDC!$F$42:$G$60,MATCH('RP2016'!$AO336,PDC!$F$42:$F$60,0),2)</f>
        <v>Industries extractives,  énergie, eau, gestion des déchets et dépollution</v>
      </c>
      <c r="AN336">
        <v>8416</v>
      </c>
      <c r="AO336" t="s">
        <v>318</v>
      </c>
      <c r="AP336">
        <v>562.87</v>
      </c>
      <c r="AQ336">
        <v>125.2</v>
      </c>
      <c r="AR336">
        <v>43.05</v>
      </c>
      <c r="AS336">
        <v>30.89</v>
      </c>
      <c r="AT336">
        <f t="shared" si="102"/>
        <v>688.07</v>
      </c>
      <c r="AU336">
        <f t="shared" si="103"/>
        <v>73.94</v>
      </c>
      <c r="AV336" s="82">
        <f t="shared" si="104"/>
        <v>562.87</v>
      </c>
      <c r="AW336" s="82">
        <f t="shared" si="105"/>
        <v>125.2</v>
      </c>
      <c r="AX336" s="82">
        <f t="shared" si="106"/>
        <v>43.05</v>
      </c>
      <c r="AY336" s="82">
        <f t="shared" si="107"/>
        <v>30.89</v>
      </c>
      <c r="AZ336" s="82">
        <f t="shared" si="108"/>
        <v>688.07</v>
      </c>
      <c r="BA336" s="82">
        <f t="shared" si="109"/>
        <v>73.94</v>
      </c>
      <c r="BB336" s="82">
        <f t="shared" si="110"/>
        <v>762.01</v>
      </c>
      <c r="BE336" t="str">
        <f t="shared" si="111"/>
        <v>8407_MN_TP2_SEXE1</v>
      </c>
      <c r="BF336">
        <v>1</v>
      </c>
      <c r="BG336" t="s">
        <v>200</v>
      </c>
      <c r="BH336" t="s">
        <v>320</v>
      </c>
      <c r="BI336" t="s">
        <v>131</v>
      </c>
      <c r="BJ336" s="61">
        <v>570.44005070072296</v>
      </c>
      <c r="BK336" s="61">
        <f t="shared" si="112"/>
        <v>570.44005070072296</v>
      </c>
    </row>
    <row r="337" spans="1:63" x14ac:dyDescent="0.35">
      <c r="A337" t="str">
        <f t="shared" si="98"/>
        <v>8402_Métallurgie et fabrication de produits métalliques à l'exception des machines et des équipements_2</v>
      </c>
      <c r="B337" t="str">
        <f>INDEX(PDC!$F$1:$G$40,MATCH('RP2016'!C337,PDC!F:F,0),MATCH(PDC!$G$1,PDC!$F$1:$G$1,0))</f>
        <v>Métallurgie et fabrication de produits métalliques à l'exception des machines et des équipements</v>
      </c>
      <c r="C337" t="s">
        <v>208</v>
      </c>
      <c r="D337" t="s">
        <v>119</v>
      </c>
      <c r="E337" t="s">
        <v>200</v>
      </c>
      <c r="F337" s="58">
        <v>14.8495320467211</v>
      </c>
      <c r="G337">
        <f t="shared" si="97"/>
        <v>14.8495320467211</v>
      </c>
      <c r="P337" t="str">
        <f t="shared" si="95"/>
        <v>63_moins de 20 ans</v>
      </c>
      <c r="Q337" t="s">
        <v>107</v>
      </c>
      <c r="R337" t="s">
        <v>37</v>
      </c>
      <c r="S337">
        <v>4149.8532007990998</v>
      </c>
      <c r="AC337" t="str">
        <f t="shared" si="99"/>
        <v>8403_Chauffeurs_2</v>
      </c>
      <c r="AD337" t="str">
        <f>INDEX(PDC!$I$1:$L$33,MATCH('RP2016'!AF337,PDC!I:I,0),MATCH(PDC!$K$1,PDC!$I$1:$L$1,0))</f>
        <v>Chauffeurs</v>
      </c>
      <c r="AE337" t="s">
        <v>200</v>
      </c>
      <c r="AF337" t="s">
        <v>288</v>
      </c>
      <c r="AG337" t="s">
        <v>121</v>
      </c>
      <c r="AH337" s="58">
        <v>79.154911567842902</v>
      </c>
      <c r="AI337">
        <f t="shared" si="100"/>
        <v>79.154911567842902</v>
      </c>
      <c r="AL337" t="str">
        <f t="shared" si="101"/>
        <v>8416_Construction</v>
      </c>
      <c r="AM337" t="str">
        <f>INDEX(PDC!$F$42:$G$60,MATCH('RP2016'!$AO337,PDC!$F$42:$F$60,0),2)</f>
        <v>Construction</v>
      </c>
      <c r="AN337">
        <v>8416</v>
      </c>
      <c r="AO337" t="s">
        <v>216</v>
      </c>
      <c r="AP337">
        <v>4565.4799999999996</v>
      </c>
      <c r="AQ337">
        <v>605.91999999999996</v>
      </c>
      <c r="AR337">
        <v>704.49</v>
      </c>
      <c r="AS337">
        <v>34.44</v>
      </c>
      <c r="AT337">
        <f t="shared" si="102"/>
        <v>5171.3999999999996</v>
      </c>
      <c r="AU337">
        <f t="shared" si="103"/>
        <v>738.93000000000006</v>
      </c>
      <c r="AV337" s="82">
        <f t="shared" si="104"/>
        <v>4565.4799999999996</v>
      </c>
      <c r="AW337" s="82">
        <f t="shared" si="105"/>
        <v>605.91999999999996</v>
      </c>
      <c r="AX337" s="82">
        <f t="shared" si="106"/>
        <v>704.49</v>
      </c>
      <c r="AY337" s="82">
        <f t="shared" si="107"/>
        <v>34.44</v>
      </c>
      <c r="AZ337" s="82">
        <f t="shared" si="108"/>
        <v>5171.3999999999996</v>
      </c>
      <c r="BA337" s="82">
        <f t="shared" si="109"/>
        <v>738.93000000000006</v>
      </c>
      <c r="BB337" s="82">
        <f t="shared" si="110"/>
        <v>5910.33</v>
      </c>
      <c r="BE337" t="str">
        <f t="shared" si="111"/>
        <v>8407_OQ_TP1_SEXE1</v>
      </c>
      <c r="BF337">
        <v>1</v>
      </c>
      <c r="BG337" t="s">
        <v>199</v>
      </c>
      <c r="BH337" t="s">
        <v>321</v>
      </c>
      <c r="BI337" t="s">
        <v>131</v>
      </c>
      <c r="BJ337" s="61">
        <v>3892.92684565425</v>
      </c>
      <c r="BK337" s="61">
        <f t="shared" si="112"/>
        <v>3892.92684565425</v>
      </c>
    </row>
    <row r="338" spans="1:63" x14ac:dyDescent="0.35">
      <c r="A338" t="str">
        <f t="shared" si="98"/>
        <v>8402_Fabrication de produits informatiques, électroniques et optiques_1</v>
      </c>
      <c r="B338" t="str">
        <f>INDEX(PDC!$F$1:$G$40,MATCH('RP2016'!C338,PDC!F:F,0),MATCH(PDC!$G$1,PDC!$F$1:$G$1,0))</f>
        <v>Fabrication de produits informatiques, électroniques et optiques</v>
      </c>
      <c r="C338" t="s">
        <v>209</v>
      </c>
      <c r="D338" t="s">
        <v>119</v>
      </c>
      <c r="E338" t="s">
        <v>199</v>
      </c>
      <c r="F338" s="58">
        <v>9.7369107868209497</v>
      </c>
      <c r="G338">
        <f t="shared" si="97"/>
        <v>9.7369107868209497</v>
      </c>
      <c r="P338" t="str">
        <f t="shared" si="95"/>
        <v>69_20 à 29 ans</v>
      </c>
      <c r="Q338" t="s">
        <v>109</v>
      </c>
      <c r="R338" t="s">
        <v>38</v>
      </c>
      <c r="S338">
        <v>146023.71627988201</v>
      </c>
      <c r="AC338" t="str">
        <f t="shared" si="99"/>
        <v>8403_Ouvriers qualifiés de la manutention, du magasinage et du transport_1</v>
      </c>
      <c r="AD338" t="str">
        <f>INDEX(PDC!$I$1:$L$33,MATCH('RP2016'!AF338,PDC!I:I,0),MATCH(PDC!$K$1,PDC!$I$1:$L$1,0))</f>
        <v>Ouvriers qualifiés de la manutention, du magasinage et du transport</v>
      </c>
      <c r="AE338" t="s">
        <v>199</v>
      </c>
      <c r="AF338" t="s">
        <v>289</v>
      </c>
      <c r="AG338" t="s">
        <v>121</v>
      </c>
      <c r="AH338" s="58">
        <v>360.78510632291398</v>
      </c>
      <c r="AI338">
        <f t="shared" si="100"/>
        <v>360.78510632291398</v>
      </c>
      <c r="AL338" t="str">
        <f t="shared" si="101"/>
        <v>8416_Commerce ; réparation d'automobiles et de motocycles</v>
      </c>
      <c r="AM338" t="str">
        <f>INDEX(PDC!$F$42:$G$60,MATCH('RP2016'!$AO338,PDC!$F$42:$F$60,0),2)</f>
        <v>Commerce ; réparation d'automobiles et de motocycles</v>
      </c>
      <c r="AN338">
        <v>8416</v>
      </c>
      <c r="AO338" t="s">
        <v>217</v>
      </c>
      <c r="AP338">
        <v>6210.14</v>
      </c>
      <c r="AQ338">
        <v>6171.49</v>
      </c>
      <c r="AR338">
        <v>780.54</v>
      </c>
      <c r="AS338">
        <v>691.89</v>
      </c>
      <c r="AT338">
        <f t="shared" si="102"/>
        <v>12381.630000000001</v>
      </c>
      <c r="AU338">
        <f t="shared" si="103"/>
        <v>1472.4299999999998</v>
      </c>
      <c r="AV338" s="82">
        <f t="shared" si="104"/>
        <v>6210.14</v>
      </c>
      <c r="AW338" s="82">
        <f t="shared" si="105"/>
        <v>6171.49</v>
      </c>
      <c r="AX338" s="82">
        <f t="shared" si="106"/>
        <v>780.54</v>
      </c>
      <c r="AY338" s="82">
        <f t="shared" si="107"/>
        <v>691.89</v>
      </c>
      <c r="AZ338" s="82">
        <f t="shared" si="108"/>
        <v>12381.630000000001</v>
      </c>
      <c r="BA338" s="82">
        <f t="shared" si="109"/>
        <v>1472.4299999999998</v>
      </c>
      <c r="BB338" s="82">
        <f t="shared" si="110"/>
        <v>13854.060000000001</v>
      </c>
      <c r="BE338" t="str">
        <f t="shared" si="111"/>
        <v>8407_OQ_TP2_SEXE1</v>
      </c>
      <c r="BF338">
        <v>1</v>
      </c>
      <c r="BG338" t="s">
        <v>200</v>
      </c>
      <c r="BH338" t="s">
        <v>321</v>
      </c>
      <c r="BI338" t="s">
        <v>131</v>
      </c>
      <c r="BJ338" s="61">
        <v>616.71593507470197</v>
      </c>
      <c r="BK338" s="61">
        <f t="shared" si="112"/>
        <v>616.71593507470197</v>
      </c>
    </row>
    <row r="339" spans="1:63" x14ac:dyDescent="0.35">
      <c r="A339" t="str">
        <f t="shared" si="98"/>
        <v>8402_Fabrication d'équipements électriques_1</v>
      </c>
      <c r="B339" t="str">
        <f>INDEX(PDC!$F$1:$G$40,MATCH('RP2016'!C339,PDC!F:F,0),MATCH(PDC!$G$1,PDC!$F$1:$G$1,0))</f>
        <v>Fabrication d'équipements électriques</v>
      </c>
      <c r="C339" t="s">
        <v>210</v>
      </c>
      <c r="D339" t="s">
        <v>119</v>
      </c>
      <c r="E339" t="s">
        <v>199</v>
      </c>
      <c r="F339" s="58">
        <v>221.4019236833</v>
      </c>
      <c r="G339">
        <f t="shared" si="97"/>
        <v>221.4019236833</v>
      </c>
      <c r="P339" t="str">
        <f t="shared" si="95"/>
        <v>69_30 à 39 ans</v>
      </c>
      <c r="Q339" t="s">
        <v>109</v>
      </c>
      <c r="R339" t="s">
        <v>39</v>
      </c>
      <c r="S339">
        <v>170786.009946965</v>
      </c>
      <c r="AC339" t="str">
        <f t="shared" si="99"/>
        <v>8403_Ouvriers qualifiés de la manutention, du magasinage et du transport_2</v>
      </c>
      <c r="AD339" t="str">
        <f>INDEX(PDC!$I$1:$L$33,MATCH('RP2016'!AF339,PDC!I:I,0),MATCH(PDC!$K$1,PDC!$I$1:$L$1,0))</f>
        <v>Ouvriers qualifiés de la manutention, du magasinage et du transport</v>
      </c>
      <c r="AE339" t="s">
        <v>200</v>
      </c>
      <c r="AF339" t="s">
        <v>289</v>
      </c>
      <c r="AG339" t="s">
        <v>121</v>
      </c>
      <c r="AH339" s="58">
        <v>63.080658240420398</v>
      </c>
      <c r="AI339">
        <f t="shared" si="100"/>
        <v>63.080658240420398</v>
      </c>
      <c r="AL339" t="str">
        <f t="shared" si="101"/>
        <v>8416_Transports et entreposage</v>
      </c>
      <c r="AM339" t="str">
        <f>INDEX(PDC!$F$42:$G$60,MATCH('RP2016'!$AO339,PDC!$F$42:$F$60,0),2)</f>
        <v>Transports et entreposage</v>
      </c>
      <c r="AN339">
        <v>8416</v>
      </c>
      <c r="AO339" t="s">
        <v>218</v>
      </c>
      <c r="AP339">
        <v>2042.72</v>
      </c>
      <c r="AQ339">
        <v>647.32000000000005</v>
      </c>
      <c r="AR339">
        <v>241.84</v>
      </c>
      <c r="AS339">
        <v>96.4</v>
      </c>
      <c r="AT339">
        <f t="shared" si="102"/>
        <v>2690.04</v>
      </c>
      <c r="AU339">
        <f t="shared" si="103"/>
        <v>338.24</v>
      </c>
      <c r="AV339" s="82">
        <f t="shared" si="104"/>
        <v>2042.72</v>
      </c>
      <c r="AW339" s="82">
        <f t="shared" si="105"/>
        <v>647.32000000000005</v>
      </c>
      <c r="AX339" s="82">
        <f t="shared" si="106"/>
        <v>241.84</v>
      </c>
      <c r="AY339" s="82">
        <f t="shared" si="107"/>
        <v>96.4</v>
      </c>
      <c r="AZ339" s="82">
        <f t="shared" si="108"/>
        <v>2690.04</v>
      </c>
      <c r="BA339" s="82">
        <f t="shared" si="109"/>
        <v>338.24</v>
      </c>
      <c r="BB339" s="82">
        <f t="shared" si="110"/>
        <v>3028.2799999999997</v>
      </c>
      <c r="BE339" t="str">
        <f t="shared" si="111"/>
        <v>8407_RU_TP1_SEXE1</v>
      </c>
      <c r="BF339">
        <v>1</v>
      </c>
      <c r="BG339" t="s">
        <v>199</v>
      </c>
      <c r="BH339" t="s">
        <v>322</v>
      </c>
      <c r="BI339" t="s">
        <v>131</v>
      </c>
      <c r="BJ339" s="61">
        <v>1231.0481365616499</v>
      </c>
      <c r="BK339" s="61">
        <f t="shared" si="112"/>
        <v>1231.0481365616499</v>
      </c>
    </row>
    <row r="340" spans="1:63" x14ac:dyDescent="0.35">
      <c r="A340" t="str">
        <f t="shared" si="98"/>
        <v>8402_Fabrication d'équipements électriques_2</v>
      </c>
      <c r="B340" t="str">
        <f>INDEX(PDC!$F$1:$G$40,MATCH('RP2016'!C340,PDC!F:F,0),MATCH(PDC!$G$1,PDC!$F$1:$G$1,0))</f>
        <v>Fabrication d'équipements électriques</v>
      </c>
      <c r="C340" t="s">
        <v>210</v>
      </c>
      <c r="D340" t="s">
        <v>119</v>
      </c>
      <c r="E340" t="s">
        <v>200</v>
      </c>
      <c r="F340" s="58">
        <v>134.873000328247</v>
      </c>
      <c r="G340">
        <f t="shared" si="97"/>
        <v>134.873000328247</v>
      </c>
      <c r="P340" t="str">
        <f t="shared" si="95"/>
        <v>69_40 à 49 ans</v>
      </c>
      <c r="Q340" t="s">
        <v>109</v>
      </c>
      <c r="R340" t="s">
        <v>40</v>
      </c>
      <c r="S340">
        <v>165273.113454879</v>
      </c>
      <c r="AA340" s="77"/>
      <c r="AC340" t="str">
        <f t="shared" si="99"/>
        <v>8403_Ouvriers non qualifiés de type industriel_1</v>
      </c>
      <c r="AD340" t="str">
        <f>INDEX(PDC!$I$1:$L$33,MATCH('RP2016'!AF340,PDC!I:I,0),MATCH(PDC!$K$1,PDC!$I$1:$L$1,0))</f>
        <v>Ouvriers non qualifiés de type industriel</v>
      </c>
      <c r="AE340" t="s">
        <v>199</v>
      </c>
      <c r="AF340" t="s">
        <v>290</v>
      </c>
      <c r="AG340" t="s">
        <v>121</v>
      </c>
      <c r="AH340" s="58">
        <v>856.11681639272297</v>
      </c>
      <c r="AI340">
        <f t="shared" si="100"/>
        <v>856.11681639272297</v>
      </c>
      <c r="AL340" t="str">
        <f t="shared" si="101"/>
        <v>8416_Hébergement et restauration</v>
      </c>
      <c r="AM340" t="str">
        <f>INDEX(PDC!$F$42:$G$60,MATCH('RP2016'!$AO340,PDC!$F$42:$F$60,0),2)</f>
        <v>Hébergement et restauration</v>
      </c>
      <c r="AN340">
        <v>8416</v>
      </c>
      <c r="AO340" t="s">
        <v>219</v>
      </c>
      <c r="AP340">
        <v>1844.87</v>
      </c>
      <c r="AQ340">
        <v>1537.97</v>
      </c>
      <c r="AR340">
        <v>213.92</v>
      </c>
      <c r="AS340">
        <v>279.79000000000002</v>
      </c>
      <c r="AT340">
        <f t="shared" si="102"/>
        <v>3382.84</v>
      </c>
      <c r="AU340">
        <f t="shared" si="103"/>
        <v>493.71000000000004</v>
      </c>
      <c r="AV340" s="82">
        <f t="shared" si="104"/>
        <v>1844.87</v>
      </c>
      <c r="AW340" s="82">
        <f t="shared" si="105"/>
        <v>1537.97</v>
      </c>
      <c r="AX340" s="82">
        <f t="shared" si="106"/>
        <v>213.92</v>
      </c>
      <c r="AY340" s="82">
        <f t="shared" si="107"/>
        <v>279.79000000000002</v>
      </c>
      <c r="AZ340" s="82">
        <f t="shared" si="108"/>
        <v>3382.84</v>
      </c>
      <c r="BA340" s="82">
        <f t="shared" si="109"/>
        <v>493.71000000000004</v>
      </c>
      <c r="BB340" s="82">
        <f t="shared" si="110"/>
        <v>3876.55</v>
      </c>
      <c r="BE340" t="str">
        <f t="shared" si="111"/>
        <v>8407_RU_TP2_SEXE1</v>
      </c>
      <c r="BF340">
        <v>1</v>
      </c>
      <c r="BG340" t="s">
        <v>200</v>
      </c>
      <c r="BH340" t="s">
        <v>322</v>
      </c>
      <c r="BI340" t="s">
        <v>131</v>
      </c>
      <c r="BJ340" s="61">
        <v>364.71198852867002</v>
      </c>
      <c r="BK340" s="61">
        <f t="shared" si="112"/>
        <v>364.71198852867002</v>
      </c>
    </row>
    <row r="341" spans="1:63" x14ac:dyDescent="0.35">
      <c r="A341" t="str">
        <f t="shared" si="98"/>
        <v>8402_Fabrication de machines et équipements n.c.a._1</v>
      </c>
      <c r="B341" t="str">
        <f>INDEX(PDC!$F$1:$G$40,MATCH('RP2016'!C341,PDC!F:F,0),MATCH(PDC!$G$1,PDC!$F$1:$G$1,0))</f>
        <v>Fabrication de machines et équipements n.c.a.</v>
      </c>
      <c r="C341" t="s">
        <v>211</v>
      </c>
      <c r="D341" t="s">
        <v>119</v>
      </c>
      <c r="E341" t="s">
        <v>199</v>
      </c>
      <c r="F341" s="58">
        <v>274.40554441255102</v>
      </c>
      <c r="G341">
        <f t="shared" si="97"/>
        <v>274.40554441255102</v>
      </c>
      <c r="P341" t="str">
        <f t="shared" si="95"/>
        <v>69_50 à 59 ans</v>
      </c>
      <c r="Q341" t="s">
        <v>109</v>
      </c>
      <c r="R341" t="s">
        <v>41</v>
      </c>
      <c r="S341">
        <v>133023.04127725901</v>
      </c>
      <c r="AC341" t="str">
        <f t="shared" si="99"/>
        <v>8403_Ouvriers non qualifiés de type industriel_2</v>
      </c>
      <c r="AD341" t="str">
        <f>INDEX(PDC!$I$1:$L$33,MATCH('RP2016'!AF341,PDC!I:I,0),MATCH(PDC!$K$1,PDC!$I$1:$L$1,0))</f>
        <v>Ouvriers non qualifiés de type industriel</v>
      </c>
      <c r="AE341" t="s">
        <v>200</v>
      </c>
      <c r="AF341" t="s">
        <v>290</v>
      </c>
      <c r="AG341" t="s">
        <v>121</v>
      </c>
      <c r="AH341" s="58">
        <v>366.553359419917</v>
      </c>
      <c r="AI341">
        <f t="shared" si="100"/>
        <v>366.553359419917</v>
      </c>
      <c r="AL341" t="str">
        <f t="shared" si="101"/>
        <v>8416_Information et communication</v>
      </c>
      <c r="AM341" t="str">
        <f>INDEX(PDC!$F$42:$G$60,MATCH('RP2016'!$AO341,PDC!$F$42:$F$60,0),2)</f>
        <v>Information et communication</v>
      </c>
      <c r="AN341">
        <v>8416</v>
      </c>
      <c r="AO341" t="s">
        <v>319</v>
      </c>
      <c r="AP341">
        <v>450.82</v>
      </c>
      <c r="AQ341">
        <v>158.87</v>
      </c>
      <c r="AR341">
        <v>48.47</v>
      </c>
      <c r="AS341">
        <v>24.91</v>
      </c>
      <c r="AT341">
        <f t="shared" si="102"/>
        <v>609.69000000000005</v>
      </c>
      <c r="AU341">
        <f t="shared" si="103"/>
        <v>73.38</v>
      </c>
      <c r="AV341" s="82">
        <f t="shared" si="104"/>
        <v>450.82</v>
      </c>
      <c r="AW341" s="82">
        <f t="shared" si="105"/>
        <v>158.87</v>
      </c>
      <c r="AX341" s="82">
        <f t="shared" si="106"/>
        <v>48.47</v>
      </c>
      <c r="AY341" s="82">
        <f t="shared" si="107"/>
        <v>24.91</v>
      </c>
      <c r="AZ341" s="82">
        <f t="shared" si="108"/>
        <v>609.69000000000005</v>
      </c>
      <c r="BA341" s="82">
        <f t="shared" si="109"/>
        <v>73.38</v>
      </c>
      <c r="BB341" s="82">
        <f t="shared" si="110"/>
        <v>683.07</v>
      </c>
      <c r="BE341" t="str">
        <f t="shared" si="111"/>
        <v>8408_AZ_TP1_SEXE1</v>
      </c>
      <c r="BF341">
        <v>1</v>
      </c>
      <c r="BG341" t="s">
        <v>199</v>
      </c>
      <c r="BH341" t="s">
        <v>198</v>
      </c>
      <c r="BI341" t="s">
        <v>133</v>
      </c>
      <c r="BJ341" s="61">
        <v>821.39666910430401</v>
      </c>
      <c r="BK341" s="61">
        <f t="shared" si="112"/>
        <v>821.39666910430401</v>
      </c>
    </row>
    <row r="342" spans="1:63" x14ac:dyDescent="0.35">
      <c r="A342" t="str">
        <f t="shared" si="98"/>
        <v>8402_Fabrication de machines et équipements n.c.a._2</v>
      </c>
      <c r="B342" t="str">
        <f>INDEX(PDC!$F$1:$G$40,MATCH('RP2016'!C342,PDC!F:F,0),MATCH(PDC!$G$1,PDC!$F$1:$G$1,0))</f>
        <v>Fabrication de machines et équipements n.c.a.</v>
      </c>
      <c r="C342" t="s">
        <v>211</v>
      </c>
      <c r="D342" t="s">
        <v>119</v>
      </c>
      <c r="E342" t="s">
        <v>200</v>
      </c>
      <c r="F342" s="58">
        <v>49.855428943731603</v>
      </c>
      <c r="G342">
        <f t="shared" si="97"/>
        <v>49.855428943731603</v>
      </c>
      <c r="P342" t="str">
        <f t="shared" ref="P342:P367" si="113">Q342&amp;"_"&amp;R342</f>
        <v>69_60 ans et plus</v>
      </c>
      <c r="Q342" t="s">
        <v>109</v>
      </c>
      <c r="R342" t="s">
        <v>42</v>
      </c>
      <c r="S342">
        <v>24941.587737404399</v>
      </c>
      <c r="AC342" t="str">
        <f t="shared" si="99"/>
        <v>8403_Ouvriers non qualifiés de type artisanal_1</v>
      </c>
      <c r="AD342" t="str">
        <f>INDEX(PDC!$I$1:$L$33,MATCH('RP2016'!AF342,PDC!I:I,0),MATCH(PDC!$K$1,PDC!$I$1:$L$1,0))</f>
        <v>Ouvriers non qualifiés de type artisanal</v>
      </c>
      <c r="AE342" t="s">
        <v>199</v>
      </c>
      <c r="AF342" t="s">
        <v>291</v>
      </c>
      <c r="AG342" t="s">
        <v>121</v>
      </c>
      <c r="AH342" s="58">
        <v>905.36132209839798</v>
      </c>
      <c r="AI342">
        <f t="shared" si="100"/>
        <v>905.36132209839798</v>
      </c>
      <c r="AL342" t="str">
        <f t="shared" si="101"/>
        <v>8416_Activités financières et d'assurance</v>
      </c>
      <c r="AM342" t="str">
        <f>INDEX(PDC!$F$42:$G$60,MATCH('RP2016'!$AO342,PDC!$F$42:$F$60,0),2)</f>
        <v>Activités financières et d'assurance</v>
      </c>
      <c r="AN342">
        <v>8416</v>
      </c>
      <c r="AO342" t="s">
        <v>223</v>
      </c>
      <c r="AP342">
        <v>772.83</v>
      </c>
      <c r="AQ342">
        <v>1203.22</v>
      </c>
      <c r="AR342">
        <v>44.46</v>
      </c>
      <c r="AS342">
        <v>106.07</v>
      </c>
      <c r="AT342">
        <f t="shared" si="102"/>
        <v>1976.0500000000002</v>
      </c>
      <c r="AU342">
        <f t="shared" si="103"/>
        <v>150.53</v>
      </c>
      <c r="AV342" s="82">
        <f t="shared" si="104"/>
        <v>772.83</v>
      </c>
      <c r="AW342" s="82">
        <f t="shared" si="105"/>
        <v>1203.22</v>
      </c>
      <c r="AX342" s="82">
        <f t="shared" si="106"/>
        <v>44.46</v>
      </c>
      <c r="AY342" s="82">
        <f t="shared" si="107"/>
        <v>106.07</v>
      </c>
      <c r="AZ342" s="82">
        <f t="shared" si="108"/>
        <v>1976.0500000000002</v>
      </c>
      <c r="BA342" s="82">
        <f t="shared" si="109"/>
        <v>150.53</v>
      </c>
      <c r="BB342" s="82">
        <f t="shared" si="110"/>
        <v>2126.5800000000004</v>
      </c>
      <c r="BE342" t="str">
        <f t="shared" si="111"/>
        <v>8408_AZ_TP2_SEXE1</v>
      </c>
      <c r="BF342">
        <v>1</v>
      </c>
      <c r="BG342" t="s">
        <v>200</v>
      </c>
      <c r="BH342" t="s">
        <v>198</v>
      </c>
      <c r="BI342" t="s">
        <v>133</v>
      </c>
      <c r="BJ342" s="61">
        <v>97.674124027195802</v>
      </c>
      <c r="BK342" s="61">
        <f t="shared" si="112"/>
        <v>97.674124027195802</v>
      </c>
    </row>
    <row r="343" spans="1:63" x14ac:dyDescent="0.35">
      <c r="A343" t="str">
        <f t="shared" si="98"/>
        <v>8402_Fabrication de matériels de transport_1</v>
      </c>
      <c r="B343" t="str">
        <f>INDEX(PDC!$F$1:$G$40,MATCH('RP2016'!C343,PDC!F:F,0),MATCH(PDC!$G$1,PDC!$F$1:$G$1,0))</f>
        <v>Fabrication de matériels de transport</v>
      </c>
      <c r="C343" t="s">
        <v>212</v>
      </c>
      <c r="D343" t="s">
        <v>119</v>
      </c>
      <c r="E343" t="s">
        <v>199</v>
      </c>
      <c r="F343" s="58">
        <v>63.983633322491201</v>
      </c>
      <c r="G343">
        <f t="shared" si="97"/>
        <v>63.983633322491201</v>
      </c>
      <c r="P343" t="str">
        <f t="shared" si="113"/>
        <v>69_moins de 20 ans</v>
      </c>
      <c r="Q343" t="s">
        <v>109</v>
      </c>
      <c r="R343" t="s">
        <v>37</v>
      </c>
      <c r="S343">
        <v>13073.2871622932</v>
      </c>
      <c r="AC343" t="str">
        <f t="shared" si="99"/>
        <v>8403_Ouvriers non qualifiés de type artisanal_2</v>
      </c>
      <c r="AD343" t="str">
        <f>INDEX(PDC!$I$1:$L$33,MATCH('RP2016'!AF343,PDC!I:I,0),MATCH(PDC!$K$1,PDC!$I$1:$L$1,0))</f>
        <v>Ouvriers non qualifiés de type artisanal</v>
      </c>
      <c r="AE343" t="s">
        <v>200</v>
      </c>
      <c r="AF343" t="s">
        <v>291</v>
      </c>
      <c r="AG343" t="s">
        <v>121</v>
      </c>
      <c r="AH343" s="58">
        <v>390.24481830559301</v>
      </c>
      <c r="AI343">
        <f t="shared" si="100"/>
        <v>390.24481830559301</v>
      </c>
      <c r="AL343" t="str">
        <f t="shared" si="101"/>
        <v>8416_Activités immobilières</v>
      </c>
      <c r="AM343" t="str">
        <f>INDEX(PDC!$F$42:$G$60,MATCH('RP2016'!$AO343,PDC!$F$42:$F$60,0),2)</f>
        <v>Activités immobilières</v>
      </c>
      <c r="AN343">
        <v>8416</v>
      </c>
      <c r="AO343" t="s">
        <v>224</v>
      </c>
      <c r="AP343">
        <v>554.80999999999995</v>
      </c>
      <c r="AQ343">
        <v>702.33</v>
      </c>
      <c r="AR343">
        <v>20.41</v>
      </c>
      <c r="AS343">
        <v>33.71</v>
      </c>
      <c r="AT343">
        <f t="shared" si="102"/>
        <v>1257.1399999999999</v>
      </c>
      <c r="AU343">
        <f t="shared" si="103"/>
        <v>54.120000000000005</v>
      </c>
      <c r="AV343" s="82">
        <f t="shared" si="104"/>
        <v>554.80999999999995</v>
      </c>
      <c r="AW343" s="82">
        <f t="shared" si="105"/>
        <v>702.33</v>
      </c>
      <c r="AX343" s="82">
        <f t="shared" si="106"/>
        <v>20.41</v>
      </c>
      <c r="AY343" s="82">
        <f t="shared" si="107"/>
        <v>33.71</v>
      </c>
      <c r="AZ343" s="82">
        <f t="shared" si="108"/>
        <v>1257.1399999999999</v>
      </c>
      <c r="BA343" s="82">
        <f t="shared" si="109"/>
        <v>54.120000000000005</v>
      </c>
      <c r="BB343" s="82">
        <f t="shared" si="110"/>
        <v>1311.2599999999998</v>
      </c>
      <c r="BE343" t="str">
        <f t="shared" si="111"/>
        <v>8408_C1_TP1_SEXE1</v>
      </c>
      <c r="BF343">
        <v>1</v>
      </c>
      <c r="BG343" t="s">
        <v>199</v>
      </c>
      <c r="BH343" t="s">
        <v>314</v>
      </c>
      <c r="BI343" t="s">
        <v>133</v>
      </c>
      <c r="BJ343" s="61">
        <v>2484.50226358905</v>
      </c>
      <c r="BK343" s="61">
        <f t="shared" si="112"/>
        <v>2484.50226358905</v>
      </c>
    </row>
    <row r="344" spans="1:63" x14ac:dyDescent="0.35">
      <c r="A344" t="str">
        <f t="shared" si="98"/>
        <v>8402_Fabrication de matériels de transport_2</v>
      </c>
      <c r="B344" t="str">
        <f>INDEX(PDC!$F$1:$G$40,MATCH('RP2016'!C344,PDC!F:F,0),MATCH(PDC!$G$1,PDC!$F$1:$G$1,0))</f>
        <v>Fabrication de matériels de transport</v>
      </c>
      <c r="C344" t="s">
        <v>212</v>
      </c>
      <c r="D344" t="s">
        <v>119</v>
      </c>
      <c r="E344" t="s">
        <v>200</v>
      </c>
      <c r="F344" s="58">
        <v>5.1333074491585098</v>
      </c>
      <c r="G344">
        <f t="shared" si="97"/>
        <v>5.1333074491585098</v>
      </c>
      <c r="P344" t="str">
        <f t="shared" si="113"/>
        <v>73_20 à 29 ans</v>
      </c>
      <c r="Q344" t="s">
        <v>111</v>
      </c>
      <c r="R344" t="s">
        <v>38</v>
      </c>
      <c r="S344">
        <v>28936.232969455199</v>
      </c>
      <c r="AC344" t="str">
        <f t="shared" si="99"/>
        <v>8403_Ouvriers agricoles_1</v>
      </c>
      <c r="AD344" t="str">
        <f>INDEX(PDC!$I$1:$L$33,MATCH('RP2016'!AF344,PDC!I:I,0),MATCH(PDC!$K$1,PDC!$I$1:$L$1,0))</f>
        <v>Ouvriers agricoles</v>
      </c>
      <c r="AE344" t="s">
        <v>199</v>
      </c>
      <c r="AF344" t="s">
        <v>109</v>
      </c>
      <c r="AG344" t="s">
        <v>121</v>
      </c>
      <c r="AH344" s="58">
        <v>349.07826199303099</v>
      </c>
      <c r="AI344">
        <f t="shared" si="100"/>
        <v>349.07826199303099</v>
      </c>
      <c r="AL344" t="str">
        <f t="shared" si="101"/>
        <v>8416_Activités scientifiques et techniques ; services administratifs et de soutien</v>
      </c>
      <c r="AM344" t="str">
        <f>INDEX(PDC!$F$42:$G$60,MATCH('RP2016'!$AO344,PDC!$F$42:$F$60,0),2)</f>
        <v>Activités scientifiques et techniques ; services administratifs et de soutien</v>
      </c>
      <c r="AN344">
        <v>8416</v>
      </c>
      <c r="AO344" t="s">
        <v>320</v>
      </c>
      <c r="AP344">
        <v>2255.5</v>
      </c>
      <c r="AQ344">
        <v>2514.3200000000002</v>
      </c>
      <c r="AR344">
        <v>1449.66</v>
      </c>
      <c r="AS344">
        <v>960.66</v>
      </c>
      <c r="AT344">
        <f t="shared" si="102"/>
        <v>4769.82</v>
      </c>
      <c r="AU344">
        <f t="shared" si="103"/>
        <v>2410.3200000000002</v>
      </c>
      <c r="AV344" s="82">
        <f t="shared" si="104"/>
        <v>2255.5</v>
      </c>
      <c r="AW344" s="82">
        <f t="shared" si="105"/>
        <v>2514.3200000000002</v>
      </c>
      <c r="AX344" s="82">
        <f t="shared" si="106"/>
        <v>1449.66</v>
      </c>
      <c r="AY344" s="82">
        <f t="shared" si="107"/>
        <v>960.66</v>
      </c>
      <c r="AZ344" s="82">
        <f t="shared" si="108"/>
        <v>4769.82</v>
      </c>
      <c r="BA344" s="82">
        <f t="shared" si="109"/>
        <v>2410.3200000000002</v>
      </c>
      <c r="BB344" s="82">
        <f t="shared" si="110"/>
        <v>7180.1399999999994</v>
      </c>
      <c r="BE344" t="str">
        <f t="shared" si="111"/>
        <v>8408_C1_TP2_SEXE1</v>
      </c>
      <c r="BF344">
        <v>1</v>
      </c>
      <c r="BG344" t="s">
        <v>200</v>
      </c>
      <c r="BH344" t="s">
        <v>314</v>
      </c>
      <c r="BI344" t="s">
        <v>133</v>
      </c>
      <c r="BJ344" s="61">
        <v>142.62743541292599</v>
      </c>
      <c r="BK344" s="61">
        <f t="shared" si="112"/>
        <v>142.62743541292599</v>
      </c>
    </row>
    <row r="345" spans="1:63" x14ac:dyDescent="0.35">
      <c r="A345" t="str">
        <f t="shared" si="98"/>
        <v>8402_Autres industries manufacturières ; réparation et installation de machines et d'équipements_1</v>
      </c>
      <c r="B345" t="str">
        <f>INDEX(PDC!$F$1:$G$40,MATCH('RP2016'!C345,PDC!F:F,0),MATCH(PDC!$G$1,PDC!$F$1:$G$1,0))</f>
        <v>Autres industries manufacturières ; réparation et installation de machines et d'équipements</v>
      </c>
      <c r="C345" t="s">
        <v>213</v>
      </c>
      <c r="D345" t="s">
        <v>119</v>
      </c>
      <c r="E345" t="s">
        <v>199</v>
      </c>
      <c r="F345" s="58">
        <v>138.88537208752399</v>
      </c>
      <c r="G345">
        <f t="shared" si="97"/>
        <v>138.88537208752399</v>
      </c>
      <c r="P345" t="str">
        <f t="shared" si="113"/>
        <v>73_30 à 39 ans</v>
      </c>
      <c r="Q345" t="s">
        <v>111</v>
      </c>
      <c r="R345" t="s">
        <v>39</v>
      </c>
      <c r="S345">
        <v>30610.2156815042</v>
      </c>
      <c r="AC345" t="str">
        <f t="shared" si="99"/>
        <v>8403_Ouvriers agricoles_2</v>
      </c>
      <c r="AD345" t="str">
        <f>INDEX(PDC!$I$1:$L$33,MATCH('RP2016'!AF345,PDC!I:I,0),MATCH(PDC!$K$1,PDC!$I$1:$L$1,0))</f>
        <v>Ouvriers agricoles</v>
      </c>
      <c r="AE345" t="s">
        <v>200</v>
      </c>
      <c r="AF345" t="s">
        <v>109</v>
      </c>
      <c r="AG345" t="s">
        <v>121</v>
      </c>
      <c r="AH345" s="58">
        <v>40.580504014781702</v>
      </c>
      <c r="AI345">
        <f t="shared" si="100"/>
        <v>40.580504014781702</v>
      </c>
      <c r="AL345" t="str">
        <f t="shared" si="101"/>
        <v>8416_Administration publique, enseignement, santé humaine et action sociale</v>
      </c>
      <c r="AM345" t="str">
        <f>INDEX(PDC!$F$42:$G$60,MATCH('RP2016'!$AO345,PDC!$F$42:$F$60,0),2)</f>
        <v>Administration publique, enseignement, santé humaine et action sociale</v>
      </c>
      <c r="AN345">
        <v>8416</v>
      </c>
      <c r="AO345" t="s">
        <v>321</v>
      </c>
      <c r="AP345">
        <v>2642.4</v>
      </c>
      <c r="AQ345">
        <v>9344.16</v>
      </c>
      <c r="AR345">
        <v>899.14</v>
      </c>
      <c r="AS345">
        <v>2649.4</v>
      </c>
      <c r="AT345">
        <f t="shared" si="102"/>
        <v>11986.56</v>
      </c>
      <c r="AU345">
        <f t="shared" si="103"/>
        <v>3548.54</v>
      </c>
      <c r="AV345" s="82">
        <f t="shared" si="104"/>
        <v>2642.4</v>
      </c>
      <c r="AW345" s="82">
        <f t="shared" si="105"/>
        <v>9344.16</v>
      </c>
      <c r="AX345" s="82">
        <f t="shared" si="106"/>
        <v>899.14</v>
      </c>
      <c r="AY345" s="82">
        <f t="shared" si="107"/>
        <v>2649.4</v>
      </c>
      <c r="AZ345" s="82">
        <f t="shared" si="108"/>
        <v>11986.56</v>
      </c>
      <c r="BA345" s="82">
        <f t="shared" si="109"/>
        <v>3548.54</v>
      </c>
      <c r="BB345" s="82">
        <f t="shared" si="110"/>
        <v>15535.099999999999</v>
      </c>
      <c r="BE345" t="str">
        <f t="shared" si="111"/>
        <v>8408_C3_TP1_SEXE1</v>
      </c>
      <c r="BF345">
        <v>1</v>
      </c>
      <c r="BG345" t="s">
        <v>199</v>
      </c>
      <c r="BH345" t="s">
        <v>315</v>
      </c>
      <c r="BI345" t="s">
        <v>133</v>
      </c>
      <c r="BJ345" s="61">
        <v>1039.7729572675701</v>
      </c>
      <c r="BK345" s="61">
        <f t="shared" si="112"/>
        <v>1039.7729572675701</v>
      </c>
    </row>
    <row r="346" spans="1:63" x14ac:dyDescent="0.35">
      <c r="A346" t="str">
        <f t="shared" si="98"/>
        <v>8402_Autres industries manufacturières ; réparation et installation de machines et d'équipements_2</v>
      </c>
      <c r="B346" t="str">
        <f>INDEX(PDC!$F$1:$G$40,MATCH('RP2016'!C346,PDC!F:F,0),MATCH(PDC!$G$1,PDC!$F$1:$G$1,0))</f>
        <v>Autres industries manufacturières ; réparation et installation de machines et d'équipements</v>
      </c>
      <c r="C346" t="s">
        <v>213</v>
      </c>
      <c r="D346" t="s">
        <v>119</v>
      </c>
      <c r="E346" t="s">
        <v>200</v>
      </c>
      <c r="F346" s="58">
        <v>59.857550034272499</v>
      </c>
      <c r="G346">
        <f t="shared" si="97"/>
        <v>59.857550034272499</v>
      </c>
      <c r="P346" t="str">
        <f t="shared" si="113"/>
        <v>73_40 à 49 ans</v>
      </c>
      <c r="Q346" t="s">
        <v>111</v>
      </c>
      <c r="R346" t="s">
        <v>40</v>
      </c>
      <c r="S346">
        <v>33661.664830393602</v>
      </c>
      <c r="AC346" t="str">
        <f t="shared" si="99"/>
        <v>8404_Professions libérales*_2</v>
      </c>
      <c r="AD346" t="str">
        <f>INDEX(PDC!$I$1:$L$33,MATCH('RP2016'!AF346,PDC!I:I,0),MATCH(PDC!$K$1,PDC!$I$1:$L$1,0))</f>
        <v>Professions libérales*</v>
      </c>
      <c r="AE346" t="s">
        <v>200</v>
      </c>
      <c r="AF346" t="s">
        <v>273</v>
      </c>
      <c r="AG346" t="s">
        <v>123</v>
      </c>
      <c r="AH346" s="58">
        <v>14.998274842380599</v>
      </c>
      <c r="AI346">
        <f t="shared" si="100"/>
        <v>14.998274842380599</v>
      </c>
      <c r="AL346" t="str">
        <f t="shared" si="101"/>
        <v>8416_Autres activités de services</v>
      </c>
      <c r="AM346" t="str">
        <f>INDEX(PDC!$F$42:$G$60,MATCH('RP2016'!$AO346,PDC!$F$42:$F$60,0),2)</f>
        <v>Autres activités de services</v>
      </c>
      <c r="AN346">
        <v>8416</v>
      </c>
      <c r="AO346" t="s">
        <v>322</v>
      </c>
      <c r="AP346">
        <v>1114.21</v>
      </c>
      <c r="AQ346">
        <v>2346.94</v>
      </c>
      <c r="AR346">
        <v>394.69</v>
      </c>
      <c r="AS346">
        <v>631.11</v>
      </c>
      <c r="AT346">
        <f t="shared" si="102"/>
        <v>3461.15</v>
      </c>
      <c r="AU346">
        <f t="shared" si="103"/>
        <v>1025.8</v>
      </c>
      <c r="AV346" s="82">
        <f t="shared" si="104"/>
        <v>1114.21</v>
      </c>
      <c r="AW346" s="82">
        <f t="shared" si="105"/>
        <v>2346.94</v>
      </c>
      <c r="AX346" s="82">
        <f t="shared" si="106"/>
        <v>394.69</v>
      </c>
      <c r="AY346" s="82">
        <f t="shared" si="107"/>
        <v>631.11</v>
      </c>
      <c r="AZ346" s="82">
        <f t="shared" si="108"/>
        <v>3461.15</v>
      </c>
      <c r="BA346" s="82">
        <f t="shared" si="109"/>
        <v>1025.8</v>
      </c>
      <c r="BB346" s="82">
        <f t="shared" si="110"/>
        <v>4486.95</v>
      </c>
      <c r="BE346" t="str">
        <f t="shared" si="111"/>
        <v>8408_C3_TP2_SEXE1</v>
      </c>
      <c r="BF346">
        <v>1</v>
      </c>
      <c r="BG346" t="s">
        <v>200</v>
      </c>
      <c r="BH346" t="s">
        <v>315</v>
      </c>
      <c r="BI346" t="s">
        <v>133</v>
      </c>
      <c r="BJ346" s="83">
        <v>2.5313912068786601</v>
      </c>
      <c r="BK346" s="61" t="str">
        <f t="shared" si="112"/>
        <v>(s)</v>
      </c>
    </row>
    <row r="347" spans="1:63" x14ac:dyDescent="0.35">
      <c r="A347" t="str">
        <f t="shared" si="98"/>
        <v>8402_Production et distribution d'électricité, de gaz, de vapeur et d'air conditionné_1</v>
      </c>
      <c r="B347" t="str">
        <f>INDEX(PDC!$F$1:$G$40,MATCH('RP2016'!C347,PDC!F:F,0),MATCH(PDC!$G$1,PDC!$F$1:$G$1,0))</f>
        <v>Production et distribution d'électricité, de gaz, de vapeur et d'air conditionné</v>
      </c>
      <c r="C347" t="s">
        <v>214</v>
      </c>
      <c r="D347" t="s">
        <v>119</v>
      </c>
      <c r="E347" t="s">
        <v>199</v>
      </c>
      <c r="F347" s="58">
        <v>59.0985006246922</v>
      </c>
      <c r="G347">
        <f t="shared" si="97"/>
        <v>59.0985006246922</v>
      </c>
      <c r="P347" t="str">
        <f t="shared" si="113"/>
        <v>73_50 à 59 ans</v>
      </c>
      <c r="Q347" t="s">
        <v>111</v>
      </c>
      <c r="R347" t="s">
        <v>41</v>
      </c>
      <c r="S347">
        <v>29294.928379976998</v>
      </c>
      <c r="AC347" t="str">
        <f t="shared" si="99"/>
        <v>8404_Cadres de la fonction publique_1</v>
      </c>
      <c r="AD347" t="str">
        <f>INDEX(PDC!$I$1:$L$33,MATCH('RP2016'!AF347,PDC!I:I,0),MATCH(PDC!$K$1,PDC!$I$1:$L$1,0))</f>
        <v>Cadres de la fonction publique</v>
      </c>
      <c r="AE347" t="s">
        <v>199</v>
      </c>
      <c r="AF347" t="s">
        <v>274</v>
      </c>
      <c r="AG347" t="s">
        <v>123</v>
      </c>
      <c r="AH347" s="58">
        <v>40.294059195389899</v>
      </c>
      <c r="AI347">
        <f t="shared" si="100"/>
        <v>40.294059195389899</v>
      </c>
      <c r="AL347" t="str">
        <f t="shared" si="101"/>
        <v>8416_Tous secteurs</v>
      </c>
      <c r="AM347" t="str">
        <f>INDEX(PDC!$F$42:$G$60,MATCH('RP2016'!$AO347,PDC!$F$42:$F$60,0),2)</f>
        <v>Tous secteurs</v>
      </c>
      <c r="AN347">
        <v>8416</v>
      </c>
      <c r="AO347" t="s">
        <v>78</v>
      </c>
      <c r="AP347">
        <v>28418.02</v>
      </c>
      <c r="AQ347">
        <v>28759.98</v>
      </c>
      <c r="AR347">
        <v>5365.2</v>
      </c>
      <c r="AS347">
        <v>5946.81</v>
      </c>
      <c r="AT347">
        <f t="shared" si="102"/>
        <v>57178</v>
      </c>
      <c r="AU347">
        <f t="shared" si="103"/>
        <v>11312.01</v>
      </c>
      <c r="AV347" s="82">
        <f t="shared" si="104"/>
        <v>28418.02</v>
      </c>
      <c r="AW347" s="82">
        <f t="shared" si="105"/>
        <v>28759.98</v>
      </c>
      <c r="AX347" s="82">
        <f t="shared" si="106"/>
        <v>5365.2</v>
      </c>
      <c r="AY347" s="82">
        <f t="shared" si="107"/>
        <v>5946.81</v>
      </c>
      <c r="AZ347" s="82">
        <f t="shared" si="108"/>
        <v>57178</v>
      </c>
      <c r="BA347" s="82">
        <f t="shared" si="109"/>
        <v>11312.01</v>
      </c>
      <c r="BB347" s="82">
        <f t="shared" si="110"/>
        <v>68490.009999999995</v>
      </c>
      <c r="BE347" t="str">
        <f t="shared" si="111"/>
        <v>8408_C4_TP1_SEXE1</v>
      </c>
      <c r="BF347">
        <v>1</v>
      </c>
      <c r="BG347" t="s">
        <v>199</v>
      </c>
      <c r="BH347" t="s">
        <v>316</v>
      </c>
      <c r="BI347" t="s">
        <v>133</v>
      </c>
      <c r="BJ347" s="61">
        <v>436.75287543959399</v>
      </c>
      <c r="BK347" s="61">
        <f t="shared" si="112"/>
        <v>436.75287543959399</v>
      </c>
    </row>
    <row r="348" spans="1:63" x14ac:dyDescent="0.35">
      <c r="A348" t="str">
        <f t="shared" si="98"/>
        <v>8402_Production et distribution d'électricité, de gaz, de vapeur et d'air conditionné_2</v>
      </c>
      <c r="B348" t="str">
        <f>INDEX(PDC!$F$1:$G$40,MATCH('RP2016'!C348,PDC!F:F,0),MATCH(PDC!$G$1,PDC!$F$1:$G$1,0))</f>
        <v>Production et distribution d'électricité, de gaz, de vapeur et d'air conditionné</v>
      </c>
      <c r="C348" t="s">
        <v>214</v>
      </c>
      <c r="D348" t="s">
        <v>119</v>
      </c>
      <c r="E348" t="s">
        <v>200</v>
      </c>
      <c r="F348" s="58">
        <v>5</v>
      </c>
      <c r="G348">
        <f t="shared" si="97"/>
        <v>5</v>
      </c>
      <c r="P348" t="str">
        <f t="shared" si="113"/>
        <v>73_60 ans et plus</v>
      </c>
      <c r="Q348" t="s">
        <v>111</v>
      </c>
      <c r="R348" t="s">
        <v>42</v>
      </c>
      <c r="S348">
        <v>4823.48521032803</v>
      </c>
      <c r="AC348" t="str">
        <f t="shared" si="99"/>
        <v>8404_Cadres de la fonction publique_2</v>
      </c>
      <c r="AD348" t="str">
        <f>INDEX(PDC!$I$1:$L$33,MATCH('RP2016'!AF348,PDC!I:I,0),MATCH(PDC!$K$1,PDC!$I$1:$L$1,0))</f>
        <v>Cadres de la fonction publique</v>
      </c>
      <c r="AE348" t="s">
        <v>200</v>
      </c>
      <c r="AF348" t="s">
        <v>274</v>
      </c>
      <c r="AG348" t="s">
        <v>123</v>
      </c>
      <c r="AH348" s="58">
        <v>5.0600608526068802</v>
      </c>
      <c r="AI348">
        <f t="shared" si="100"/>
        <v>5.0600608526068802</v>
      </c>
      <c r="AL348" t="str">
        <f t="shared" si="101"/>
        <v>8417_Agriculture, sylviculture et pêche</v>
      </c>
      <c r="AM348" t="str">
        <f>INDEX(PDC!$F$42:$G$60,MATCH('RP2016'!$AO348,PDC!$F$42:$F$60,0),2)</f>
        <v>Agriculture, sylviculture et pêche</v>
      </c>
      <c r="AN348">
        <v>8417</v>
      </c>
      <c r="AO348" t="s">
        <v>198</v>
      </c>
      <c r="AP348">
        <v>107.48</v>
      </c>
      <c r="AQ348">
        <v>60.42</v>
      </c>
      <c r="AR348">
        <v>55.88</v>
      </c>
      <c r="AS348">
        <v>25.9</v>
      </c>
      <c r="AT348">
        <f t="shared" si="102"/>
        <v>167.9</v>
      </c>
      <c r="AU348">
        <f t="shared" si="103"/>
        <v>81.78</v>
      </c>
      <c r="AV348" s="82">
        <f t="shared" si="104"/>
        <v>107.48</v>
      </c>
      <c r="AW348" s="82">
        <f t="shared" si="105"/>
        <v>60.42</v>
      </c>
      <c r="AX348" s="82">
        <f t="shared" si="106"/>
        <v>55.88</v>
      </c>
      <c r="AY348" s="82">
        <f t="shared" si="107"/>
        <v>25.9</v>
      </c>
      <c r="AZ348" s="82">
        <f t="shared" si="108"/>
        <v>167.9</v>
      </c>
      <c r="BA348" s="82">
        <f t="shared" si="109"/>
        <v>81.78</v>
      </c>
      <c r="BB348" s="82">
        <f t="shared" si="110"/>
        <v>249.68</v>
      </c>
      <c r="BE348" t="str">
        <f t="shared" si="111"/>
        <v>8408_C4_TP2_SEXE1</v>
      </c>
      <c r="BF348">
        <v>1</v>
      </c>
      <c r="BG348" t="s">
        <v>200</v>
      </c>
      <c r="BH348" t="s">
        <v>316</v>
      </c>
      <c r="BI348" t="s">
        <v>133</v>
      </c>
      <c r="BJ348" s="61">
        <v>27.1423740055275</v>
      </c>
      <c r="BK348" s="61">
        <f t="shared" si="112"/>
        <v>27.1423740055275</v>
      </c>
    </row>
    <row r="349" spans="1:63" x14ac:dyDescent="0.35">
      <c r="A349" t="str">
        <f t="shared" si="98"/>
        <v>8402_Production et distribution d'eau ; assainissement, gestion des déchets et dépollution_1</v>
      </c>
      <c r="B349" t="str">
        <f>INDEX(PDC!$F$1:$G$40,MATCH('RP2016'!C349,PDC!F:F,0),MATCH(PDC!$G$1,PDC!$F$1:$G$1,0))</f>
        <v>Production et distribution d'eau ; assainissement, gestion des déchets et dépollution</v>
      </c>
      <c r="C349" t="s">
        <v>215</v>
      </c>
      <c r="D349" t="s">
        <v>119</v>
      </c>
      <c r="E349" t="s">
        <v>199</v>
      </c>
      <c r="F349" s="58">
        <v>191.456868842831</v>
      </c>
      <c r="G349">
        <f t="shared" si="97"/>
        <v>191.456868842831</v>
      </c>
      <c r="P349" t="str">
        <f t="shared" si="113"/>
        <v>73_moins de 20 ans</v>
      </c>
      <c r="Q349" t="s">
        <v>111</v>
      </c>
      <c r="R349" t="s">
        <v>37</v>
      </c>
      <c r="S349">
        <v>3775.17024576735</v>
      </c>
      <c r="AC349" t="str">
        <f t="shared" si="99"/>
        <v>8404_Professeurs, professions scientifiques_1</v>
      </c>
      <c r="AD349" t="str">
        <f>INDEX(PDC!$I$1:$L$33,MATCH('RP2016'!AF349,PDC!I:I,0),MATCH(PDC!$K$1,PDC!$I$1:$L$1,0))</f>
        <v>Professeurs, professions scientifiques</v>
      </c>
      <c r="AE349" t="s">
        <v>199</v>
      </c>
      <c r="AF349" t="s">
        <v>275</v>
      </c>
      <c r="AG349" t="s">
        <v>123</v>
      </c>
      <c r="AH349" s="58">
        <v>79.015832862909804</v>
      </c>
      <c r="AI349">
        <f t="shared" si="100"/>
        <v>79.015832862909804</v>
      </c>
      <c r="AL349" t="str">
        <f t="shared" si="101"/>
        <v>8417_Fabrication de denrées alimentaires, de boissons et  de produits à base de tabac</v>
      </c>
      <c r="AM349" t="str">
        <f>INDEX(PDC!$F$42:$G$60,MATCH('RP2016'!$AO349,PDC!$F$42:$F$60,0),2)</f>
        <v>Fabrication de denrées alimentaires, de boissons et  de produits à base de tabac</v>
      </c>
      <c r="AN349">
        <v>8417</v>
      </c>
      <c r="AO349" t="s">
        <v>314</v>
      </c>
      <c r="AP349">
        <v>335.14</v>
      </c>
      <c r="AQ349">
        <v>193.64</v>
      </c>
      <c r="AR349">
        <v>57.96</v>
      </c>
      <c r="AS349">
        <v>58.4</v>
      </c>
      <c r="AT349">
        <f t="shared" si="102"/>
        <v>528.78</v>
      </c>
      <c r="AU349">
        <f t="shared" si="103"/>
        <v>116.36</v>
      </c>
      <c r="AV349" s="82">
        <f t="shared" si="104"/>
        <v>335.14</v>
      </c>
      <c r="AW349" s="82">
        <f t="shared" si="105"/>
        <v>193.64</v>
      </c>
      <c r="AX349" s="82">
        <f t="shared" si="106"/>
        <v>57.96</v>
      </c>
      <c r="AY349" s="82">
        <f t="shared" si="107"/>
        <v>58.4</v>
      </c>
      <c r="AZ349" s="82">
        <f t="shared" si="108"/>
        <v>528.78</v>
      </c>
      <c r="BA349" s="82">
        <f t="shared" si="109"/>
        <v>116.36</v>
      </c>
      <c r="BB349" s="82">
        <f t="shared" si="110"/>
        <v>645.14</v>
      </c>
      <c r="BE349" t="str">
        <f t="shared" si="111"/>
        <v>8408_C5_TP1_SEXE1</v>
      </c>
      <c r="BF349">
        <v>1</v>
      </c>
      <c r="BG349" t="s">
        <v>199</v>
      </c>
      <c r="BH349" t="s">
        <v>317</v>
      </c>
      <c r="BI349" t="s">
        <v>133</v>
      </c>
      <c r="BJ349" s="61">
        <v>12316.3446716206</v>
      </c>
      <c r="BK349" s="61">
        <f t="shared" si="112"/>
        <v>12316.3446716206</v>
      </c>
    </row>
    <row r="350" spans="1:63" x14ac:dyDescent="0.35">
      <c r="A350" t="str">
        <f t="shared" si="98"/>
        <v>8402_Production et distribution d'eau ; assainissement, gestion des déchets et dépollution_2</v>
      </c>
      <c r="B350" t="str">
        <f>INDEX(PDC!$F$1:$G$40,MATCH('RP2016'!C350,PDC!F:F,0),MATCH(PDC!$G$1,PDC!$F$1:$G$1,0))</f>
        <v>Production et distribution d'eau ; assainissement, gestion des déchets et dépollution</v>
      </c>
      <c r="C350" t="s">
        <v>215</v>
      </c>
      <c r="D350" t="s">
        <v>119</v>
      </c>
      <c r="E350" t="s">
        <v>200</v>
      </c>
      <c r="F350" s="58">
        <v>63.691153175316501</v>
      </c>
      <c r="G350">
        <f t="shared" si="97"/>
        <v>63.691153175316501</v>
      </c>
      <c r="P350" t="str">
        <f t="shared" si="113"/>
        <v>74_20 à 29 ans</v>
      </c>
      <c r="Q350" t="s">
        <v>113</v>
      </c>
      <c r="R350" t="s">
        <v>38</v>
      </c>
      <c r="S350">
        <v>47254.615946864098</v>
      </c>
      <c r="AC350" t="str">
        <f t="shared" si="99"/>
        <v>8404_Professeurs, professions scientifiques_2</v>
      </c>
      <c r="AD350" t="str">
        <f>INDEX(PDC!$I$1:$L$33,MATCH('RP2016'!AF350,PDC!I:I,0),MATCH(PDC!$K$1,PDC!$I$1:$L$1,0))</f>
        <v>Professeurs, professions scientifiques</v>
      </c>
      <c r="AE350" t="s">
        <v>200</v>
      </c>
      <c r="AF350" t="s">
        <v>275</v>
      </c>
      <c r="AG350" t="s">
        <v>123</v>
      </c>
      <c r="AH350" s="58">
        <v>40.772910127870297</v>
      </c>
      <c r="AI350">
        <f t="shared" si="100"/>
        <v>40.772910127870297</v>
      </c>
      <c r="AL350" t="str">
        <f t="shared" si="101"/>
        <v>8417_Fabrication d'équipements électriques, électroniques, informatiques ; fabrication de machines</v>
      </c>
      <c r="AM350" t="str">
        <f>INDEX(PDC!$F$42:$G$60,MATCH('RP2016'!$AO350,PDC!$F$42:$F$60,0),2)</f>
        <v>Fabrication d'équipements électriques, électroniques, informatiques ; fabrication de machines</v>
      </c>
      <c r="AN350">
        <v>8417</v>
      </c>
      <c r="AO350" t="s">
        <v>315</v>
      </c>
      <c r="AP350">
        <v>238.55</v>
      </c>
      <c r="AQ350">
        <v>97.92</v>
      </c>
      <c r="AR350">
        <v>2.63</v>
      </c>
      <c r="AS350">
        <v>0.92</v>
      </c>
      <c r="AT350">
        <f t="shared" si="102"/>
        <v>336.47</v>
      </c>
      <c r="AU350">
        <f t="shared" si="103"/>
        <v>3.55</v>
      </c>
      <c r="AV350" s="82">
        <f t="shared" si="104"/>
        <v>238.55</v>
      </c>
      <c r="AW350" s="82">
        <f t="shared" si="105"/>
        <v>97.92</v>
      </c>
      <c r="AX350" s="82" t="str">
        <f t="shared" si="106"/>
        <v>(s)</v>
      </c>
      <c r="AY350" s="82" t="str">
        <f t="shared" si="107"/>
        <v>(s)</v>
      </c>
      <c r="AZ350" s="82">
        <f t="shared" si="108"/>
        <v>336.47</v>
      </c>
      <c r="BA350" s="82" t="str">
        <f t="shared" si="109"/>
        <v>(s)</v>
      </c>
      <c r="BB350" s="82" t="str">
        <f t="shared" si="110"/>
        <v/>
      </c>
      <c r="BE350" t="str">
        <f t="shared" si="111"/>
        <v>8408_C5_TP2_SEXE1</v>
      </c>
      <c r="BF350">
        <v>1</v>
      </c>
      <c r="BG350" t="s">
        <v>200</v>
      </c>
      <c r="BH350" t="s">
        <v>317</v>
      </c>
      <c r="BI350" t="s">
        <v>133</v>
      </c>
      <c r="BJ350" s="61">
        <v>337.86552110920002</v>
      </c>
      <c r="BK350" s="61">
        <f t="shared" si="112"/>
        <v>337.86552110920002</v>
      </c>
    </row>
    <row r="351" spans="1:63" x14ac:dyDescent="0.35">
      <c r="A351" t="str">
        <f t="shared" si="98"/>
        <v>8402_Construction _1</v>
      </c>
      <c r="B351" t="str">
        <f>INDEX(PDC!$F$1:$G$40,MATCH('RP2016'!C351,PDC!F:F,0),MATCH(PDC!$G$1,PDC!$F$1:$G$1,0))</f>
        <v xml:space="preserve">Construction </v>
      </c>
      <c r="C351" t="s">
        <v>216</v>
      </c>
      <c r="D351" t="s">
        <v>119</v>
      </c>
      <c r="E351" t="s">
        <v>199</v>
      </c>
      <c r="F351" s="58">
        <v>2396.1338089472501</v>
      </c>
      <c r="G351">
        <f t="shared" si="97"/>
        <v>2396.1338089472501</v>
      </c>
      <c r="P351" t="str">
        <f t="shared" si="113"/>
        <v>74_30 à 39 ans</v>
      </c>
      <c r="Q351" t="s">
        <v>113</v>
      </c>
      <c r="R351" t="s">
        <v>39</v>
      </c>
      <c r="S351">
        <v>50121.027625914001</v>
      </c>
      <c r="AC351" t="str">
        <f t="shared" si="99"/>
        <v>8404_Professions de l'information, des arts et des spectacles_1</v>
      </c>
      <c r="AD351" t="str">
        <f>INDEX(PDC!$I$1:$L$33,MATCH('RP2016'!AF351,PDC!I:I,0),MATCH(PDC!$K$1,PDC!$I$1:$L$1,0))</f>
        <v>Professions de l'information, des arts et des spectacles</v>
      </c>
      <c r="AE351" t="s">
        <v>199</v>
      </c>
      <c r="AF351" t="s">
        <v>276</v>
      </c>
      <c r="AG351" t="s">
        <v>123</v>
      </c>
      <c r="AH351" s="58">
        <v>4.8831775700934603</v>
      </c>
      <c r="AI351" t="str">
        <f t="shared" si="100"/>
        <v>(s)</v>
      </c>
      <c r="AL351" t="str">
        <f t="shared" si="101"/>
        <v>8417_Fabrication de matériels de transport</v>
      </c>
      <c r="AM351" t="str">
        <f>INDEX(PDC!$F$42:$G$60,MATCH('RP2016'!$AO351,PDC!$F$42:$F$60,0),2)</f>
        <v>Fabrication de matériels de transport</v>
      </c>
      <c r="AN351">
        <v>8417</v>
      </c>
      <c r="AO351" t="s">
        <v>316</v>
      </c>
      <c r="AP351">
        <v>86.07</v>
      </c>
      <c r="AQ351">
        <v>24.95</v>
      </c>
      <c r="AR351">
        <v>8.7899999999999991</v>
      </c>
      <c r="AT351">
        <f t="shared" si="102"/>
        <v>111.02</v>
      </c>
      <c r="AU351">
        <f t="shared" si="103"/>
        <v>8.7899999999999991</v>
      </c>
      <c r="AV351" s="82">
        <f t="shared" si="104"/>
        <v>86.07</v>
      </c>
      <c r="AW351" s="82">
        <f t="shared" si="105"/>
        <v>24.95</v>
      </c>
      <c r="AX351" s="82">
        <f t="shared" si="106"/>
        <v>8.7899999999999991</v>
      </c>
      <c r="AY351" s="82">
        <f t="shared" si="107"/>
        <v>0</v>
      </c>
      <c r="AZ351" s="82">
        <f t="shared" si="108"/>
        <v>111.02</v>
      </c>
      <c r="BA351" s="82">
        <f t="shared" si="109"/>
        <v>8.7899999999999991</v>
      </c>
      <c r="BB351" s="82">
        <f t="shared" si="110"/>
        <v>119.81</v>
      </c>
      <c r="BE351" t="str">
        <f t="shared" si="111"/>
        <v>8408_DE_TP1_SEXE1</v>
      </c>
      <c r="BF351">
        <v>1</v>
      </c>
      <c r="BG351" t="s">
        <v>199</v>
      </c>
      <c r="BH351" t="s">
        <v>318</v>
      </c>
      <c r="BI351" t="s">
        <v>133</v>
      </c>
      <c r="BJ351" s="61">
        <v>2023.76848699671</v>
      </c>
      <c r="BK351" s="61">
        <f t="shared" si="112"/>
        <v>2023.76848699671</v>
      </c>
    </row>
    <row r="352" spans="1:63" x14ac:dyDescent="0.35">
      <c r="A352" t="str">
        <f t="shared" si="98"/>
        <v>8402_Construction _2</v>
      </c>
      <c r="B352" t="str">
        <f>INDEX(PDC!$F$1:$G$40,MATCH('RP2016'!C352,PDC!F:F,0),MATCH(PDC!$G$1,PDC!$F$1:$G$1,0))</f>
        <v xml:space="preserve">Construction </v>
      </c>
      <c r="C352" t="s">
        <v>216</v>
      </c>
      <c r="D352" t="s">
        <v>119</v>
      </c>
      <c r="E352" t="s">
        <v>200</v>
      </c>
      <c r="F352" s="58">
        <v>345.06306294941197</v>
      </c>
      <c r="G352">
        <f t="shared" si="97"/>
        <v>345.06306294941197</v>
      </c>
      <c r="P352" t="str">
        <f t="shared" si="113"/>
        <v>74_40 à 49 ans</v>
      </c>
      <c r="Q352" t="s">
        <v>113</v>
      </c>
      <c r="R352" t="s">
        <v>40</v>
      </c>
      <c r="S352">
        <v>55592.505419040703</v>
      </c>
      <c r="AC352" t="str">
        <f t="shared" si="99"/>
        <v>8404_Professions de l'information, des arts et des spectacles_2</v>
      </c>
      <c r="AD352" t="str">
        <f>INDEX(PDC!$I$1:$L$33,MATCH('RP2016'!AF352,PDC!I:I,0),MATCH(PDC!$K$1,PDC!$I$1:$L$1,0))</f>
        <v>Professions de l'information, des arts et des spectacles</v>
      </c>
      <c r="AE352" t="s">
        <v>200</v>
      </c>
      <c r="AF352" t="s">
        <v>276</v>
      </c>
      <c r="AG352" t="s">
        <v>123</v>
      </c>
      <c r="AH352" s="58">
        <v>9.7425379079247598</v>
      </c>
      <c r="AI352">
        <f t="shared" si="100"/>
        <v>9.7425379079247598</v>
      </c>
      <c r="AL352" t="str">
        <f t="shared" si="101"/>
        <v>8417_Fabrication d'autres produits industriels</v>
      </c>
      <c r="AM352" t="str">
        <f>INDEX(PDC!$F$42:$G$60,MATCH('RP2016'!$AO352,PDC!$F$42:$F$60,0),2)</f>
        <v>Fabrication d'autres produits industriels</v>
      </c>
      <c r="AN352">
        <v>8417</v>
      </c>
      <c r="AO352" t="s">
        <v>317</v>
      </c>
      <c r="AP352">
        <v>3868.36</v>
      </c>
      <c r="AQ352">
        <v>1813.69</v>
      </c>
      <c r="AR352">
        <v>368.45</v>
      </c>
      <c r="AS352">
        <v>188.63</v>
      </c>
      <c r="AT352">
        <f t="shared" si="102"/>
        <v>5682.05</v>
      </c>
      <c r="AU352">
        <f t="shared" si="103"/>
        <v>557.07999999999993</v>
      </c>
      <c r="AV352" s="82">
        <f t="shared" si="104"/>
        <v>3868.36</v>
      </c>
      <c r="AW352" s="82">
        <f t="shared" si="105"/>
        <v>1813.69</v>
      </c>
      <c r="AX352" s="82">
        <f t="shared" si="106"/>
        <v>368.45</v>
      </c>
      <c r="AY352" s="82">
        <f t="shared" si="107"/>
        <v>188.63</v>
      </c>
      <c r="AZ352" s="82">
        <f t="shared" si="108"/>
        <v>5682.05</v>
      </c>
      <c r="BA352" s="82">
        <f t="shared" si="109"/>
        <v>557.07999999999993</v>
      </c>
      <c r="BB352" s="82">
        <f t="shared" si="110"/>
        <v>6239.13</v>
      </c>
      <c r="BE352" t="str">
        <f t="shared" si="111"/>
        <v>8408_DE_TP2_SEXE1</v>
      </c>
      <c r="BF352">
        <v>1</v>
      </c>
      <c r="BG352" t="s">
        <v>200</v>
      </c>
      <c r="BH352" t="s">
        <v>318</v>
      </c>
      <c r="BI352" t="s">
        <v>133</v>
      </c>
      <c r="BJ352" s="61">
        <v>76.355141242043203</v>
      </c>
      <c r="BK352" s="61">
        <f t="shared" si="112"/>
        <v>76.355141242043203</v>
      </c>
    </row>
    <row r="353" spans="1:63" x14ac:dyDescent="0.35">
      <c r="A353" t="str">
        <f t="shared" si="98"/>
        <v>8402_Commerce ; réparation d'automobiles et de motocycles_1</v>
      </c>
      <c r="B353" t="str">
        <f>INDEX(PDC!$F$1:$G$40,MATCH('RP2016'!C353,PDC!F:F,0),MATCH(PDC!$G$1,PDC!$F$1:$G$1,0))</f>
        <v>Commerce ; réparation d'automobiles et de motocycles</v>
      </c>
      <c r="C353" t="s">
        <v>217</v>
      </c>
      <c r="D353" t="s">
        <v>119</v>
      </c>
      <c r="E353" t="s">
        <v>199</v>
      </c>
      <c r="F353" s="58">
        <v>2247.2509975165499</v>
      </c>
      <c r="G353">
        <f t="shared" ref="G353:G384" si="114">F353</f>
        <v>2247.2509975165499</v>
      </c>
      <c r="P353" t="str">
        <f t="shared" si="113"/>
        <v>74_50 à 59 ans</v>
      </c>
      <c r="Q353" t="s">
        <v>113</v>
      </c>
      <c r="R353" t="s">
        <v>41</v>
      </c>
      <c r="S353">
        <v>46485.892014394201</v>
      </c>
      <c r="AC353" t="str">
        <f t="shared" si="99"/>
        <v>8404_Cadres administratifs et commerciaux d'entreprise_1</v>
      </c>
      <c r="AD353" t="str">
        <f>INDEX(PDC!$I$1:$L$33,MATCH('RP2016'!AF353,PDC!I:I,0),MATCH(PDC!$K$1,PDC!$I$1:$L$1,0))</f>
        <v>Cadres administratifs et commerciaux d'entreprise</v>
      </c>
      <c r="AE353" t="s">
        <v>199</v>
      </c>
      <c r="AF353" t="s">
        <v>277</v>
      </c>
      <c r="AG353" t="s">
        <v>123</v>
      </c>
      <c r="AH353" s="58">
        <v>175.02901477159</v>
      </c>
      <c r="AI353">
        <f t="shared" si="100"/>
        <v>175.02901477159</v>
      </c>
      <c r="AL353" t="str">
        <f t="shared" si="101"/>
        <v>8417_Industries extractives,  énergie, eau, gestion des déchets et dépollution</v>
      </c>
      <c r="AM353" t="str">
        <f>INDEX(PDC!$F$42:$G$60,MATCH('RP2016'!$AO353,PDC!$F$42:$F$60,0),2)</f>
        <v>Industries extractives,  énergie, eau, gestion des déchets et dépollution</v>
      </c>
      <c r="AN353">
        <v>8417</v>
      </c>
      <c r="AO353" t="s">
        <v>318</v>
      </c>
      <c r="AP353">
        <v>142.80000000000001</v>
      </c>
      <c r="AQ353">
        <v>33.299999999999997</v>
      </c>
      <c r="AR353">
        <v>20.149999999999999</v>
      </c>
      <c r="AS353">
        <v>3.33</v>
      </c>
      <c r="AT353">
        <f t="shared" si="102"/>
        <v>176.10000000000002</v>
      </c>
      <c r="AU353">
        <f t="shared" si="103"/>
        <v>23.479999999999997</v>
      </c>
      <c r="AV353" s="82">
        <f t="shared" si="104"/>
        <v>142.80000000000001</v>
      </c>
      <c r="AW353" s="82">
        <f t="shared" si="105"/>
        <v>33.299999999999997</v>
      </c>
      <c r="AX353" s="82">
        <f t="shared" si="106"/>
        <v>20.149999999999999</v>
      </c>
      <c r="AY353" s="82" t="str">
        <f t="shared" si="107"/>
        <v>(s)</v>
      </c>
      <c r="AZ353" s="82">
        <f t="shared" si="108"/>
        <v>176.10000000000002</v>
      </c>
      <c r="BA353" s="82">
        <f t="shared" si="109"/>
        <v>23.479999999999997</v>
      </c>
      <c r="BB353" s="82">
        <f t="shared" si="110"/>
        <v>199.58</v>
      </c>
      <c r="BE353" t="str">
        <f t="shared" si="111"/>
        <v>8408_FZ_TP1_SEXE1</v>
      </c>
      <c r="BF353">
        <v>1</v>
      </c>
      <c r="BG353" t="s">
        <v>199</v>
      </c>
      <c r="BH353" t="s">
        <v>216</v>
      </c>
      <c r="BI353" t="s">
        <v>133</v>
      </c>
      <c r="BJ353" s="61">
        <v>9029.5429710902699</v>
      </c>
      <c r="BK353" s="61">
        <f t="shared" si="112"/>
        <v>9029.5429710902699</v>
      </c>
    </row>
    <row r="354" spans="1:63" x14ac:dyDescent="0.35">
      <c r="A354" t="str">
        <f t="shared" si="98"/>
        <v>8402_Commerce ; réparation d'automobiles et de motocycles_2</v>
      </c>
      <c r="B354" t="str">
        <f>INDEX(PDC!$F$1:$G$40,MATCH('RP2016'!C354,PDC!F:F,0),MATCH(PDC!$G$1,PDC!$F$1:$G$1,0))</f>
        <v>Commerce ; réparation d'automobiles et de motocycles</v>
      </c>
      <c r="C354" t="s">
        <v>217</v>
      </c>
      <c r="D354" t="s">
        <v>119</v>
      </c>
      <c r="E354" t="s">
        <v>200</v>
      </c>
      <c r="F354" s="58">
        <v>2069.81533095229</v>
      </c>
      <c r="G354">
        <f t="shared" si="114"/>
        <v>2069.81533095229</v>
      </c>
      <c r="P354" t="str">
        <f t="shared" si="113"/>
        <v>74_60 ans et plus</v>
      </c>
      <c r="Q354" t="s">
        <v>113</v>
      </c>
      <c r="R354" t="s">
        <v>42</v>
      </c>
      <c r="S354">
        <v>8331.9822218576192</v>
      </c>
      <c r="AC354" t="str">
        <f t="shared" si="99"/>
        <v>8404_Cadres administratifs et commerciaux d'entreprise_2</v>
      </c>
      <c r="AD354" t="str">
        <f>INDEX(PDC!$I$1:$L$33,MATCH('RP2016'!AF354,PDC!I:I,0),MATCH(PDC!$K$1,PDC!$I$1:$L$1,0))</f>
        <v>Cadres administratifs et commerciaux d'entreprise</v>
      </c>
      <c r="AE354" t="s">
        <v>200</v>
      </c>
      <c r="AF354" t="s">
        <v>277</v>
      </c>
      <c r="AG354" t="s">
        <v>123</v>
      </c>
      <c r="AH354" s="58">
        <v>142.61009094529601</v>
      </c>
      <c r="AI354">
        <f t="shared" si="100"/>
        <v>142.61009094529601</v>
      </c>
      <c r="AL354" t="str">
        <f t="shared" si="101"/>
        <v>8417_Construction</v>
      </c>
      <c r="AM354" t="str">
        <f>INDEX(PDC!$F$42:$G$60,MATCH('RP2016'!$AO354,PDC!$F$42:$F$60,0),2)</f>
        <v>Construction</v>
      </c>
      <c r="AN354">
        <v>8417</v>
      </c>
      <c r="AO354" t="s">
        <v>216</v>
      </c>
      <c r="AP354">
        <v>972.99</v>
      </c>
      <c r="AQ354">
        <v>156.88</v>
      </c>
      <c r="AR354">
        <v>196.58</v>
      </c>
      <c r="AS354">
        <v>15.1</v>
      </c>
      <c r="AT354">
        <f t="shared" si="102"/>
        <v>1129.8699999999999</v>
      </c>
      <c r="AU354">
        <f t="shared" si="103"/>
        <v>211.68</v>
      </c>
      <c r="AV354" s="82">
        <f t="shared" si="104"/>
        <v>972.99</v>
      </c>
      <c r="AW354" s="82">
        <f t="shared" si="105"/>
        <v>156.88</v>
      </c>
      <c r="AX354" s="82">
        <f t="shared" si="106"/>
        <v>196.58</v>
      </c>
      <c r="AY354" s="82">
        <f t="shared" si="107"/>
        <v>15.1</v>
      </c>
      <c r="AZ354" s="82">
        <f t="shared" si="108"/>
        <v>1129.8699999999999</v>
      </c>
      <c r="BA354" s="82">
        <f t="shared" si="109"/>
        <v>211.68</v>
      </c>
      <c r="BB354" s="82">
        <f t="shared" si="110"/>
        <v>1341.55</v>
      </c>
      <c r="BE354" t="str">
        <f t="shared" si="111"/>
        <v>8408_FZ_TP2_SEXE1</v>
      </c>
      <c r="BF354">
        <v>1</v>
      </c>
      <c r="BG354" t="s">
        <v>200</v>
      </c>
      <c r="BH354" t="s">
        <v>216</v>
      </c>
      <c r="BI354" t="s">
        <v>133</v>
      </c>
      <c r="BJ354" s="61">
        <v>297.75411918430501</v>
      </c>
      <c r="BK354" s="61">
        <f t="shared" si="112"/>
        <v>297.75411918430501</v>
      </c>
    </row>
    <row r="355" spans="1:63" x14ac:dyDescent="0.35">
      <c r="A355" t="str">
        <f t="shared" si="98"/>
        <v>8402_Transports et entreposage _1</v>
      </c>
      <c r="B355" t="str">
        <f>INDEX(PDC!$F$1:$G$40,MATCH('RP2016'!C355,PDC!F:F,0),MATCH(PDC!$G$1,PDC!$F$1:$G$1,0))</f>
        <v xml:space="preserve">Transports et entreposage </v>
      </c>
      <c r="C355" t="s">
        <v>218</v>
      </c>
      <c r="D355" t="s">
        <v>119</v>
      </c>
      <c r="E355" t="s">
        <v>199</v>
      </c>
      <c r="F355" s="58">
        <v>827.49647856726801</v>
      </c>
      <c r="G355">
        <f t="shared" si="114"/>
        <v>827.49647856726801</v>
      </c>
      <c r="P355" t="str">
        <f t="shared" si="113"/>
        <v>74_moins de 20 ans</v>
      </c>
      <c r="Q355" t="s">
        <v>113</v>
      </c>
      <c r="R355" t="s">
        <v>37</v>
      </c>
      <c r="S355">
        <v>6431.7635740570904</v>
      </c>
      <c r="AC355" t="str">
        <f t="shared" si="99"/>
        <v>8404_Ingénieurs et cadres techniques d'entreprise_1</v>
      </c>
      <c r="AD355" t="str">
        <f>INDEX(PDC!$I$1:$L$33,MATCH('RP2016'!AF355,PDC!I:I,0),MATCH(PDC!$K$1,PDC!$I$1:$L$1,0))</f>
        <v>Ingénieurs et cadres techniques d'entreprise</v>
      </c>
      <c r="AE355" t="s">
        <v>199</v>
      </c>
      <c r="AF355" t="s">
        <v>101</v>
      </c>
      <c r="AG355" t="s">
        <v>123</v>
      </c>
      <c r="AH355" s="58">
        <v>309.07487998007599</v>
      </c>
      <c r="AI355">
        <f t="shared" si="100"/>
        <v>309.07487998007599</v>
      </c>
      <c r="AL355" t="str">
        <f t="shared" si="101"/>
        <v>8417_Commerce ; réparation d'automobiles et de motocycles</v>
      </c>
      <c r="AM355" t="str">
        <f>INDEX(PDC!$F$42:$G$60,MATCH('RP2016'!$AO355,PDC!$F$42:$F$60,0),2)</f>
        <v>Commerce ; réparation d'automobiles et de motocycles</v>
      </c>
      <c r="AN355">
        <v>8417</v>
      </c>
      <c r="AO355" t="s">
        <v>217</v>
      </c>
      <c r="AP355">
        <v>1066.1300000000001</v>
      </c>
      <c r="AQ355">
        <v>1155.69</v>
      </c>
      <c r="AR355">
        <v>129.35</v>
      </c>
      <c r="AS355">
        <v>154.85</v>
      </c>
      <c r="AT355">
        <f t="shared" si="102"/>
        <v>2221.8200000000002</v>
      </c>
      <c r="AU355">
        <f t="shared" si="103"/>
        <v>284.2</v>
      </c>
      <c r="AV355" s="82">
        <f t="shared" si="104"/>
        <v>1066.1300000000001</v>
      </c>
      <c r="AW355" s="82">
        <f t="shared" si="105"/>
        <v>1155.69</v>
      </c>
      <c r="AX355" s="82">
        <f t="shared" si="106"/>
        <v>129.35</v>
      </c>
      <c r="AY355" s="82">
        <f t="shared" si="107"/>
        <v>154.85</v>
      </c>
      <c r="AZ355" s="82">
        <f t="shared" si="108"/>
        <v>2221.8200000000002</v>
      </c>
      <c r="BA355" s="82">
        <f t="shared" si="109"/>
        <v>284.2</v>
      </c>
      <c r="BB355" s="82">
        <f t="shared" si="110"/>
        <v>2506.02</v>
      </c>
      <c r="BE355" t="str">
        <f t="shared" si="111"/>
        <v>8408_GZ_TP1_SEXE1</v>
      </c>
      <c r="BF355">
        <v>1</v>
      </c>
      <c r="BG355" t="s">
        <v>199</v>
      </c>
      <c r="BH355" t="s">
        <v>217</v>
      </c>
      <c r="BI355" t="s">
        <v>133</v>
      </c>
      <c r="BJ355" s="61">
        <v>10564.7706001879</v>
      </c>
      <c r="BK355" s="61">
        <f t="shared" si="112"/>
        <v>10564.7706001879</v>
      </c>
    </row>
    <row r="356" spans="1:63" x14ac:dyDescent="0.35">
      <c r="A356" t="str">
        <f t="shared" si="98"/>
        <v>8402_Transports et entreposage _2</v>
      </c>
      <c r="B356" t="str">
        <f>INDEX(PDC!$F$1:$G$40,MATCH('RP2016'!C356,PDC!F:F,0),MATCH(PDC!$G$1,PDC!$F$1:$G$1,0))</f>
        <v xml:space="preserve">Transports et entreposage </v>
      </c>
      <c r="C356" t="s">
        <v>218</v>
      </c>
      <c r="D356" t="s">
        <v>119</v>
      </c>
      <c r="E356" t="s">
        <v>200</v>
      </c>
      <c r="F356" s="58">
        <v>284.26684705256798</v>
      </c>
      <c r="G356">
        <f t="shared" si="114"/>
        <v>284.26684705256798</v>
      </c>
      <c r="P356" t="str">
        <f t="shared" si="113"/>
        <v>01_Tous âges</v>
      </c>
      <c r="Q356" t="s">
        <v>91</v>
      </c>
      <c r="R356" t="s">
        <v>252</v>
      </c>
      <c r="S356">
        <v>163093.794036946</v>
      </c>
      <c r="AC356" t="str">
        <f t="shared" si="99"/>
        <v>8404_Ingénieurs et cadres techniques d'entreprise_2</v>
      </c>
      <c r="AD356" t="str">
        <f>INDEX(PDC!$I$1:$L$33,MATCH('RP2016'!AF356,PDC!I:I,0),MATCH(PDC!$K$1,PDC!$I$1:$L$1,0))</f>
        <v>Ingénieurs et cadres techniques d'entreprise</v>
      </c>
      <c r="AE356" t="s">
        <v>200</v>
      </c>
      <c r="AF356" t="s">
        <v>101</v>
      </c>
      <c r="AG356" t="s">
        <v>123</v>
      </c>
      <c r="AH356" s="58">
        <v>61.596709124746098</v>
      </c>
      <c r="AI356">
        <f t="shared" si="100"/>
        <v>61.596709124746098</v>
      </c>
      <c r="AL356" t="str">
        <f t="shared" si="101"/>
        <v>8417_Transports et entreposage</v>
      </c>
      <c r="AM356" t="str">
        <f>INDEX(PDC!$F$42:$G$60,MATCH('RP2016'!$AO356,PDC!$F$42:$F$60,0),2)</f>
        <v>Transports et entreposage</v>
      </c>
      <c r="AN356">
        <v>8417</v>
      </c>
      <c r="AO356" t="s">
        <v>218</v>
      </c>
      <c r="AP356">
        <v>555.67999999999995</v>
      </c>
      <c r="AQ356">
        <v>248.44</v>
      </c>
      <c r="AR356">
        <v>21.25</v>
      </c>
      <c r="AS356">
        <v>13.59</v>
      </c>
      <c r="AT356">
        <f t="shared" si="102"/>
        <v>804.11999999999989</v>
      </c>
      <c r="AU356">
        <f t="shared" si="103"/>
        <v>34.840000000000003</v>
      </c>
      <c r="AV356" s="82">
        <f t="shared" si="104"/>
        <v>555.67999999999995</v>
      </c>
      <c r="AW356" s="82">
        <f t="shared" si="105"/>
        <v>248.44</v>
      </c>
      <c r="AX356" s="82">
        <f t="shared" si="106"/>
        <v>21.25</v>
      </c>
      <c r="AY356" s="82">
        <f t="shared" si="107"/>
        <v>13.59</v>
      </c>
      <c r="AZ356" s="82">
        <f t="shared" si="108"/>
        <v>804.11999999999989</v>
      </c>
      <c r="BA356" s="82">
        <f t="shared" si="109"/>
        <v>34.840000000000003</v>
      </c>
      <c r="BB356" s="82">
        <f t="shared" si="110"/>
        <v>838.95999999999992</v>
      </c>
      <c r="BE356" t="str">
        <f t="shared" si="111"/>
        <v>8408_GZ_TP2_SEXE1</v>
      </c>
      <c r="BF356">
        <v>1</v>
      </c>
      <c r="BG356" t="s">
        <v>200</v>
      </c>
      <c r="BH356" t="s">
        <v>217</v>
      </c>
      <c r="BI356" t="s">
        <v>133</v>
      </c>
      <c r="BJ356" s="61">
        <v>717.18421083778196</v>
      </c>
      <c r="BK356" s="61">
        <f t="shared" si="112"/>
        <v>717.18421083778196</v>
      </c>
    </row>
    <row r="357" spans="1:63" x14ac:dyDescent="0.35">
      <c r="A357" t="str">
        <f t="shared" si="98"/>
        <v>8402_Hébergement et restauration_1</v>
      </c>
      <c r="B357" t="str">
        <f>INDEX(PDC!$F$1:$G$40,MATCH('RP2016'!C357,PDC!F:F,0),MATCH(PDC!$G$1,PDC!$F$1:$G$1,0))</f>
        <v>Hébergement et restauration</v>
      </c>
      <c r="C357" t="s">
        <v>219</v>
      </c>
      <c r="D357" t="s">
        <v>119</v>
      </c>
      <c r="E357" t="s">
        <v>199</v>
      </c>
      <c r="F357" s="58">
        <v>676.67111993777098</v>
      </c>
      <c r="G357">
        <f t="shared" si="114"/>
        <v>676.67111993777098</v>
      </c>
      <c r="P357" t="str">
        <f t="shared" si="113"/>
        <v>03_Tous âges</v>
      </c>
      <c r="Q357" t="s">
        <v>93</v>
      </c>
      <c r="R357" t="s">
        <v>252</v>
      </c>
      <c r="S357">
        <v>81830.851169136906</v>
      </c>
      <c r="AC357" t="str">
        <f t="shared" si="99"/>
        <v>8404_Professeurs des écoles, instituteurs et assimilés_1</v>
      </c>
      <c r="AD357" t="str">
        <f>INDEX(PDC!$I$1:$L$33,MATCH('RP2016'!AF357,PDC!I:I,0),MATCH(PDC!$K$1,PDC!$I$1:$L$1,0))</f>
        <v>Professeurs des écoles, instituteurs et assimilés</v>
      </c>
      <c r="AE357" t="s">
        <v>199</v>
      </c>
      <c r="AF357" t="s">
        <v>103</v>
      </c>
      <c r="AG357" t="s">
        <v>123</v>
      </c>
      <c r="AH357" s="58">
        <v>92.548706729907806</v>
      </c>
      <c r="AI357">
        <f t="shared" si="100"/>
        <v>92.548706729907806</v>
      </c>
      <c r="AL357" t="str">
        <f t="shared" si="101"/>
        <v>8417_Hébergement et restauration</v>
      </c>
      <c r="AM357" t="str">
        <f>INDEX(PDC!$F$42:$G$60,MATCH('RP2016'!$AO357,PDC!$F$42:$F$60,0),2)</f>
        <v>Hébergement et restauration</v>
      </c>
      <c r="AN357">
        <v>8417</v>
      </c>
      <c r="AO357" t="s">
        <v>219</v>
      </c>
      <c r="AP357">
        <v>203.7</v>
      </c>
      <c r="AQ357">
        <v>303.33999999999997</v>
      </c>
      <c r="AR357">
        <v>58.16</v>
      </c>
      <c r="AS357">
        <v>66.47</v>
      </c>
      <c r="AT357">
        <f t="shared" si="102"/>
        <v>507.03999999999996</v>
      </c>
      <c r="AU357">
        <f t="shared" si="103"/>
        <v>124.63</v>
      </c>
      <c r="AV357" s="82">
        <f t="shared" si="104"/>
        <v>203.7</v>
      </c>
      <c r="AW357" s="82">
        <f t="shared" si="105"/>
        <v>303.33999999999997</v>
      </c>
      <c r="AX357" s="82">
        <f t="shared" si="106"/>
        <v>58.16</v>
      </c>
      <c r="AY357" s="82">
        <f t="shared" si="107"/>
        <v>66.47</v>
      </c>
      <c r="AZ357" s="82">
        <f t="shared" si="108"/>
        <v>507.03999999999996</v>
      </c>
      <c r="BA357" s="82">
        <f t="shared" si="109"/>
        <v>124.63</v>
      </c>
      <c r="BB357" s="82">
        <f t="shared" si="110"/>
        <v>631.66999999999996</v>
      </c>
      <c r="BE357" t="str">
        <f t="shared" si="111"/>
        <v>8408_HZ_TP1_SEXE1</v>
      </c>
      <c r="BF357">
        <v>1</v>
      </c>
      <c r="BG357" t="s">
        <v>199</v>
      </c>
      <c r="BH357" t="s">
        <v>218</v>
      </c>
      <c r="BI357" t="s">
        <v>133</v>
      </c>
      <c r="BJ357" s="61">
        <v>6871.9457662490104</v>
      </c>
      <c r="BK357" s="61">
        <f t="shared" si="112"/>
        <v>6871.9457662490104</v>
      </c>
    </row>
    <row r="358" spans="1:63" x14ac:dyDescent="0.35">
      <c r="A358" t="str">
        <f t="shared" si="98"/>
        <v>8402_Hébergement et restauration_2</v>
      </c>
      <c r="B358" t="str">
        <f>INDEX(PDC!$F$1:$G$40,MATCH('RP2016'!C358,PDC!F:F,0),MATCH(PDC!$G$1,PDC!$F$1:$G$1,0))</f>
        <v>Hébergement et restauration</v>
      </c>
      <c r="C358" t="s">
        <v>219</v>
      </c>
      <c r="D358" t="s">
        <v>119</v>
      </c>
      <c r="E358" t="s">
        <v>200</v>
      </c>
      <c r="F358" s="58">
        <v>677.55320550309398</v>
      </c>
      <c r="G358">
        <f t="shared" si="114"/>
        <v>677.55320550309398</v>
      </c>
      <c r="P358" t="str">
        <f t="shared" si="113"/>
        <v>07_Tous âges</v>
      </c>
      <c r="Q358" t="s">
        <v>95</v>
      </c>
      <c r="R358" t="s">
        <v>252</v>
      </c>
      <c r="S358">
        <v>70778.766730718795</v>
      </c>
      <c r="AC358" t="str">
        <f t="shared" si="99"/>
        <v>8404_Professeurs des écoles, instituteurs et assimilés_2</v>
      </c>
      <c r="AD358" t="str">
        <f>INDEX(PDC!$I$1:$L$33,MATCH('RP2016'!AF358,PDC!I:I,0),MATCH(PDC!$K$1,PDC!$I$1:$L$1,0))</f>
        <v>Professeurs des écoles, instituteurs et assimilés</v>
      </c>
      <c r="AE358" t="s">
        <v>200</v>
      </c>
      <c r="AF358" t="s">
        <v>103</v>
      </c>
      <c r="AG358" t="s">
        <v>123</v>
      </c>
      <c r="AH358" s="58">
        <v>182.02510263888999</v>
      </c>
      <c r="AI358">
        <f t="shared" si="100"/>
        <v>182.02510263888999</v>
      </c>
      <c r="AL358" t="str">
        <f t="shared" si="101"/>
        <v>8417_Information et communication</v>
      </c>
      <c r="AM358" t="str">
        <f>INDEX(PDC!$F$42:$G$60,MATCH('RP2016'!$AO358,PDC!$F$42:$F$60,0),2)</f>
        <v>Information et communication</v>
      </c>
      <c r="AN358">
        <v>8417</v>
      </c>
      <c r="AO358" t="s">
        <v>319</v>
      </c>
      <c r="AP358">
        <v>41.45</v>
      </c>
      <c r="AQ358">
        <v>21.66</v>
      </c>
      <c r="AR358">
        <v>10</v>
      </c>
      <c r="AS358">
        <v>2.66</v>
      </c>
      <c r="AT358">
        <f t="shared" si="102"/>
        <v>63.11</v>
      </c>
      <c r="AU358">
        <f t="shared" si="103"/>
        <v>12.66</v>
      </c>
      <c r="AV358" s="82">
        <f t="shared" si="104"/>
        <v>41.45</v>
      </c>
      <c r="AW358" s="82">
        <f t="shared" si="105"/>
        <v>21.66</v>
      </c>
      <c r="AX358" s="82">
        <f t="shared" si="106"/>
        <v>10</v>
      </c>
      <c r="AY358" s="82" t="str">
        <f t="shared" si="107"/>
        <v>(s)</v>
      </c>
      <c r="AZ358" s="82">
        <f t="shared" si="108"/>
        <v>63.11</v>
      </c>
      <c r="BA358" s="82">
        <f t="shared" si="109"/>
        <v>12.66</v>
      </c>
      <c r="BB358" s="82">
        <f t="shared" si="110"/>
        <v>75.77</v>
      </c>
      <c r="BE358" t="str">
        <f t="shared" si="111"/>
        <v>8408_HZ_TP2_SEXE1</v>
      </c>
      <c r="BF358">
        <v>1</v>
      </c>
      <c r="BG358" t="s">
        <v>200</v>
      </c>
      <c r="BH358" t="s">
        <v>218</v>
      </c>
      <c r="BI358" t="s">
        <v>133</v>
      </c>
      <c r="BJ358" s="61">
        <v>400.59114610284797</v>
      </c>
      <c r="BK358" s="61">
        <f t="shared" si="112"/>
        <v>400.59114610284797</v>
      </c>
    </row>
    <row r="359" spans="1:63" x14ac:dyDescent="0.35">
      <c r="A359" t="str">
        <f t="shared" si="98"/>
        <v>8402_Edition, audiovisuel et diffusion_1</v>
      </c>
      <c r="B359" t="str">
        <f>INDEX(PDC!$F$1:$G$40,MATCH('RP2016'!C359,PDC!F:F,0),MATCH(PDC!$G$1,PDC!$F$1:$G$1,0))</f>
        <v>Edition, audiovisuel et diffusion</v>
      </c>
      <c r="C359" t="s">
        <v>220</v>
      </c>
      <c r="D359" t="s">
        <v>119</v>
      </c>
      <c r="E359" t="s">
        <v>199</v>
      </c>
      <c r="F359" s="58">
        <v>41.903305364809903</v>
      </c>
      <c r="G359">
        <f t="shared" si="114"/>
        <v>41.903305364809903</v>
      </c>
      <c r="P359" t="str">
        <f t="shared" si="113"/>
        <v>15_Tous âges</v>
      </c>
      <c r="Q359" t="s">
        <v>97</v>
      </c>
      <c r="R359" t="s">
        <v>252</v>
      </c>
      <c r="S359">
        <v>35025.758799800598</v>
      </c>
      <c r="AC359" t="str">
        <f t="shared" si="99"/>
        <v>8404_Professions intermédiaires de la santé et du travail social_1</v>
      </c>
      <c r="AD359" t="str">
        <f>INDEX(PDC!$I$1:$L$33,MATCH('RP2016'!AF359,PDC!I:I,0),MATCH(PDC!$K$1,PDC!$I$1:$L$1,0))</f>
        <v>Professions intermédiaires de la santé et du travail social</v>
      </c>
      <c r="AE359" t="s">
        <v>199</v>
      </c>
      <c r="AF359" t="s">
        <v>105</v>
      </c>
      <c r="AG359" t="s">
        <v>123</v>
      </c>
      <c r="AH359" s="58">
        <v>160.065675077859</v>
      </c>
      <c r="AI359">
        <f t="shared" si="100"/>
        <v>160.065675077859</v>
      </c>
      <c r="AL359" t="str">
        <f t="shared" si="101"/>
        <v>8417_Activités financières et d'assurance</v>
      </c>
      <c r="AM359" t="str">
        <f>INDEX(PDC!$F$42:$G$60,MATCH('RP2016'!$AO359,PDC!$F$42:$F$60,0),2)</f>
        <v>Activités financières et d'assurance</v>
      </c>
      <c r="AN359">
        <v>8417</v>
      </c>
      <c r="AO359" t="s">
        <v>223</v>
      </c>
      <c r="AP359">
        <v>131.94</v>
      </c>
      <c r="AQ359">
        <v>258.2</v>
      </c>
      <c r="AR359">
        <v>8.9700000000000006</v>
      </c>
      <c r="AS359">
        <v>10.92</v>
      </c>
      <c r="AT359">
        <f t="shared" si="102"/>
        <v>390.14</v>
      </c>
      <c r="AU359">
        <f t="shared" si="103"/>
        <v>19.89</v>
      </c>
      <c r="AV359" s="82">
        <f t="shared" si="104"/>
        <v>131.94</v>
      </c>
      <c r="AW359" s="82">
        <f t="shared" si="105"/>
        <v>258.2</v>
      </c>
      <c r="AX359" s="82">
        <f t="shared" si="106"/>
        <v>8.9700000000000006</v>
      </c>
      <c r="AY359" s="82">
        <f t="shared" si="107"/>
        <v>10.92</v>
      </c>
      <c r="AZ359" s="82">
        <f t="shared" si="108"/>
        <v>390.14</v>
      </c>
      <c r="BA359" s="82">
        <f t="shared" si="109"/>
        <v>19.89</v>
      </c>
      <c r="BB359" s="82">
        <f t="shared" si="110"/>
        <v>410.03</v>
      </c>
      <c r="BE359" t="str">
        <f t="shared" si="111"/>
        <v>8408_IZ_TP1_SEXE1</v>
      </c>
      <c r="BF359">
        <v>1</v>
      </c>
      <c r="BG359" t="s">
        <v>199</v>
      </c>
      <c r="BH359" t="s">
        <v>219</v>
      </c>
      <c r="BI359" t="s">
        <v>133</v>
      </c>
      <c r="BJ359" s="61">
        <v>2195.5879541699001</v>
      </c>
      <c r="BK359" s="61">
        <f t="shared" si="112"/>
        <v>2195.5879541699001</v>
      </c>
    </row>
    <row r="360" spans="1:63" x14ac:dyDescent="0.35">
      <c r="A360" t="str">
        <f t="shared" si="98"/>
        <v>8402_Edition, audiovisuel et diffusion_2</v>
      </c>
      <c r="B360" t="str">
        <f>INDEX(PDC!$F$1:$G$40,MATCH('RP2016'!C360,PDC!F:F,0),MATCH(PDC!$G$1,PDC!$F$1:$G$1,0))</f>
        <v>Edition, audiovisuel et diffusion</v>
      </c>
      <c r="C360" t="s">
        <v>220</v>
      </c>
      <c r="D360" t="s">
        <v>119</v>
      </c>
      <c r="E360" t="s">
        <v>200</v>
      </c>
      <c r="F360" s="58">
        <v>52.5879996178667</v>
      </c>
      <c r="G360">
        <f t="shared" si="114"/>
        <v>52.5879996178667</v>
      </c>
      <c r="P360" t="str">
        <f t="shared" si="113"/>
        <v>26_Tous âges</v>
      </c>
      <c r="Q360" t="s">
        <v>99</v>
      </c>
      <c r="R360" t="s">
        <v>252</v>
      </c>
      <c r="S360">
        <v>150628.05092755199</v>
      </c>
      <c r="AC360" t="str">
        <f t="shared" si="99"/>
        <v>8404_Professions intermédiaires de la santé et du travail social_2</v>
      </c>
      <c r="AD360" t="str">
        <f>INDEX(PDC!$I$1:$L$33,MATCH('RP2016'!AF360,PDC!I:I,0),MATCH(PDC!$K$1,PDC!$I$1:$L$1,0))</f>
        <v>Professions intermédiaires de la santé et du travail social</v>
      </c>
      <c r="AE360" t="s">
        <v>200</v>
      </c>
      <c r="AF360" t="s">
        <v>105</v>
      </c>
      <c r="AG360" t="s">
        <v>123</v>
      </c>
      <c r="AH360" s="58">
        <v>509.074577364547</v>
      </c>
      <c r="AI360">
        <f t="shared" si="100"/>
        <v>509.074577364547</v>
      </c>
      <c r="AL360" t="str">
        <f t="shared" si="101"/>
        <v>8417_Activités immobilières</v>
      </c>
      <c r="AM360" t="str">
        <f>INDEX(PDC!$F$42:$G$60,MATCH('RP2016'!$AO360,PDC!$F$42:$F$60,0),2)</f>
        <v>Activités immobilières</v>
      </c>
      <c r="AN360">
        <v>8417</v>
      </c>
      <c r="AO360" t="s">
        <v>224</v>
      </c>
      <c r="AP360">
        <v>33.82</v>
      </c>
      <c r="AQ360">
        <v>29.18</v>
      </c>
      <c r="AT360">
        <f t="shared" si="102"/>
        <v>63</v>
      </c>
      <c r="AU360">
        <f t="shared" si="103"/>
        <v>0</v>
      </c>
      <c r="AV360" s="82">
        <f t="shared" si="104"/>
        <v>33.82</v>
      </c>
      <c r="AW360" s="82">
        <f t="shared" si="105"/>
        <v>29.18</v>
      </c>
      <c r="AX360" s="82">
        <f t="shared" si="106"/>
        <v>0</v>
      </c>
      <c r="AY360" s="82">
        <f t="shared" si="107"/>
        <v>0</v>
      </c>
      <c r="AZ360" s="82">
        <f t="shared" si="108"/>
        <v>63</v>
      </c>
      <c r="BA360" s="82">
        <f t="shared" si="109"/>
        <v>0</v>
      </c>
      <c r="BB360" s="82">
        <f t="shared" si="110"/>
        <v>63</v>
      </c>
      <c r="BE360" t="str">
        <f t="shared" si="111"/>
        <v>8408_IZ_TP2_SEXE1</v>
      </c>
      <c r="BF360">
        <v>1</v>
      </c>
      <c r="BG360" t="s">
        <v>200</v>
      </c>
      <c r="BH360" t="s">
        <v>219</v>
      </c>
      <c r="BI360" t="s">
        <v>133</v>
      </c>
      <c r="BJ360" s="61">
        <v>626.86325738242397</v>
      </c>
      <c r="BK360" s="61">
        <f t="shared" si="112"/>
        <v>626.86325738242397</v>
      </c>
    </row>
    <row r="361" spans="1:63" x14ac:dyDescent="0.35">
      <c r="A361" t="str">
        <f t="shared" si="98"/>
        <v>8402_Télécommunications_1</v>
      </c>
      <c r="B361" t="str">
        <f>INDEX(PDC!$F$1:$G$40,MATCH('RP2016'!C361,PDC!F:F,0),MATCH(PDC!$G$1,PDC!$F$1:$G$1,0))</f>
        <v>Télécommunications</v>
      </c>
      <c r="C361" t="s">
        <v>221</v>
      </c>
      <c r="D361" t="s">
        <v>119</v>
      </c>
      <c r="E361" t="s">
        <v>199</v>
      </c>
      <c r="F361" s="58">
        <v>44.750368058254502</v>
      </c>
      <c r="G361">
        <f t="shared" si="114"/>
        <v>44.750368058254502</v>
      </c>
      <c r="P361" t="str">
        <f t="shared" si="113"/>
        <v>38_Tous âges</v>
      </c>
      <c r="Q361" t="s">
        <v>101</v>
      </c>
      <c r="R361" t="s">
        <v>252</v>
      </c>
      <c r="S361">
        <v>350327.685027842</v>
      </c>
      <c r="AC361" t="str">
        <f t="shared" si="99"/>
        <v>8404_Clergé, religieux_1</v>
      </c>
      <c r="AD361" t="str">
        <f>INDEX(PDC!$I$1:$L$33,MATCH('RP2016'!AF361,PDC!I:I,0),MATCH(PDC!$K$1,PDC!$I$1:$L$1,0))</f>
        <v>Clergé, religieux</v>
      </c>
      <c r="AE361" t="s">
        <v>199</v>
      </c>
      <c r="AF361" t="s">
        <v>292</v>
      </c>
      <c r="AG361" t="s">
        <v>123</v>
      </c>
      <c r="AH361" s="58">
        <v>20.079052531730301</v>
      </c>
      <c r="AI361">
        <f t="shared" si="100"/>
        <v>20.079052531730301</v>
      </c>
      <c r="AL361" t="str">
        <f t="shared" si="101"/>
        <v>8417_Activités scientifiques et techniques ; services administratifs et de soutien</v>
      </c>
      <c r="AM361" t="str">
        <f>INDEX(PDC!$F$42:$G$60,MATCH('RP2016'!$AO361,PDC!$F$42:$F$60,0),2)</f>
        <v>Activités scientifiques et techniques ; services administratifs et de soutien</v>
      </c>
      <c r="AN361">
        <v>8417</v>
      </c>
      <c r="AO361" t="s">
        <v>320</v>
      </c>
      <c r="AP361">
        <v>311.16000000000003</v>
      </c>
      <c r="AQ361">
        <v>468.26</v>
      </c>
      <c r="AR361">
        <v>499.39</v>
      </c>
      <c r="AS361">
        <v>277.87</v>
      </c>
      <c r="AT361">
        <f t="shared" si="102"/>
        <v>779.42000000000007</v>
      </c>
      <c r="AU361">
        <f t="shared" si="103"/>
        <v>777.26</v>
      </c>
      <c r="AV361" s="82">
        <f t="shared" si="104"/>
        <v>311.16000000000003</v>
      </c>
      <c r="AW361" s="82">
        <f t="shared" si="105"/>
        <v>468.26</v>
      </c>
      <c r="AX361" s="82">
        <f t="shared" si="106"/>
        <v>499.39</v>
      </c>
      <c r="AY361" s="82">
        <f t="shared" si="107"/>
        <v>277.87</v>
      </c>
      <c r="AZ361" s="82">
        <f t="shared" si="108"/>
        <v>779.42000000000007</v>
      </c>
      <c r="BA361" s="82">
        <f t="shared" si="109"/>
        <v>777.26</v>
      </c>
      <c r="BB361" s="82">
        <f t="shared" si="110"/>
        <v>1556.68</v>
      </c>
      <c r="BE361" t="str">
        <f t="shared" si="111"/>
        <v>8408_JZ_TP1_SEXE1</v>
      </c>
      <c r="BF361">
        <v>1</v>
      </c>
      <c r="BG361" t="s">
        <v>199</v>
      </c>
      <c r="BH361" t="s">
        <v>319</v>
      </c>
      <c r="BI361" t="s">
        <v>133</v>
      </c>
      <c r="BJ361" s="61">
        <v>3070.6975639592501</v>
      </c>
      <c r="BK361" s="61">
        <f t="shared" si="112"/>
        <v>3070.6975639592501</v>
      </c>
    </row>
    <row r="362" spans="1:63" x14ac:dyDescent="0.35">
      <c r="A362" t="str">
        <f t="shared" si="98"/>
        <v>8402_Télécommunications_2</v>
      </c>
      <c r="B362" t="str">
        <f>INDEX(PDC!$F$1:$G$40,MATCH('RP2016'!C362,PDC!F:F,0),MATCH(PDC!$G$1,PDC!$F$1:$G$1,0))</f>
        <v>Télécommunications</v>
      </c>
      <c r="C362" t="s">
        <v>221</v>
      </c>
      <c r="D362" t="s">
        <v>119</v>
      </c>
      <c r="E362" t="s">
        <v>200</v>
      </c>
      <c r="F362" s="58">
        <v>14.861301208082899</v>
      </c>
      <c r="G362">
        <f t="shared" si="114"/>
        <v>14.861301208082899</v>
      </c>
      <c r="P362" t="str">
        <f t="shared" si="113"/>
        <v>42_Tous âges</v>
      </c>
      <c r="Q362" t="s">
        <v>103</v>
      </c>
      <c r="R362" t="s">
        <v>252</v>
      </c>
      <c r="S362">
        <v>199547.864877977</v>
      </c>
      <c r="AC362" t="str">
        <f t="shared" si="99"/>
        <v>8404_Professions intermédiaires administratives de la Fonction Publique_1</v>
      </c>
      <c r="AD362" t="str">
        <f>INDEX(PDC!$I$1:$L$33,MATCH('RP2016'!AF362,PDC!I:I,0),MATCH(PDC!$K$1,PDC!$I$1:$L$1,0))</f>
        <v>Professions intermédiaires administratives de la Fonction Publique</v>
      </c>
      <c r="AE362" t="s">
        <v>199</v>
      </c>
      <c r="AF362" t="s">
        <v>278</v>
      </c>
      <c r="AG362" t="s">
        <v>123</v>
      </c>
      <c r="AH362" s="58">
        <v>24.764431602312602</v>
      </c>
      <c r="AI362">
        <f t="shared" si="100"/>
        <v>24.764431602312602</v>
      </c>
      <c r="AL362" t="str">
        <f t="shared" si="101"/>
        <v>8417_Administration publique, enseignement, santé humaine et action sociale</v>
      </c>
      <c r="AM362" t="str">
        <f>INDEX(PDC!$F$42:$G$60,MATCH('RP2016'!$AO362,PDC!$F$42:$F$60,0),2)</f>
        <v>Administration publique, enseignement, santé humaine et action sociale</v>
      </c>
      <c r="AN362">
        <v>8417</v>
      </c>
      <c r="AO362" t="s">
        <v>321</v>
      </c>
      <c r="AP362">
        <v>637.02</v>
      </c>
      <c r="AQ362">
        <v>2175.61</v>
      </c>
      <c r="AR362">
        <v>339.37</v>
      </c>
      <c r="AS362">
        <v>981.13</v>
      </c>
      <c r="AT362">
        <f t="shared" si="102"/>
        <v>2812.63</v>
      </c>
      <c r="AU362">
        <f t="shared" si="103"/>
        <v>1320.5</v>
      </c>
      <c r="AV362" s="82">
        <f t="shared" si="104"/>
        <v>637.02</v>
      </c>
      <c r="AW362" s="82">
        <f t="shared" si="105"/>
        <v>2175.61</v>
      </c>
      <c r="AX362" s="82">
        <f t="shared" si="106"/>
        <v>339.37</v>
      </c>
      <c r="AY362" s="82">
        <f t="shared" si="107"/>
        <v>981.13</v>
      </c>
      <c r="AZ362" s="82">
        <f t="shared" si="108"/>
        <v>2812.63</v>
      </c>
      <c r="BA362" s="82">
        <f t="shared" si="109"/>
        <v>1320.5</v>
      </c>
      <c r="BB362" s="82">
        <f t="shared" si="110"/>
        <v>4133.13</v>
      </c>
      <c r="BE362" t="str">
        <f t="shared" si="111"/>
        <v>8408_JZ_TP2_SEXE1</v>
      </c>
      <c r="BF362">
        <v>1</v>
      </c>
      <c r="BG362" t="s">
        <v>200</v>
      </c>
      <c r="BH362" t="s">
        <v>319</v>
      </c>
      <c r="BI362" t="s">
        <v>133</v>
      </c>
      <c r="BJ362" s="61">
        <v>227.10082383692</v>
      </c>
      <c r="BK362" s="61">
        <f t="shared" si="112"/>
        <v>227.10082383692</v>
      </c>
    </row>
    <row r="363" spans="1:63" x14ac:dyDescent="0.35">
      <c r="A363" t="str">
        <f t="shared" si="98"/>
        <v>8402_Activités informatiques et services d'information_1</v>
      </c>
      <c r="B363" t="str">
        <f>INDEX(PDC!$F$1:$G$40,MATCH('RP2016'!C363,PDC!F:F,0),MATCH(PDC!$G$1,PDC!$F$1:$G$1,0))</f>
        <v>Activités informatiques et services d'information</v>
      </c>
      <c r="C363" t="s">
        <v>222</v>
      </c>
      <c r="D363" t="s">
        <v>119</v>
      </c>
      <c r="E363" t="s">
        <v>199</v>
      </c>
      <c r="F363" s="58">
        <v>98.822522017314398</v>
      </c>
      <c r="G363">
        <f t="shared" si="114"/>
        <v>98.822522017314398</v>
      </c>
      <c r="P363" t="str">
        <f t="shared" si="113"/>
        <v>43_Tous âges</v>
      </c>
      <c r="Q363" t="s">
        <v>105</v>
      </c>
      <c r="R363" t="s">
        <v>252</v>
      </c>
      <c r="S363">
        <v>55476.226756018099</v>
      </c>
      <c r="AC363" t="str">
        <f t="shared" si="99"/>
        <v>8404_Professions intermédiaires administratives de la Fonction Publique_2</v>
      </c>
      <c r="AD363" t="str">
        <f>INDEX(PDC!$I$1:$L$33,MATCH('RP2016'!AF363,PDC!I:I,0),MATCH(PDC!$K$1,PDC!$I$1:$L$1,0))</f>
        <v>Professions intermédiaires administratives de la Fonction Publique</v>
      </c>
      <c r="AE363" t="s">
        <v>200</v>
      </c>
      <c r="AF363" t="s">
        <v>278</v>
      </c>
      <c r="AG363" t="s">
        <v>123</v>
      </c>
      <c r="AH363" s="58">
        <v>48.272320786628903</v>
      </c>
      <c r="AI363">
        <f t="shared" si="100"/>
        <v>48.272320786628903</v>
      </c>
      <c r="AL363" t="str">
        <f t="shared" si="101"/>
        <v>8417_Autres activités de services</v>
      </c>
      <c r="AM363" t="str">
        <f>INDEX(PDC!$F$42:$G$60,MATCH('RP2016'!$AO363,PDC!$F$42:$F$60,0),2)</f>
        <v>Autres activités de services</v>
      </c>
      <c r="AN363">
        <v>8417</v>
      </c>
      <c r="AO363" t="s">
        <v>322</v>
      </c>
      <c r="AP363">
        <v>216.59</v>
      </c>
      <c r="AQ363">
        <v>336.35</v>
      </c>
      <c r="AR363">
        <v>93.43</v>
      </c>
      <c r="AS363">
        <v>188.88</v>
      </c>
      <c r="AT363">
        <f t="shared" si="102"/>
        <v>552.94000000000005</v>
      </c>
      <c r="AU363">
        <f t="shared" si="103"/>
        <v>282.31</v>
      </c>
      <c r="AV363" s="82">
        <f t="shared" si="104"/>
        <v>216.59</v>
      </c>
      <c r="AW363" s="82">
        <f t="shared" si="105"/>
        <v>336.35</v>
      </c>
      <c r="AX363" s="82">
        <f t="shared" si="106"/>
        <v>93.43</v>
      </c>
      <c r="AY363" s="82">
        <f t="shared" si="107"/>
        <v>188.88</v>
      </c>
      <c r="AZ363" s="82">
        <f t="shared" si="108"/>
        <v>552.94000000000005</v>
      </c>
      <c r="BA363" s="82">
        <f t="shared" si="109"/>
        <v>282.31</v>
      </c>
      <c r="BB363" s="82">
        <f t="shared" si="110"/>
        <v>835.25</v>
      </c>
      <c r="BE363" t="str">
        <f t="shared" si="111"/>
        <v>8408_KZ_TP1_SEXE1</v>
      </c>
      <c r="BF363">
        <v>1</v>
      </c>
      <c r="BG363" t="s">
        <v>199</v>
      </c>
      <c r="BH363" t="s">
        <v>223</v>
      </c>
      <c r="BI363" t="s">
        <v>133</v>
      </c>
      <c r="BJ363" s="61">
        <v>1790.2358789659099</v>
      </c>
      <c r="BK363" s="61">
        <f t="shared" si="112"/>
        <v>1790.2358789659099</v>
      </c>
    </row>
    <row r="364" spans="1:63" x14ac:dyDescent="0.35">
      <c r="A364" t="str">
        <f t="shared" si="98"/>
        <v>8402_Activités informatiques et services d'information_2</v>
      </c>
      <c r="B364" t="str">
        <f>INDEX(PDC!$F$1:$G$40,MATCH('RP2016'!C364,PDC!F:F,0),MATCH(PDC!$G$1,PDC!$F$1:$G$1,0))</f>
        <v>Activités informatiques et services d'information</v>
      </c>
      <c r="C364" t="s">
        <v>222</v>
      </c>
      <c r="D364" t="s">
        <v>119</v>
      </c>
      <c r="E364" t="s">
        <v>200</v>
      </c>
      <c r="F364" s="58">
        <v>34.7640434523816</v>
      </c>
      <c r="G364">
        <f t="shared" si="114"/>
        <v>34.7640434523816</v>
      </c>
      <c r="P364" t="str">
        <f t="shared" si="113"/>
        <v>63_Tous âges</v>
      </c>
      <c r="Q364" t="s">
        <v>107</v>
      </c>
      <c r="R364" t="s">
        <v>252</v>
      </c>
      <c r="S364">
        <v>184926.330318452</v>
      </c>
      <c r="AC364" t="str">
        <f t="shared" si="99"/>
        <v>8404_Professions intermédiaires administratives et commerciales des entreprises_1</v>
      </c>
      <c r="AD364" t="str">
        <f>INDEX(PDC!$I$1:$L$33,MATCH('RP2016'!AF364,PDC!I:I,0),MATCH(PDC!$K$1,PDC!$I$1:$L$1,0))</f>
        <v>Professions intermédiaires administratives et commerciales des entreprises</v>
      </c>
      <c r="AE364" t="s">
        <v>199</v>
      </c>
      <c r="AF364" t="s">
        <v>279</v>
      </c>
      <c r="AG364" t="s">
        <v>123</v>
      </c>
      <c r="AH364" s="58">
        <v>287.605543141851</v>
      </c>
      <c r="AI364">
        <f t="shared" si="100"/>
        <v>287.605543141851</v>
      </c>
      <c r="AL364" t="str">
        <f t="shared" si="101"/>
        <v>8417_Tous secteurs</v>
      </c>
      <c r="AM364" t="str">
        <f>INDEX(PDC!$F$42:$G$60,MATCH('RP2016'!$AO364,PDC!$F$42:$F$60,0),2)</f>
        <v>Tous secteurs</v>
      </c>
      <c r="AN364">
        <v>8417</v>
      </c>
      <c r="AO364" t="s">
        <v>78</v>
      </c>
      <c r="AP364">
        <v>8948.8700000000008</v>
      </c>
      <c r="AQ364">
        <v>7377.53</v>
      </c>
      <c r="AR364">
        <v>1870.35</v>
      </c>
      <c r="AS364">
        <v>1988.64</v>
      </c>
      <c r="AT364">
        <f t="shared" si="102"/>
        <v>16326.400000000001</v>
      </c>
      <c r="AU364">
        <f t="shared" si="103"/>
        <v>3858.99</v>
      </c>
      <c r="AV364" s="82">
        <f t="shared" si="104"/>
        <v>8948.8700000000008</v>
      </c>
      <c r="AW364" s="82">
        <f t="shared" si="105"/>
        <v>7377.53</v>
      </c>
      <c r="AX364" s="82">
        <f t="shared" si="106"/>
        <v>1870.35</v>
      </c>
      <c r="AY364" s="82">
        <f t="shared" si="107"/>
        <v>1988.64</v>
      </c>
      <c r="AZ364" s="82">
        <f t="shared" si="108"/>
        <v>16326.400000000001</v>
      </c>
      <c r="BA364" s="82">
        <f t="shared" si="109"/>
        <v>3858.99</v>
      </c>
      <c r="BB364" s="82">
        <f t="shared" si="110"/>
        <v>20185.39</v>
      </c>
      <c r="BE364" t="str">
        <f t="shared" si="111"/>
        <v>8408_KZ_TP2_SEXE1</v>
      </c>
      <c r="BF364">
        <v>1</v>
      </c>
      <c r="BG364" t="s">
        <v>200</v>
      </c>
      <c r="BH364" t="s">
        <v>223</v>
      </c>
      <c r="BI364" t="s">
        <v>133</v>
      </c>
      <c r="BJ364" s="61">
        <v>50.477674919513902</v>
      </c>
      <c r="BK364" s="61">
        <f t="shared" si="112"/>
        <v>50.477674919513902</v>
      </c>
    </row>
    <row r="365" spans="1:63" x14ac:dyDescent="0.35">
      <c r="A365" t="str">
        <f t="shared" si="98"/>
        <v>8402_Activités financières et d'assurance_1</v>
      </c>
      <c r="B365" t="str">
        <f>INDEX(PDC!$F$1:$G$40,MATCH('RP2016'!C365,PDC!F:F,0),MATCH(PDC!$G$1,PDC!$F$1:$G$1,0))</f>
        <v>Activités financières et d'assurance</v>
      </c>
      <c r="C365" t="s">
        <v>223</v>
      </c>
      <c r="D365" t="s">
        <v>119</v>
      </c>
      <c r="E365" t="s">
        <v>199</v>
      </c>
      <c r="F365" s="58">
        <v>333.21731379682097</v>
      </c>
      <c r="G365">
        <f t="shared" si="114"/>
        <v>333.21731379682097</v>
      </c>
      <c r="P365" t="str">
        <f t="shared" si="113"/>
        <v>69_Tous âges</v>
      </c>
      <c r="Q365" t="s">
        <v>109</v>
      </c>
      <c r="R365" t="s">
        <v>252</v>
      </c>
      <c r="S365">
        <v>653120.75585868198</v>
      </c>
      <c r="AC365" t="str">
        <f t="shared" si="99"/>
        <v>8404_Professions intermédiaires administratives et commerciales des entreprises_2</v>
      </c>
      <c r="AD365" t="str">
        <f>INDEX(PDC!$I$1:$L$33,MATCH('RP2016'!AF365,PDC!I:I,0),MATCH(PDC!$K$1,PDC!$I$1:$L$1,0))</f>
        <v>Professions intermédiaires administratives et commerciales des entreprises</v>
      </c>
      <c r="AE365" t="s">
        <v>200</v>
      </c>
      <c r="AF365" t="s">
        <v>279</v>
      </c>
      <c r="AG365" t="s">
        <v>123</v>
      </c>
      <c r="AH365" s="58">
        <v>594.78533051035504</v>
      </c>
      <c r="AI365">
        <f t="shared" si="100"/>
        <v>594.78533051035504</v>
      </c>
      <c r="AL365" t="str">
        <f t="shared" si="101"/>
        <v>8418_Agriculture, sylviculture et pêche</v>
      </c>
      <c r="AM365" t="str">
        <f>INDEX(PDC!$F$42:$G$60,MATCH('RP2016'!$AO365,PDC!$F$42:$F$60,0),2)</f>
        <v>Agriculture, sylviculture et pêche</v>
      </c>
      <c r="AN365">
        <v>8418</v>
      </c>
      <c r="AO365" t="s">
        <v>198</v>
      </c>
      <c r="AP365">
        <v>22.93</v>
      </c>
      <c r="AQ365">
        <v>15.77</v>
      </c>
      <c r="AR365">
        <v>19.64</v>
      </c>
      <c r="AT365">
        <f t="shared" si="102"/>
        <v>38.700000000000003</v>
      </c>
      <c r="AU365">
        <f t="shared" si="103"/>
        <v>19.64</v>
      </c>
      <c r="AV365" s="82">
        <f t="shared" si="104"/>
        <v>22.93</v>
      </c>
      <c r="AW365" s="82">
        <f t="shared" si="105"/>
        <v>15.77</v>
      </c>
      <c r="AX365" s="82">
        <f t="shared" si="106"/>
        <v>19.64</v>
      </c>
      <c r="AY365" s="82">
        <f t="shared" si="107"/>
        <v>0</v>
      </c>
      <c r="AZ365" s="82">
        <f t="shared" si="108"/>
        <v>38.700000000000003</v>
      </c>
      <c r="BA365" s="82">
        <f t="shared" si="109"/>
        <v>19.64</v>
      </c>
      <c r="BB365" s="82">
        <f t="shared" si="110"/>
        <v>58.34</v>
      </c>
      <c r="BE365" t="str">
        <f t="shared" si="111"/>
        <v>8408_LZ_TP1_SEXE1</v>
      </c>
      <c r="BF365">
        <v>1</v>
      </c>
      <c r="BG365" t="s">
        <v>199</v>
      </c>
      <c r="BH365" t="s">
        <v>224</v>
      </c>
      <c r="BI365" t="s">
        <v>133</v>
      </c>
      <c r="BJ365" s="61">
        <v>698.00048118037898</v>
      </c>
      <c r="BK365" s="61">
        <f t="shared" si="112"/>
        <v>698.00048118037898</v>
      </c>
    </row>
    <row r="366" spans="1:63" x14ac:dyDescent="0.35">
      <c r="A366" t="str">
        <f t="shared" si="98"/>
        <v>8402_Activités financières et d'assurance_2</v>
      </c>
      <c r="B366" t="str">
        <f>INDEX(PDC!$F$1:$G$40,MATCH('RP2016'!C366,PDC!F:F,0),MATCH(PDC!$G$1,PDC!$F$1:$G$1,0))</f>
        <v>Activités financières et d'assurance</v>
      </c>
      <c r="C366" t="s">
        <v>223</v>
      </c>
      <c r="D366" t="s">
        <v>119</v>
      </c>
      <c r="E366" t="s">
        <v>200</v>
      </c>
      <c r="F366" s="58">
        <v>517.77297356391705</v>
      </c>
      <c r="G366">
        <f t="shared" si="114"/>
        <v>517.77297356391705</v>
      </c>
      <c r="P366" t="str">
        <f t="shared" si="113"/>
        <v>73_Tous âges</v>
      </c>
      <c r="Q366" t="s">
        <v>111</v>
      </c>
      <c r="R366" t="s">
        <v>252</v>
      </c>
      <c r="S366">
        <v>131101.69731742499</v>
      </c>
      <c r="AA366" s="77"/>
      <c r="AC366" t="str">
        <f t="shared" si="99"/>
        <v>8404_Techniciens_1</v>
      </c>
      <c r="AD366" t="str">
        <f>INDEX(PDC!$I$1:$L$33,MATCH('RP2016'!AF366,PDC!I:I,0),MATCH(PDC!$K$1,PDC!$I$1:$L$1,0))</f>
        <v>Techniciens</v>
      </c>
      <c r="AE366" t="s">
        <v>199</v>
      </c>
      <c r="AF366" t="s">
        <v>280</v>
      </c>
      <c r="AG366" t="s">
        <v>123</v>
      </c>
      <c r="AH366" s="58">
        <v>549.36496516486204</v>
      </c>
      <c r="AI366">
        <f t="shared" si="100"/>
        <v>549.36496516486204</v>
      </c>
      <c r="AL366" t="str">
        <f t="shared" si="101"/>
        <v>8418_Fabrication de denrées alimentaires, de boissons et  de produits à base de tabac</v>
      </c>
      <c r="AM366" t="str">
        <f>INDEX(PDC!$F$42:$G$60,MATCH('RP2016'!$AO366,PDC!$F$42:$F$60,0),2)</f>
        <v>Fabrication de denrées alimentaires, de boissons et  de produits à base de tabac</v>
      </c>
      <c r="AN366">
        <v>8418</v>
      </c>
      <c r="AO366" t="s">
        <v>314</v>
      </c>
      <c r="AP366">
        <v>73.8</v>
      </c>
      <c r="AQ366">
        <v>163.47</v>
      </c>
      <c r="AR366">
        <v>56.86</v>
      </c>
      <c r="AS366">
        <v>36.340000000000003</v>
      </c>
      <c r="AT366">
        <f t="shared" si="102"/>
        <v>237.26999999999998</v>
      </c>
      <c r="AU366">
        <f t="shared" si="103"/>
        <v>93.2</v>
      </c>
      <c r="AV366" s="82">
        <f t="shared" si="104"/>
        <v>73.8</v>
      </c>
      <c r="AW366" s="82">
        <f t="shared" si="105"/>
        <v>163.47</v>
      </c>
      <c r="AX366" s="82">
        <f t="shared" si="106"/>
        <v>56.86</v>
      </c>
      <c r="AY366" s="82">
        <f t="shared" si="107"/>
        <v>36.340000000000003</v>
      </c>
      <c r="AZ366" s="82">
        <f t="shared" si="108"/>
        <v>237.26999999999998</v>
      </c>
      <c r="BA366" s="82">
        <f t="shared" si="109"/>
        <v>93.2</v>
      </c>
      <c r="BB366" s="82">
        <f t="shared" si="110"/>
        <v>330.46999999999997</v>
      </c>
      <c r="BE366" t="str">
        <f t="shared" si="111"/>
        <v>8408_LZ_TP2_SEXE1</v>
      </c>
      <c r="BF366">
        <v>1</v>
      </c>
      <c r="BG366" t="s">
        <v>200</v>
      </c>
      <c r="BH366" t="s">
        <v>224</v>
      </c>
      <c r="BI366" t="s">
        <v>133</v>
      </c>
      <c r="BJ366" s="61">
        <v>83.220946629316998</v>
      </c>
      <c r="BK366" s="61">
        <f t="shared" si="112"/>
        <v>83.220946629316998</v>
      </c>
    </row>
    <row r="367" spans="1:63" x14ac:dyDescent="0.35">
      <c r="A367" t="str">
        <f t="shared" si="98"/>
        <v>8402_Activités immobilières_1</v>
      </c>
      <c r="B367" t="str">
        <f>INDEX(PDC!$F$1:$G$40,MATCH('RP2016'!C367,PDC!F:F,0),MATCH(PDC!$G$1,PDC!$F$1:$G$1,0))</f>
        <v>Activités immobilières</v>
      </c>
      <c r="C367" t="s">
        <v>224</v>
      </c>
      <c r="D367" t="s">
        <v>119</v>
      </c>
      <c r="E367" t="s">
        <v>199</v>
      </c>
      <c r="F367" s="58">
        <v>63.9996779784301</v>
      </c>
      <c r="G367">
        <f t="shared" si="114"/>
        <v>63.9996779784301</v>
      </c>
      <c r="P367" t="str">
        <f t="shared" si="113"/>
        <v>74_Tous âges</v>
      </c>
      <c r="Q367" t="s">
        <v>113</v>
      </c>
      <c r="R367" t="s">
        <v>252</v>
      </c>
      <c r="S367">
        <v>214217.78680212799</v>
      </c>
      <c r="AC367" t="str">
        <f t="shared" si="99"/>
        <v>8404_Techniciens_2</v>
      </c>
      <c r="AD367" t="str">
        <f>INDEX(PDC!$I$1:$L$33,MATCH('RP2016'!AF367,PDC!I:I,0),MATCH(PDC!$K$1,PDC!$I$1:$L$1,0))</f>
        <v>Techniciens</v>
      </c>
      <c r="AE367" t="s">
        <v>200</v>
      </c>
      <c r="AF367" t="s">
        <v>280</v>
      </c>
      <c r="AG367" t="s">
        <v>123</v>
      </c>
      <c r="AH367" s="58">
        <v>69.310362923137404</v>
      </c>
      <c r="AI367">
        <f t="shared" si="100"/>
        <v>69.310362923137404</v>
      </c>
      <c r="AL367" t="str">
        <f t="shared" si="101"/>
        <v>8418_Cokéfaction et raffinage</v>
      </c>
      <c r="AM367" t="str">
        <f>INDEX(PDC!$F$42:$G$60,MATCH('RP2016'!$AO367,PDC!$F$42:$F$60,0),2)</f>
        <v>Cokéfaction et raffinage</v>
      </c>
      <c r="AN367">
        <v>8418</v>
      </c>
      <c r="AO367" t="s">
        <v>323</v>
      </c>
      <c r="AR367">
        <v>5.09</v>
      </c>
      <c r="AT367">
        <f t="shared" si="102"/>
        <v>0</v>
      </c>
      <c r="AU367">
        <f t="shared" si="103"/>
        <v>5.09</v>
      </c>
      <c r="AV367" s="82">
        <f t="shared" si="104"/>
        <v>0</v>
      </c>
      <c r="AW367" s="82">
        <f t="shared" si="105"/>
        <v>0</v>
      </c>
      <c r="AX367" s="82">
        <f t="shared" si="106"/>
        <v>5.09</v>
      </c>
      <c r="AY367" s="82">
        <f t="shared" si="107"/>
        <v>0</v>
      </c>
      <c r="AZ367" s="82">
        <f t="shared" si="108"/>
        <v>0</v>
      </c>
      <c r="BA367" s="82">
        <f t="shared" si="109"/>
        <v>5.09</v>
      </c>
      <c r="BB367" s="82">
        <f t="shared" si="110"/>
        <v>5.09</v>
      </c>
      <c r="BE367" t="str">
        <f t="shared" si="111"/>
        <v>8408_MN_TP1_SEXE1</v>
      </c>
      <c r="BF367">
        <v>1</v>
      </c>
      <c r="BG367" t="s">
        <v>199</v>
      </c>
      <c r="BH367" t="s">
        <v>320</v>
      </c>
      <c r="BI367" t="s">
        <v>133</v>
      </c>
      <c r="BJ367" s="61">
        <v>9082.6880705345302</v>
      </c>
      <c r="BK367" s="61">
        <f t="shared" si="112"/>
        <v>9082.6880705345302</v>
      </c>
    </row>
    <row r="368" spans="1:63" x14ac:dyDescent="0.35">
      <c r="A368" t="str">
        <f t="shared" si="98"/>
        <v>8402_Activités immobilières_2</v>
      </c>
      <c r="B368" t="str">
        <f>INDEX(PDC!$F$1:$G$40,MATCH('RP2016'!C368,PDC!F:F,0),MATCH(PDC!$G$1,PDC!$F$1:$G$1,0))</f>
        <v>Activités immobilières</v>
      </c>
      <c r="C368" t="s">
        <v>224</v>
      </c>
      <c r="D368" t="s">
        <v>119</v>
      </c>
      <c r="E368" t="s">
        <v>200</v>
      </c>
      <c r="F368" s="58">
        <v>163.97209790894499</v>
      </c>
      <c r="G368">
        <f t="shared" si="114"/>
        <v>163.97209790894499</v>
      </c>
      <c r="AC368" t="str">
        <f t="shared" si="99"/>
        <v>8404_Contremaîtres, agents de maîtrise_1</v>
      </c>
      <c r="AD368" t="str">
        <f>INDEX(PDC!$I$1:$L$33,MATCH('RP2016'!AF368,PDC!I:I,0),MATCH(PDC!$K$1,PDC!$I$1:$L$1,0))</f>
        <v>Contremaîtres, agents de maîtrise</v>
      </c>
      <c r="AE368" t="s">
        <v>199</v>
      </c>
      <c r="AF368" t="s">
        <v>281</v>
      </c>
      <c r="AG368" t="s">
        <v>123</v>
      </c>
      <c r="AH368" s="58">
        <v>308.21425243673298</v>
      </c>
      <c r="AI368">
        <f t="shared" si="100"/>
        <v>308.21425243673298</v>
      </c>
      <c r="AL368" t="str">
        <f t="shared" si="101"/>
        <v>8418_Fabrication d'équipements électriques, électroniques, informatiques ; fabrication de machines</v>
      </c>
      <c r="AM368" t="str">
        <f>INDEX(PDC!$F$42:$G$60,MATCH('RP2016'!$AO368,PDC!$F$42:$F$60,0),2)</f>
        <v>Fabrication d'équipements électriques, électroniques, informatiques ; fabrication de machines</v>
      </c>
      <c r="AN368">
        <v>8418</v>
      </c>
      <c r="AO368" t="s">
        <v>315</v>
      </c>
      <c r="AP368">
        <v>41.08</v>
      </c>
      <c r="AQ368">
        <v>3.94</v>
      </c>
      <c r="AR368">
        <v>1.03</v>
      </c>
      <c r="AT368">
        <f t="shared" si="102"/>
        <v>45.019999999999996</v>
      </c>
      <c r="AU368">
        <f t="shared" si="103"/>
        <v>1.03</v>
      </c>
      <c r="AV368" s="82">
        <f t="shared" si="104"/>
        <v>41.08</v>
      </c>
      <c r="AW368" s="82" t="str">
        <f t="shared" si="105"/>
        <v>(s)</v>
      </c>
      <c r="AX368" s="82" t="str">
        <f t="shared" si="106"/>
        <v>(s)</v>
      </c>
      <c r="AY368" s="82">
        <f t="shared" si="107"/>
        <v>0</v>
      </c>
      <c r="AZ368" s="82">
        <f t="shared" si="108"/>
        <v>45.019999999999996</v>
      </c>
      <c r="BA368" s="82" t="str">
        <f t="shared" si="109"/>
        <v>(s)</v>
      </c>
      <c r="BB368" s="82" t="str">
        <f t="shared" si="110"/>
        <v/>
      </c>
      <c r="BE368" t="str">
        <f t="shared" si="111"/>
        <v>8408_MN_TP2_SEXE1</v>
      </c>
      <c r="BF368">
        <v>1</v>
      </c>
      <c r="BG368" t="s">
        <v>200</v>
      </c>
      <c r="BH368" t="s">
        <v>320</v>
      </c>
      <c r="BI368" t="s">
        <v>133</v>
      </c>
      <c r="BJ368" s="61">
        <v>1185.3047418271201</v>
      </c>
      <c r="BK368" s="61">
        <f t="shared" si="112"/>
        <v>1185.3047418271201</v>
      </c>
    </row>
    <row r="369" spans="1:63" x14ac:dyDescent="0.35">
      <c r="A369" t="str">
        <f t="shared" si="98"/>
        <v>8402_Activités juridiques, comptables, de gestion, d'architecture, d'ingénierie, de contrôle et d'analyses techniques_1</v>
      </c>
      <c r="B369" t="str">
        <f>INDEX(PDC!$F$1:$G$40,MATCH('RP2016'!C369,PDC!F:F,0),MATCH(PDC!$G$1,PDC!$F$1:$G$1,0))</f>
        <v>Activités juridiques, comptables, de gestion, d'architecture, d'ingénierie, de contrôle et d'analyses techniques</v>
      </c>
      <c r="C369" t="s">
        <v>225</v>
      </c>
      <c r="D369" t="s">
        <v>119</v>
      </c>
      <c r="E369" t="s">
        <v>199</v>
      </c>
      <c r="F369" s="58">
        <v>312.676231681209</v>
      </c>
      <c r="G369">
        <f t="shared" si="114"/>
        <v>312.676231681209</v>
      </c>
      <c r="AC369" t="str">
        <f t="shared" si="99"/>
        <v>8404_Contremaîtres, agents de maîtrise_2</v>
      </c>
      <c r="AD369" t="str">
        <f>INDEX(PDC!$I$1:$L$33,MATCH('RP2016'!AF369,PDC!I:I,0),MATCH(PDC!$K$1,PDC!$I$1:$L$1,0))</f>
        <v>Contremaîtres, agents de maîtrise</v>
      </c>
      <c r="AE369" t="s">
        <v>200</v>
      </c>
      <c r="AF369" t="s">
        <v>281</v>
      </c>
      <c r="AG369" t="s">
        <v>123</v>
      </c>
      <c r="AH369" s="58">
        <v>58.511565298372503</v>
      </c>
      <c r="AI369">
        <f t="shared" si="100"/>
        <v>58.511565298372503</v>
      </c>
      <c r="AL369" t="str">
        <f t="shared" si="101"/>
        <v>8418_Fabrication de matériels de transport</v>
      </c>
      <c r="AM369" t="str">
        <f>INDEX(PDC!$F$42:$G$60,MATCH('RP2016'!$AO369,PDC!$F$42:$F$60,0),2)</f>
        <v>Fabrication de matériels de transport</v>
      </c>
      <c r="AN369">
        <v>8418</v>
      </c>
      <c r="AO369" t="s">
        <v>316</v>
      </c>
      <c r="AP369">
        <v>7.8</v>
      </c>
      <c r="AT369">
        <f t="shared" si="102"/>
        <v>7.8</v>
      </c>
      <c r="AU369">
        <f t="shared" si="103"/>
        <v>0</v>
      </c>
      <c r="AV369" s="82">
        <f t="shared" si="104"/>
        <v>7.8</v>
      </c>
      <c r="AW369" s="82">
        <f t="shared" si="105"/>
        <v>0</v>
      </c>
      <c r="AX369" s="82">
        <f t="shared" si="106"/>
        <v>0</v>
      </c>
      <c r="AY369" s="82">
        <f t="shared" si="107"/>
        <v>0</v>
      </c>
      <c r="AZ369" s="82">
        <f t="shared" si="108"/>
        <v>7.8</v>
      </c>
      <c r="BA369" s="82">
        <f t="shared" si="109"/>
        <v>0</v>
      </c>
      <c r="BB369" s="82">
        <f t="shared" si="110"/>
        <v>7.8</v>
      </c>
      <c r="BE369" t="str">
        <f t="shared" si="111"/>
        <v>8408_OQ_TP1_SEXE1</v>
      </c>
      <c r="BF369">
        <v>1</v>
      </c>
      <c r="BG369" t="s">
        <v>199</v>
      </c>
      <c r="BH369" t="s">
        <v>321</v>
      </c>
      <c r="BI369" t="s">
        <v>133</v>
      </c>
      <c r="BJ369" s="61">
        <v>7626.4086910859096</v>
      </c>
      <c r="BK369" s="61">
        <f t="shared" si="112"/>
        <v>7626.4086910859096</v>
      </c>
    </row>
    <row r="370" spans="1:63" x14ac:dyDescent="0.35">
      <c r="A370" t="str">
        <f t="shared" si="98"/>
        <v>8402_Activités juridiques, comptables, de gestion, d'architecture, d'ingénierie, de contrôle et d'analyses techniques_2</v>
      </c>
      <c r="B370" t="str">
        <f>INDEX(PDC!$F$1:$G$40,MATCH('RP2016'!C370,PDC!F:F,0),MATCH(PDC!$G$1,PDC!$F$1:$G$1,0))</f>
        <v>Activités juridiques, comptables, de gestion, d'architecture, d'ingénierie, de contrôle et d'analyses techniques</v>
      </c>
      <c r="C370" t="s">
        <v>225</v>
      </c>
      <c r="D370" t="s">
        <v>119</v>
      </c>
      <c r="E370" t="s">
        <v>200</v>
      </c>
      <c r="F370" s="58">
        <v>309.67466440732699</v>
      </c>
      <c r="G370">
        <f t="shared" si="114"/>
        <v>309.67466440732699</v>
      </c>
      <c r="AC370" t="str">
        <f t="shared" si="99"/>
        <v>8404_Employés civils et agents de service de la Fonction Publique_1</v>
      </c>
      <c r="AD370" t="str">
        <f>INDEX(PDC!$I$1:$L$33,MATCH('RP2016'!AF370,PDC!I:I,0),MATCH(PDC!$K$1,PDC!$I$1:$L$1,0))</f>
        <v>Employés civils et agents de service de la Fonction Publique</v>
      </c>
      <c r="AE370" t="s">
        <v>199</v>
      </c>
      <c r="AF370" t="s">
        <v>282</v>
      </c>
      <c r="AG370" t="s">
        <v>123</v>
      </c>
      <c r="AH370" s="58">
        <v>275.56960167239998</v>
      </c>
      <c r="AI370">
        <f t="shared" si="100"/>
        <v>275.56960167239998</v>
      </c>
      <c r="AL370" t="str">
        <f t="shared" si="101"/>
        <v>8418_Fabrication d'autres produits industriels</v>
      </c>
      <c r="AM370" t="str">
        <f>INDEX(PDC!$F$42:$G$60,MATCH('RP2016'!$AO370,PDC!$F$42:$F$60,0),2)</f>
        <v>Fabrication d'autres produits industriels</v>
      </c>
      <c r="AN370">
        <v>8418</v>
      </c>
      <c r="AO370" t="s">
        <v>317</v>
      </c>
      <c r="AP370">
        <v>826.21</v>
      </c>
      <c r="AQ370">
        <v>429.07</v>
      </c>
      <c r="AR370">
        <v>50.71</v>
      </c>
      <c r="AS370">
        <v>35.19</v>
      </c>
      <c r="AT370">
        <f t="shared" si="102"/>
        <v>1255.28</v>
      </c>
      <c r="AU370">
        <f t="shared" si="103"/>
        <v>85.9</v>
      </c>
      <c r="AV370" s="82">
        <f t="shared" si="104"/>
        <v>826.21</v>
      </c>
      <c r="AW370" s="82">
        <f t="shared" si="105"/>
        <v>429.07</v>
      </c>
      <c r="AX370" s="82">
        <f t="shared" si="106"/>
        <v>50.71</v>
      </c>
      <c r="AY370" s="82">
        <f t="shared" si="107"/>
        <v>35.19</v>
      </c>
      <c r="AZ370" s="82">
        <f t="shared" si="108"/>
        <v>1255.28</v>
      </c>
      <c r="BA370" s="82">
        <f t="shared" si="109"/>
        <v>85.9</v>
      </c>
      <c r="BB370" s="82">
        <f t="shared" si="110"/>
        <v>1341.18</v>
      </c>
      <c r="BE370" t="str">
        <f t="shared" si="111"/>
        <v>8408_OQ_TP2_SEXE1</v>
      </c>
      <c r="BF370">
        <v>1</v>
      </c>
      <c r="BG370" t="s">
        <v>200</v>
      </c>
      <c r="BH370" t="s">
        <v>321</v>
      </c>
      <c r="BI370" t="s">
        <v>133</v>
      </c>
      <c r="BJ370" s="61">
        <v>1462.8704808944301</v>
      </c>
      <c r="BK370" s="61">
        <f t="shared" si="112"/>
        <v>1462.8704808944301</v>
      </c>
    </row>
    <row r="371" spans="1:63" x14ac:dyDescent="0.35">
      <c r="A371" t="str">
        <f t="shared" si="98"/>
        <v>8402_Autres activités spécialisées, scientifiques et techniques_1</v>
      </c>
      <c r="B371" t="str">
        <f>INDEX(PDC!$F$1:$G$40,MATCH('RP2016'!C371,PDC!F:F,0),MATCH(PDC!$G$1,PDC!$F$1:$G$1,0))</f>
        <v>Autres activités spécialisées, scientifiques et techniques</v>
      </c>
      <c r="C371" t="s">
        <v>227</v>
      </c>
      <c r="D371" t="s">
        <v>119</v>
      </c>
      <c r="E371" t="s">
        <v>199</v>
      </c>
      <c r="F371" s="58">
        <v>63.8638899516517</v>
      </c>
      <c r="G371">
        <f t="shared" si="114"/>
        <v>63.8638899516517</v>
      </c>
      <c r="AC371" t="str">
        <f t="shared" si="99"/>
        <v>8404_Employés civils et agents de service de la Fonction Publique_2</v>
      </c>
      <c r="AD371" t="str">
        <f>INDEX(PDC!$I$1:$L$33,MATCH('RP2016'!AF371,PDC!I:I,0),MATCH(PDC!$K$1,PDC!$I$1:$L$1,0))</f>
        <v>Employés civils et agents de service de la Fonction Publique</v>
      </c>
      <c r="AE371" t="s">
        <v>200</v>
      </c>
      <c r="AF371" t="s">
        <v>282</v>
      </c>
      <c r="AG371" t="s">
        <v>123</v>
      </c>
      <c r="AH371" s="58">
        <v>1093.84915766064</v>
      </c>
      <c r="AI371">
        <f t="shared" si="100"/>
        <v>1093.84915766064</v>
      </c>
      <c r="AL371" t="str">
        <f t="shared" si="101"/>
        <v>8418_Industries extractives,  énergie, eau, gestion des déchets et dépollution</v>
      </c>
      <c r="AM371" t="str">
        <f>INDEX(PDC!$F$42:$G$60,MATCH('RP2016'!$AO371,PDC!$F$42:$F$60,0),2)</f>
        <v>Industries extractives,  énergie, eau, gestion des déchets et dépollution</v>
      </c>
      <c r="AN371">
        <v>8418</v>
      </c>
      <c r="AO371" t="s">
        <v>318</v>
      </c>
      <c r="AP371">
        <v>166.25</v>
      </c>
      <c r="AQ371">
        <v>33.700000000000003</v>
      </c>
      <c r="AR371">
        <v>12.16</v>
      </c>
      <c r="AS371">
        <v>3.02</v>
      </c>
      <c r="AT371">
        <f t="shared" si="102"/>
        <v>199.95</v>
      </c>
      <c r="AU371">
        <f t="shared" si="103"/>
        <v>15.18</v>
      </c>
      <c r="AV371" s="82">
        <f t="shared" si="104"/>
        <v>166.25</v>
      </c>
      <c r="AW371" s="82">
        <f t="shared" si="105"/>
        <v>33.700000000000003</v>
      </c>
      <c r="AX371" s="82">
        <f t="shared" si="106"/>
        <v>12.16</v>
      </c>
      <c r="AY371" s="82" t="str">
        <f t="shared" si="107"/>
        <v>(s)</v>
      </c>
      <c r="AZ371" s="82">
        <f t="shared" si="108"/>
        <v>199.95</v>
      </c>
      <c r="BA371" s="82">
        <f t="shared" si="109"/>
        <v>15.18</v>
      </c>
      <c r="BB371" s="82">
        <f t="shared" si="110"/>
        <v>215.13</v>
      </c>
      <c r="BE371" t="str">
        <f t="shared" si="111"/>
        <v>8408_RU_TP1_SEXE1</v>
      </c>
      <c r="BF371">
        <v>1</v>
      </c>
      <c r="BG371" t="s">
        <v>199</v>
      </c>
      <c r="BH371" t="s">
        <v>322</v>
      </c>
      <c r="BI371" t="s">
        <v>133</v>
      </c>
      <c r="BJ371" s="61">
        <v>2875.9163377718901</v>
      </c>
      <c r="BK371" s="61">
        <f t="shared" si="112"/>
        <v>2875.9163377718901</v>
      </c>
    </row>
    <row r="372" spans="1:63" x14ac:dyDescent="0.35">
      <c r="A372" t="str">
        <f t="shared" si="98"/>
        <v>8402_Autres activités spécialisées, scientifiques et techniques_2</v>
      </c>
      <c r="B372" t="str">
        <f>INDEX(PDC!$F$1:$G$40,MATCH('RP2016'!C372,PDC!F:F,0),MATCH(PDC!$G$1,PDC!$F$1:$G$1,0))</f>
        <v>Autres activités spécialisées, scientifiques et techniques</v>
      </c>
      <c r="C372" t="s">
        <v>227</v>
      </c>
      <c r="D372" t="s">
        <v>119</v>
      </c>
      <c r="E372" t="s">
        <v>200</v>
      </c>
      <c r="F372" s="58">
        <v>72.632773766557193</v>
      </c>
      <c r="G372">
        <f t="shared" si="114"/>
        <v>72.632773766557193</v>
      </c>
      <c r="AC372" t="str">
        <f t="shared" si="99"/>
        <v>8404_Policiers et militaires_1</v>
      </c>
      <c r="AD372" t="str">
        <f>INDEX(PDC!$I$1:$L$33,MATCH('RP2016'!AF372,PDC!I:I,0),MATCH(PDC!$K$1,PDC!$I$1:$L$1,0))</f>
        <v>Policiers et militaires</v>
      </c>
      <c r="AE372" t="s">
        <v>199</v>
      </c>
      <c r="AF372" t="s">
        <v>283</v>
      </c>
      <c r="AG372" t="s">
        <v>123</v>
      </c>
      <c r="AH372" s="58">
        <v>60.4339696949624</v>
      </c>
      <c r="AI372">
        <f t="shared" si="100"/>
        <v>60.4339696949624</v>
      </c>
      <c r="AL372" t="str">
        <f t="shared" si="101"/>
        <v>8418_Construction</v>
      </c>
      <c r="AM372" t="str">
        <f>INDEX(PDC!$F$42:$G$60,MATCH('RP2016'!$AO372,PDC!$F$42:$F$60,0),2)</f>
        <v>Construction</v>
      </c>
      <c r="AN372">
        <v>8418</v>
      </c>
      <c r="AO372" t="s">
        <v>216</v>
      </c>
      <c r="AP372">
        <v>1307.4100000000001</v>
      </c>
      <c r="AQ372">
        <v>226.53</v>
      </c>
      <c r="AR372">
        <v>321.95999999999998</v>
      </c>
      <c r="AS372">
        <v>26.31</v>
      </c>
      <c r="AT372">
        <f t="shared" si="102"/>
        <v>1533.94</v>
      </c>
      <c r="AU372">
        <f t="shared" si="103"/>
        <v>348.27</v>
      </c>
      <c r="AV372" s="82">
        <f t="shared" si="104"/>
        <v>1307.4100000000001</v>
      </c>
      <c r="AW372" s="82">
        <f t="shared" si="105"/>
        <v>226.53</v>
      </c>
      <c r="AX372" s="82">
        <f t="shared" si="106"/>
        <v>321.95999999999998</v>
      </c>
      <c r="AY372" s="82">
        <f t="shared" si="107"/>
        <v>26.31</v>
      </c>
      <c r="AZ372" s="82">
        <f t="shared" si="108"/>
        <v>1533.94</v>
      </c>
      <c r="BA372" s="82">
        <f t="shared" si="109"/>
        <v>348.27</v>
      </c>
      <c r="BB372" s="82">
        <f t="shared" si="110"/>
        <v>1882.21</v>
      </c>
      <c r="BE372" t="str">
        <f t="shared" si="111"/>
        <v>8408_RU_TP2_SEXE1</v>
      </c>
      <c r="BF372">
        <v>1</v>
      </c>
      <c r="BG372" t="s">
        <v>200</v>
      </c>
      <c r="BH372" t="s">
        <v>322</v>
      </c>
      <c r="BI372" t="s">
        <v>133</v>
      </c>
      <c r="BJ372" s="61">
        <v>628.79890533682203</v>
      </c>
      <c r="BK372" s="61">
        <f t="shared" si="112"/>
        <v>628.79890533682203</v>
      </c>
    </row>
    <row r="373" spans="1:63" x14ac:dyDescent="0.35">
      <c r="A373" t="str">
        <f t="shared" si="98"/>
        <v>8402_Activités de services administratifs et de soutien_1</v>
      </c>
      <c r="B373" t="str">
        <f>INDEX(PDC!$F$1:$G$40,MATCH('RP2016'!C373,PDC!F:F,0),MATCH(PDC!$G$1,PDC!$F$1:$G$1,0))</f>
        <v>Activités de services administratifs et de soutien</v>
      </c>
      <c r="C373" t="s">
        <v>228</v>
      </c>
      <c r="D373" t="s">
        <v>119</v>
      </c>
      <c r="E373" t="s">
        <v>199</v>
      </c>
      <c r="F373" s="58">
        <v>679.43560613185798</v>
      </c>
      <c r="G373">
        <f t="shared" si="114"/>
        <v>679.43560613185798</v>
      </c>
      <c r="AC373" t="str">
        <f t="shared" si="99"/>
        <v>8404_Policiers et militaires_2</v>
      </c>
      <c r="AD373" t="str">
        <f>INDEX(PDC!$I$1:$L$33,MATCH('RP2016'!AF373,PDC!I:I,0),MATCH(PDC!$K$1,PDC!$I$1:$L$1,0))</f>
        <v>Policiers et militaires</v>
      </c>
      <c r="AE373" t="s">
        <v>200</v>
      </c>
      <c r="AF373" t="s">
        <v>283</v>
      </c>
      <c r="AG373" t="s">
        <v>123</v>
      </c>
      <c r="AH373" s="58">
        <v>5.0074946627041399</v>
      </c>
      <c r="AI373">
        <f t="shared" si="100"/>
        <v>5.0074946627041399</v>
      </c>
      <c r="AL373" t="str">
        <f t="shared" si="101"/>
        <v>8418_Commerce ; réparation d'automobiles et de motocycles</v>
      </c>
      <c r="AM373" t="str">
        <f>INDEX(PDC!$F$42:$G$60,MATCH('RP2016'!$AO373,PDC!$F$42:$F$60,0),2)</f>
        <v>Commerce ; réparation d'automobiles et de motocycles</v>
      </c>
      <c r="AN373">
        <v>8418</v>
      </c>
      <c r="AO373" t="s">
        <v>217</v>
      </c>
      <c r="AP373">
        <v>1299.57</v>
      </c>
      <c r="AQ373">
        <v>1515.81</v>
      </c>
      <c r="AR373">
        <v>395.61</v>
      </c>
      <c r="AS373">
        <v>510.27</v>
      </c>
      <c r="AT373">
        <f t="shared" si="102"/>
        <v>2815.38</v>
      </c>
      <c r="AU373">
        <f t="shared" si="103"/>
        <v>905.88</v>
      </c>
      <c r="AV373" s="82">
        <f t="shared" si="104"/>
        <v>1299.57</v>
      </c>
      <c r="AW373" s="82">
        <f t="shared" si="105"/>
        <v>1515.81</v>
      </c>
      <c r="AX373" s="82">
        <f t="shared" si="106"/>
        <v>395.61</v>
      </c>
      <c r="AY373" s="82">
        <f t="shared" si="107"/>
        <v>510.27</v>
      </c>
      <c r="AZ373" s="82">
        <f t="shared" si="108"/>
        <v>2815.38</v>
      </c>
      <c r="BA373" s="82">
        <f t="shared" si="109"/>
        <v>905.88</v>
      </c>
      <c r="BB373" s="82">
        <f t="shared" si="110"/>
        <v>3721.26</v>
      </c>
      <c r="BE373" t="str">
        <f t="shared" si="111"/>
        <v>8409_AZ_TP1_SEXE1</v>
      </c>
      <c r="BF373">
        <v>1</v>
      </c>
      <c r="BG373" t="s">
        <v>199</v>
      </c>
      <c r="BH373" t="s">
        <v>198</v>
      </c>
      <c r="BI373" t="s">
        <v>135</v>
      </c>
      <c r="BJ373" s="61">
        <v>255.25590258276699</v>
      </c>
      <c r="BK373" s="61">
        <f t="shared" si="112"/>
        <v>255.25590258276699</v>
      </c>
    </row>
    <row r="374" spans="1:63" x14ac:dyDescent="0.35">
      <c r="A374" t="str">
        <f t="shared" si="98"/>
        <v>8402_Activités de services administratifs et de soutien_2</v>
      </c>
      <c r="B374" t="str">
        <f>INDEX(PDC!$F$1:$G$40,MATCH('RP2016'!C374,PDC!F:F,0),MATCH(PDC!$G$1,PDC!$F$1:$G$1,0))</f>
        <v>Activités de services administratifs et de soutien</v>
      </c>
      <c r="C374" t="s">
        <v>228</v>
      </c>
      <c r="D374" t="s">
        <v>119</v>
      </c>
      <c r="E374" t="s">
        <v>200</v>
      </c>
      <c r="F374" s="58">
        <v>483.068833965218</v>
      </c>
      <c r="G374">
        <f t="shared" si="114"/>
        <v>483.068833965218</v>
      </c>
      <c r="AC374" t="str">
        <f t="shared" si="99"/>
        <v>8404_Employés administratifs d'entreprise_1</v>
      </c>
      <c r="AD374" t="str">
        <f>INDEX(PDC!$I$1:$L$33,MATCH('RP2016'!AF374,PDC!I:I,0),MATCH(PDC!$K$1,PDC!$I$1:$L$1,0))</f>
        <v>Employés administratifs d'entreprise</v>
      </c>
      <c r="AE374" t="s">
        <v>199</v>
      </c>
      <c r="AF374" t="s">
        <v>284</v>
      </c>
      <c r="AG374" t="s">
        <v>123</v>
      </c>
      <c r="AH374" s="58">
        <v>125.06248280798999</v>
      </c>
      <c r="AI374">
        <f t="shared" si="100"/>
        <v>125.06248280798999</v>
      </c>
      <c r="AL374" t="str">
        <f t="shared" si="101"/>
        <v>8418_Transports et entreposage</v>
      </c>
      <c r="AM374" t="str">
        <f>INDEX(PDC!$F$42:$G$60,MATCH('RP2016'!$AO374,PDC!$F$42:$F$60,0),2)</f>
        <v>Transports et entreposage</v>
      </c>
      <c r="AN374">
        <v>8418</v>
      </c>
      <c r="AO374" t="s">
        <v>218</v>
      </c>
      <c r="AP374">
        <v>683.74</v>
      </c>
      <c r="AQ374">
        <v>327.55</v>
      </c>
      <c r="AR374">
        <v>560.15</v>
      </c>
      <c r="AS374">
        <v>283.72000000000003</v>
      </c>
      <c r="AT374">
        <f t="shared" si="102"/>
        <v>1011.29</v>
      </c>
      <c r="AU374">
        <f t="shared" si="103"/>
        <v>843.87</v>
      </c>
      <c r="AV374" s="82">
        <f t="shared" si="104"/>
        <v>683.74</v>
      </c>
      <c r="AW374" s="82">
        <f t="shared" si="105"/>
        <v>327.55</v>
      </c>
      <c r="AX374" s="82">
        <f t="shared" si="106"/>
        <v>560.15</v>
      </c>
      <c r="AY374" s="82">
        <f t="shared" si="107"/>
        <v>283.72000000000003</v>
      </c>
      <c r="AZ374" s="82">
        <f t="shared" si="108"/>
        <v>1011.29</v>
      </c>
      <c r="BA374" s="82">
        <f t="shared" si="109"/>
        <v>843.87</v>
      </c>
      <c r="BB374" s="82">
        <f t="shared" si="110"/>
        <v>1855.1599999999999</v>
      </c>
      <c r="BE374" t="str">
        <f t="shared" si="111"/>
        <v>8409_AZ_TP2_SEXE1</v>
      </c>
      <c r="BF374">
        <v>1</v>
      </c>
      <c r="BG374" t="s">
        <v>200</v>
      </c>
      <c r="BH374" t="s">
        <v>198</v>
      </c>
      <c r="BI374" t="s">
        <v>135</v>
      </c>
      <c r="BJ374" s="61">
        <v>101.45819034968601</v>
      </c>
      <c r="BK374" s="61">
        <f t="shared" si="112"/>
        <v>101.45819034968601</v>
      </c>
    </row>
    <row r="375" spans="1:63" x14ac:dyDescent="0.35">
      <c r="A375" t="str">
        <f t="shared" si="98"/>
        <v>8402_Administration publique_1</v>
      </c>
      <c r="B375" t="str">
        <f>INDEX(PDC!$F$1:$G$40,MATCH('RP2016'!C375,PDC!F:F,0),MATCH(PDC!$G$1,PDC!$F$1:$G$1,0))</f>
        <v>Administration publique</v>
      </c>
      <c r="C375" t="s">
        <v>229</v>
      </c>
      <c r="D375" t="s">
        <v>119</v>
      </c>
      <c r="E375" t="s">
        <v>199</v>
      </c>
      <c r="F375" s="58">
        <v>859.34966540887501</v>
      </c>
      <c r="G375">
        <f t="shared" si="114"/>
        <v>859.34966540887501</v>
      </c>
      <c r="AC375" t="str">
        <f t="shared" si="99"/>
        <v>8404_Employés administratifs d'entreprise_2</v>
      </c>
      <c r="AD375" t="str">
        <f>INDEX(PDC!$I$1:$L$33,MATCH('RP2016'!AF375,PDC!I:I,0),MATCH(PDC!$K$1,PDC!$I$1:$L$1,0))</f>
        <v>Employés administratifs d'entreprise</v>
      </c>
      <c r="AE375" t="s">
        <v>200</v>
      </c>
      <c r="AF375" t="s">
        <v>284</v>
      </c>
      <c r="AG375" t="s">
        <v>123</v>
      </c>
      <c r="AH375" s="58">
        <v>608.66948620788105</v>
      </c>
      <c r="AI375">
        <f t="shared" si="100"/>
        <v>608.66948620788105</v>
      </c>
      <c r="AL375" t="str">
        <f t="shared" si="101"/>
        <v>8418_Hébergement et restauration</v>
      </c>
      <c r="AM375" t="str">
        <f>INDEX(PDC!$F$42:$G$60,MATCH('RP2016'!$AO375,PDC!$F$42:$F$60,0),2)</f>
        <v>Hébergement et restauration</v>
      </c>
      <c r="AN375">
        <v>8418</v>
      </c>
      <c r="AO375" t="s">
        <v>219</v>
      </c>
      <c r="AP375">
        <v>624.21</v>
      </c>
      <c r="AQ375">
        <v>653.04999999999995</v>
      </c>
      <c r="AR375">
        <v>760.88</v>
      </c>
      <c r="AS375">
        <v>733.08</v>
      </c>
      <c r="AT375">
        <f t="shared" si="102"/>
        <v>1277.26</v>
      </c>
      <c r="AU375">
        <f t="shared" si="103"/>
        <v>1493.96</v>
      </c>
      <c r="AV375" s="82">
        <f t="shared" si="104"/>
        <v>624.21</v>
      </c>
      <c r="AW375" s="82">
        <f t="shared" si="105"/>
        <v>653.04999999999995</v>
      </c>
      <c r="AX375" s="82">
        <f t="shared" si="106"/>
        <v>760.88</v>
      </c>
      <c r="AY375" s="82">
        <f t="shared" si="107"/>
        <v>733.08</v>
      </c>
      <c r="AZ375" s="82">
        <f t="shared" si="108"/>
        <v>1277.26</v>
      </c>
      <c r="BA375" s="82">
        <f t="shared" si="109"/>
        <v>1493.96</v>
      </c>
      <c r="BB375" s="82">
        <f t="shared" si="110"/>
        <v>2771.2200000000003</v>
      </c>
      <c r="BE375" t="str">
        <f t="shared" si="111"/>
        <v>8409_C1_TP1_SEXE1</v>
      </c>
      <c r="BF375">
        <v>1</v>
      </c>
      <c r="BG375" t="s">
        <v>199</v>
      </c>
      <c r="BH375" t="s">
        <v>314</v>
      </c>
      <c r="BI375" t="s">
        <v>135</v>
      </c>
      <c r="BJ375" s="61">
        <v>890.27921860149104</v>
      </c>
      <c r="BK375" s="61">
        <f t="shared" si="112"/>
        <v>890.27921860149104</v>
      </c>
    </row>
    <row r="376" spans="1:63" x14ac:dyDescent="0.35">
      <c r="A376" t="str">
        <f t="shared" si="98"/>
        <v>8402_Administration publique_2</v>
      </c>
      <c r="B376" t="str">
        <f>INDEX(PDC!$F$1:$G$40,MATCH('RP2016'!C376,PDC!F:F,0),MATCH(PDC!$G$1,PDC!$F$1:$G$1,0))</f>
        <v>Administration publique</v>
      </c>
      <c r="C376" t="s">
        <v>229</v>
      </c>
      <c r="D376" t="s">
        <v>119</v>
      </c>
      <c r="E376" t="s">
        <v>200</v>
      </c>
      <c r="F376" s="58">
        <v>1034.7574570729601</v>
      </c>
      <c r="G376">
        <f t="shared" si="114"/>
        <v>1034.7574570729601</v>
      </c>
      <c r="AC376" t="str">
        <f t="shared" si="99"/>
        <v>8404_Employés de commerce_1</v>
      </c>
      <c r="AD376" t="str">
        <f>INDEX(PDC!$I$1:$L$33,MATCH('RP2016'!AF376,PDC!I:I,0),MATCH(PDC!$K$1,PDC!$I$1:$L$1,0))</f>
        <v>Employés de commerce</v>
      </c>
      <c r="AE376" t="s">
        <v>199</v>
      </c>
      <c r="AF376" t="s">
        <v>285</v>
      </c>
      <c r="AG376" t="s">
        <v>123</v>
      </c>
      <c r="AH376" s="58">
        <v>95.582291505783004</v>
      </c>
      <c r="AI376">
        <f t="shared" si="100"/>
        <v>95.582291505783004</v>
      </c>
      <c r="AL376" t="str">
        <f t="shared" si="101"/>
        <v>8418_Information et communication</v>
      </c>
      <c r="AM376" t="str">
        <f>INDEX(PDC!$F$42:$G$60,MATCH('RP2016'!$AO376,PDC!$F$42:$F$60,0),2)</f>
        <v>Information et communication</v>
      </c>
      <c r="AN376">
        <v>8418</v>
      </c>
      <c r="AO376" t="s">
        <v>319</v>
      </c>
      <c r="AP376">
        <v>84.78</v>
      </c>
      <c r="AQ376">
        <v>35.04</v>
      </c>
      <c r="AR376">
        <v>8.25</v>
      </c>
      <c r="AS376">
        <v>8.06</v>
      </c>
      <c r="AT376">
        <f t="shared" si="102"/>
        <v>119.82</v>
      </c>
      <c r="AU376">
        <f t="shared" si="103"/>
        <v>16.310000000000002</v>
      </c>
      <c r="AV376" s="82">
        <f t="shared" si="104"/>
        <v>84.78</v>
      </c>
      <c r="AW376" s="82">
        <f t="shared" si="105"/>
        <v>35.04</v>
      </c>
      <c r="AX376" s="82">
        <f t="shared" si="106"/>
        <v>8.25</v>
      </c>
      <c r="AY376" s="82">
        <f t="shared" si="107"/>
        <v>8.06</v>
      </c>
      <c r="AZ376" s="82">
        <f t="shared" si="108"/>
        <v>119.82</v>
      </c>
      <c r="BA376" s="82">
        <f t="shared" si="109"/>
        <v>16.310000000000002</v>
      </c>
      <c r="BB376" s="82">
        <f t="shared" si="110"/>
        <v>136.13</v>
      </c>
      <c r="BE376" t="str">
        <f t="shared" si="111"/>
        <v>8409_C1_TP2_SEXE1</v>
      </c>
      <c r="BF376">
        <v>1</v>
      </c>
      <c r="BG376" t="s">
        <v>200</v>
      </c>
      <c r="BH376" t="s">
        <v>314</v>
      </c>
      <c r="BI376" t="s">
        <v>135</v>
      </c>
      <c r="BJ376" s="61">
        <v>99.339248543005397</v>
      </c>
      <c r="BK376" s="61">
        <f t="shared" si="112"/>
        <v>99.339248543005397</v>
      </c>
    </row>
    <row r="377" spans="1:63" x14ac:dyDescent="0.35">
      <c r="A377" t="str">
        <f t="shared" si="98"/>
        <v>8402_Enseignement_1</v>
      </c>
      <c r="B377" t="str">
        <f>INDEX(PDC!$F$1:$G$40,MATCH('RP2016'!C377,PDC!F:F,0),MATCH(PDC!$G$1,PDC!$F$1:$G$1,0))</f>
        <v>Enseignement</v>
      </c>
      <c r="C377" t="s">
        <v>230</v>
      </c>
      <c r="D377" t="s">
        <v>119</v>
      </c>
      <c r="E377" t="s">
        <v>199</v>
      </c>
      <c r="F377" s="58">
        <v>300.16792318007401</v>
      </c>
      <c r="G377">
        <f t="shared" si="114"/>
        <v>300.16792318007401</v>
      </c>
      <c r="AC377" t="str">
        <f t="shared" si="99"/>
        <v>8404_Employés de commerce_2</v>
      </c>
      <c r="AD377" t="str">
        <f>INDEX(PDC!$I$1:$L$33,MATCH('RP2016'!AF377,PDC!I:I,0),MATCH(PDC!$K$1,PDC!$I$1:$L$1,0))</f>
        <v>Employés de commerce</v>
      </c>
      <c r="AE377" t="s">
        <v>200</v>
      </c>
      <c r="AF377" t="s">
        <v>285</v>
      </c>
      <c r="AG377" t="s">
        <v>123</v>
      </c>
      <c r="AH377" s="58">
        <v>459.38907622763799</v>
      </c>
      <c r="AI377">
        <f t="shared" si="100"/>
        <v>459.38907622763799</v>
      </c>
      <c r="AL377" t="str">
        <f t="shared" si="101"/>
        <v>8418_Activités financières et d'assurance</v>
      </c>
      <c r="AM377" t="str">
        <f>INDEX(PDC!$F$42:$G$60,MATCH('RP2016'!$AO377,PDC!$F$42:$F$60,0),2)</f>
        <v>Activités financières et d'assurance</v>
      </c>
      <c r="AN377">
        <v>8418</v>
      </c>
      <c r="AO377" t="s">
        <v>223</v>
      </c>
      <c r="AP377">
        <v>129.69999999999999</v>
      </c>
      <c r="AQ377">
        <v>373.52</v>
      </c>
      <c r="AR377">
        <v>7.92</v>
      </c>
      <c r="AS377">
        <v>33.06</v>
      </c>
      <c r="AT377">
        <f t="shared" si="102"/>
        <v>503.21999999999997</v>
      </c>
      <c r="AU377">
        <f t="shared" si="103"/>
        <v>40.980000000000004</v>
      </c>
      <c r="AV377" s="82">
        <f t="shared" si="104"/>
        <v>129.69999999999999</v>
      </c>
      <c r="AW377" s="82">
        <f t="shared" si="105"/>
        <v>373.52</v>
      </c>
      <c r="AX377" s="82">
        <f t="shared" si="106"/>
        <v>7.92</v>
      </c>
      <c r="AY377" s="82">
        <f t="shared" si="107"/>
        <v>33.06</v>
      </c>
      <c r="AZ377" s="82">
        <f t="shared" si="108"/>
        <v>503.21999999999997</v>
      </c>
      <c r="BA377" s="82">
        <f t="shared" si="109"/>
        <v>40.980000000000004</v>
      </c>
      <c r="BB377" s="82">
        <f t="shared" si="110"/>
        <v>544.19999999999993</v>
      </c>
      <c r="BE377" t="str">
        <f t="shared" si="111"/>
        <v>8409_C2_TP1_SEXE1</v>
      </c>
      <c r="BF377">
        <v>1</v>
      </c>
      <c r="BG377" t="s">
        <v>199</v>
      </c>
      <c r="BH377" t="s">
        <v>323</v>
      </c>
      <c r="BI377" t="s">
        <v>135</v>
      </c>
      <c r="BJ377" s="61">
        <v>65.950415149499406</v>
      </c>
      <c r="BK377" s="61">
        <f t="shared" si="112"/>
        <v>65.950415149499406</v>
      </c>
    </row>
    <row r="378" spans="1:63" x14ac:dyDescent="0.35">
      <c r="A378" t="str">
        <f t="shared" si="98"/>
        <v>8402_Enseignement_2</v>
      </c>
      <c r="B378" t="str">
        <f>INDEX(PDC!$F$1:$G$40,MATCH('RP2016'!C378,PDC!F:F,0),MATCH(PDC!$G$1,PDC!$F$1:$G$1,0))</f>
        <v>Enseignement</v>
      </c>
      <c r="C378" t="s">
        <v>230</v>
      </c>
      <c r="D378" t="s">
        <v>119</v>
      </c>
      <c r="E378" t="s">
        <v>200</v>
      </c>
      <c r="F378" s="58">
        <v>860.28110612862099</v>
      </c>
      <c r="G378">
        <f t="shared" si="114"/>
        <v>860.28110612862099</v>
      </c>
      <c r="AC378" t="str">
        <f t="shared" si="99"/>
        <v>8404_Personnels des services directs aux particuliers_1</v>
      </c>
      <c r="AD378" t="str">
        <f>INDEX(PDC!$I$1:$L$33,MATCH('RP2016'!AF378,PDC!I:I,0),MATCH(PDC!$K$1,PDC!$I$1:$L$1,0))</f>
        <v>Personnels des services directs aux particuliers</v>
      </c>
      <c r="AE378" t="s">
        <v>199</v>
      </c>
      <c r="AF378" t="s">
        <v>286</v>
      </c>
      <c r="AG378" t="s">
        <v>123</v>
      </c>
      <c r="AH378" s="58">
        <v>75.642925518602993</v>
      </c>
      <c r="AI378">
        <f t="shared" si="100"/>
        <v>75.642925518602993</v>
      </c>
      <c r="AL378" t="str">
        <f t="shared" si="101"/>
        <v>8418_Activités immobilières</v>
      </c>
      <c r="AM378" t="str">
        <f>INDEX(PDC!$F$42:$G$60,MATCH('RP2016'!$AO378,PDC!$F$42:$F$60,0),2)</f>
        <v>Activités immobilières</v>
      </c>
      <c r="AN378">
        <v>8418</v>
      </c>
      <c r="AO378" t="s">
        <v>224</v>
      </c>
      <c r="AP378">
        <v>146.9</v>
      </c>
      <c r="AQ378">
        <v>284.48</v>
      </c>
      <c r="AR378">
        <v>38.51</v>
      </c>
      <c r="AS378">
        <v>64.069999999999993</v>
      </c>
      <c r="AT378">
        <f t="shared" si="102"/>
        <v>431.38</v>
      </c>
      <c r="AU378">
        <f t="shared" si="103"/>
        <v>102.57999999999998</v>
      </c>
      <c r="AV378" s="82">
        <f t="shared" si="104"/>
        <v>146.9</v>
      </c>
      <c r="AW378" s="82">
        <f t="shared" si="105"/>
        <v>284.48</v>
      </c>
      <c r="AX378" s="82">
        <f t="shared" si="106"/>
        <v>38.51</v>
      </c>
      <c r="AY378" s="82">
        <f t="shared" si="107"/>
        <v>64.069999999999993</v>
      </c>
      <c r="AZ378" s="82">
        <f t="shared" si="108"/>
        <v>431.38</v>
      </c>
      <c r="BA378" s="82">
        <f t="shared" si="109"/>
        <v>102.57999999999998</v>
      </c>
      <c r="BB378" s="82">
        <f t="shared" si="110"/>
        <v>533.96</v>
      </c>
      <c r="BE378" t="str">
        <f t="shared" si="111"/>
        <v>8409_C2_TP2_SEXE1</v>
      </c>
      <c r="BF378">
        <v>1</v>
      </c>
      <c r="BG378" t="s">
        <v>200</v>
      </c>
      <c r="BH378" t="s">
        <v>323</v>
      </c>
      <c r="BI378" t="s">
        <v>135</v>
      </c>
      <c r="BJ378" s="83">
        <v>4.9773910335434497</v>
      </c>
      <c r="BK378" s="61" t="str">
        <f t="shared" si="112"/>
        <v>(s)</v>
      </c>
    </row>
    <row r="379" spans="1:63" x14ac:dyDescent="0.35">
      <c r="A379" t="str">
        <f t="shared" si="98"/>
        <v>8402_Activités pour la santé humaine_1</v>
      </c>
      <c r="B379" t="str">
        <f>INDEX(PDC!$F$1:$G$40,MATCH('RP2016'!C379,PDC!F:F,0),MATCH(PDC!$G$1,PDC!$F$1:$G$1,0))</f>
        <v>Activités pour la santé humaine</v>
      </c>
      <c r="C379" t="s">
        <v>231</v>
      </c>
      <c r="D379" t="s">
        <v>119</v>
      </c>
      <c r="E379" t="s">
        <v>199</v>
      </c>
      <c r="F379" s="58">
        <v>512.41003550597395</v>
      </c>
      <c r="G379">
        <f t="shared" si="114"/>
        <v>512.41003550597395</v>
      </c>
      <c r="AC379" t="str">
        <f t="shared" si="99"/>
        <v>8404_Personnels des services directs aux particuliers_2</v>
      </c>
      <c r="AD379" t="str">
        <f>INDEX(PDC!$I$1:$L$33,MATCH('RP2016'!AF379,PDC!I:I,0),MATCH(PDC!$K$1,PDC!$I$1:$L$1,0))</f>
        <v>Personnels des services directs aux particuliers</v>
      </c>
      <c r="AE379" t="s">
        <v>200</v>
      </c>
      <c r="AF379" t="s">
        <v>286</v>
      </c>
      <c r="AG379" t="s">
        <v>123</v>
      </c>
      <c r="AH379" s="58">
        <v>821.75068962851196</v>
      </c>
      <c r="AI379">
        <f t="shared" si="100"/>
        <v>821.75068962851196</v>
      </c>
      <c r="AL379" t="str">
        <f t="shared" si="101"/>
        <v>8418_Activités scientifiques et techniques ; services administratifs et de soutien</v>
      </c>
      <c r="AM379" t="str">
        <f>INDEX(PDC!$F$42:$G$60,MATCH('RP2016'!$AO379,PDC!$F$42:$F$60,0),2)</f>
        <v>Activités scientifiques et techniques ; services administratifs et de soutien</v>
      </c>
      <c r="AN379">
        <v>8418</v>
      </c>
      <c r="AO379" t="s">
        <v>320</v>
      </c>
      <c r="AP379">
        <v>364.43</v>
      </c>
      <c r="AQ379">
        <v>711.37</v>
      </c>
      <c r="AR379">
        <v>395.17</v>
      </c>
      <c r="AS379">
        <v>195.47</v>
      </c>
      <c r="AT379">
        <f t="shared" si="102"/>
        <v>1075.8</v>
      </c>
      <c r="AU379">
        <f t="shared" si="103"/>
        <v>590.64</v>
      </c>
      <c r="AV379" s="82">
        <f t="shared" si="104"/>
        <v>364.43</v>
      </c>
      <c r="AW379" s="82">
        <f t="shared" si="105"/>
        <v>711.37</v>
      </c>
      <c r="AX379" s="82">
        <f t="shared" si="106"/>
        <v>395.17</v>
      </c>
      <c r="AY379" s="82">
        <f t="shared" si="107"/>
        <v>195.47</v>
      </c>
      <c r="AZ379" s="82">
        <f t="shared" si="108"/>
        <v>1075.8</v>
      </c>
      <c r="BA379" s="82">
        <f t="shared" si="109"/>
        <v>590.64</v>
      </c>
      <c r="BB379" s="82">
        <f t="shared" si="110"/>
        <v>1666.44</v>
      </c>
      <c r="BE379" t="str">
        <f t="shared" si="111"/>
        <v>8409_C3_TP1_SEXE1</v>
      </c>
      <c r="BF379">
        <v>1</v>
      </c>
      <c r="BG379" t="s">
        <v>199</v>
      </c>
      <c r="BH379" t="s">
        <v>315</v>
      </c>
      <c r="BI379" t="s">
        <v>135</v>
      </c>
      <c r="BJ379" s="61">
        <v>12684.6804896014</v>
      </c>
      <c r="BK379" s="61">
        <f t="shared" si="112"/>
        <v>12684.6804896014</v>
      </c>
    </row>
    <row r="380" spans="1:63" x14ac:dyDescent="0.35">
      <c r="A380" t="str">
        <f t="shared" si="98"/>
        <v>8402_Activités pour la santé humaine_2</v>
      </c>
      <c r="B380" t="str">
        <f>INDEX(PDC!$F$1:$G$40,MATCH('RP2016'!C380,PDC!F:F,0),MATCH(PDC!$G$1,PDC!$F$1:$G$1,0))</f>
        <v>Activités pour la santé humaine</v>
      </c>
      <c r="C380" t="s">
        <v>231</v>
      </c>
      <c r="D380" t="s">
        <v>119</v>
      </c>
      <c r="E380" t="s">
        <v>200</v>
      </c>
      <c r="F380" s="58">
        <v>1231.1114153011499</v>
      </c>
      <c r="G380">
        <f t="shared" si="114"/>
        <v>1231.1114153011499</v>
      </c>
      <c r="AC380" t="str">
        <f t="shared" si="99"/>
        <v>8404_Ouvriers qualifiés de type industriel_1</v>
      </c>
      <c r="AD380" t="str">
        <f>INDEX(PDC!$I$1:$L$33,MATCH('RP2016'!AF380,PDC!I:I,0),MATCH(PDC!$K$1,PDC!$I$1:$L$1,0))</f>
        <v>Ouvriers qualifiés de type industriel</v>
      </c>
      <c r="AE380" t="s">
        <v>199</v>
      </c>
      <c r="AF380" t="s">
        <v>287</v>
      </c>
      <c r="AG380" t="s">
        <v>123</v>
      </c>
      <c r="AH380" s="58">
        <v>839.38977351905896</v>
      </c>
      <c r="AI380">
        <f t="shared" si="100"/>
        <v>839.38977351905896</v>
      </c>
      <c r="AL380" t="str">
        <f t="shared" si="101"/>
        <v>8418_Administration publique, enseignement, santé humaine et action sociale</v>
      </c>
      <c r="AM380" t="str">
        <f>INDEX(PDC!$F$42:$G$60,MATCH('RP2016'!$AO380,PDC!$F$42:$F$60,0),2)</f>
        <v>Administration publique, enseignement, santé humaine et action sociale</v>
      </c>
      <c r="AN380">
        <v>8418</v>
      </c>
      <c r="AO380" t="s">
        <v>321</v>
      </c>
      <c r="AP380">
        <v>747.03</v>
      </c>
      <c r="AQ380">
        <v>1784.74</v>
      </c>
      <c r="AR380">
        <v>304.49</v>
      </c>
      <c r="AS380">
        <v>676.46</v>
      </c>
      <c r="AT380">
        <f t="shared" si="102"/>
        <v>2531.77</v>
      </c>
      <c r="AU380">
        <f t="shared" si="103"/>
        <v>980.95</v>
      </c>
      <c r="AV380" s="82">
        <f t="shared" si="104"/>
        <v>747.03</v>
      </c>
      <c r="AW380" s="82">
        <f t="shared" si="105"/>
        <v>1784.74</v>
      </c>
      <c r="AX380" s="82">
        <f t="shared" si="106"/>
        <v>304.49</v>
      </c>
      <c r="AY380" s="82">
        <f t="shared" si="107"/>
        <v>676.46</v>
      </c>
      <c r="AZ380" s="82">
        <f t="shared" si="108"/>
        <v>2531.77</v>
      </c>
      <c r="BA380" s="82">
        <f t="shared" si="109"/>
        <v>980.95</v>
      </c>
      <c r="BB380" s="82">
        <f t="shared" si="110"/>
        <v>3512.7200000000003</v>
      </c>
      <c r="BE380" t="str">
        <f t="shared" si="111"/>
        <v>8409_C3_TP2_SEXE1</v>
      </c>
      <c r="BF380">
        <v>1</v>
      </c>
      <c r="BG380" t="s">
        <v>200</v>
      </c>
      <c r="BH380" t="s">
        <v>315</v>
      </c>
      <c r="BI380" t="s">
        <v>135</v>
      </c>
      <c r="BJ380" s="61">
        <v>502.47731921147999</v>
      </c>
      <c r="BK380" s="61">
        <f t="shared" si="112"/>
        <v>502.47731921147999</v>
      </c>
    </row>
    <row r="381" spans="1:63" x14ac:dyDescent="0.35">
      <c r="A381" t="str">
        <f t="shared" si="98"/>
        <v>8402_Hébergement médico-social et social et action sociale sans hébergement_1</v>
      </c>
      <c r="B381" t="str">
        <f>INDEX(PDC!$F$1:$G$40,MATCH('RP2016'!C381,PDC!F:F,0),MATCH(PDC!$G$1,PDC!$F$1:$G$1,0))</f>
        <v>Hébergement médico-social et social et action sociale sans hébergement</v>
      </c>
      <c r="C381" t="s">
        <v>232</v>
      </c>
      <c r="D381" t="s">
        <v>119</v>
      </c>
      <c r="E381" t="s">
        <v>199</v>
      </c>
      <c r="F381" s="58">
        <v>932.60590909074494</v>
      </c>
      <c r="G381">
        <f t="shared" si="114"/>
        <v>932.60590909074494</v>
      </c>
      <c r="AC381" t="str">
        <f t="shared" si="99"/>
        <v>8404_Ouvriers qualifiés de type industriel_2</v>
      </c>
      <c r="AD381" t="str">
        <f>INDEX(PDC!$I$1:$L$33,MATCH('RP2016'!AF381,PDC!I:I,0),MATCH(PDC!$K$1,PDC!$I$1:$L$1,0))</f>
        <v>Ouvriers qualifiés de type industriel</v>
      </c>
      <c r="AE381" t="s">
        <v>200</v>
      </c>
      <c r="AF381" t="s">
        <v>287</v>
      </c>
      <c r="AG381" t="s">
        <v>123</v>
      </c>
      <c r="AH381" s="58">
        <v>247.98388394888201</v>
      </c>
      <c r="AI381">
        <f t="shared" si="100"/>
        <v>247.98388394888201</v>
      </c>
      <c r="AL381" t="str">
        <f t="shared" si="101"/>
        <v>8418_Autres activités de services</v>
      </c>
      <c r="AM381" t="str">
        <f>INDEX(PDC!$F$42:$G$60,MATCH('RP2016'!$AO381,PDC!$F$42:$F$60,0),2)</f>
        <v>Autres activités de services</v>
      </c>
      <c r="AN381">
        <v>8418</v>
      </c>
      <c r="AO381" t="s">
        <v>322</v>
      </c>
      <c r="AP381">
        <v>200.37</v>
      </c>
      <c r="AQ381">
        <v>463.91</v>
      </c>
      <c r="AR381">
        <v>101.17</v>
      </c>
      <c r="AS381">
        <v>202.16</v>
      </c>
      <c r="AT381">
        <f t="shared" si="102"/>
        <v>664.28</v>
      </c>
      <c r="AU381">
        <f t="shared" si="103"/>
        <v>303.33</v>
      </c>
      <c r="AV381" s="82">
        <f t="shared" si="104"/>
        <v>200.37</v>
      </c>
      <c r="AW381" s="82">
        <f t="shared" si="105"/>
        <v>463.91</v>
      </c>
      <c r="AX381" s="82">
        <f t="shared" si="106"/>
        <v>101.17</v>
      </c>
      <c r="AY381" s="82">
        <f t="shared" si="107"/>
        <v>202.16</v>
      </c>
      <c r="AZ381" s="82">
        <f t="shared" si="108"/>
        <v>664.28</v>
      </c>
      <c r="BA381" s="82">
        <f t="shared" si="109"/>
        <v>303.33</v>
      </c>
      <c r="BB381" s="82">
        <f t="shared" si="110"/>
        <v>967.6099999999999</v>
      </c>
      <c r="BE381" t="str">
        <f t="shared" si="111"/>
        <v>8409_C4_TP1_SEXE1</v>
      </c>
      <c r="BF381">
        <v>1</v>
      </c>
      <c r="BG381" t="s">
        <v>199</v>
      </c>
      <c r="BH381" t="s">
        <v>316</v>
      </c>
      <c r="BI381" t="s">
        <v>135</v>
      </c>
      <c r="BJ381" s="61">
        <v>87.115606769185803</v>
      </c>
      <c r="BK381" s="61">
        <f t="shared" si="112"/>
        <v>87.115606769185803</v>
      </c>
    </row>
    <row r="382" spans="1:63" x14ac:dyDescent="0.35">
      <c r="A382" t="str">
        <f t="shared" si="98"/>
        <v>8402_Hébergement médico-social et social et action sociale sans hébergement_2</v>
      </c>
      <c r="B382" t="str">
        <f>INDEX(PDC!$F$1:$G$40,MATCH('RP2016'!C382,PDC!F:F,0),MATCH(PDC!$G$1,PDC!$F$1:$G$1,0))</f>
        <v>Hébergement médico-social et social et action sociale sans hébergement</v>
      </c>
      <c r="C382" t="s">
        <v>232</v>
      </c>
      <c r="D382" t="s">
        <v>119</v>
      </c>
      <c r="E382" t="s">
        <v>200</v>
      </c>
      <c r="F382" s="58">
        <v>3298.3951432172298</v>
      </c>
      <c r="G382">
        <f t="shared" si="114"/>
        <v>3298.3951432172298</v>
      </c>
      <c r="AC382" t="str">
        <f t="shared" si="99"/>
        <v>8404_Ouvriers qualifiés de type artisanal_1</v>
      </c>
      <c r="AD382" t="str">
        <f>INDEX(PDC!$I$1:$L$33,MATCH('RP2016'!AF382,PDC!I:I,0),MATCH(PDC!$K$1,PDC!$I$1:$L$1,0))</f>
        <v>Ouvriers qualifiés de type artisanal</v>
      </c>
      <c r="AE382" t="s">
        <v>199</v>
      </c>
      <c r="AF382" t="s">
        <v>107</v>
      </c>
      <c r="AG382" t="s">
        <v>123</v>
      </c>
      <c r="AH382" s="58">
        <v>747.43819618404405</v>
      </c>
      <c r="AI382">
        <f t="shared" si="100"/>
        <v>747.43819618404405</v>
      </c>
      <c r="AL382" t="str">
        <f t="shared" si="101"/>
        <v>8418_Tous secteurs</v>
      </c>
      <c r="AM382" t="str">
        <f>INDEX(PDC!$F$42:$G$60,MATCH('RP2016'!$AO382,PDC!$F$42:$F$60,0),2)</f>
        <v>Tous secteurs</v>
      </c>
      <c r="AN382">
        <v>8418</v>
      </c>
      <c r="AO382" t="s">
        <v>78</v>
      </c>
      <c r="AP382">
        <v>6726.23</v>
      </c>
      <c r="AQ382">
        <v>7021.94</v>
      </c>
      <c r="AR382">
        <v>3039.61</v>
      </c>
      <c r="AS382">
        <v>2807.22</v>
      </c>
      <c r="AT382">
        <f t="shared" si="102"/>
        <v>13748.169999999998</v>
      </c>
      <c r="AU382">
        <f t="shared" si="103"/>
        <v>5846.83</v>
      </c>
      <c r="AV382" s="82">
        <f t="shared" si="104"/>
        <v>6726.23</v>
      </c>
      <c r="AW382" s="82">
        <f t="shared" si="105"/>
        <v>7021.94</v>
      </c>
      <c r="AX382" s="82">
        <f t="shared" si="106"/>
        <v>3039.61</v>
      </c>
      <c r="AY382" s="82">
        <f t="shared" si="107"/>
        <v>2807.22</v>
      </c>
      <c r="AZ382" s="82">
        <f t="shared" si="108"/>
        <v>13748.169999999998</v>
      </c>
      <c r="BA382" s="82">
        <f t="shared" si="109"/>
        <v>5846.83</v>
      </c>
      <c r="BB382" s="82">
        <f t="shared" si="110"/>
        <v>19595</v>
      </c>
      <c r="BE382" t="str">
        <f t="shared" si="111"/>
        <v>8409_C4_TP2_SEXE1</v>
      </c>
      <c r="BF382">
        <v>1</v>
      </c>
      <c r="BG382" t="s">
        <v>200</v>
      </c>
      <c r="BH382" t="s">
        <v>316</v>
      </c>
      <c r="BI382" t="s">
        <v>135</v>
      </c>
      <c r="BJ382" s="61">
        <v>5.0000145064592196</v>
      </c>
      <c r="BK382" s="61">
        <f t="shared" si="112"/>
        <v>5.0000145064592196</v>
      </c>
    </row>
    <row r="383" spans="1:63" x14ac:dyDescent="0.35">
      <c r="A383" t="str">
        <f t="shared" si="98"/>
        <v>8402_Arts, spectacles et activités récréatives_1</v>
      </c>
      <c r="B383" t="str">
        <f>INDEX(PDC!$F$1:$G$40,MATCH('RP2016'!C383,PDC!F:F,0),MATCH(PDC!$G$1,PDC!$F$1:$G$1,0))</f>
        <v>Arts, spectacles et activités récréatives</v>
      </c>
      <c r="C383" t="s">
        <v>233</v>
      </c>
      <c r="D383" t="s">
        <v>119</v>
      </c>
      <c r="E383" t="s">
        <v>199</v>
      </c>
      <c r="F383" s="58">
        <v>297.22803397684999</v>
      </c>
      <c r="G383">
        <f t="shared" si="114"/>
        <v>297.22803397684999</v>
      </c>
      <c r="AC383" t="str">
        <f t="shared" si="99"/>
        <v>8404_Ouvriers qualifiés de type artisanal_2</v>
      </c>
      <c r="AD383" t="str">
        <f>INDEX(PDC!$I$1:$L$33,MATCH('RP2016'!AF383,PDC!I:I,0),MATCH(PDC!$K$1,PDC!$I$1:$L$1,0))</f>
        <v>Ouvriers qualifiés de type artisanal</v>
      </c>
      <c r="AE383" t="s">
        <v>200</v>
      </c>
      <c r="AF383" t="s">
        <v>107</v>
      </c>
      <c r="AG383" t="s">
        <v>123</v>
      </c>
      <c r="AH383" s="58">
        <v>131.73828223812399</v>
      </c>
      <c r="AI383">
        <f t="shared" si="100"/>
        <v>131.73828223812399</v>
      </c>
      <c r="AL383" t="str">
        <f t="shared" si="101"/>
        <v>8419_Agriculture, sylviculture et pêche</v>
      </c>
      <c r="AM383" t="str">
        <f>INDEX(PDC!$F$42:$G$60,MATCH('RP2016'!$AO383,PDC!$F$42:$F$60,0),2)</f>
        <v>Agriculture, sylviculture et pêche</v>
      </c>
      <c r="AN383">
        <v>8419</v>
      </c>
      <c r="AO383" t="s">
        <v>198</v>
      </c>
      <c r="AP383">
        <v>375.74</v>
      </c>
      <c r="AQ383">
        <v>161.81</v>
      </c>
      <c r="AR383">
        <v>104.77</v>
      </c>
      <c r="AS383">
        <v>55.85</v>
      </c>
      <c r="AT383">
        <f t="shared" si="102"/>
        <v>537.54999999999995</v>
      </c>
      <c r="AU383">
        <f t="shared" si="103"/>
        <v>160.62</v>
      </c>
      <c r="AV383" s="82">
        <f t="shared" si="104"/>
        <v>375.74</v>
      </c>
      <c r="AW383" s="82">
        <f t="shared" si="105"/>
        <v>161.81</v>
      </c>
      <c r="AX383" s="82">
        <f t="shared" si="106"/>
        <v>104.77</v>
      </c>
      <c r="AY383" s="82">
        <f t="shared" si="107"/>
        <v>55.85</v>
      </c>
      <c r="AZ383" s="82">
        <f t="shared" si="108"/>
        <v>537.54999999999995</v>
      </c>
      <c r="BA383" s="82">
        <f t="shared" si="109"/>
        <v>160.62</v>
      </c>
      <c r="BB383" s="82">
        <f t="shared" si="110"/>
        <v>698.17</v>
      </c>
      <c r="BE383" t="str">
        <f t="shared" si="111"/>
        <v>8409_C5_TP1_SEXE1</v>
      </c>
      <c r="BF383">
        <v>1</v>
      </c>
      <c r="BG383" t="s">
        <v>199</v>
      </c>
      <c r="BH383" t="s">
        <v>317</v>
      </c>
      <c r="BI383" t="s">
        <v>135</v>
      </c>
      <c r="BJ383" s="61">
        <v>9484.0220288308792</v>
      </c>
      <c r="BK383" s="61">
        <f t="shared" si="112"/>
        <v>9484.0220288308792</v>
      </c>
    </row>
    <row r="384" spans="1:63" x14ac:dyDescent="0.35">
      <c r="A384" t="str">
        <f t="shared" si="98"/>
        <v>8402_Arts, spectacles et activités récréatives_2</v>
      </c>
      <c r="B384" t="str">
        <f>INDEX(PDC!$F$1:$G$40,MATCH('RP2016'!C384,PDC!F:F,0),MATCH(PDC!$G$1,PDC!$F$1:$G$1,0))</f>
        <v>Arts, spectacles et activités récréatives</v>
      </c>
      <c r="C384" t="s">
        <v>233</v>
      </c>
      <c r="D384" t="s">
        <v>119</v>
      </c>
      <c r="E384" t="s">
        <v>200</v>
      </c>
      <c r="F384" s="58">
        <v>253.05534945543801</v>
      </c>
      <c r="G384">
        <f t="shared" si="114"/>
        <v>253.05534945543801</v>
      </c>
      <c r="AC384" t="str">
        <f t="shared" si="99"/>
        <v>8404_Chauffeurs_1</v>
      </c>
      <c r="AD384" t="str">
        <f>INDEX(PDC!$I$1:$L$33,MATCH('RP2016'!AF384,PDC!I:I,0),MATCH(PDC!$K$1,PDC!$I$1:$L$1,0))</f>
        <v>Chauffeurs</v>
      </c>
      <c r="AE384" t="s">
        <v>199</v>
      </c>
      <c r="AF384" t="s">
        <v>288</v>
      </c>
      <c r="AG384" t="s">
        <v>123</v>
      </c>
      <c r="AH384" s="58">
        <v>318.42997740566</v>
      </c>
      <c r="AI384">
        <f t="shared" si="100"/>
        <v>318.42997740566</v>
      </c>
      <c r="AL384" t="str">
        <f t="shared" si="101"/>
        <v>8419_Fabrication de denrées alimentaires, de boissons et  de produits à base de tabac</v>
      </c>
      <c r="AM384" t="str">
        <f>INDEX(PDC!$F$42:$G$60,MATCH('RP2016'!$AO384,PDC!$F$42:$F$60,0),2)</f>
        <v>Fabrication de denrées alimentaires, de boissons et  de produits à base de tabac</v>
      </c>
      <c r="AN384">
        <v>8419</v>
      </c>
      <c r="AO384" t="s">
        <v>314</v>
      </c>
      <c r="AP384">
        <v>598.59</v>
      </c>
      <c r="AQ384">
        <v>461.83</v>
      </c>
      <c r="AR384">
        <v>147.87</v>
      </c>
      <c r="AS384">
        <v>80.260000000000005</v>
      </c>
      <c r="AT384">
        <f t="shared" si="102"/>
        <v>1060.42</v>
      </c>
      <c r="AU384">
        <f t="shared" si="103"/>
        <v>228.13</v>
      </c>
      <c r="AV384" s="82">
        <f t="shared" si="104"/>
        <v>598.59</v>
      </c>
      <c r="AW384" s="82">
        <f t="shared" si="105"/>
        <v>461.83</v>
      </c>
      <c r="AX384" s="82">
        <f t="shared" si="106"/>
        <v>147.87</v>
      </c>
      <c r="AY384" s="82">
        <f t="shared" si="107"/>
        <v>80.260000000000005</v>
      </c>
      <c r="AZ384" s="82">
        <f t="shared" si="108"/>
        <v>1060.42</v>
      </c>
      <c r="BA384" s="82">
        <f t="shared" si="109"/>
        <v>228.13</v>
      </c>
      <c r="BB384" s="82">
        <f t="shared" si="110"/>
        <v>1288.5500000000002</v>
      </c>
      <c r="BE384" t="str">
        <f t="shared" si="111"/>
        <v>8409_C5_TP2_SEXE1</v>
      </c>
      <c r="BF384">
        <v>1</v>
      </c>
      <c r="BG384" t="s">
        <v>200</v>
      </c>
      <c r="BH384" t="s">
        <v>317</v>
      </c>
      <c r="BI384" t="s">
        <v>135</v>
      </c>
      <c r="BJ384" s="61">
        <v>287.41857242396401</v>
      </c>
      <c r="BK384" s="61">
        <f t="shared" si="112"/>
        <v>287.41857242396401</v>
      </c>
    </row>
    <row r="385" spans="1:63" x14ac:dyDescent="0.35">
      <c r="A385" t="str">
        <f t="shared" si="98"/>
        <v>8402_Autres activités de services _1</v>
      </c>
      <c r="B385" t="str">
        <f>INDEX(PDC!$F$1:$G$40,MATCH('RP2016'!C385,PDC!F:F,0),MATCH(PDC!$G$1,PDC!$F$1:$G$1,0))</f>
        <v xml:space="preserve">Autres activités de services </v>
      </c>
      <c r="C385" t="s">
        <v>234</v>
      </c>
      <c r="D385" t="s">
        <v>119</v>
      </c>
      <c r="E385" t="s">
        <v>199</v>
      </c>
      <c r="F385" s="58">
        <v>432.552294808591</v>
      </c>
      <c r="G385">
        <f t="shared" ref="G385:G388" si="115">F385</f>
        <v>432.552294808591</v>
      </c>
      <c r="AC385" t="str">
        <f t="shared" si="99"/>
        <v>8404_Chauffeurs_2</v>
      </c>
      <c r="AD385" t="str">
        <f>INDEX(PDC!$I$1:$L$33,MATCH('RP2016'!AF385,PDC!I:I,0),MATCH(PDC!$K$1,PDC!$I$1:$L$1,0))</f>
        <v>Chauffeurs</v>
      </c>
      <c r="AE385" t="s">
        <v>200</v>
      </c>
      <c r="AF385" t="s">
        <v>288</v>
      </c>
      <c r="AG385" t="s">
        <v>123</v>
      </c>
      <c r="AH385" s="58">
        <v>30.212305020135499</v>
      </c>
      <c r="AI385">
        <f t="shared" si="100"/>
        <v>30.212305020135499</v>
      </c>
      <c r="AL385" t="str">
        <f t="shared" si="101"/>
        <v>8419_Fabrication d'équipements électriques, électroniques, informatiques ; fabrication de machines</v>
      </c>
      <c r="AM385" t="str">
        <f>INDEX(PDC!$F$42:$G$60,MATCH('RP2016'!$AO385,PDC!$F$42:$F$60,0),2)</f>
        <v>Fabrication d'équipements électriques, électroniques, informatiques ; fabrication de machines</v>
      </c>
      <c r="AN385">
        <v>8419</v>
      </c>
      <c r="AO385" t="s">
        <v>315</v>
      </c>
      <c r="AP385">
        <v>133.66</v>
      </c>
      <c r="AQ385">
        <v>156.72999999999999</v>
      </c>
      <c r="AR385">
        <v>23.14</v>
      </c>
      <c r="AS385">
        <v>5.07</v>
      </c>
      <c r="AT385">
        <f t="shared" si="102"/>
        <v>290.39</v>
      </c>
      <c r="AU385">
        <f t="shared" si="103"/>
        <v>28.21</v>
      </c>
      <c r="AV385" s="82">
        <f t="shared" si="104"/>
        <v>133.66</v>
      </c>
      <c r="AW385" s="82">
        <f t="shared" si="105"/>
        <v>156.72999999999999</v>
      </c>
      <c r="AX385" s="82">
        <f t="shared" si="106"/>
        <v>23.14</v>
      </c>
      <c r="AY385" s="82">
        <f t="shared" si="107"/>
        <v>5.07</v>
      </c>
      <c r="AZ385" s="82">
        <f t="shared" si="108"/>
        <v>290.39</v>
      </c>
      <c r="BA385" s="82">
        <f t="shared" si="109"/>
        <v>28.21</v>
      </c>
      <c r="BB385" s="82">
        <f t="shared" si="110"/>
        <v>318.59999999999997</v>
      </c>
      <c r="BE385" t="str">
        <f t="shared" si="111"/>
        <v>8409_DE_TP1_SEXE1</v>
      </c>
      <c r="BF385">
        <v>1</v>
      </c>
      <c r="BG385" t="s">
        <v>199</v>
      </c>
      <c r="BH385" t="s">
        <v>318</v>
      </c>
      <c r="BI385" t="s">
        <v>135</v>
      </c>
      <c r="BJ385" s="61">
        <v>2929.8859912262101</v>
      </c>
      <c r="BK385" s="61">
        <f t="shared" si="112"/>
        <v>2929.8859912262101</v>
      </c>
    </row>
    <row r="386" spans="1:63" x14ac:dyDescent="0.35">
      <c r="A386" t="str">
        <f t="shared" si="98"/>
        <v>8402_Autres activités de services _2</v>
      </c>
      <c r="B386" t="str">
        <f>INDEX(PDC!$F$1:$G$40,MATCH('RP2016'!C386,PDC!F:F,0),MATCH(PDC!$G$1,PDC!$F$1:$G$1,0))</f>
        <v xml:space="preserve">Autres activités de services </v>
      </c>
      <c r="C386" t="s">
        <v>234</v>
      </c>
      <c r="D386" t="s">
        <v>119</v>
      </c>
      <c r="E386" t="s">
        <v>200</v>
      </c>
      <c r="F386" s="58">
        <v>780.14510848561304</v>
      </c>
      <c r="G386">
        <f t="shared" si="115"/>
        <v>780.14510848561304</v>
      </c>
      <c r="AC386" t="str">
        <f t="shared" si="99"/>
        <v>8404_Ouvriers qualifiés de la manutention, du magasinage et du transport_1</v>
      </c>
      <c r="AD386" t="str">
        <f>INDEX(PDC!$I$1:$L$33,MATCH('RP2016'!AF386,PDC!I:I,0),MATCH(PDC!$K$1,PDC!$I$1:$L$1,0))</f>
        <v>Ouvriers qualifiés de la manutention, du magasinage et du transport</v>
      </c>
      <c r="AE386" t="s">
        <v>199</v>
      </c>
      <c r="AF386" t="s">
        <v>289</v>
      </c>
      <c r="AG386" t="s">
        <v>123</v>
      </c>
      <c r="AH386" s="58">
        <v>155.18857242966001</v>
      </c>
      <c r="AI386">
        <f t="shared" si="100"/>
        <v>155.18857242966001</v>
      </c>
      <c r="AL386" t="str">
        <f t="shared" si="101"/>
        <v>8419_Fabrication de matériels de transport</v>
      </c>
      <c r="AM386" t="str">
        <f>INDEX(PDC!$F$42:$G$60,MATCH('RP2016'!$AO386,PDC!$F$42:$F$60,0),2)</f>
        <v>Fabrication de matériels de transport</v>
      </c>
      <c r="AN386">
        <v>8419</v>
      </c>
      <c r="AO386" t="s">
        <v>316</v>
      </c>
      <c r="AP386">
        <v>9.99</v>
      </c>
      <c r="AQ386">
        <v>10</v>
      </c>
      <c r="AR386">
        <v>4.9400000000000004</v>
      </c>
      <c r="AT386">
        <f t="shared" si="102"/>
        <v>19.990000000000002</v>
      </c>
      <c r="AU386">
        <f t="shared" si="103"/>
        <v>4.9400000000000004</v>
      </c>
      <c r="AV386" s="82">
        <f t="shared" si="104"/>
        <v>9.99</v>
      </c>
      <c r="AW386" s="82">
        <f t="shared" si="105"/>
        <v>10</v>
      </c>
      <c r="AX386" s="82" t="str">
        <f t="shared" si="106"/>
        <v>(s)</v>
      </c>
      <c r="AY386" s="82">
        <f t="shared" si="107"/>
        <v>0</v>
      </c>
      <c r="AZ386" s="82">
        <f t="shared" si="108"/>
        <v>19.990000000000002</v>
      </c>
      <c r="BA386" s="82" t="str">
        <f t="shared" si="109"/>
        <v>(s)</v>
      </c>
      <c r="BB386" s="82" t="str">
        <f t="shared" si="110"/>
        <v/>
      </c>
      <c r="BE386" t="str">
        <f t="shared" si="111"/>
        <v>8409_DE_TP2_SEXE1</v>
      </c>
      <c r="BF386">
        <v>1</v>
      </c>
      <c r="BG386" t="s">
        <v>200</v>
      </c>
      <c r="BH386" t="s">
        <v>318</v>
      </c>
      <c r="BI386" t="s">
        <v>135</v>
      </c>
      <c r="BJ386" s="61">
        <v>124.81117548639899</v>
      </c>
      <c r="BK386" s="61">
        <f t="shared" si="112"/>
        <v>124.81117548639899</v>
      </c>
    </row>
    <row r="387" spans="1:63" x14ac:dyDescent="0.35">
      <c r="A387" t="str">
        <f t="shared" si="98"/>
        <v>8402_Activités des ménages en tant qu'employeurs ; activités indifférenciées des ménages en tant que producteurs de biens et services pour usage propre_1</v>
      </c>
      <c r="B387" t="str">
        <f>INDEX(PDC!$F$1:$G$40,MATCH('RP2016'!C387,PDC!F:F,0),MATCH(PDC!$G$1,PDC!$F$1:$G$1,0))</f>
        <v>Activités des ménages en tant qu'employeurs ; activités indifférenciées des ménages en tant que producteurs de biens et services pour usage propre</v>
      </c>
      <c r="C387" t="s">
        <v>235</v>
      </c>
      <c r="D387" t="s">
        <v>119</v>
      </c>
      <c r="E387" t="s">
        <v>199</v>
      </c>
      <c r="F387" s="58">
        <v>34.996944302787199</v>
      </c>
      <c r="G387">
        <f t="shared" si="115"/>
        <v>34.996944302787199</v>
      </c>
      <c r="AC387" t="str">
        <f t="shared" si="99"/>
        <v>8404_Ouvriers qualifiés de la manutention, du magasinage et du transport_2</v>
      </c>
      <c r="AD387" t="str">
        <f>INDEX(PDC!$I$1:$L$33,MATCH('RP2016'!AF387,PDC!I:I,0),MATCH(PDC!$K$1,PDC!$I$1:$L$1,0))</f>
        <v>Ouvriers qualifiés de la manutention, du magasinage et du transport</v>
      </c>
      <c r="AE387" t="s">
        <v>200</v>
      </c>
      <c r="AF387" t="s">
        <v>289</v>
      </c>
      <c r="AG387" t="s">
        <v>123</v>
      </c>
      <c r="AH387" s="58">
        <v>33.031138118962097</v>
      </c>
      <c r="AI387">
        <f t="shared" si="100"/>
        <v>33.031138118962097</v>
      </c>
      <c r="AL387" t="str">
        <f t="shared" si="101"/>
        <v>8419_Fabrication d'autres produits industriels</v>
      </c>
      <c r="AM387" t="str">
        <f>INDEX(PDC!$F$42:$G$60,MATCH('RP2016'!$AO387,PDC!$F$42:$F$60,0),2)</f>
        <v>Fabrication d'autres produits industriels</v>
      </c>
      <c r="AN387">
        <v>8419</v>
      </c>
      <c r="AO387" t="s">
        <v>317</v>
      </c>
      <c r="AP387">
        <v>2476.86</v>
      </c>
      <c r="AQ387">
        <v>745.3</v>
      </c>
      <c r="AR387">
        <v>150.29</v>
      </c>
      <c r="AS387">
        <v>45.57</v>
      </c>
      <c r="AT387">
        <f t="shared" si="102"/>
        <v>3222.16</v>
      </c>
      <c r="AU387">
        <f t="shared" si="103"/>
        <v>195.85999999999999</v>
      </c>
      <c r="AV387" s="82">
        <f t="shared" si="104"/>
        <v>2476.86</v>
      </c>
      <c r="AW387" s="82">
        <f t="shared" si="105"/>
        <v>745.3</v>
      </c>
      <c r="AX387" s="82">
        <f t="shared" si="106"/>
        <v>150.29</v>
      </c>
      <c r="AY387" s="82">
        <f t="shared" si="107"/>
        <v>45.57</v>
      </c>
      <c r="AZ387" s="82">
        <f t="shared" si="108"/>
        <v>3222.16</v>
      </c>
      <c r="BA387" s="82">
        <f t="shared" si="109"/>
        <v>195.85999999999999</v>
      </c>
      <c r="BB387" s="82">
        <f t="shared" si="110"/>
        <v>3418.02</v>
      </c>
      <c r="BE387" t="str">
        <f t="shared" si="111"/>
        <v>8409_FZ_TP1_SEXE1</v>
      </c>
      <c r="BF387">
        <v>1</v>
      </c>
      <c r="BG387" t="s">
        <v>199</v>
      </c>
      <c r="BH387" t="s">
        <v>216</v>
      </c>
      <c r="BI387" t="s">
        <v>135</v>
      </c>
      <c r="BJ387" s="61">
        <v>9669.3152451198002</v>
      </c>
      <c r="BK387" s="61">
        <f t="shared" si="112"/>
        <v>9669.3152451198002</v>
      </c>
    </row>
    <row r="388" spans="1:63" x14ac:dyDescent="0.35">
      <c r="A388" t="str">
        <f t="shared" ref="A388:A451" si="116">D388&amp;"_"&amp;B388&amp;"_"&amp;E388</f>
        <v>8402_Activités des ménages en tant qu'employeurs ; activités indifférenciées des ménages en tant que producteurs de biens et services pour usage propre_2</v>
      </c>
      <c r="B388" t="str">
        <f>INDEX(PDC!$F$1:$G$40,MATCH('RP2016'!C388,PDC!F:F,0),MATCH(PDC!$G$1,PDC!$F$1:$G$1,0))</f>
        <v>Activités des ménages en tant qu'employeurs ; activités indifférenciées des ménages en tant que producteurs de biens et services pour usage propre</v>
      </c>
      <c r="C388" t="s">
        <v>235</v>
      </c>
      <c r="D388" t="s">
        <v>119</v>
      </c>
      <c r="E388" t="s">
        <v>200</v>
      </c>
      <c r="F388" s="58">
        <v>180.85592745637501</v>
      </c>
      <c r="G388">
        <f t="shared" si="115"/>
        <v>180.85592745637501</v>
      </c>
      <c r="AC388" t="str">
        <f t="shared" si="99"/>
        <v>8404_Ouvriers non qualifiés de type industriel_1</v>
      </c>
      <c r="AD388" t="str">
        <f>INDEX(PDC!$I$1:$L$33,MATCH('RP2016'!AF388,PDC!I:I,0),MATCH(PDC!$K$1,PDC!$I$1:$L$1,0))</f>
        <v>Ouvriers non qualifiés de type industriel</v>
      </c>
      <c r="AE388" t="s">
        <v>199</v>
      </c>
      <c r="AF388" t="s">
        <v>290</v>
      </c>
      <c r="AG388" t="s">
        <v>123</v>
      </c>
      <c r="AH388" s="58">
        <v>697.80594082971504</v>
      </c>
      <c r="AI388">
        <f t="shared" si="100"/>
        <v>697.80594082971504</v>
      </c>
      <c r="AL388" t="str">
        <f t="shared" si="101"/>
        <v>8419_Industries extractives,  énergie, eau, gestion des déchets et dépollution</v>
      </c>
      <c r="AM388" t="str">
        <f>INDEX(PDC!$F$42:$G$60,MATCH('RP2016'!$AO388,PDC!$F$42:$F$60,0),2)</f>
        <v>Industries extractives,  énergie, eau, gestion des déchets et dépollution</v>
      </c>
      <c r="AN388">
        <v>8419</v>
      </c>
      <c r="AO388" t="s">
        <v>318</v>
      </c>
      <c r="AP388">
        <v>355.74</v>
      </c>
      <c r="AQ388">
        <v>67.650000000000006</v>
      </c>
      <c r="AR388">
        <v>29.58</v>
      </c>
      <c r="AS388">
        <v>16.22</v>
      </c>
      <c r="AT388">
        <f t="shared" si="102"/>
        <v>423.39</v>
      </c>
      <c r="AU388">
        <f t="shared" si="103"/>
        <v>45.8</v>
      </c>
      <c r="AV388" s="82">
        <f t="shared" si="104"/>
        <v>355.74</v>
      </c>
      <c r="AW388" s="82">
        <f t="shared" si="105"/>
        <v>67.650000000000006</v>
      </c>
      <c r="AX388" s="82">
        <f t="shared" si="106"/>
        <v>29.58</v>
      </c>
      <c r="AY388" s="82">
        <f t="shared" si="107"/>
        <v>16.22</v>
      </c>
      <c r="AZ388" s="82">
        <f t="shared" si="108"/>
        <v>423.39</v>
      </c>
      <c r="BA388" s="82">
        <f t="shared" si="109"/>
        <v>45.8</v>
      </c>
      <c r="BB388" s="82">
        <f t="shared" si="110"/>
        <v>469.19</v>
      </c>
      <c r="BE388" t="str">
        <f t="shared" si="111"/>
        <v>8409_FZ_TP2_SEXE1</v>
      </c>
      <c r="BF388">
        <v>1</v>
      </c>
      <c r="BG388" t="s">
        <v>200</v>
      </c>
      <c r="BH388" t="s">
        <v>216</v>
      </c>
      <c r="BI388" t="s">
        <v>135</v>
      </c>
      <c r="BJ388" s="61">
        <v>398.17427006035399</v>
      </c>
      <c r="BK388" s="61">
        <f t="shared" si="112"/>
        <v>398.17427006035399</v>
      </c>
    </row>
    <row r="389" spans="1:63" x14ac:dyDescent="0.35">
      <c r="A389" t="str">
        <f t="shared" si="116"/>
        <v>8402_Activités extra-territoriales_2</v>
      </c>
      <c r="B389" t="str">
        <f>INDEX(PDC!$F$1:$G$40,MATCH('RP2016'!C389,PDC!F:F,0),MATCH(PDC!$G$1,PDC!$F$1:$G$1,0))</f>
        <v>Activités extra-territoriales</v>
      </c>
      <c r="C389" t="s">
        <v>237</v>
      </c>
      <c r="D389" t="s">
        <v>119</v>
      </c>
      <c r="E389" t="s">
        <v>200</v>
      </c>
      <c r="F389" s="58">
        <v>4.9870702059061003</v>
      </c>
      <c r="G389" s="58" t="s">
        <v>242</v>
      </c>
      <c r="H389" s="58"/>
      <c r="I389" s="58"/>
      <c r="J389" s="58"/>
      <c r="AC389" t="str">
        <f t="shared" ref="AC389:AC452" si="117">AG389&amp;"_"&amp;AD389&amp;"_"&amp;AE389</f>
        <v>8404_Ouvriers non qualifiés de type industriel_2</v>
      </c>
      <c r="AD389" t="str">
        <f>INDEX(PDC!$I$1:$L$33,MATCH('RP2016'!AF389,PDC!I:I,0),MATCH(PDC!$K$1,PDC!$I$1:$L$1,0))</f>
        <v>Ouvriers non qualifiés de type industriel</v>
      </c>
      <c r="AE389" t="s">
        <v>200</v>
      </c>
      <c r="AF389" t="s">
        <v>290</v>
      </c>
      <c r="AG389" t="s">
        <v>123</v>
      </c>
      <c r="AH389" s="58">
        <v>320.79836406351501</v>
      </c>
      <c r="AI389">
        <f t="shared" ref="AI389:AI452" si="118">IF(AH389&lt;5,"(s)",AH389)</f>
        <v>320.79836406351501</v>
      </c>
      <c r="AL389" t="str">
        <f t="shared" ref="AL389:AL452" si="119">AN389&amp;"_"&amp;AM389</f>
        <v>8419_Construction</v>
      </c>
      <c r="AM389" t="str">
        <f>INDEX(PDC!$F$42:$G$60,MATCH('RP2016'!$AO389,PDC!$F$42:$F$60,0),2)</f>
        <v>Construction</v>
      </c>
      <c r="AN389">
        <v>8419</v>
      </c>
      <c r="AO389" t="s">
        <v>216</v>
      </c>
      <c r="AP389">
        <v>1890.05</v>
      </c>
      <c r="AQ389">
        <v>264.92</v>
      </c>
      <c r="AR389">
        <v>291.83</v>
      </c>
      <c r="AS389">
        <v>22.28</v>
      </c>
      <c r="AT389">
        <f t="shared" ref="AT389:AT452" si="120">SUM(AP389:AQ389)</f>
        <v>2154.9699999999998</v>
      </c>
      <c r="AU389">
        <f t="shared" ref="AU389:AU452" si="121">SUM(AR389:AS389)</f>
        <v>314.11</v>
      </c>
      <c r="AV389" s="82">
        <f t="shared" ref="AV389:AV452" si="122">IF(COUNTBLANK(AP389)=1,0,IF(AP389&lt;5,"(s)",AP389))</f>
        <v>1890.05</v>
      </c>
      <c r="AW389" s="82">
        <f t="shared" ref="AW389:AW452" si="123">IF(COUNTBLANK(AQ389)=1,0,IF(AQ389&lt;5,"(s)",AQ389))</f>
        <v>264.92</v>
      </c>
      <c r="AX389" s="82">
        <f t="shared" ref="AX389:AX452" si="124">IF(COUNTBLANK(AR389)=1,0,IF(AR389&lt;5,"(s)",AR389))</f>
        <v>291.83</v>
      </c>
      <c r="AY389" s="82">
        <f t="shared" ref="AY389:AY452" si="125">IF(COUNTBLANK(AS389)=1,0,IF(AS389&lt;5,"(s)",AS389))</f>
        <v>22.28</v>
      </c>
      <c r="AZ389" s="82">
        <f t="shared" ref="AZ389:AZ452" si="126">IF(AT389=0,0,IF(AT389&lt;5,"(s)",AT389))</f>
        <v>2154.9699999999998</v>
      </c>
      <c r="BA389" s="82">
        <f t="shared" ref="BA389:BA452" si="127">IF(AU389=0,0,IF(AU389&lt;5,"(s)",AU389))</f>
        <v>314.11</v>
      </c>
      <c r="BB389" s="82">
        <f t="shared" ref="BB389:BB452" si="128">IF(OR(AZ389="(s)",BA389="(s)"),"",AZ389+BA389)</f>
        <v>2469.08</v>
      </c>
      <c r="BE389" t="str">
        <f t="shared" ref="BE389:BE452" si="129">BI389&amp;"_"&amp;BH389&amp;"_TP"&amp;BG389&amp;"_SEXE"&amp;BF389</f>
        <v>8409_GZ_TP1_SEXE1</v>
      </c>
      <c r="BF389">
        <v>1</v>
      </c>
      <c r="BG389" t="s">
        <v>199</v>
      </c>
      <c r="BH389" t="s">
        <v>217</v>
      </c>
      <c r="BI389" t="s">
        <v>135</v>
      </c>
      <c r="BJ389" s="61">
        <v>12028.8439883259</v>
      </c>
      <c r="BK389" s="61">
        <f t="shared" ref="BK389:BK452" si="130">IF(BJ389&lt;5,"(s)",BJ389)</f>
        <v>12028.8439883259</v>
      </c>
    </row>
    <row r="390" spans="1:63" x14ac:dyDescent="0.35">
      <c r="A390" t="str">
        <f t="shared" si="116"/>
        <v>8403_Agriculture, sylviculture et pêche_1</v>
      </c>
      <c r="B390" t="str">
        <f>INDEX(PDC!$F$1:$G$40,MATCH('RP2016'!C390,PDC!F:F,0),MATCH(PDC!$G$1,PDC!$F$1:$G$1,0))</f>
        <v>Agriculture, sylviculture et pêche</v>
      </c>
      <c r="C390" t="s">
        <v>198</v>
      </c>
      <c r="D390" t="s">
        <v>121</v>
      </c>
      <c r="E390" t="s">
        <v>199</v>
      </c>
      <c r="F390" s="58">
        <v>375.44622485042402</v>
      </c>
      <c r="G390">
        <f>F390</f>
        <v>375.44622485042402</v>
      </c>
      <c r="AC390" t="str">
        <f t="shared" si="117"/>
        <v>8404_Ouvriers non qualifiés de type artisanal_1</v>
      </c>
      <c r="AD390" t="str">
        <f>INDEX(PDC!$I$1:$L$33,MATCH('RP2016'!AF390,PDC!I:I,0),MATCH(PDC!$K$1,PDC!$I$1:$L$1,0))</f>
        <v>Ouvriers non qualifiés de type artisanal</v>
      </c>
      <c r="AE390" t="s">
        <v>199</v>
      </c>
      <c r="AF390" t="s">
        <v>291</v>
      </c>
      <c r="AG390" t="s">
        <v>123</v>
      </c>
      <c r="AH390" s="58">
        <v>512.73589233334098</v>
      </c>
      <c r="AI390">
        <f t="shared" si="118"/>
        <v>512.73589233334098</v>
      </c>
      <c r="AL390" t="str">
        <f t="shared" si="119"/>
        <v>8419_Commerce ; réparation d'automobiles et de motocycles</v>
      </c>
      <c r="AM390" t="str">
        <f>INDEX(PDC!$F$42:$G$60,MATCH('RP2016'!$AO390,PDC!$F$42:$F$60,0),2)</f>
        <v>Commerce ; réparation d'automobiles et de motocycles</v>
      </c>
      <c r="AN390">
        <v>8419</v>
      </c>
      <c r="AO390" t="s">
        <v>217</v>
      </c>
      <c r="AP390">
        <v>2134.5500000000002</v>
      </c>
      <c r="AQ390">
        <v>1811.68</v>
      </c>
      <c r="AR390">
        <v>230.06</v>
      </c>
      <c r="AS390">
        <v>234.07</v>
      </c>
      <c r="AT390">
        <f t="shared" si="120"/>
        <v>3946.2300000000005</v>
      </c>
      <c r="AU390">
        <f t="shared" si="121"/>
        <v>464.13</v>
      </c>
      <c r="AV390" s="82">
        <f t="shared" si="122"/>
        <v>2134.5500000000002</v>
      </c>
      <c r="AW390" s="82">
        <f t="shared" si="123"/>
        <v>1811.68</v>
      </c>
      <c r="AX390" s="82">
        <f t="shared" si="124"/>
        <v>230.06</v>
      </c>
      <c r="AY390" s="82">
        <f t="shared" si="125"/>
        <v>234.07</v>
      </c>
      <c r="AZ390" s="82">
        <f t="shared" si="126"/>
        <v>3946.2300000000005</v>
      </c>
      <c r="BA390" s="82">
        <f t="shared" si="127"/>
        <v>464.13</v>
      </c>
      <c r="BB390" s="82">
        <f t="shared" si="128"/>
        <v>4410.3600000000006</v>
      </c>
      <c r="BE390" t="str">
        <f t="shared" si="129"/>
        <v>8409_GZ_TP2_SEXE1</v>
      </c>
      <c r="BF390">
        <v>1</v>
      </c>
      <c r="BG390" t="s">
        <v>200</v>
      </c>
      <c r="BH390" t="s">
        <v>217</v>
      </c>
      <c r="BI390" t="s">
        <v>135</v>
      </c>
      <c r="BJ390" s="61">
        <v>1169.4014075515699</v>
      </c>
      <c r="BK390" s="61">
        <f t="shared" si="130"/>
        <v>1169.4014075515699</v>
      </c>
    </row>
    <row r="391" spans="1:63" x14ac:dyDescent="0.35">
      <c r="A391" t="str">
        <f t="shared" si="116"/>
        <v>8403_Agriculture, sylviculture et pêche_2</v>
      </c>
      <c r="B391" t="str">
        <f>INDEX(PDC!$F$1:$G$40,MATCH('RP2016'!C391,PDC!F:F,0),MATCH(PDC!$G$1,PDC!$F$1:$G$1,0))</f>
        <v>Agriculture, sylviculture et pêche</v>
      </c>
      <c r="C391" t="s">
        <v>198</v>
      </c>
      <c r="D391" t="s">
        <v>121</v>
      </c>
      <c r="E391" t="s">
        <v>200</v>
      </c>
      <c r="F391" s="58">
        <v>105.11255322896</v>
      </c>
      <c r="G391">
        <f>F391</f>
        <v>105.11255322896</v>
      </c>
      <c r="AC391" t="str">
        <f t="shared" si="117"/>
        <v>8404_Ouvriers non qualifiés de type artisanal_2</v>
      </c>
      <c r="AD391" t="str">
        <f>INDEX(PDC!$I$1:$L$33,MATCH('RP2016'!AF391,PDC!I:I,0),MATCH(PDC!$K$1,PDC!$I$1:$L$1,0))</f>
        <v>Ouvriers non qualifiés de type artisanal</v>
      </c>
      <c r="AE391" t="s">
        <v>200</v>
      </c>
      <c r="AF391" t="s">
        <v>291</v>
      </c>
      <c r="AG391" t="s">
        <v>123</v>
      </c>
      <c r="AH391" s="58">
        <v>185.73295898729501</v>
      </c>
      <c r="AI391">
        <f t="shared" si="118"/>
        <v>185.73295898729501</v>
      </c>
      <c r="AL391" t="str">
        <f t="shared" si="119"/>
        <v>8419_Transports et entreposage</v>
      </c>
      <c r="AM391" t="str">
        <f>INDEX(PDC!$F$42:$G$60,MATCH('RP2016'!$AO391,PDC!$F$42:$F$60,0),2)</f>
        <v>Transports et entreposage</v>
      </c>
      <c r="AN391">
        <v>8419</v>
      </c>
      <c r="AO391" t="s">
        <v>218</v>
      </c>
      <c r="AP391">
        <v>831.5</v>
      </c>
      <c r="AQ391">
        <v>297.77</v>
      </c>
      <c r="AR391">
        <v>75.680000000000007</v>
      </c>
      <c r="AS391">
        <v>21.22</v>
      </c>
      <c r="AT391">
        <f t="shared" si="120"/>
        <v>1129.27</v>
      </c>
      <c r="AU391">
        <f t="shared" si="121"/>
        <v>96.9</v>
      </c>
      <c r="AV391" s="82">
        <f t="shared" si="122"/>
        <v>831.5</v>
      </c>
      <c r="AW391" s="82">
        <f t="shared" si="123"/>
        <v>297.77</v>
      </c>
      <c r="AX391" s="82">
        <f t="shared" si="124"/>
        <v>75.680000000000007</v>
      </c>
      <c r="AY391" s="82">
        <f t="shared" si="125"/>
        <v>21.22</v>
      </c>
      <c r="AZ391" s="82">
        <f t="shared" si="126"/>
        <v>1129.27</v>
      </c>
      <c r="BA391" s="82">
        <f t="shared" si="127"/>
        <v>96.9</v>
      </c>
      <c r="BB391" s="82">
        <f t="shared" si="128"/>
        <v>1226.17</v>
      </c>
      <c r="BE391" t="str">
        <f t="shared" si="129"/>
        <v>8409_HZ_TP1_SEXE1</v>
      </c>
      <c r="BF391">
        <v>1</v>
      </c>
      <c r="BG391" t="s">
        <v>199</v>
      </c>
      <c r="BH391" t="s">
        <v>218</v>
      </c>
      <c r="BI391" t="s">
        <v>135</v>
      </c>
      <c r="BJ391" s="61">
        <v>5938.4014782347103</v>
      </c>
      <c r="BK391" s="61">
        <f t="shared" si="130"/>
        <v>5938.4014782347103</v>
      </c>
    </row>
    <row r="392" spans="1:63" x14ac:dyDescent="0.35">
      <c r="A392" t="str">
        <f t="shared" si="116"/>
        <v>8403_Industries extractives _1</v>
      </c>
      <c r="B392" t="str">
        <f>INDEX(PDC!$F$1:$G$40,MATCH('RP2016'!C392,PDC!F:F,0),MATCH(PDC!$G$1,PDC!$F$1:$G$1,0))</f>
        <v xml:space="preserve">Industries extractives </v>
      </c>
      <c r="C392" t="s">
        <v>201</v>
      </c>
      <c r="D392" t="s">
        <v>121</v>
      </c>
      <c r="E392" t="s">
        <v>199</v>
      </c>
      <c r="F392" s="58">
        <v>23.0282120442427</v>
      </c>
      <c r="G392" t="s">
        <v>242</v>
      </c>
      <c r="AA392" s="77"/>
      <c r="AC392" t="str">
        <f t="shared" si="117"/>
        <v>8404_Ouvriers agricoles_1</v>
      </c>
      <c r="AD392" t="str">
        <f>INDEX(PDC!$I$1:$L$33,MATCH('RP2016'!AF392,PDC!I:I,0),MATCH(PDC!$K$1,PDC!$I$1:$L$1,0))</f>
        <v>Ouvriers agricoles</v>
      </c>
      <c r="AE392" t="s">
        <v>199</v>
      </c>
      <c r="AF392" t="s">
        <v>109</v>
      </c>
      <c r="AG392" t="s">
        <v>123</v>
      </c>
      <c r="AH392" s="58">
        <v>167.90129367662499</v>
      </c>
      <c r="AI392">
        <f t="shared" si="118"/>
        <v>167.90129367662499</v>
      </c>
      <c r="AL392" t="str">
        <f t="shared" si="119"/>
        <v>8419_Hébergement et restauration</v>
      </c>
      <c r="AM392" t="str">
        <f>INDEX(PDC!$F$42:$G$60,MATCH('RP2016'!$AO392,PDC!$F$42:$F$60,0),2)</f>
        <v>Hébergement et restauration</v>
      </c>
      <c r="AN392">
        <v>8419</v>
      </c>
      <c r="AO392" t="s">
        <v>219</v>
      </c>
      <c r="AP392">
        <v>369.49</v>
      </c>
      <c r="AQ392">
        <v>527.05999999999995</v>
      </c>
      <c r="AR392">
        <v>80.81</v>
      </c>
      <c r="AS392">
        <v>126.98</v>
      </c>
      <c r="AT392">
        <f t="shared" si="120"/>
        <v>896.55</v>
      </c>
      <c r="AU392">
        <f t="shared" si="121"/>
        <v>207.79000000000002</v>
      </c>
      <c r="AV392" s="82">
        <f t="shared" si="122"/>
        <v>369.49</v>
      </c>
      <c r="AW392" s="82">
        <f t="shared" si="123"/>
        <v>527.05999999999995</v>
      </c>
      <c r="AX392" s="82">
        <f t="shared" si="124"/>
        <v>80.81</v>
      </c>
      <c r="AY392" s="82">
        <f t="shared" si="125"/>
        <v>126.98</v>
      </c>
      <c r="AZ392" s="82">
        <f t="shared" si="126"/>
        <v>896.55</v>
      </c>
      <c r="BA392" s="82">
        <f t="shared" si="127"/>
        <v>207.79000000000002</v>
      </c>
      <c r="BB392" s="82">
        <f t="shared" si="128"/>
        <v>1104.3399999999999</v>
      </c>
      <c r="BE392" t="str">
        <f t="shared" si="129"/>
        <v>8409_HZ_TP2_SEXE1</v>
      </c>
      <c r="BF392">
        <v>1</v>
      </c>
      <c r="BG392" t="s">
        <v>200</v>
      </c>
      <c r="BH392" t="s">
        <v>218</v>
      </c>
      <c r="BI392" t="s">
        <v>135</v>
      </c>
      <c r="BJ392" s="61">
        <v>411.52848069129197</v>
      </c>
      <c r="BK392" s="61">
        <f t="shared" si="130"/>
        <v>411.52848069129197</v>
      </c>
    </row>
    <row r="393" spans="1:63" x14ac:dyDescent="0.35">
      <c r="A393" t="str">
        <f t="shared" si="116"/>
        <v>8403_Industries extractives _2</v>
      </c>
      <c r="B393" t="str">
        <f>INDEX(PDC!$F$1:$G$40,MATCH('RP2016'!C393,PDC!F:F,0),MATCH(PDC!$G$1,PDC!$F$1:$G$1,0))</f>
        <v xml:space="preserve">Industries extractives </v>
      </c>
      <c r="C393" t="s">
        <v>201</v>
      </c>
      <c r="D393" t="s">
        <v>121</v>
      </c>
      <c r="E393" t="s">
        <v>200</v>
      </c>
      <c r="F393" s="58">
        <v>0.899274475330201</v>
      </c>
      <c r="G393" s="58" t="s">
        <v>242</v>
      </c>
      <c r="H393" s="58"/>
      <c r="I393" s="58"/>
      <c r="J393" s="58"/>
      <c r="AC393" t="str">
        <f t="shared" si="117"/>
        <v>8404_Ouvriers agricoles_2</v>
      </c>
      <c r="AD393" t="str">
        <f>INDEX(PDC!$I$1:$L$33,MATCH('RP2016'!AF393,PDC!I:I,0),MATCH(PDC!$K$1,PDC!$I$1:$L$1,0))</f>
        <v>Ouvriers agricoles</v>
      </c>
      <c r="AE393" t="s">
        <v>200</v>
      </c>
      <c r="AF393" t="s">
        <v>109</v>
      </c>
      <c r="AG393" t="s">
        <v>123</v>
      </c>
      <c r="AH393" s="58">
        <v>37.136534808591797</v>
      </c>
      <c r="AI393">
        <f t="shared" si="118"/>
        <v>37.136534808591797</v>
      </c>
      <c r="AL393" t="str">
        <f t="shared" si="119"/>
        <v>8419_Information et communication</v>
      </c>
      <c r="AM393" t="str">
        <f>INDEX(PDC!$F$42:$G$60,MATCH('RP2016'!$AO393,PDC!$F$42:$F$60,0),2)</f>
        <v>Information et communication</v>
      </c>
      <c r="AN393">
        <v>8419</v>
      </c>
      <c r="AO393" t="s">
        <v>319</v>
      </c>
      <c r="AP393">
        <v>203.77</v>
      </c>
      <c r="AQ393">
        <v>105.38</v>
      </c>
      <c r="AR393">
        <v>45.49</v>
      </c>
      <c r="AS393">
        <v>14.22</v>
      </c>
      <c r="AT393">
        <f t="shared" si="120"/>
        <v>309.14999999999998</v>
      </c>
      <c r="AU393">
        <f t="shared" si="121"/>
        <v>59.71</v>
      </c>
      <c r="AV393" s="82">
        <f t="shared" si="122"/>
        <v>203.77</v>
      </c>
      <c r="AW393" s="82">
        <f t="shared" si="123"/>
        <v>105.38</v>
      </c>
      <c r="AX393" s="82">
        <f t="shared" si="124"/>
        <v>45.49</v>
      </c>
      <c r="AY393" s="82">
        <f t="shared" si="125"/>
        <v>14.22</v>
      </c>
      <c r="AZ393" s="82">
        <f t="shared" si="126"/>
        <v>309.14999999999998</v>
      </c>
      <c r="BA393" s="82">
        <f t="shared" si="127"/>
        <v>59.71</v>
      </c>
      <c r="BB393" s="82">
        <f t="shared" si="128"/>
        <v>368.85999999999996</v>
      </c>
      <c r="BE393" t="str">
        <f t="shared" si="129"/>
        <v>8409_IZ_TP1_SEXE1</v>
      </c>
      <c r="BF393">
        <v>1</v>
      </c>
      <c r="BG393" t="s">
        <v>199</v>
      </c>
      <c r="BH393" t="s">
        <v>219</v>
      </c>
      <c r="BI393" t="s">
        <v>135</v>
      </c>
      <c r="BJ393" s="61">
        <v>3015.0328818507301</v>
      </c>
      <c r="BK393" s="61">
        <f t="shared" si="130"/>
        <v>3015.0328818507301</v>
      </c>
    </row>
    <row r="394" spans="1:63" x14ac:dyDescent="0.35">
      <c r="A394" t="str">
        <f t="shared" si="116"/>
        <v>8403_Fabrication de denrées alimentaires, de boissons et de produits à base de tabac_1</v>
      </c>
      <c r="B394" t="str">
        <f>INDEX(PDC!$F$1:$G$40,MATCH('RP2016'!C394,PDC!F:F,0),MATCH(PDC!$G$1,PDC!$F$1:$G$1,0))</f>
        <v>Fabrication de denrées alimentaires, de boissons et de produits à base de tabac</v>
      </c>
      <c r="C394" t="s">
        <v>202</v>
      </c>
      <c r="D394" t="s">
        <v>121</v>
      </c>
      <c r="E394" t="s">
        <v>199</v>
      </c>
      <c r="F394" s="58">
        <v>534.38618322084301</v>
      </c>
      <c r="G394">
        <f t="shared" ref="G394:G410" si="131">F394</f>
        <v>534.38618322084301</v>
      </c>
      <c r="AC394" t="str">
        <f t="shared" si="117"/>
        <v>8405_Professions libérales*_1</v>
      </c>
      <c r="AD394" t="str">
        <f>INDEX(PDC!$I$1:$L$33,MATCH('RP2016'!AF394,PDC!I:I,0),MATCH(PDC!$K$1,PDC!$I$1:$L$1,0))</f>
        <v>Professions libérales*</v>
      </c>
      <c r="AE394" t="s">
        <v>199</v>
      </c>
      <c r="AF394" t="s">
        <v>273</v>
      </c>
      <c r="AG394" t="s">
        <v>127</v>
      </c>
      <c r="AH394" s="58">
        <v>50.312457185892299</v>
      </c>
      <c r="AI394">
        <f t="shared" si="118"/>
        <v>50.312457185892299</v>
      </c>
      <c r="AL394" t="str">
        <f t="shared" si="119"/>
        <v>8419_Activités financières et d'assurance</v>
      </c>
      <c r="AM394" t="str">
        <f>INDEX(PDC!$F$42:$G$60,MATCH('RP2016'!$AO394,PDC!$F$42:$F$60,0),2)</f>
        <v>Activités financières et d'assurance</v>
      </c>
      <c r="AN394">
        <v>8419</v>
      </c>
      <c r="AO394" t="s">
        <v>223</v>
      </c>
      <c r="AP394">
        <v>256.20999999999998</v>
      </c>
      <c r="AQ394">
        <v>463.33</v>
      </c>
      <c r="AR394">
        <v>4.92</v>
      </c>
      <c r="AS394">
        <v>42.81</v>
      </c>
      <c r="AT394">
        <f t="shared" si="120"/>
        <v>719.54</v>
      </c>
      <c r="AU394">
        <f t="shared" si="121"/>
        <v>47.730000000000004</v>
      </c>
      <c r="AV394" s="82">
        <f t="shared" si="122"/>
        <v>256.20999999999998</v>
      </c>
      <c r="AW394" s="82">
        <f t="shared" si="123"/>
        <v>463.33</v>
      </c>
      <c r="AX394" s="82" t="str">
        <f t="shared" si="124"/>
        <v>(s)</v>
      </c>
      <c r="AY394" s="82">
        <f t="shared" si="125"/>
        <v>42.81</v>
      </c>
      <c r="AZ394" s="82">
        <f t="shared" si="126"/>
        <v>719.54</v>
      </c>
      <c r="BA394" s="82">
        <f t="shared" si="127"/>
        <v>47.730000000000004</v>
      </c>
      <c r="BB394" s="82">
        <f t="shared" si="128"/>
        <v>767.27</v>
      </c>
      <c r="BE394" t="str">
        <f t="shared" si="129"/>
        <v>8409_IZ_TP2_SEXE1</v>
      </c>
      <c r="BF394">
        <v>1</v>
      </c>
      <c r="BG394" t="s">
        <v>200</v>
      </c>
      <c r="BH394" t="s">
        <v>219</v>
      </c>
      <c r="BI394" t="s">
        <v>135</v>
      </c>
      <c r="BJ394" s="61">
        <v>1054.4127901275299</v>
      </c>
      <c r="BK394" s="61">
        <f t="shared" si="130"/>
        <v>1054.4127901275299</v>
      </c>
    </row>
    <row r="395" spans="1:63" x14ac:dyDescent="0.35">
      <c r="A395" t="str">
        <f t="shared" si="116"/>
        <v>8403_Fabrication de denrées alimentaires, de boissons et de produits à base de tabac_2</v>
      </c>
      <c r="B395" t="str">
        <f>INDEX(PDC!$F$1:$G$40,MATCH('RP2016'!C395,PDC!F:F,0),MATCH(PDC!$G$1,PDC!$F$1:$G$1,0))</f>
        <v>Fabrication de denrées alimentaires, de boissons et de produits à base de tabac</v>
      </c>
      <c r="C395" t="s">
        <v>202</v>
      </c>
      <c r="D395" t="s">
        <v>121</v>
      </c>
      <c r="E395" t="s">
        <v>200</v>
      </c>
      <c r="F395" s="58">
        <v>355.12687327225302</v>
      </c>
      <c r="G395">
        <f t="shared" si="131"/>
        <v>355.12687327225302</v>
      </c>
      <c r="AC395" t="str">
        <f t="shared" si="117"/>
        <v>8405_Professions libérales*_2</v>
      </c>
      <c r="AD395" t="str">
        <f>INDEX(PDC!$I$1:$L$33,MATCH('RP2016'!AF395,PDC!I:I,0),MATCH(PDC!$K$1,PDC!$I$1:$L$1,0))</f>
        <v>Professions libérales*</v>
      </c>
      <c r="AE395" t="s">
        <v>200</v>
      </c>
      <c r="AF395" t="s">
        <v>273</v>
      </c>
      <c r="AG395" t="s">
        <v>127</v>
      </c>
      <c r="AH395" s="58">
        <v>148.41702160859299</v>
      </c>
      <c r="AI395">
        <f t="shared" si="118"/>
        <v>148.41702160859299</v>
      </c>
      <c r="AL395" t="str">
        <f t="shared" si="119"/>
        <v>8419_Activités immobilières</v>
      </c>
      <c r="AM395" t="str">
        <f>INDEX(PDC!$F$42:$G$60,MATCH('RP2016'!$AO395,PDC!$F$42:$F$60,0),2)</f>
        <v>Activités immobilières</v>
      </c>
      <c r="AN395">
        <v>8419</v>
      </c>
      <c r="AO395" t="s">
        <v>224</v>
      </c>
      <c r="AP395">
        <v>104.02</v>
      </c>
      <c r="AQ395">
        <v>143.35</v>
      </c>
      <c r="AR395">
        <v>2.78</v>
      </c>
      <c r="AS395">
        <v>21.01</v>
      </c>
      <c r="AT395">
        <f t="shared" si="120"/>
        <v>247.37</v>
      </c>
      <c r="AU395">
        <f t="shared" si="121"/>
        <v>23.790000000000003</v>
      </c>
      <c r="AV395" s="82">
        <f t="shared" si="122"/>
        <v>104.02</v>
      </c>
      <c r="AW395" s="82">
        <f t="shared" si="123"/>
        <v>143.35</v>
      </c>
      <c r="AX395" s="82" t="str">
        <f t="shared" si="124"/>
        <v>(s)</v>
      </c>
      <c r="AY395" s="82">
        <f t="shared" si="125"/>
        <v>21.01</v>
      </c>
      <c r="AZ395" s="82">
        <f t="shared" si="126"/>
        <v>247.37</v>
      </c>
      <c r="BA395" s="82">
        <f t="shared" si="127"/>
        <v>23.790000000000003</v>
      </c>
      <c r="BB395" s="82">
        <f t="shared" si="128"/>
        <v>271.16000000000003</v>
      </c>
      <c r="BE395" t="str">
        <f t="shared" si="129"/>
        <v>8409_JZ_TP1_SEXE1</v>
      </c>
      <c r="BF395">
        <v>1</v>
      </c>
      <c r="BG395" t="s">
        <v>199</v>
      </c>
      <c r="BH395" t="s">
        <v>319</v>
      </c>
      <c r="BI395" t="s">
        <v>135</v>
      </c>
      <c r="BJ395" s="61">
        <v>7234.9584585724897</v>
      </c>
      <c r="BK395" s="61">
        <f t="shared" si="130"/>
        <v>7234.9584585724897</v>
      </c>
    </row>
    <row r="396" spans="1:63" x14ac:dyDescent="0.35">
      <c r="A396" t="str">
        <f t="shared" si="116"/>
        <v>8403_Fabrication de textiles, industries de l'habillement, industrie du cuir et de la chaussure_1</v>
      </c>
      <c r="B396" t="str">
        <f>INDEX(PDC!$F$1:$G$40,MATCH('RP2016'!C396,PDC!F:F,0),MATCH(PDC!$G$1,PDC!$F$1:$G$1,0))</f>
        <v>Fabrication de textiles, industries de l'habillement, industrie du cuir et de la chaussure</v>
      </c>
      <c r="C396" t="s">
        <v>203</v>
      </c>
      <c r="D396" t="s">
        <v>121</v>
      </c>
      <c r="E396" t="s">
        <v>199</v>
      </c>
      <c r="F396" s="58">
        <v>20.845614755595101</v>
      </c>
      <c r="G396">
        <f t="shared" si="131"/>
        <v>20.845614755595101</v>
      </c>
      <c r="AC396" t="str">
        <f t="shared" si="117"/>
        <v>8405_Cadres de la fonction publique_1</v>
      </c>
      <c r="AD396" t="str">
        <f>INDEX(PDC!$I$1:$L$33,MATCH('RP2016'!AF396,PDC!I:I,0),MATCH(PDC!$K$1,PDC!$I$1:$L$1,0))</f>
        <v>Cadres de la fonction publique</v>
      </c>
      <c r="AE396" t="s">
        <v>199</v>
      </c>
      <c r="AF396" t="s">
        <v>274</v>
      </c>
      <c r="AG396" t="s">
        <v>127</v>
      </c>
      <c r="AH396" s="58">
        <v>192.70628996311601</v>
      </c>
      <c r="AI396">
        <f t="shared" si="118"/>
        <v>192.70628996311601</v>
      </c>
      <c r="AL396" t="str">
        <f t="shared" si="119"/>
        <v>8419_Activités scientifiques et techniques ; services administratifs et de soutien</v>
      </c>
      <c r="AM396" t="str">
        <f>INDEX(PDC!$F$42:$G$60,MATCH('RP2016'!$AO396,PDC!$F$42:$F$60,0),2)</f>
        <v>Activités scientifiques et techniques ; services administratifs et de soutien</v>
      </c>
      <c r="AN396">
        <v>8419</v>
      </c>
      <c r="AO396" t="s">
        <v>320</v>
      </c>
      <c r="AP396">
        <v>616.82000000000005</v>
      </c>
      <c r="AQ396">
        <v>744.01</v>
      </c>
      <c r="AR396">
        <v>385.64</v>
      </c>
      <c r="AS396">
        <v>193.9</v>
      </c>
      <c r="AT396">
        <f t="shared" si="120"/>
        <v>1360.83</v>
      </c>
      <c r="AU396">
        <f t="shared" si="121"/>
        <v>579.54</v>
      </c>
      <c r="AV396" s="82">
        <f t="shared" si="122"/>
        <v>616.82000000000005</v>
      </c>
      <c r="AW396" s="82">
        <f t="shared" si="123"/>
        <v>744.01</v>
      </c>
      <c r="AX396" s="82">
        <f t="shared" si="124"/>
        <v>385.64</v>
      </c>
      <c r="AY396" s="82">
        <f t="shared" si="125"/>
        <v>193.9</v>
      </c>
      <c r="AZ396" s="82">
        <f t="shared" si="126"/>
        <v>1360.83</v>
      </c>
      <c r="BA396" s="82">
        <f t="shared" si="127"/>
        <v>579.54</v>
      </c>
      <c r="BB396" s="82">
        <f t="shared" si="128"/>
        <v>1940.37</v>
      </c>
      <c r="BE396" t="str">
        <f t="shared" si="129"/>
        <v>8409_JZ_TP2_SEXE1</v>
      </c>
      <c r="BF396">
        <v>1</v>
      </c>
      <c r="BG396" t="s">
        <v>200</v>
      </c>
      <c r="BH396" t="s">
        <v>319</v>
      </c>
      <c r="BI396" t="s">
        <v>135</v>
      </c>
      <c r="BJ396" s="61">
        <v>458.19038490542403</v>
      </c>
      <c r="BK396" s="61">
        <f t="shared" si="130"/>
        <v>458.19038490542403</v>
      </c>
    </row>
    <row r="397" spans="1:63" x14ac:dyDescent="0.35">
      <c r="A397" t="str">
        <f t="shared" si="116"/>
        <v>8403_Fabrication de textiles, industries de l'habillement, industrie du cuir et de la chaussure_2</v>
      </c>
      <c r="B397" t="str">
        <f>INDEX(PDC!$F$1:$G$40,MATCH('RP2016'!C397,PDC!F:F,0),MATCH(PDC!$G$1,PDC!$F$1:$G$1,0))</f>
        <v>Fabrication de textiles, industries de l'habillement, industrie du cuir et de la chaussure</v>
      </c>
      <c r="C397" t="s">
        <v>203</v>
      </c>
      <c r="D397" t="s">
        <v>121</v>
      </c>
      <c r="E397" t="s">
        <v>200</v>
      </c>
      <c r="F397" s="58">
        <v>86.720333351102497</v>
      </c>
      <c r="G397">
        <f t="shared" si="131"/>
        <v>86.720333351102497</v>
      </c>
      <c r="AC397" t="str">
        <f t="shared" si="117"/>
        <v>8405_Cadres de la fonction publique_2</v>
      </c>
      <c r="AD397" t="str">
        <f>INDEX(PDC!$I$1:$L$33,MATCH('RP2016'!AF397,PDC!I:I,0),MATCH(PDC!$K$1,PDC!$I$1:$L$1,0))</f>
        <v>Cadres de la fonction publique</v>
      </c>
      <c r="AE397" t="s">
        <v>200</v>
      </c>
      <c r="AF397" t="s">
        <v>274</v>
      </c>
      <c r="AG397" t="s">
        <v>127</v>
      </c>
      <c r="AH397" s="58">
        <v>198.07816091090999</v>
      </c>
      <c r="AI397">
        <f t="shared" si="118"/>
        <v>198.07816091090999</v>
      </c>
      <c r="AL397" t="str">
        <f t="shared" si="119"/>
        <v>8419_Administration publique, enseignement, santé humaine et action sociale</v>
      </c>
      <c r="AM397" t="str">
        <f>INDEX(PDC!$F$42:$G$60,MATCH('RP2016'!$AO397,PDC!$F$42:$F$60,0),2)</f>
        <v>Administration publique, enseignement, santé humaine et action sociale</v>
      </c>
      <c r="AN397">
        <v>8419</v>
      </c>
      <c r="AO397" t="s">
        <v>321</v>
      </c>
      <c r="AP397">
        <v>1768.22</v>
      </c>
      <c r="AQ397">
        <v>5068.57</v>
      </c>
      <c r="AR397">
        <v>676.96</v>
      </c>
      <c r="AS397">
        <v>1576.15</v>
      </c>
      <c r="AT397">
        <f t="shared" si="120"/>
        <v>6836.79</v>
      </c>
      <c r="AU397">
        <f t="shared" si="121"/>
        <v>2253.11</v>
      </c>
      <c r="AV397" s="82">
        <f t="shared" si="122"/>
        <v>1768.22</v>
      </c>
      <c r="AW397" s="82">
        <f t="shared" si="123"/>
        <v>5068.57</v>
      </c>
      <c r="AX397" s="82">
        <f t="shared" si="124"/>
        <v>676.96</v>
      </c>
      <c r="AY397" s="82">
        <f t="shared" si="125"/>
        <v>1576.15</v>
      </c>
      <c r="AZ397" s="82">
        <f t="shared" si="126"/>
        <v>6836.79</v>
      </c>
      <c r="BA397" s="82">
        <f t="shared" si="127"/>
        <v>2253.11</v>
      </c>
      <c r="BB397" s="82">
        <f t="shared" si="128"/>
        <v>9089.9</v>
      </c>
      <c r="BE397" t="str">
        <f t="shared" si="129"/>
        <v>8409_KZ_TP1_SEXE1</v>
      </c>
      <c r="BF397">
        <v>1</v>
      </c>
      <c r="BG397" t="s">
        <v>199</v>
      </c>
      <c r="BH397" t="s">
        <v>223</v>
      </c>
      <c r="BI397" t="s">
        <v>135</v>
      </c>
      <c r="BJ397" s="61">
        <v>3055.6164903304498</v>
      </c>
      <c r="BK397" s="61">
        <f t="shared" si="130"/>
        <v>3055.6164903304498</v>
      </c>
    </row>
    <row r="398" spans="1:63" x14ac:dyDescent="0.35">
      <c r="A398" t="str">
        <f t="shared" si="116"/>
        <v>8403_Travail du bois, industries du papier et imprimerie _1</v>
      </c>
      <c r="B398" t="str">
        <f>INDEX(PDC!$F$1:$G$40,MATCH('RP2016'!C398,PDC!F:F,0),MATCH(PDC!$G$1,PDC!$F$1:$G$1,0))</f>
        <v xml:space="preserve">Travail du bois, industries du papier et imprimerie </v>
      </c>
      <c r="C398" t="s">
        <v>204</v>
      </c>
      <c r="D398" t="s">
        <v>121</v>
      </c>
      <c r="E398" t="s">
        <v>199</v>
      </c>
      <c r="F398" s="58">
        <v>149.88372194106</v>
      </c>
      <c r="G398">
        <f t="shared" si="131"/>
        <v>149.88372194106</v>
      </c>
      <c r="AC398" t="str">
        <f t="shared" si="117"/>
        <v>8405_Professeurs, professions scientifiques_1</v>
      </c>
      <c r="AD398" t="str">
        <f>INDEX(PDC!$I$1:$L$33,MATCH('RP2016'!AF398,PDC!I:I,0),MATCH(PDC!$K$1,PDC!$I$1:$L$1,0))</f>
        <v>Professeurs, professions scientifiques</v>
      </c>
      <c r="AE398" t="s">
        <v>199</v>
      </c>
      <c r="AF398" t="s">
        <v>275</v>
      </c>
      <c r="AG398" t="s">
        <v>127</v>
      </c>
      <c r="AH398" s="58">
        <v>246.25096001741699</v>
      </c>
      <c r="AI398">
        <f t="shared" si="118"/>
        <v>246.25096001741699</v>
      </c>
      <c r="AL398" t="str">
        <f t="shared" si="119"/>
        <v>8419_Autres activités de services</v>
      </c>
      <c r="AM398" t="str">
        <f>INDEX(PDC!$F$42:$G$60,MATCH('RP2016'!$AO398,PDC!$F$42:$F$60,0),2)</f>
        <v>Autres activités de services</v>
      </c>
      <c r="AN398">
        <v>8419</v>
      </c>
      <c r="AO398" t="s">
        <v>322</v>
      </c>
      <c r="AP398">
        <v>429.09</v>
      </c>
      <c r="AQ398">
        <v>706</v>
      </c>
      <c r="AR398">
        <v>124.66</v>
      </c>
      <c r="AS398">
        <v>225.99</v>
      </c>
      <c r="AT398">
        <f t="shared" si="120"/>
        <v>1135.0899999999999</v>
      </c>
      <c r="AU398">
        <f t="shared" si="121"/>
        <v>350.65</v>
      </c>
      <c r="AV398" s="82">
        <f t="shared" si="122"/>
        <v>429.09</v>
      </c>
      <c r="AW398" s="82">
        <f t="shared" si="123"/>
        <v>706</v>
      </c>
      <c r="AX398" s="82">
        <f t="shared" si="124"/>
        <v>124.66</v>
      </c>
      <c r="AY398" s="82">
        <f t="shared" si="125"/>
        <v>225.99</v>
      </c>
      <c r="AZ398" s="82">
        <f t="shared" si="126"/>
        <v>1135.0899999999999</v>
      </c>
      <c r="BA398" s="82">
        <f t="shared" si="127"/>
        <v>350.65</v>
      </c>
      <c r="BB398" s="82">
        <f t="shared" si="128"/>
        <v>1485.7399999999998</v>
      </c>
      <c r="BE398" t="str">
        <f t="shared" si="129"/>
        <v>8409_KZ_TP2_SEXE1</v>
      </c>
      <c r="BF398">
        <v>1</v>
      </c>
      <c r="BG398" t="s">
        <v>200</v>
      </c>
      <c r="BH398" t="s">
        <v>223</v>
      </c>
      <c r="BI398" t="s">
        <v>135</v>
      </c>
      <c r="BJ398" s="61">
        <v>189.91907556521099</v>
      </c>
      <c r="BK398" s="61">
        <f t="shared" si="130"/>
        <v>189.91907556521099</v>
      </c>
    </row>
    <row r="399" spans="1:63" x14ac:dyDescent="0.35">
      <c r="A399" t="str">
        <f t="shared" si="116"/>
        <v>8403_Travail du bois, industries du papier et imprimerie _2</v>
      </c>
      <c r="B399" t="str">
        <f>INDEX(PDC!$F$1:$G$40,MATCH('RP2016'!C399,PDC!F:F,0),MATCH(PDC!$G$1,PDC!$F$1:$G$1,0))</f>
        <v xml:space="preserve">Travail du bois, industries du papier et imprimerie </v>
      </c>
      <c r="C399" t="s">
        <v>204</v>
      </c>
      <c r="D399" t="s">
        <v>121</v>
      </c>
      <c r="E399" t="s">
        <v>200</v>
      </c>
      <c r="F399" s="58">
        <v>42.254698877000401</v>
      </c>
      <c r="G399">
        <f t="shared" si="131"/>
        <v>42.254698877000401</v>
      </c>
      <c r="AC399" t="str">
        <f t="shared" si="117"/>
        <v>8405_Professeurs, professions scientifiques_2</v>
      </c>
      <c r="AD399" t="str">
        <f>INDEX(PDC!$I$1:$L$33,MATCH('RP2016'!AF399,PDC!I:I,0),MATCH(PDC!$K$1,PDC!$I$1:$L$1,0))</f>
        <v>Professeurs, professions scientifiques</v>
      </c>
      <c r="AE399" t="s">
        <v>200</v>
      </c>
      <c r="AF399" t="s">
        <v>275</v>
      </c>
      <c r="AG399" t="s">
        <v>127</v>
      </c>
      <c r="AH399" s="58">
        <v>351.13649262067503</v>
      </c>
      <c r="AI399">
        <f t="shared" si="118"/>
        <v>351.13649262067503</v>
      </c>
      <c r="AL399" t="str">
        <f t="shared" si="119"/>
        <v>8419_Tous secteurs</v>
      </c>
      <c r="AM399" t="str">
        <f>INDEX(PDC!$F$42:$G$60,MATCH('RP2016'!$AO399,PDC!$F$42:$F$60,0),2)</f>
        <v>Tous secteurs</v>
      </c>
      <c r="AN399">
        <v>8419</v>
      </c>
      <c r="AO399" t="s">
        <v>78</v>
      </c>
      <c r="AP399">
        <v>12554.28</v>
      </c>
      <c r="AQ399">
        <v>11735.4</v>
      </c>
      <c r="AR399">
        <v>2379.44</v>
      </c>
      <c r="AS399">
        <v>2681.6</v>
      </c>
      <c r="AT399">
        <f t="shared" si="120"/>
        <v>24289.68</v>
      </c>
      <c r="AU399">
        <f t="shared" si="121"/>
        <v>5061.04</v>
      </c>
      <c r="AV399" s="82">
        <f t="shared" si="122"/>
        <v>12554.28</v>
      </c>
      <c r="AW399" s="82">
        <f t="shared" si="123"/>
        <v>11735.4</v>
      </c>
      <c r="AX399" s="82">
        <f t="shared" si="124"/>
        <v>2379.44</v>
      </c>
      <c r="AY399" s="82">
        <f t="shared" si="125"/>
        <v>2681.6</v>
      </c>
      <c r="AZ399" s="82">
        <f t="shared" si="126"/>
        <v>24289.68</v>
      </c>
      <c r="BA399" s="82">
        <f t="shared" si="127"/>
        <v>5061.04</v>
      </c>
      <c r="BB399" s="82">
        <f t="shared" si="128"/>
        <v>29350.720000000001</v>
      </c>
      <c r="BE399" t="str">
        <f t="shared" si="129"/>
        <v>8409_LZ_TP1_SEXE1</v>
      </c>
      <c r="BF399">
        <v>1</v>
      </c>
      <c r="BG399" t="s">
        <v>199</v>
      </c>
      <c r="BH399" t="s">
        <v>224</v>
      </c>
      <c r="BI399" t="s">
        <v>135</v>
      </c>
      <c r="BJ399" s="61">
        <v>1220.6740904098999</v>
      </c>
      <c r="BK399" s="61">
        <f t="shared" si="130"/>
        <v>1220.6740904098999</v>
      </c>
    </row>
    <row r="400" spans="1:63" x14ac:dyDescent="0.35">
      <c r="A400" t="str">
        <f t="shared" si="116"/>
        <v>8403_Industrie chimique_1</v>
      </c>
      <c r="B400" t="str">
        <f>INDEX(PDC!$F$1:$G$40,MATCH('RP2016'!C400,PDC!F:F,0),MATCH(PDC!$G$1,PDC!$F$1:$G$1,0))</f>
        <v>Industrie chimique</v>
      </c>
      <c r="C400" t="s">
        <v>205</v>
      </c>
      <c r="D400" t="s">
        <v>121</v>
      </c>
      <c r="E400" t="s">
        <v>199</v>
      </c>
      <c r="F400" s="58">
        <v>25.003954234078499</v>
      </c>
      <c r="G400">
        <f t="shared" si="131"/>
        <v>25.003954234078499</v>
      </c>
      <c r="AC400" t="str">
        <f t="shared" si="117"/>
        <v>8405_Professions de l'information, des arts et des spectacles_1</v>
      </c>
      <c r="AD400" t="str">
        <f>INDEX(PDC!$I$1:$L$33,MATCH('RP2016'!AF400,PDC!I:I,0),MATCH(PDC!$K$1,PDC!$I$1:$L$1,0))</f>
        <v>Professions de l'information, des arts et des spectacles</v>
      </c>
      <c r="AE400" t="s">
        <v>199</v>
      </c>
      <c r="AF400" t="s">
        <v>276</v>
      </c>
      <c r="AG400" t="s">
        <v>127</v>
      </c>
      <c r="AH400" s="58">
        <v>191.474861633324</v>
      </c>
      <c r="AI400">
        <f t="shared" si="118"/>
        <v>191.474861633324</v>
      </c>
      <c r="AL400" t="str">
        <f t="shared" si="119"/>
        <v>8420_Agriculture, sylviculture et pêche</v>
      </c>
      <c r="AM400" t="str">
        <f>INDEX(PDC!$F$42:$G$60,MATCH('RP2016'!$AO400,PDC!$F$42:$F$60,0),2)</f>
        <v>Agriculture, sylviculture et pêche</v>
      </c>
      <c r="AN400">
        <v>8420</v>
      </c>
      <c r="AO400" t="s">
        <v>198</v>
      </c>
      <c r="AP400">
        <v>165.13</v>
      </c>
      <c r="AQ400">
        <v>69.959999999999994</v>
      </c>
      <c r="AR400">
        <v>111.27</v>
      </c>
      <c r="AS400">
        <v>20.18</v>
      </c>
      <c r="AT400">
        <f t="shared" si="120"/>
        <v>235.08999999999997</v>
      </c>
      <c r="AU400">
        <f t="shared" si="121"/>
        <v>131.44999999999999</v>
      </c>
      <c r="AV400" s="82">
        <f t="shared" si="122"/>
        <v>165.13</v>
      </c>
      <c r="AW400" s="82">
        <f t="shared" si="123"/>
        <v>69.959999999999994</v>
      </c>
      <c r="AX400" s="82">
        <f t="shared" si="124"/>
        <v>111.27</v>
      </c>
      <c r="AY400" s="82">
        <f t="shared" si="125"/>
        <v>20.18</v>
      </c>
      <c r="AZ400" s="82">
        <f t="shared" si="126"/>
        <v>235.08999999999997</v>
      </c>
      <c r="BA400" s="82">
        <f t="shared" si="127"/>
        <v>131.44999999999999</v>
      </c>
      <c r="BB400" s="82">
        <f t="shared" si="128"/>
        <v>366.53999999999996</v>
      </c>
      <c r="BE400" t="str">
        <f t="shared" si="129"/>
        <v>8409_LZ_TP2_SEXE1</v>
      </c>
      <c r="BF400">
        <v>1</v>
      </c>
      <c r="BG400" t="s">
        <v>200</v>
      </c>
      <c r="BH400" t="s">
        <v>224</v>
      </c>
      <c r="BI400" t="s">
        <v>135</v>
      </c>
      <c r="BJ400" s="61">
        <v>95.871942186220807</v>
      </c>
      <c r="BK400" s="61">
        <f t="shared" si="130"/>
        <v>95.871942186220807</v>
      </c>
    </row>
    <row r="401" spans="1:63" x14ac:dyDescent="0.35">
      <c r="A401" t="str">
        <f t="shared" si="116"/>
        <v>8403_Industrie chimique_2</v>
      </c>
      <c r="B401" t="str">
        <f>INDEX(PDC!$F$1:$G$40,MATCH('RP2016'!C401,PDC!F:F,0),MATCH(PDC!$G$1,PDC!$F$1:$G$1,0))</f>
        <v>Industrie chimique</v>
      </c>
      <c r="C401" t="s">
        <v>205</v>
      </c>
      <c r="D401" t="s">
        <v>121</v>
      </c>
      <c r="E401" t="s">
        <v>200</v>
      </c>
      <c r="F401" s="58">
        <v>12.397445901174899</v>
      </c>
      <c r="G401">
        <f t="shared" si="131"/>
        <v>12.397445901174899</v>
      </c>
      <c r="AC401" t="str">
        <f t="shared" si="117"/>
        <v>8405_Professions de l'information, des arts et des spectacles_2</v>
      </c>
      <c r="AD401" t="str">
        <f>INDEX(PDC!$I$1:$L$33,MATCH('RP2016'!AF401,PDC!I:I,0),MATCH(PDC!$K$1,PDC!$I$1:$L$1,0))</f>
        <v>Professions de l'information, des arts et des spectacles</v>
      </c>
      <c r="AE401" t="s">
        <v>200</v>
      </c>
      <c r="AF401" t="s">
        <v>276</v>
      </c>
      <c r="AG401" t="s">
        <v>127</v>
      </c>
      <c r="AH401" s="58">
        <v>161.79876441981099</v>
      </c>
      <c r="AI401">
        <f t="shared" si="118"/>
        <v>161.79876441981099</v>
      </c>
      <c r="AL401" t="str">
        <f t="shared" si="119"/>
        <v>8420_Fabrication de denrées alimentaires, de boissons et  de produits à base de tabac</v>
      </c>
      <c r="AM401" t="str">
        <f>INDEX(PDC!$F$42:$G$60,MATCH('RP2016'!$AO401,PDC!$F$42:$F$60,0),2)</f>
        <v>Fabrication de denrées alimentaires, de boissons et  de produits à base de tabac</v>
      </c>
      <c r="AN401">
        <v>8420</v>
      </c>
      <c r="AO401" t="s">
        <v>314</v>
      </c>
      <c r="AP401">
        <v>607.45000000000005</v>
      </c>
      <c r="AQ401">
        <v>515.05999999999995</v>
      </c>
      <c r="AR401">
        <v>82.94</v>
      </c>
      <c r="AS401">
        <v>51.91</v>
      </c>
      <c r="AT401">
        <f t="shared" si="120"/>
        <v>1122.51</v>
      </c>
      <c r="AU401">
        <f t="shared" si="121"/>
        <v>134.85</v>
      </c>
      <c r="AV401" s="82">
        <f t="shared" si="122"/>
        <v>607.45000000000005</v>
      </c>
      <c r="AW401" s="82">
        <f t="shared" si="123"/>
        <v>515.05999999999995</v>
      </c>
      <c r="AX401" s="82">
        <f t="shared" si="124"/>
        <v>82.94</v>
      </c>
      <c r="AY401" s="82">
        <f t="shared" si="125"/>
        <v>51.91</v>
      </c>
      <c r="AZ401" s="82">
        <f t="shared" si="126"/>
        <v>1122.51</v>
      </c>
      <c r="BA401" s="82">
        <f t="shared" si="127"/>
        <v>134.85</v>
      </c>
      <c r="BB401" s="82">
        <f t="shared" si="128"/>
        <v>1257.3599999999999</v>
      </c>
      <c r="BE401" t="str">
        <f t="shared" si="129"/>
        <v>8409_MN_TP1_SEXE1</v>
      </c>
      <c r="BF401">
        <v>1</v>
      </c>
      <c r="BG401" t="s">
        <v>199</v>
      </c>
      <c r="BH401" t="s">
        <v>320</v>
      </c>
      <c r="BI401" t="s">
        <v>135</v>
      </c>
      <c r="BJ401" s="61">
        <v>16275.383294940801</v>
      </c>
      <c r="BK401" s="61">
        <f t="shared" si="130"/>
        <v>16275.383294940801</v>
      </c>
    </row>
    <row r="402" spans="1:63" x14ac:dyDescent="0.35">
      <c r="A402" t="str">
        <f t="shared" si="116"/>
        <v>8403_Industrie pharmaceutique_1</v>
      </c>
      <c r="B402" t="str">
        <f>INDEX(PDC!$F$1:$G$40,MATCH('RP2016'!C402,PDC!F:F,0),MATCH(PDC!$G$1,PDC!$F$1:$G$1,0))</f>
        <v>Industrie pharmaceutique</v>
      </c>
      <c r="C402" t="s">
        <v>206</v>
      </c>
      <c r="D402" t="s">
        <v>121</v>
      </c>
      <c r="E402" t="s">
        <v>199</v>
      </c>
      <c r="F402" s="58">
        <v>29.2087330014696</v>
      </c>
      <c r="G402">
        <f t="shared" si="131"/>
        <v>29.2087330014696</v>
      </c>
      <c r="AC402" t="str">
        <f t="shared" si="117"/>
        <v>8405_Cadres administratifs et commerciaux d'entreprise_1</v>
      </c>
      <c r="AD402" t="str">
        <f>INDEX(PDC!$I$1:$L$33,MATCH('RP2016'!AF402,PDC!I:I,0),MATCH(PDC!$K$1,PDC!$I$1:$L$1,0))</f>
        <v>Cadres administratifs et commerciaux d'entreprise</v>
      </c>
      <c r="AE402" t="s">
        <v>199</v>
      </c>
      <c r="AF402" t="s">
        <v>277</v>
      </c>
      <c r="AG402" t="s">
        <v>127</v>
      </c>
      <c r="AH402" s="58">
        <v>1598.0230471448001</v>
      </c>
      <c r="AI402">
        <f t="shared" si="118"/>
        <v>1598.0230471448001</v>
      </c>
      <c r="AL402" t="str">
        <f t="shared" si="119"/>
        <v>8420_Fabrication d'équipements électriques, électroniques, informatiques ; fabrication de machines</v>
      </c>
      <c r="AM402" t="str">
        <f>INDEX(PDC!$F$42:$G$60,MATCH('RP2016'!$AO402,PDC!$F$42:$F$60,0),2)</f>
        <v>Fabrication d'équipements électriques, électroniques, informatiques ; fabrication de machines</v>
      </c>
      <c r="AN402">
        <v>8420</v>
      </c>
      <c r="AO402" t="s">
        <v>315</v>
      </c>
      <c r="AP402">
        <v>362.42</v>
      </c>
      <c r="AQ402">
        <v>170.9</v>
      </c>
      <c r="AR402">
        <v>45.4</v>
      </c>
      <c r="AT402">
        <f t="shared" si="120"/>
        <v>533.32000000000005</v>
      </c>
      <c r="AU402">
        <f t="shared" si="121"/>
        <v>45.4</v>
      </c>
      <c r="AV402" s="82">
        <f t="shared" si="122"/>
        <v>362.42</v>
      </c>
      <c r="AW402" s="82">
        <f t="shared" si="123"/>
        <v>170.9</v>
      </c>
      <c r="AX402" s="82">
        <f t="shared" si="124"/>
        <v>45.4</v>
      </c>
      <c r="AY402" s="82">
        <f t="shared" si="125"/>
        <v>0</v>
      </c>
      <c r="AZ402" s="82">
        <f t="shared" si="126"/>
        <v>533.32000000000005</v>
      </c>
      <c r="BA402" s="82">
        <f t="shared" si="127"/>
        <v>45.4</v>
      </c>
      <c r="BB402" s="82">
        <f t="shared" si="128"/>
        <v>578.72</v>
      </c>
      <c r="BE402" t="str">
        <f t="shared" si="129"/>
        <v>8409_MN_TP2_SEXE1</v>
      </c>
      <c r="BF402">
        <v>1</v>
      </c>
      <c r="BG402" t="s">
        <v>200</v>
      </c>
      <c r="BH402" t="s">
        <v>320</v>
      </c>
      <c r="BI402" t="s">
        <v>135</v>
      </c>
      <c r="BJ402" s="61">
        <v>1776.7856271851599</v>
      </c>
      <c r="BK402" s="61">
        <f t="shared" si="130"/>
        <v>1776.7856271851599</v>
      </c>
    </row>
    <row r="403" spans="1:63" x14ac:dyDescent="0.35">
      <c r="A403" t="str">
        <f t="shared" si="116"/>
        <v>8403_Industrie pharmaceutique_2</v>
      </c>
      <c r="B403" t="str">
        <f>INDEX(PDC!$F$1:$G$40,MATCH('RP2016'!C403,PDC!F:F,0),MATCH(PDC!$G$1,PDC!$F$1:$G$1,0))</f>
        <v>Industrie pharmaceutique</v>
      </c>
      <c r="C403" t="s">
        <v>206</v>
      </c>
      <c r="D403" t="s">
        <v>121</v>
      </c>
      <c r="E403" t="s">
        <v>200</v>
      </c>
      <c r="F403" s="58">
        <v>29.8142200014032</v>
      </c>
      <c r="G403">
        <f t="shared" si="131"/>
        <v>29.8142200014032</v>
      </c>
      <c r="AC403" t="str">
        <f t="shared" si="117"/>
        <v>8405_Cadres administratifs et commerciaux d'entreprise_2</v>
      </c>
      <c r="AD403" t="str">
        <f>INDEX(PDC!$I$1:$L$33,MATCH('RP2016'!AF403,PDC!I:I,0),MATCH(PDC!$K$1,PDC!$I$1:$L$1,0))</f>
        <v>Cadres administratifs et commerciaux d'entreprise</v>
      </c>
      <c r="AE403" t="s">
        <v>200</v>
      </c>
      <c r="AF403" t="s">
        <v>277</v>
      </c>
      <c r="AG403" t="s">
        <v>127</v>
      </c>
      <c r="AH403" s="58">
        <v>1280.98005883459</v>
      </c>
      <c r="AI403">
        <f t="shared" si="118"/>
        <v>1280.98005883459</v>
      </c>
      <c r="AL403" t="str">
        <f t="shared" si="119"/>
        <v>8420_Fabrication de matériels de transport</v>
      </c>
      <c r="AM403" t="str">
        <f>INDEX(PDC!$F$42:$G$60,MATCH('RP2016'!$AO403,PDC!$F$42:$F$60,0),2)</f>
        <v>Fabrication de matériels de transport</v>
      </c>
      <c r="AN403">
        <v>8420</v>
      </c>
      <c r="AO403" t="s">
        <v>316</v>
      </c>
      <c r="AP403">
        <v>98.71</v>
      </c>
      <c r="AQ403">
        <v>13.15</v>
      </c>
      <c r="AR403">
        <v>9.9700000000000006</v>
      </c>
      <c r="AT403">
        <f t="shared" si="120"/>
        <v>111.86</v>
      </c>
      <c r="AU403">
        <f t="shared" si="121"/>
        <v>9.9700000000000006</v>
      </c>
      <c r="AV403" s="82">
        <f t="shared" si="122"/>
        <v>98.71</v>
      </c>
      <c r="AW403" s="82">
        <f t="shared" si="123"/>
        <v>13.15</v>
      </c>
      <c r="AX403" s="82">
        <f t="shared" si="124"/>
        <v>9.9700000000000006</v>
      </c>
      <c r="AY403" s="82">
        <f t="shared" si="125"/>
        <v>0</v>
      </c>
      <c r="AZ403" s="82">
        <f t="shared" si="126"/>
        <v>111.86</v>
      </c>
      <c r="BA403" s="82">
        <f t="shared" si="127"/>
        <v>9.9700000000000006</v>
      </c>
      <c r="BB403" s="82">
        <f t="shared" si="128"/>
        <v>121.83</v>
      </c>
      <c r="BE403" t="str">
        <f t="shared" si="129"/>
        <v>8409_OQ_TP1_SEXE1</v>
      </c>
      <c r="BF403">
        <v>1</v>
      </c>
      <c r="BG403" t="s">
        <v>199</v>
      </c>
      <c r="BH403" t="s">
        <v>321</v>
      </c>
      <c r="BI403" t="s">
        <v>135</v>
      </c>
      <c r="BJ403" s="61">
        <v>10384.372983949201</v>
      </c>
      <c r="BK403" s="61">
        <f t="shared" si="130"/>
        <v>10384.372983949201</v>
      </c>
    </row>
    <row r="404" spans="1:63" x14ac:dyDescent="0.35">
      <c r="A404" t="str">
        <f t="shared" si="116"/>
        <v>8403_Fabrication de produits en caoutchouc et en plastique ainsi que d'autres produits minéraux non métalliques_1</v>
      </c>
      <c r="B404" t="str">
        <f>INDEX(PDC!$F$1:$G$40,MATCH('RP2016'!C404,PDC!F:F,0),MATCH(PDC!$G$1,PDC!$F$1:$G$1,0))</f>
        <v>Fabrication de produits en caoutchouc et en plastique ainsi que d'autres produits minéraux non métalliques</v>
      </c>
      <c r="C404" t="s">
        <v>207</v>
      </c>
      <c r="D404" t="s">
        <v>121</v>
      </c>
      <c r="E404" t="s">
        <v>199</v>
      </c>
      <c r="F404" s="58">
        <v>407.33114181485797</v>
      </c>
      <c r="G404">
        <f t="shared" si="131"/>
        <v>407.33114181485797</v>
      </c>
      <c r="AC404" t="str">
        <f t="shared" si="117"/>
        <v>8405_Ingénieurs et cadres techniques d'entreprise_1</v>
      </c>
      <c r="AD404" t="str">
        <f>INDEX(PDC!$I$1:$L$33,MATCH('RP2016'!AF404,PDC!I:I,0),MATCH(PDC!$K$1,PDC!$I$1:$L$1,0))</f>
        <v>Ingénieurs et cadres techniques d'entreprise</v>
      </c>
      <c r="AE404" t="s">
        <v>199</v>
      </c>
      <c r="AF404" t="s">
        <v>101</v>
      </c>
      <c r="AG404" t="s">
        <v>127</v>
      </c>
      <c r="AH404" s="58">
        <v>2356.3327699229199</v>
      </c>
      <c r="AI404">
        <f t="shared" si="118"/>
        <v>2356.3327699229199</v>
      </c>
      <c r="AL404" t="str">
        <f t="shared" si="119"/>
        <v>8420_Fabrication d'autres produits industriels</v>
      </c>
      <c r="AM404" t="str">
        <f>INDEX(PDC!$F$42:$G$60,MATCH('RP2016'!$AO404,PDC!$F$42:$F$60,0),2)</f>
        <v>Fabrication d'autres produits industriels</v>
      </c>
      <c r="AN404">
        <v>8420</v>
      </c>
      <c r="AO404" t="s">
        <v>317</v>
      </c>
      <c r="AP404">
        <v>3371.19</v>
      </c>
      <c r="AQ404">
        <v>1300.93</v>
      </c>
      <c r="AR404">
        <v>232.51</v>
      </c>
      <c r="AS404">
        <v>141.08000000000001</v>
      </c>
      <c r="AT404">
        <f t="shared" si="120"/>
        <v>4672.12</v>
      </c>
      <c r="AU404">
        <f t="shared" si="121"/>
        <v>373.59000000000003</v>
      </c>
      <c r="AV404" s="82">
        <f t="shared" si="122"/>
        <v>3371.19</v>
      </c>
      <c r="AW404" s="82">
        <f t="shared" si="123"/>
        <v>1300.93</v>
      </c>
      <c r="AX404" s="82">
        <f t="shared" si="124"/>
        <v>232.51</v>
      </c>
      <c r="AY404" s="82">
        <f t="shared" si="125"/>
        <v>141.08000000000001</v>
      </c>
      <c r="AZ404" s="82">
        <f t="shared" si="126"/>
        <v>4672.12</v>
      </c>
      <c r="BA404" s="82">
        <f t="shared" si="127"/>
        <v>373.59000000000003</v>
      </c>
      <c r="BB404" s="82">
        <f t="shared" si="128"/>
        <v>5045.71</v>
      </c>
      <c r="BE404" t="str">
        <f t="shared" si="129"/>
        <v>8409_OQ_TP2_SEXE1</v>
      </c>
      <c r="BF404">
        <v>1</v>
      </c>
      <c r="BG404" t="s">
        <v>200</v>
      </c>
      <c r="BH404" t="s">
        <v>321</v>
      </c>
      <c r="BI404" t="s">
        <v>135</v>
      </c>
      <c r="BJ404" s="61">
        <v>1997.0874017947699</v>
      </c>
      <c r="BK404" s="61">
        <f t="shared" si="130"/>
        <v>1997.0874017947699</v>
      </c>
    </row>
    <row r="405" spans="1:63" x14ac:dyDescent="0.35">
      <c r="A405" t="str">
        <f t="shared" si="116"/>
        <v>8403_Fabrication de produits en caoutchouc et en plastique ainsi que d'autres produits minéraux non métalliques_2</v>
      </c>
      <c r="B405" t="str">
        <f>INDEX(PDC!$F$1:$G$40,MATCH('RP2016'!C405,PDC!F:F,0),MATCH(PDC!$G$1,PDC!$F$1:$G$1,0))</f>
        <v>Fabrication de produits en caoutchouc et en plastique ainsi que d'autres produits minéraux non métalliques</v>
      </c>
      <c r="C405" t="s">
        <v>207</v>
      </c>
      <c r="D405" t="s">
        <v>121</v>
      </c>
      <c r="E405" t="s">
        <v>200</v>
      </c>
      <c r="F405" s="58">
        <v>195.16827285948401</v>
      </c>
      <c r="G405">
        <f t="shared" si="131"/>
        <v>195.16827285948401</v>
      </c>
      <c r="AC405" t="str">
        <f t="shared" si="117"/>
        <v>8405_Ingénieurs et cadres techniques d'entreprise_2</v>
      </c>
      <c r="AD405" t="str">
        <f>INDEX(PDC!$I$1:$L$33,MATCH('RP2016'!AF405,PDC!I:I,0),MATCH(PDC!$K$1,PDC!$I$1:$L$1,0))</f>
        <v>Ingénieurs et cadres techniques d'entreprise</v>
      </c>
      <c r="AE405" t="s">
        <v>200</v>
      </c>
      <c r="AF405" t="s">
        <v>101</v>
      </c>
      <c r="AG405" t="s">
        <v>127</v>
      </c>
      <c r="AH405" s="58">
        <v>689.18402824949203</v>
      </c>
      <c r="AI405">
        <f t="shared" si="118"/>
        <v>689.18402824949203</v>
      </c>
      <c r="AL405" t="str">
        <f t="shared" si="119"/>
        <v>8420_Industries extractives,  énergie, eau, gestion des déchets et dépollution</v>
      </c>
      <c r="AM405" t="str">
        <f>INDEX(PDC!$F$42:$G$60,MATCH('RP2016'!$AO405,PDC!$F$42:$F$60,0),2)</f>
        <v>Industries extractives,  énergie, eau, gestion des déchets et dépollution</v>
      </c>
      <c r="AN405">
        <v>8420</v>
      </c>
      <c r="AO405" t="s">
        <v>318</v>
      </c>
      <c r="AP405">
        <v>211.76</v>
      </c>
      <c r="AQ405">
        <v>41.61</v>
      </c>
      <c r="AR405">
        <v>33.04</v>
      </c>
      <c r="AS405">
        <v>9.99</v>
      </c>
      <c r="AT405">
        <f t="shared" si="120"/>
        <v>253.37</v>
      </c>
      <c r="AU405">
        <f t="shared" si="121"/>
        <v>43.03</v>
      </c>
      <c r="AV405" s="82">
        <f t="shared" si="122"/>
        <v>211.76</v>
      </c>
      <c r="AW405" s="82">
        <f t="shared" si="123"/>
        <v>41.61</v>
      </c>
      <c r="AX405" s="82">
        <f t="shared" si="124"/>
        <v>33.04</v>
      </c>
      <c r="AY405" s="82">
        <f t="shared" si="125"/>
        <v>9.99</v>
      </c>
      <c r="AZ405" s="82">
        <f t="shared" si="126"/>
        <v>253.37</v>
      </c>
      <c r="BA405" s="82">
        <f t="shared" si="127"/>
        <v>43.03</v>
      </c>
      <c r="BB405" s="82">
        <f t="shared" si="128"/>
        <v>296.39999999999998</v>
      </c>
      <c r="BE405" t="str">
        <f t="shared" si="129"/>
        <v>8409_RU_TP1_SEXE1</v>
      </c>
      <c r="BF405">
        <v>1</v>
      </c>
      <c r="BG405" t="s">
        <v>199</v>
      </c>
      <c r="BH405" t="s">
        <v>322</v>
      </c>
      <c r="BI405" t="s">
        <v>135</v>
      </c>
      <c r="BJ405" s="61">
        <v>4501.3026773934398</v>
      </c>
      <c r="BK405" s="61">
        <f t="shared" si="130"/>
        <v>4501.3026773934398</v>
      </c>
    </row>
    <row r="406" spans="1:63" x14ac:dyDescent="0.35">
      <c r="A406" t="str">
        <f t="shared" si="116"/>
        <v>8403_Métallurgie et fabrication de produits métalliques à l'exception des machines et des équipements_1</v>
      </c>
      <c r="B406" t="str">
        <f>INDEX(PDC!$F$1:$G$40,MATCH('RP2016'!C406,PDC!F:F,0),MATCH(PDC!$G$1,PDC!$F$1:$G$1,0))</f>
        <v>Métallurgie et fabrication de produits métalliques à l'exception des machines et des équipements</v>
      </c>
      <c r="C406" t="s">
        <v>208</v>
      </c>
      <c r="D406" t="s">
        <v>121</v>
      </c>
      <c r="E406" t="s">
        <v>199</v>
      </c>
      <c r="F406" s="58">
        <v>119.19519376327401</v>
      </c>
      <c r="G406">
        <f t="shared" si="131"/>
        <v>119.19519376327401</v>
      </c>
      <c r="AC406" t="str">
        <f t="shared" si="117"/>
        <v>8405_Professeurs des écoles, instituteurs et assimilés_1</v>
      </c>
      <c r="AD406" t="str">
        <f>INDEX(PDC!$I$1:$L$33,MATCH('RP2016'!AF406,PDC!I:I,0),MATCH(PDC!$K$1,PDC!$I$1:$L$1,0))</f>
        <v>Professeurs des écoles, instituteurs et assimilés</v>
      </c>
      <c r="AE406" t="s">
        <v>199</v>
      </c>
      <c r="AF406" t="s">
        <v>103</v>
      </c>
      <c r="AG406" t="s">
        <v>127</v>
      </c>
      <c r="AH406" s="58">
        <v>596.41636531834797</v>
      </c>
      <c r="AI406">
        <f t="shared" si="118"/>
        <v>596.41636531834797</v>
      </c>
      <c r="AL406" t="str">
        <f t="shared" si="119"/>
        <v>8420_Construction</v>
      </c>
      <c r="AM406" t="str">
        <f>INDEX(PDC!$F$42:$G$60,MATCH('RP2016'!$AO406,PDC!$F$42:$F$60,0),2)</f>
        <v>Construction</v>
      </c>
      <c r="AN406">
        <v>8420</v>
      </c>
      <c r="AO406" t="s">
        <v>216</v>
      </c>
      <c r="AP406">
        <v>1412.51</v>
      </c>
      <c r="AQ406">
        <v>135.07</v>
      </c>
      <c r="AR406">
        <v>206.28</v>
      </c>
      <c r="AS406">
        <v>5.15</v>
      </c>
      <c r="AT406">
        <f t="shared" si="120"/>
        <v>1547.58</v>
      </c>
      <c r="AU406">
        <f t="shared" si="121"/>
        <v>211.43</v>
      </c>
      <c r="AV406" s="82">
        <f t="shared" si="122"/>
        <v>1412.51</v>
      </c>
      <c r="AW406" s="82">
        <f t="shared" si="123"/>
        <v>135.07</v>
      </c>
      <c r="AX406" s="82">
        <f t="shared" si="124"/>
        <v>206.28</v>
      </c>
      <c r="AY406" s="82">
        <f t="shared" si="125"/>
        <v>5.15</v>
      </c>
      <c r="AZ406" s="82">
        <f t="shared" si="126"/>
        <v>1547.58</v>
      </c>
      <c r="BA406" s="82">
        <f t="shared" si="127"/>
        <v>211.43</v>
      </c>
      <c r="BB406" s="82">
        <f t="shared" si="128"/>
        <v>1759.01</v>
      </c>
      <c r="BE406" t="str">
        <f t="shared" si="129"/>
        <v>8409_RU_TP2_SEXE1</v>
      </c>
      <c r="BF406">
        <v>1</v>
      </c>
      <c r="BG406" t="s">
        <v>200</v>
      </c>
      <c r="BH406" t="s">
        <v>322</v>
      </c>
      <c r="BI406" t="s">
        <v>135</v>
      </c>
      <c r="BJ406" s="61">
        <v>896.46511502020303</v>
      </c>
      <c r="BK406" s="61">
        <f t="shared" si="130"/>
        <v>896.46511502020303</v>
      </c>
    </row>
    <row r="407" spans="1:63" x14ac:dyDescent="0.35">
      <c r="A407" t="str">
        <f t="shared" si="116"/>
        <v>8403_Métallurgie et fabrication de produits métalliques à l'exception des machines et des équipements_2</v>
      </c>
      <c r="B407" t="str">
        <f>INDEX(PDC!$F$1:$G$40,MATCH('RP2016'!C407,PDC!F:F,0),MATCH(PDC!$G$1,PDC!$F$1:$G$1,0))</f>
        <v>Métallurgie et fabrication de produits métalliques à l'exception des machines et des équipements</v>
      </c>
      <c r="C407" t="s">
        <v>208</v>
      </c>
      <c r="D407" t="s">
        <v>121</v>
      </c>
      <c r="E407" t="s">
        <v>200</v>
      </c>
      <c r="F407" s="58">
        <v>12.924179179885799</v>
      </c>
      <c r="G407">
        <f t="shared" si="131"/>
        <v>12.924179179885799</v>
      </c>
      <c r="AC407" t="str">
        <f t="shared" si="117"/>
        <v>8405_Professeurs des écoles, instituteurs et assimilés_2</v>
      </c>
      <c r="AD407" t="str">
        <f>INDEX(PDC!$I$1:$L$33,MATCH('RP2016'!AF407,PDC!I:I,0),MATCH(PDC!$K$1,PDC!$I$1:$L$1,0))</f>
        <v>Professeurs des écoles, instituteurs et assimilés</v>
      </c>
      <c r="AE407" t="s">
        <v>200</v>
      </c>
      <c r="AF407" t="s">
        <v>103</v>
      </c>
      <c r="AG407" t="s">
        <v>127</v>
      </c>
      <c r="AH407" s="58">
        <v>945.50197441377099</v>
      </c>
      <c r="AI407">
        <f t="shared" si="118"/>
        <v>945.50197441377099</v>
      </c>
      <c r="AL407" t="str">
        <f t="shared" si="119"/>
        <v>8420_Commerce ; réparation d'automobiles et de motocycles</v>
      </c>
      <c r="AM407" t="str">
        <f>INDEX(PDC!$F$42:$G$60,MATCH('RP2016'!$AO407,PDC!$F$42:$F$60,0),2)</f>
        <v>Commerce ; réparation d'automobiles et de motocycles</v>
      </c>
      <c r="AN407">
        <v>8420</v>
      </c>
      <c r="AO407" t="s">
        <v>217</v>
      </c>
      <c r="AP407">
        <v>915.22</v>
      </c>
      <c r="AQ407">
        <v>1166.69</v>
      </c>
      <c r="AR407">
        <v>186.03</v>
      </c>
      <c r="AS407">
        <v>88.48</v>
      </c>
      <c r="AT407">
        <f t="shared" si="120"/>
        <v>2081.91</v>
      </c>
      <c r="AU407">
        <f t="shared" si="121"/>
        <v>274.51</v>
      </c>
      <c r="AV407" s="82">
        <f t="shared" si="122"/>
        <v>915.22</v>
      </c>
      <c r="AW407" s="82">
        <f t="shared" si="123"/>
        <v>1166.69</v>
      </c>
      <c r="AX407" s="82">
        <f t="shared" si="124"/>
        <v>186.03</v>
      </c>
      <c r="AY407" s="82">
        <f t="shared" si="125"/>
        <v>88.48</v>
      </c>
      <c r="AZ407" s="82">
        <f t="shared" si="126"/>
        <v>2081.91</v>
      </c>
      <c r="BA407" s="82">
        <f t="shared" si="127"/>
        <v>274.51</v>
      </c>
      <c r="BB407" s="82">
        <f t="shared" si="128"/>
        <v>2356.42</v>
      </c>
      <c r="BE407" t="str">
        <f t="shared" si="129"/>
        <v>8410_AZ_TP1_SEXE1</v>
      </c>
      <c r="BF407">
        <v>1</v>
      </c>
      <c r="BG407" t="s">
        <v>199</v>
      </c>
      <c r="BH407" t="s">
        <v>198</v>
      </c>
      <c r="BI407" t="s">
        <v>137</v>
      </c>
      <c r="BJ407" s="61">
        <v>163.562024497029</v>
      </c>
      <c r="BK407" s="61">
        <f t="shared" si="130"/>
        <v>163.562024497029</v>
      </c>
    </row>
    <row r="408" spans="1:63" x14ac:dyDescent="0.35">
      <c r="A408" t="str">
        <f t="shared" si="116"/>
        <v>8403_Fabrication de produits informatiques, électroniques et optiques_1</v>
      </c>
      <c r="B408" t="str">
        <f>INDEX(PDC!$F$1:$G$40,MATCH('RP2016'!C408,PDC!F:F,0),MATCH(PDC!$G$1,PDC!$F$1:$G$1,0))</f>
        <v>Fabrication de produits informatiques, électroniques et optiques</v>
      </c>
      <c r="C408" t="s">
        <v>209</v>
      </c>
      <c r="D408" t="s">
        <v>121</v>
      </c>
      <c r="E408" t="s">
        <v>199</v>
      </c>
      <c r="F408" s="58">
        <v>30.402716697516201</v>
      </c>
      <c r="G408">
        <f t="shared" si="131"/>
        <v>30.402716697516201</v>
      </c>
      <c r="AC408" t="str">
        <f t="shared" si="117"/>
        <v>8405_Professions intermédiaires de la santé et du travail social_1</v>
      </c>
      <c r="AD408" t="str">
        <f>INDEX(PDC!$I$1:$L$33,MATCH('RP2016'!AF408,PDC!I:I,0),MATCH(PDC!$K$1,PDC!$I$1:$L$1,0))</f>
        <v>Professions intermédiaires de la santé et du travail social</v>
      </c>
      <c r="AE408" t="s">
        <v>199</v>
      </c>
      <c r="AF408" t="s">
        <v>105</v>
      </c>
      <c r="AG408" t="s">
        <v>127</v>
      </c>
      <c r="AH408" s="58">
        <v>676.66159246366101</v>
      </c>
      <c r="AI408">
        <f t="shared" si="118"/>
        <v>676.66159246366101</v>
      </c>
      <c r="AL408" t="str">
        <f t="shared" si="119"/>
        <v>8420_Transports et entreposage</v>
      </c>
      <c r="AM408" t="str">
        <f>INDEX(PDC!$F$42:$G$60,MATCH('RP2016'!$AO408,PDC!$F$42:$F$60,0),2)</f>
        <v>Transports et entreposage</v>
      </c>
      <c r="AN408">
        <v>8420</v>
      </c>
      <c r="AO408" t="s">
        <v>218</v>
      </c>
      <c r="AP408">
        <v>409.67</v>
      </c>
      <c r="AQ408">
        <v>173.28</v>
      </c>
      <c r="AR408">
        <v>48.93</v>
      </c>
      <c r="AS408">
        <v>19.95</v>
      </c>
      <c r="AT408">
        <f t="shared" si="120"/>
        <v>582.95000000000005</v>
      </c>
      <c r="AU408">
        <f t="shared" si="121"/>
        <v>68.88</v>
      </c>
      <c r="AV408" s="82">
        <f t="shared" si="122"/>
        <v>409.67</v>
      </c>
      <c r="AW408" s="82">
        <f t="shared" si="123"/>
        <v>173.28</v>
      </c>
      <c r="AX408" s="82">
        <f t="shared" si="124"/>
        <v>48.93</v>
      </c>
      <c r="AY408" s="82">
        <f t="shared" si="125"/>
        <v>19.95</v>
      </c>
      <c r="AZ408" s="82">
        <f t="shared" si="126"/>
        <v>582.95000000000005</v>
      </c>
      <c r="BA408" s="82">
        <f t="shared" si="127"/>
        <v>68.88</v>
      </c>
      <c r="BB408" s="82">
        <f t="shared" si="128"/>
        <v>651.83000000000004</v>
      </c>
      <c r="BE408" t="str">
        <f t="shared" si="129"/>
        <v>8410_AZ_TP2_SEXE1</v>
      </c>
      <c r="BF408">
        <v>1</v>
      </c>
      <c r="BG408" t="s">
        <v>200</v>
      </c>
      <c r="BH408" t="s">
        <v>198</v>
      </c>
      <c r="BI408" t="s">
        <v>137</v>
      </c>
      <c r="BJ408" s="61">
        <v>34.7599089223324</v>
      </c>
      <c r="BK408" s="61">
        <f t="shared" si="130"/>
        <v>34.7599089223324</v>
      </c>
    </row>
    <row r="409" spans="1:63" x14ac:dyDescent="0.35">
      <c r="A409" t="str">
        <f t="shared" si="116"/>
        <v>8403_Fabrication de produits informatiques, électroniques et optiques_2</v>
      </c>
      <c r="B409" t="str">
        <f>INDEX(PDC!$F$1:$G$40,MATCH('RP2016'!C409,PDC!F:F,0),MATCH(PDC!$G$1,PDC!$F$1:$G$1,0))</f>
        <v>Fabrication de produits informatiques, électroniques et optiques</v>
      </c>
      <c r="C409" t="s">
        <v>209</v>
      </c>
      <c r="D409" t="s">
        <v>121</v>
      </c>
      <c r="E409" t="s">
        <v>200</v>
      </c>
      <c r="F409" s="58">
        <v>15.5199625113042</v>
      </c>
      <c r="G409">
        <f t="shared" si="131"/>
        <v>15.5199625113042</v>
      </c>
      <c r="AC409" t="str">
        <f t="shared" si="117"/>
        <v>8405_Professions intermédiaires de la santé et du travail social_2</v>
      </c>
      <c r="AD409" t="str">
        <f>INDEX(PDC!$I$1:$L$33,MATCH('RP2016'!AF409,PDC!I:I,0),MATCH(PDC!$K$1,PDC!$I$1:$L$1,0))</f>
        <v>Professions intermédiaires de la santé et du travail social</v>
      </c>
      <c r="AE409" t="s">
        <v>200</v>
      </c>
      <c r="AF409" t="s">
        <v>105</v>
      </c>
      <c r="AG409" t="s">
        <v>127</v>
      </c>
      <c r="AH409" s="58">
        <v>2633.2723001160398</v>
      </c>
      <c r="AI409">
        <f t="shared" si="118"/>
        <v>2633.2723001160398</v>
      </c>
      <c r="AL409" t="str">
        <f t="shared" si="119"/>
        <v>8420_Hébergement et restauration</v>
      </c>
      <c r="AM409" t="str">
        <f>INDEX(PDC!$F$42:$G$60,MATCH('RP2016'!$AO409,PDC!$F$42:$F$60,0),2)</f>
        <v>Hébergement et restauration</v>
      </c>
      <c r="AN409">
        <v>8420</v>
      </c>
      <c r="AO409" t="s">
        <v>219</v>
      </c>
      <c r="AP409">
        <v>109.89</v>
      </c>
      <c r="AQ409">
        <v>208.55</v>
      </c>
      <c r="AR409">
        <v>63.02</v>
      </c>
      <c r="AS409">
        <v>64.650000000000006</v>
      </c>
      <c r="AT409">
        <f t="shared" si="120"/>
        <v>318.44</v>
      </c>
      <c r="AU409">
        <f t="shared" si="121"/>
        <v>127.67000000000002</v>
      </c>
      <c r="AV409" s="82">
        <f t="shared" si="122"/>
        <v>109.89</v>
      </c>
      <c r="AW409" s="82">
        <f t="shared" si="123"/>
        <v>208.55</v>
      </c>
      <c r="AX409" s="82">
        <f t="shared" si="124"/>
        <v>63.02</v>
      </c>
      <c r="AY409" s="82">
        <f t="shared" si="125"/>
        <v>64.650000000000006</v>
      </c>
      <c r="AZ409" s="82">
        <f t="shared" si="126"/>
        <v>318.44</v>
      </c>
      <c r="BA409" s="82">
        <f t="shared" si="127"/>
        <v>127.67000000000002</v>
      </c>
      <c r="BB409" s="82">
        <f t="shared" si="128"/>
        <v>446.11</v>
      </c>
      <c r="BE409" t="str">
        <f t="shared" si="129"/>
        <v>8410_C1_TP1_SEXE1</v>
      </c>
      <c r="BF409">
        <v>1</v>
      </c>
      <c r="BG409" t="s">
        <v>199</v>
      </c>
      <c r="BH409" t="s">
        <v>314</v>
      </c>
      <c r="BI409" t="s">
        <v>137</v>
      </c>
      <c r="BJ409" s="61">
        <v>510.914558868379</v>
      </c>
      <c r="BK409" s="61">
        <f t="shared" si="130"/>
        <v>510.914558868379</v>
      </c>
    </row>
    <row r="410" spans="1:63" x14ac:dyDescent="0.35">
      <c r="A410" t="str">
        <f t="shared" si="116"/>
        <v>8403_Fabrication d'équipements électriques_1</v>
      </c>
      <c r="B410" t="str">
        <f>INDEX(PDC!$F$1:$G$40,MATCH('RP2016'!C410,PDC!F:F,0),MATCH(PDC!$G$1,PDC!$F$1:$G$1,0))</f>
        <v>Fabrication d'équipements électriques</v>
      </c>
      <c r="C410" t="s">
        <v>210</v>
      </c>
      <c r="D410" t="s">
        <v>121</v>
      </c>
      <c r="E410" t="s">
        <v>199</v>
      </c>
      <c r="F410" s="58">
        <v>5.3560600157989997</v>
      </c>
      <c r="G410">
        <f t="shared" si="131"/>
        <v>5.3560600157989997</v>
      </c>
      <c r="AC410" t="str">
        <f t="shared" si="117"/>
        <v>8405_Clergé, religieux_1</v>
      </c>
      <c r="AD410" t="str">
        <f>INDEX(PDC!$I$1:$L$33,MATCH('RP2016'!AF410,PDC!I:I,0),MATCH(PDC!$K$1,PDC!$I$1:$L$1,0))</f>
        <v>Clergé, religieux</v>
      </c>
      <c r="AE410" t="s">
        <v>199</v>
      </c>
      <c r="AF410" t="s">
        <v>292</v>
      </c>
      <c r="AG410" t="s">
        <v>127</v>
      </c>
      <c r="AH410" s="58">
        <v>76.455358555144002</v>
      </c>
      <c r="AI410">
        <f t="shared" si="118"/>
        <v>76.455358555144002</v>
      </c>
      <c r="AL410" t="str">
        <f t="shared" si="119"/>
        <v>8420_Information et communication</v>
      </c>
      <c r="AM410" t="str">
        <f>INDEX(PDC!$F$42:$G$60,MATCH('RP2016'!$AO410,PDC!$F$42:$F$60,0),2)</f>
        <v>Information et communication</v>
      </c>
      <c r="AN410">
        <v>8420</v>
      </c>
      <c r="AO410" t="s">
        <v>319</v>
      </c>
      <c r="AP410">
        <v>68.489999999999995</v>
      </c>
      <c r="AQ410">
        <v>42.07</v>
      </c>
      <c r="AR410">
        <v>20.350000000000001</v>
      </c>
      <c r="AS410">
        <v>5.15</v>
      </c>
      <c r="AT410">
        <f t="shared" si="120"/>
        <v>110.56</v>
      </c>
      <c r="AU410">
        <f t="shared" si="121"/>
        <v>25.5</v>
      </c>
      <c r="AV410" s="82">
        <f t="shared" si="122"/>
        <v>68.489999999999995</v>
      </c>
      <c r="AW410" s="82">
        <f t="shared" si="123"/>
        <v>42.07</v>
      </c>
      <c r="AX410" s="82">
        <f t="shared" si="124"/>
        <v>20.350000000000001</v>
      </c>
      <c r="AY410" s="82">
        <f t="shared" si="125"/>
        <v>5.15</v>
      </c>
      <c r="AZ410" s="82">
        <f t="shared" si="126"/>
        <v>110.56</v>
      </c>
      <c r="BA410" s="82">
        <f t="shared" si="127"/>
        <v>25.5</v>
      </c>
      <c r="BB410" s="82">
        <f t="shared" si="128"/>
        <v>136.06</v>
      </c>
      <c r="BE410" t="str">
        <f t="shared" si="129"/>
        <v>8410_C1_TP2_SEXE1</v>
      </c>
      <c r="BF410">
        <v>1</v>
      </c>
      <c r="BG410" t="s">
        <v>200</v>
      </c>
      <c r="BH410" t="s">
        <v>314</v>
      </c>
      <c r="BI410" t="s">
        <v>137</v>
      </c>
      <c r="BJ410" s="61">
        <v>14.3025443465663</v>
      </c>
      <c r="BK410" s="61">
        <f t="shared" si="130"/>
        <v>14.3025443465663</v>
      </c>
    </row>
    <row r="411" spans="1:63" x14ac:dyDescent="0.35">
      <c r="A411" t="str">
        <f t="shared" si="116"/>
        <v>8403_Fabrication de machines et équipements n.c.a._1</v>
      </c>
      <c r="B411" t="str">
        <f>INDEX(PDC!$F$1:$G$40,MATCH('RP2016'!C411,PDC!F:F,0),MATCH(PDC!$G$1,PDC!$F$1:$G$1,0))</f>
        <v>Fabrication de machines et équipements n.c.a.</v>
      </c>
      <c r="C411" t="s">
        <v>211</v>
      </c>
      <c r="D411" t="s">
        <v>121</v>
      </c>
      <c r="E411" t="s">
        <v>199</v>
      </c>
      <c r="F411" s="58">
        <v>40.2457936014697</v>
      </c>
      <c r="G411" t="s">
        <v>242</v>
      </c>
      <c r="AC411" t="str">
        <f t="shared" si="117"/>
        <v>8405_Clergé, religieux_2</v>
      </c>
      <c r="AD411" t="str">
        <f>INDEX(PDC!$I$1:$L$33,MATCH('RP2016'!AF411,PDC!I:I,0),MATCH(PDC!$K$1,PDC!$I$1:$L$1,0))</f>
        <v>Clergé, religieux</v>
      </c>
      <c r="AE411" t="s">
        <v>200</v>
      </c>
      <c r="AF411" t="s">
        <v>292</v>
      </c>
      <c r="AG411" t="s">
        <v>127</v>
      </c>
      <c r="AH411" s="58">
        <v>17.264189861439899</v>
      </c>
      <c r="AI411">
        <f t="shared" si="118"/>
        <v>17.264189861439899</v>
      </c>
      <c r="AL411" t="str">
        <f t="shared" si="119"/>
        <v>8420_Activités financières et d'assurance</v>
      </c>
      <c r="AM411" t="str">
        <f>INDEX(PDC!$F$42:$G$60,MATCH('RP2016'!$AO411,PDC!$F$42:$F$60,0),2)</f>
        <v>Activités financières et d'assurance</v>
      </c>
      <c r="AN411">
        <v>8420</v>
      </c>
      <c r="AO411" t="s">
        <v>223</v>
      </c>
      <c r="AP411">
        <v>224.74</v>
      </c>
      <c r="AQ411">
        <v>364.03</v>
      </c>
      <c r="AR411">
        <v>15.37</v>
      </c>
      <c r="AS411">
        <v>31</v>
      </c>
      <c r="AT411">
        <f t="shared" si="120"/>
        <v>588.77</v>
      </c>
      <c r="AU411">
        <f t="shared" si="121"/>
        <v>46.37</v>
      </c>
      <c r="AV411" s="82">
        <f t="shared" si="122"/>
        <v>224.74</v>
      </c>
      <c r="AW411" s="82">
        <f t="shared" si="123"/>
        <v>364.03</v>
      </c>
      <c r="AX411" s="82">
        <f t="shared" si="124"/>
        <v>15.37</v>
      </c>
      <c r="AY411" s="82">
        <f t="shared" si="125"/>
        <v>31</v>
      </c>
      <c r="AZ411" s="82">
        <f t="shared" si="126"/>
        <v>588.77</v>
      </c>
      <c r="BA411" s="82">
        <f t="shared" si="127"/>
        <v>46.37</v>
      </c>
      <c r="BB411" s="82">
        <f t="shared" si="128"/>
        <v>635.14</v>
      </c>
      <c r="BE411" t="str">
        <f t="shared" si="129"/>
        <v>8410_C3_TP1_SEXE1</v>
      </c>
      <c r="BF411">
        <v>1</v>
      </c>
      <c r="BG411" t="s">
        <v>199</v>
      </c>
      <c r="BH411" t="s">
        <v>315</v>
      </c>
      <c r="BI411" t="s">
        <v>137</v>
      </c>
      <c r="BJ411" s="61">
        <v>126.078626857476</v>
      </c>
      <c r="BK411" s="61">
        <f t="shared" si="130"/>
        <v>126.078626857476</v>
      </c>
    </row>
    <row r="412" spans="1:63" x14ac:dyDescent="0.35">
      <c r="A412" t="str">
        <f t="shared" si="116"/>
        <v>8403_Fabrication de machines et équipements n.c.a._2</v>
      </c>
      <c r="B412" t="str">
        <f>INDEX(PDC!$F$1:$G$40,MATCH('RP2016'!C412,PDC!F:F,0),MATCH(PDC!$G$1,PDC!$F$1:$G$1,0))</f>
        <v>Fabrication de machines et équipements n.c.a.</v>
      </c>
      <c r="C412" t="s">
        <v>211</v>
      </c>
      <c r="D412" t="s">
        <v>121</v>
      </c>
      <c r="E412" t="s">
        <v>200</v>
      </c>
      <c r="F412" s="58">
        <v>2.4823065592696798</v>
      </c>
      <c r="G412" s="58" t="s">
        <v>242</v>
      </c>
      <c r="H412" s="58"/>
      <c r="I412" s="58"/>
      <c r="J412" s="58"/>
      <c r="AC412" t="str">
        <f t="shared" si="117"/>
        <v>8405_Professions intermédiaires administratives de la Fonction Publique_1</v>
      </c>
      <c r="AD412" t="str">
        <f>INDEX(PDC!$I$1:$L$33,MATCH('RP2016'!AF412,PDC!I:I,0),MATCH(PDC!$K$1,PDC!$I$1:$L$1,0))</f>
        <v>Professions intermédiaires administratives de la Fonction Publique</v>
      </c>
      <c r="AE412" t="s">
        <v>199</v>
      </c>
      <c r="AF412" t="s">
        <v>278</v>
      </c>
      <c r="AG412" t="s">
        <v>127</v>
      </c>
      <c r="AH412" s="58">
        <v>135.10452059833599</v>
      </c>
      <c r="AI412">
        <f t="shared" si="118"/>
        <v>135.10452059833599</v>
      </c>
      <c r="AL412" t="str">
        <f t="shared" si="119"/>
        <v>8420_Activités immobilières</v>
      </c>
      <c r="AM412" t="str">
        <f>INDEX(PDC!$F$42:$G$60,MATCH('RP2016'!$AO412,PDC!$F$42:$F$60,0),2)</f>
        <v>Activités immobilières</v>
      </c>
      <c r="AN412">
        <v>8420</v>
      </c>
      <c r="AO412" t="s">
        <v>224</v>
      </c>
      <c r="AP412">
        <v>45.11</v>
      </c>
      <c r="AQ412">
        <v>50.17</v>
      </c>
      <c r="AR412">
        <v>8.61</v>
      </c>
      <c r="AT412">
        <f t="shared" si="120"/>
        <v>95.28</v>
      </c>
      <c r="AU412">
        <f t="shared" si="121"/>
        <v>8.61</v>
      </c>
      <c r="AV412" s="82">
        <f t="shared" si="122"/>
        <v>45.11</v>
      </c>
      <c r="AW412" s="82">
        <f t="shared" si="123"/>
        <v>50.17</v>
      </c>
      <c r="AX412" s="82">
        <f t="shared" si="124"/>
        <v>8.61</v>
      </c>
      <c r="AY412" s="82">
        <f t="shared" si="125"/>
        <v>0</v>
      </c>
      <c r="AZ412" s="82">
        <f t="shared" si="126"/>
        <v>95.28</v>
      </c>
      <c r="BA412" s="82">
        <f t="shared" si="127"/>
        <v>8.61</v>
      </c>
      <c r="BB412" s="82">
        <f t="shared" si="128"/>
        <v>103.89</v>
      </c>
      <c r="BE412" t="str">
        <f t="shared" si="129"/>
        <v>8410_C3_TP2_SEXE1</v>
      </c>
      <c r="BF412">
        <v>1</v>
      </c>
      <c r="BG412" t="s">
        <v>200</v>
      </c>
      <c r="BH412" t="s">
        <v>315</v>
      </c>
      <c r="BI412" t="s">
        <v>137</v>
      </c>
      <c r="BJ412" s="61">
        <v>5.9699444635392496</v>
      </c>
      <c r="BK412" s="61">
        <f t="shared" si="130"/>
        <v>5.9699444635392496</v>
      </c>
    </row>
    <row r="413" spans="1:63" x14ac:dyDescent="0.35">
      <c r="A413" t="str">
        <f t="shared" si="116"/>
        <v>8403_Fabrication de matériels de transport_1</v>
      </c>
      <c r="B413" t="str">
        <f>INDEX(PDC!$F$1:$G$40,MATCH('RP2016'!C413,PDC!F:F,0),MATCH(PDC!$G$1,PDC!$F$1:$G$1,0))</f>
        <v>Fabrication de matériels de transport</v>
      </c>
      <c r="C413" t="s">
        <v>212</v>
      </c>
      <c r="D413" t="s">
        <v>121</v>
      </c>
      <c r="E413" t="s">
        <v>199</v>
      </c>
      <c r="F413" s="58">
        <v>9.9789654715262106</v>
      </c>
      <c r="G413" t="s">
        <v>242</v>
      </c>
      <c r="AC413" t="str">
        <f t="shared" si="117"/>
        <v>8405_Professions intermédiaires administratives de la Fonction Publique_2</v>
      </c>
      <c r="AD413" t="str">
        <f>INDEX(PDC!$I$1:$L$33,MATCH('RP2016'!AF413,PDC!I:I,0),MATCH(PDC!$K$1,PDC!$I$1:$L$1,0))</f>
        <v>Professions intermédiaires administratives de la Fonction Publique</v>
      </c>
      <c r="AE413" t="s">
        <v>200</v>
      </c>
      <c r="AF413" t="s">
        <v>278</v>
      </c>
      <c r="AG413" t="s">
        <v>127</v>
      </c>
      <c r="AH413" s="58">
        <v>272.53494297519501</v>
      </c>
      <c r="AI413">
        <f t="shared" si="118"/>
        <v>272.53494297519501</v>
      </c>
      <c r="AL413" t="str">
        <f t="shared" si="119"/>
        <v>8420_Activités scientifiques et techniques ; services administratifs et de soutien</v>
      </c>
      <c r="AM413" t="str">
        <f>INDEX(PDC!$F$42:$G$60,MATCH('RP2016'!$AO413,PDC!$F$42:$F$60,0),2)</f>
        <v>Activités scientifiques et techniques ; services administratifs et de soutien</v>
      </c>
      <c r="AN413">
        <v>8420</v>
      </c>
      <c r="AO413" t="s">
        <v>320</v>
      </c>
      <c r="AP413">
        <v>228.53</v>
      </c>
      <c r="AQ413">
        <v>411.23</v>
      </c>
      <c r="AR413">
        <v>573.41</v>
      </c>
      <c r="AS413">
        <v>241.72</v>
      </c>
      <c r="AT413">
        <f t="shared" si="120"/>
        <v>639.76</v>
      </c>
      <c r="AU413">
        <f t="shared" si="121"/>
        <v>815.13</v>
      </c>
      <c r="AV413" s="82">
        <f t="shared" si="122"/>
        <v>228.53</v>
      </c>
      <c r="AW413" s="82">
        <f t="shared" si="123"/>
        <v>411.23</v>
      </c>
      <c r="AX413" s="82">
        <f t="shared" si="124"/>
        <v>573.41</v>
      </c>
      <c r="AY413" s="82">
        <f t="shared" si="125"/>
        <v>241.72</v>
      </c>
      <c r="AZ413" s="82">
        <f t="shared" si="126"/>
        <v>639.76</v>
      </c>
      <c r="BA413" s="82">
        <f t="shared" si="127"/>
        <v>815.13</v>
      </c>
      <c r="BB413" s="82">
        <f t="shared" si="128"/>
        <v>1454.8899999999999</v>
      </c>
      <c r="BE413" t="str">
        <f t="shared" si="129"/>
        <v>8410_C4_TP1_SEXE1</v>
      </c>
      <c r="BF413">
        <v>1</v>
      </c>
      <c r="BG413" t="s">
        <v>199</v>
      </c>
      <c r="BH413" t="s">
        <v>316</v>
      </c>
      <c r="BI413" t="s">
        <v>137</v>
      </c>
      <c r="BJ413" s="61">
        <v>716.77991200275198</v>
      </c>
      <c r="BK413" s="61">
        <f t="shared" si="130"/>
        <v>716.77991200275198</v>
      </c>
    </row>
    <row r="414" spans="1:63" x14ac:dyDescent="0.35">
      <c r="A414" t="str">
        <f t="shared" si="116"/>
        <v>8403_Fabrication de matériels de transport_2</v>
      </c>
      <c r="B414" t="str">
        <f>INDEX(PDC!$F$1:$G$40,MATCH('RP2016'!C414,PDC!F:F,0),MATCH(PDC!$G$1,PDC!$F$1:$G$1,0))</f>
        <v>Fabrication de matériels de transport</v>
      </c>
      <c r="C414" t="s">
        <v>212</v>
      </c>
      <c r="D414" t="s">
        <v>121</v>
      </c>
      <c r="E414" t="s">
        <v>200</v>
      </c>
      <c r="F414" s="58">
        <v>2.96799458076323</v>
      </c>
      <c r="G414" s="58" t="s">
        <v>242</v>
      </c>
      <c r="H414" s="58"/>
      <c r="I414" s="58"/>
      <c r="J414" s="58"/>
      <c r="AC414" t="str">
        <f t="shared" si="117"/>
        <v>8405_Professions intermédiaires administratives et commerciales des entreprises_1</v>
      </c>
      <c r="AD414" t="str">
        <f>INDEX(PDC!$I$1:$L$33,MATCH('RP2016'!AF414,PDC!I:I,0),MATCH(PDC!$K$1,PDC!$I$1:$L$1,0))</f>
        <v>Professions intermédiaires administratives et commerciales des entreprises</v>
      </c>
      <c r="AE414" t="s">
        <v>199</v>
      </c>
      <c r="AF414" t="s">
        <v>279</v>
      </c>
      <c r="AG414" t="s">
        <v>127</v>
      </c>
      <c r="AH414" s="58">
        <v>3033.3123253346698</v>
      </c>
      <c r="AI414">
        <f t="shared" si="118"/>
        <v>3033.3123253346698</v>
      </c>
      <c r="AL414" t="str">
        <f t="shared" si="119"/>
        <v>8420_Administration publique, enseignement, santé humaine et action sociale</v>
      </c>
      <c r="AM414" t="str">
        <f>INDEX(PDC!$F$42:$G$60,MATCH('RP2016'!$AO414,PDC!$F$42:$F$60,0),2)</f>
        <v>Administration publique, enseignement, santé humaine et action sociale</v>
      </c>
      <c r="AN414">
        <v>8420</v>
      </c>
      <c r="AO414" t="s">
        <v>321</v>
      </c>
      <c r="AP414">
        <v>732.57</v>
      </c>
      <c r="AQ414">
        <v>2498.84</v>
      </c>
      <c r="AR414">
        <v>227.31</v>
      </c>
      <c r="AS414">
        <v>1073.96</v>
      </c>
      <c r="AT414">
        <f t="shared" si="120"/>
        <v>3231.4100000000003</v>
      </c>
      <c r="AU414">
        <f t="shared" si="121"/>
        <v>1301.27</v>
      </c>
      <c r="AV414" s="82">
        <f t="shared" si="122"/>
        <v>732.57</v>
      </c>
      <c r="AW414" s="82">
        <f t="shared" si="123"/>
        <v>2498.84</v>
      </c>
      <c r="AX414" s="82">
        <f t="shared" si="124"/>
        <v>227.31</v>
      </c>
      <c r="AY414" s="82">
        <f t="shared" si="125"/>
        <v>1073.96</v>
      </c>
      <c r="AZ414" s="82">
        <f t="shared" si="126"/>
        <v>3231.4100000000003</v>
      </c>
      <c r="BA414" s="82">
        <f t="shared" si="127"/>
        <v>1301.27</v>
      </c>
      <c r="BB414" s="82">
        <f t="shared" si="128"/>
        <v>4532.68</v>
      </c>
      <c r="BE414" t="str">
        <f t="shared" si="129"/>
        <v>8410_C4_TP2_SEXE1</v>
      </c>
      <c r="BF414">
        <v>1</v>
      </c>
      <c r="BG414" t="s">
        <v>200</v>
      </c>
      <c r="BH414" t="s">
        <v>316</v>
      </c>
      <c r="BI414" t="s">
        <v>137</v>
      </c>
      <c r="BJ414" s="61">
        <v>10.126681758979201</v>
      </c>
      <c r="BK414" s="61">
        <f t="shared" si="130"/>
        <v>10.126681758979201</v>
      </c>
    </row>
    <row r="415" spans="1:63" x14ac:dyDescent="0.35">
      <c r="A415" t="str">
        <f t="shared" si="116"/>
        <v>8403_Autres industries manufacturières ; réparation et installation de machines et d'équipements_1</v>
      </c>
      <c r="B415" t="str">
        <f>INDEX(PDC!$F$1:$G$40,MATCH('RP2016'!C415,PDC!F:F,0),MATCH(PDC!$G$1,PDC!$F$1:$G$1,0))</f>
        <v>Autres industries manufacturières ; réparation et installation de machines et d'équipements</v>
      </c>
      <c r="C415" t="s">
        <v>213</v>
      </c>
      <c r="D415" t="s">
        <v>121</v>
      </c>
      <c r="E415" t="s">
        <v>199</v>
      </c>
      <c r="F415" s="58">
        <v>447.290668089051</v>
      </c>
      <c r="G415">
        <f>F415</f>
        <v>447.290668089051</v>
      </c>
      <c r="AC415" t="str">
        <f t="shared" si="117"/>
        <v>8405_Professions intermédiaires administratives et commerciales des entreprises_2</v>
      </c>
      <c r="AD415" t="str">
        <f>INDEX(PDC!$I$1:$L$33,MATCH('RP2016'!AF415,PDC!I:I,0),MATCH(PDC!$K$1,PDC!$I$1:$L$1,0))</f>
        <v>Professions intermédiaires administratives et commerciales des entreprises</v>
      </c>
      <c r="AE415" t="s">
        <v>200</v>
      </c>
      <c r="AF415" t="s">
        <v>279</v>
      </c>
      <c r="AG415" t="s">
        <v>127</v>
      </c>
      <c r="AH415" s="58">
        <v>4168.2736635498804</v>
      </c>
      <c r="AI415">
        <f t="shared" si="118"/>
        <v>4168.2736635498804</v>
      </c>
      <c r="AL415" t="str">
        <f t="shared" si="119"/>
        <v>8420_Autres activités de services</v>
      </c>
      <c r="AM415" t="str">
        <f>INDEX(PDC!$F$42:$G$60,MATCH('RP2016'!$AO415,PDC!$F$42:$F$60,0),2)</f>
        <v>Autres activités de services</v>
      </c>
      <c r="AN415">
        <v>8420</v>
      </c>
      <c r="AO415" t="s">
        <v>322</v>
      </c>
      <c r="AP415">
        <v>98.24</v>
      </c>
      <c r="AQ415">
        <v>322.02999999999997</v>
      </c>
      <c r="AR415">
        <v>51.6</v>
      </c>
      <c r="AS415">
        <v>96.49</v>
      </c>
      <c r="AT415">
        <f t="shared" si="120"/>
        <v>420.27</v>
      </c>
      <c r="AU415">
        <f t="shared" si="121"/>
        <v>148.09</v>
      </c>
      <c r="AV415" s="82">
        <f t="shared" si="122"/>
        <v>98.24</v>
      </c>
      <c r="AW415" s="82">
        <f t="shared" si="123"/>
        <v>322.02999999999997</v>
      </c>
      <c r="AX415" s="82">
        <f t="shared" si="124"/>
        <v>51.6</v>
      </c>
      <c r="AY415" s="82">
        <f t="shared" si="125"/>
        <v>96.49</v>
      </c>
      <c r="AZ415" s="82">
        <f t="shared" si="126"/>
        <v>420.27</v>
      </c>
      <c r="BA415" s="82">
        <f t="shared" si="127"/>
        <v>148.09</v>
      </c>
      <c r="BB415" s="82">
        <f t="shared" si="128"/>
        <v>568.36</v>
      </c>
      <c r="BE415" t="str">
        <f t="shared" si="129"/>
        <v>8410_C5_TP1_SEXE1</v>
      </c>
      <c r="BF415">
        <v>1</v>
      </c>
      <c r="BG415" t="s">
        <v>199</v>
      </c>
      <c r="BH415" t="s">
        <v>317</v>
      </c>
      <c r="BI415" t="s">
        <v>137</v>
      </c>
      <c r="BJ415" s="61">
        <v>2962.12232935669</v>
      </c>
      <c r="BK415" s="61">
        <f t="shared" si="130"/>
        <v>2962.12232935669</v>
      </c>
    </row>
    <row r="416" spans="1:63" x14ac:dyDescent="0.35">
      <c r="A416" t="str">
        <f t="shared" si="116"/>
        <v>8403_Autres industries manufacturières ; réparation et installation de machines et d'équipements_2</v>
      </c>
      <c r="B416" t="str">
        <f>INDEX(PDC!$F$1:$G$40,MATCH('RP2016'!C416,PDC!F:F,0),MATCH(PDC!$G$1,PDC!$F$1:$G$1,0))</f>
        <v>Autres industries manufacturières ; réparation et installation de machines et d'équipements</v>
      </c>
      <c r="C416" t="s">
        <v>213</v>
      </c>
      <c r="D416" t="s">
        <v>121</v>
      </c>
      <c r="E416" t="s">
        <v>200</v>
      </c>
      <c r="F416" s="58">
        <v>152.38927926141099</v>
      </c>
      <c r="G416">
        <f>F416</f>
        <v>152.38927926141099</v>
      </c>
      <c r="AC416" t="str">
        <f t="shared" si="117"/>
        <v>8405_Techniciens_1</v>
      </c>
      <c r="AD416" t="str">
        <f>INDEX(PDC!$I$1:$L$33,MATCH('RP2016'!AF416,PDC!I:I,0),MATCH(PDC!$K$1,PDC!$I$1:$L$1,0))</f>
        <v>Techniciens</v>
      </c>
      <c r="AE416" t="s">
        <v>199</v>
      </c>
      <c r="AF416" t="s">
        <v>280</v>
      </c>
      <c r="AG416" t="s">
        <v>127</v>
      </c>
      <c r="AH416" s="58">
        <v>3704.55363807396</v>
      </c>
      <c r="AI416">
        <f t="shared" si="118"/>
        <v>3704.55363807396</v>
      </c>
      <c r="AL416" t="str">
        <f t="shared" si="119"/>
        <v>8420_Tous secteurs</v>
      </c>
      <c r="AM416" t="str">
        <f>INDEX(PDC!$F$42:$G$60,MATCH('RP2016'!$AO416,PDC!$F$42:$F$60,0),2)</f>
        <v>Tous secteurs</v>
      </c>
      <c r="AN416">
        <v>8420</v>
      </c>
      <c r="AO416" t="s">
        <v>78</v>
      </c>
      <c r="AP416">
        <v>9061.6299999999992</v>
      </c>
      <c r="AQ416">
        <v>7483.58</v>
      </c>
      <c r="AR416">
        <v>1916.05</v>
      </c>
      <c r="AS416">
        <v>1849.71</v>
      </c>
      <c r="AT416">
        <f t="shared" si="120"/>
        <v>16545.21</v>
      </c>
      <c r="AU416">
        <f t="shared" si="121"/>
        <v>3765.76</v>
      </c>
      <c r="AV416" s="82">
        <f t="shared" si="122"/>
        <v>9061.6299999999992</v>
      </c>
      <c r="AW416" s="82">
        <f t="shared" si="123"/>
        <v>7483.58</v>
      </c>
      <c r="AX416" s="82">
        <f t="shared" si="124"/>
        <v>1916.05</v>
      </c>
      <c r="AY416" s="82">
        <f t="shared" si="125"/>
        <v>1849.71</v>
      </c>
      <c r="AZ416" s="82">
        <f t="shared" si="126"/>
        <v>16545.21</v>
      </c>
      <c r="BA416" s="82">
        <f t="shared" si="127"/>
        <v>3765.76</v>
      </c>
      <c r="BB416" s="82">
        <f t="shared" si="128"/>
        <v>20310.97</v>
      </c>
      <c r="BE416" t="str">
        <f t="shared" si="129"/>
        <v>8410_C5_TP2_SEXE1</v>
      </c>
      <c r="BF416">
        <v>1</v>
      </c>
      <c r="BG416" t="s">
        <v>200</v>
      </c>
      <c r="BH416" t="s">
        <v>317</v>
      </c>
      <c r="BI416" t="s">
        <v>137</v>
      </c>
      <c r="BJ416" s="61">
        <v>106.742043807385</v>
      </c>
      <c r="BK416" s="61">
        <f t="shared" si="130"/>
        <v>106.742043807385</v>
      </c>
    </row>
    <row r="417" spans="1:63" x14ac:dyDescent="0.35">
      <c r="A417" t="str">
        <f t="shared" si="116"/>
        <v>8403_Production et distribution d'électricité, de gaz, de vapeur et d'air conditionné_1</v>
      </c>
      <c r="B417" t="str">
        <f>INDEX(PDC!$F$1:$G$40,MATCH('RP2016'!C417,PDC!F:F,0),MATCH(PDC!$G$1,PDC!$F$1:$G$1,0))</f>
        <v>Production et distribution d'électricité, de gaz, de vapeur et d'air conditionné</v>
      </c>
      <c r="C417" t="s">
        <v>214</v>
      </c>
      <c r="D417" t="s">
        <v>121</v>
      </c>
      <c r="E417" t="s">
        <v>199</v>
      </c>
      <c r="F417" s="58">
        <v>176.97252273923101</v>
      </c>
      <c r="G417">
        <f>F417</f>
        <v>176.97252273923101</v>
      </c>
      <c r="AC417" t="str">
        <f t="shared" si="117"/>
        <v>8405_Techniciens_2</v>
      </c>
      <c r="AD417" t="str">
        <f>INDEX(PDC!$I$1:$L$33,MATCH('RP2016'!AF417,PDC!I:I,0),MATCH(PDC!$K$1,PDC!$I$1:$L$1,0))</f>
        <v>Techniciens</v>
      </c>
      <c r="AE417" t="s">
        <v>200</v>
      </c>
      <c r="AF417" t="s">
        <v>280</v>
      </c>
      <c r="AG417" t="s">
        <v>127</v>
      </c>
      <c r="AH417" s="58">
        <v>898.40337149766401</v>
      </c>
      <c r="AI417">
        <f t="shared" si="118"/>
        <v>898.40337149766401</v>
      </c>
      <c r="AL417" t="str">
        <f t="shared" si="119"/>
        <v>8421_Agriculture, sylviculture et pêche</v>
      </c>
      <c r="AM417" t="str">
        <f>INDEX(PDC!$F$42:$G$60,MATCH('RP2016'!$AO417,PDC!$F$42:$F$60,0),2)</f>
        <v>Agriculture, sylviculture et pêche</v>
      </c>
      <c r="AN417">
        <v>8421</v>
      </c>
      <c r="AO417" t="s">
        <v>198</v>
      </c>
      <c r="AP417">
        <v>737.85</v>
      </c>
      <c r="AQ417">
        <v>436.03</v>
      </c>
      <c r="AR417">
        <v>287.31</v>
      </c>
      <c r="AS417">
        <v>161.30000000000001</v>
      </c>
      <c r="AT417">
        <f t="shared" si="120"/>
        <v>1173.8800000000001</v>
      </c>
      <c r="AU417">
        <f t="shared" si="121"/>
        <v>448.61</v>
      </c>
      <c r="AV417" s="82">
        <f t="shared" si="122"/>
        <v>737.85</v>
      </c>
      <c r="AW417" s="82">
        <f t="shared" si="123"/>
        <v>436.03</v>
      </c>
      <c r="AX417" s="82">
        <f t="shared" si="124"/>
        <v>287.31</v>
      </c>
      <c r="AY417" s="82">
        <f t="shared" si="125"/>
        <v>161.30000000000001</v>
      </c>
      <c r="AZ417" s="82">
        <f t="shared" si="126"/>
        <v>1173.8800000000001</v>
      </c>
      <c r="BA417" s="82">
        <f t="shared" si="127"/>
        <v>448.61</v>
      </c>
      <c r="BB417" s="82">
        <f t="shared" si="128"/>
        <v>1622.4900000000002</v>
      </c>
      <c r="BE417" t="str">
        <f t="shared" si="129"/>
        <v>8410_DE_TP1_SEXE1</v>
      </c>
      <c r="BF417">
        <v>1</v>
      </c>
      <c r="BG417" t="s">
        <v>199</v>
      </c>
      <c r="BH417" t="s">
        <v>318</v>
      </c>
      <c r="BI417" t="s">
        <v>137</v>
      </c>
      <c r="BJ417" s="61">
        <v>217.11257133798</v>
      </c>
      <c r="BK417" s="61">
        <f t="shared" si="130"/>
        <v>217.11257133798</v>
      </c>
    </row>
    <row r="418" spans="1:63" x14ac:dyDescent="0.35">
      <c r="A418" t="str">
        <f t="shared" si="116"/>
        <v>8403_Production et distribution d'électricité, de gaz, de vapeur et d'air conditionné_2</v>
      </c>
      <c r="B418" t="str">
        <f>INDEX(PDC!$F$1:$G$40,MATCH('RP2016'!C418,PDC!F:F,0),MATCH(PDC!$G$1,PDC!$F$1:$G$1,0))</f>
        <v>Production et distribution d'électricité, de gaz, de vapeur et d'air conditionné</v>
      </c>
      <c r="C418" t="s">
        <v>214</v>
      </c>
      <c r="D418" t="s">
        <v>121</v>
      </c>
      <c r="E418" t="s">
        <v>200</v>
      </c>
      <c r="F418" s="58">
        <v>40.520939206438499</v>
      </c>
      <c r="G418">
        <f>F418</f>
        <v>40.520939206438499</v>
      </c>
      <c r="AC418" t="str">
        <f t="shared" si="117"/>
        <v>8405_Contremaîtres, agents de maîtrise_1</v>
      </c>
      <c r="AD418" t="str">
        <f>INDEX(PDC!$I$1:$L$33,MATCH('RP2016'!AF418,PDC!I:I,0),MATCH(PDC!$K$1,PDC!$I$1:$L$1,0))</f>
        <v>Contremaîtres, agents de maîtrise</v>
      </c>
      <c r="AE418" t="s">
        <v>199</v>
      </c>
      <c r="AF418" t="s">
        <v>281</v>
      </c>
      <c r="AG418" t="s">
        <v>127</v>
      </c>
      <c r="AH418" s="58">
        <v>2298.87485917511</v>
      </c>
      <c r="AI418">
        <f t="shared" si="118"/>
        <v>2298.87485917511</v>
      </c>
      <c r="AL418" t="str">
        <f t="shared" si="119"/>
        <v>8421_Fabrication de denrées alimentaires, de boissons et  de produits à base de tabac</v>
      </c>
      <c r="AM418" t="str">
        <f>INDEX(PDC!$F$42:$G$60,MATCH('RP2016'!$AO418,PDC!$F$42:$F$60,0),2)</f>
        <v>Fabrication de denrées alimentaires, de boissons et  de produits à base de tabac</v>
      </c>
      <c r="AN418">
        <v>8421</v>
      </c>
      <c r="AO418" t="s">
        <v>314</v>
      </c>
      <c r="AP418">
        <v>3391.67</v>
      </c>
      <c r="AQ418">
        <v>2956.29</v>
      </c>
      <c r="AR418">
        <v>725.01</v>
      </c>
      <c r="AS418">
        <v>601.74</v>
      </c>
      <c r="AT418">
        <f t="shared" si="120"/>
        <v>6347.96</v>
      </c>
      <c r="AU418">
        <f t="shared" si="121"/>
        <v>1326.75</v>
      </c>
      <c r="AV418" s="82">
        <f t="shared" si="122"/>
        <v>3391.67</v>
      </c>
      <c r="AW418" s="82">
        <f t="shared" si="123"/>
        <v>2956.29</v>
      </c>
      <c r="AX418" s="82">
        <f t="shared" si="124"/>
        <v>725.01</v>
      </c>
      <c r="AY418" s="82">
        <f t="shared" si="125"/>
        <v>601.74</v>
      </c>
      <c r="AZ418" s="82">
        <f t="shared" si="126"/>
        <v>6347.96</v>
      </c>
      <c r="BA418" s="82">
        <f t="shared" si="127"/>
        <v>1326.75</v>
      </c>
      <c r="BB418" s="82">
        <f t="shared" si="128"/>
        <v>7674.71</v>
      </c>
      <c r="BE418" t="str">
        <f t="shared" si="129"/>
        <v>8410_DE_TP2_SEXE1</v>
      </c>
      <c r="BF418">
        <v>1</v>
      </c>
      <c r="BG418" t="s">
        <v>200</v>
      </c>
      <c r="BH418" t="s">
        <v>318</v>
      </c>
      <c r="BI418" t="s">
        <v>137</v>
      </c>
      <c r="BJ418" s="61">
        <v>14.6275815574205</v>
      </c>
      <c r="BK418" s="61">
        <f t="shared" si="130"/>
        <v>14.6275815574205</v>
      </c>
    </row>
    <row r="419" spans="1:63" x14ac:dyDescent="0.35">
      <c r="A419" t="str">
        <f t="shared" si="116"/>
        <v>8403_Production et distribution d'eau ; assainissement, gestion des déchets et dépollution_1</v>
      </c>
      <c r="B419" t="str">
        <f>INDEX(PDC!$F$1:$G$40,MATCH('RP2016'!C419,PDC!F:F,0),MATCH(PDC!$G$1,PDC!$F$1:$G$1,0))</f>
        <v>Production et distribution d'eau ; assainissement, gestion des déchets et dépollution</v>
      </c>
      <c r="C419" t="s">
        <v>215</v>
      </c>
      <c r="D419" t="s">
        <v>121</v>
      </c>
      <c r="E419" t="s">
        <v>199</v>
      </c>
      <c r="F419" s="58">
        <v>34.503328585897499</v>
      </c>
      <c r="G419" t="s">
        <v>242</v>
      </c>
      <c r="AA419" s="77"/>
      <c r="AC419" t="str">
        <f t="shared" si="117"/>
        <v>8405_Contremaîtres, agents de maîtrise_2</v>
      </c>
      <c r="AD419" t="str">
        <f>INDEX(PDC!$I$1:$L$33,MATCH('RP2016'!AF419,PDC!I:I,0),MATCH(PDC!$K$1,PDC!$I$1:$L$1,0))</f>
        <v>Contremaîtres, agents de maîtrise</v>
      </c>
      <c r="AE419" t="s">
        <v>200</v>
      </c>
      <c r="AF419" t="s">
        <v>281</v>
      </c>
      <c r="AG419" t="s">
        <v>127</v>
      </c>
      <c r="AH419" s="58">
        <v>403.28421598140602</v>
      </c>
      <c r="AI419">
        <f t="shared" si="118"/>
        <v>403.28421598140602</v>
      </c>
      <c r="AL419" t="str">
        <f t="shared" si="119"/>
        <v>8421_Cokéfaction et raffinage</v>
      </c>
      <c r="AM419" t="str">
        <f>INDEX(PDC!$F$42:$G$60,MATCH('RP2016'!$AO419,PDC!$F$42:$F$60,0),2)</f>
        <v>Cokéfaction et raffinage</v>
      </c>
      <c r="AN419">
        <v>8421</v>
      </c>
      <c r="AO419" t="s">
        <v>323</v>
      </c>
      <c r="AP419">
        <v>707.49</v>
      </c>
      <c r="AQ419">
        <v>150.54</v>
      </c>
      <c r="AR419">
        <v>22.41</v>
      </c>
      <c r="AS419">
        <v>15.43</v>
      </c>
      <c r="AT419">
        <f t="shared" si="120"/>
        <v>858.03</v>
      </c>
      <c r="AU419">
        <f t="shared" si="121"/>
        <v>37.840000000000003</v>
      </c>
      <c r="AV419" s="82">
        <f t="shared" si="122"/>
        <v>707.49</v>
      </c>
      <c r="AW419" s="82">
        <f t="shared" si="123"/>
        <v>150.54</v>
      </c>
      <c r="AX419" s="82">
        <f t="shared" si="124"/>
        <v>22.41</v>
      </c>
      <c r="AY419" s="82">
        <f t="shared" si="125"/>
        <v>15.43</v>
      </c>
      <c r="AZ419" s="82">
        <f t="shared" si="126"/>
        <v>858.03</v>
      </c>
      <c r="BA419" s="82">
        <f t="shared" si="127"/>
        <v>37.840000000000003</v>
      </c>
      <c r="BB419" s="82">
        <f t="shared" si="128"/>
        <v>895.87</v>
      </c>
      <c r="BE419" t="str">
        <f t="shared" si="129"/>
        <v>8410_FZ_TP1_SEXE1</v>
      </c>
      <c r="BF419">
        <v>1</v>
      </c>
      <c r="BG419" t="s">
        <v>199</v>
      </c>
      <c r="BH419" t="s">
        <v>216</v>
      </c>
      <c r="BI419" t="s">
        <v>137</v>
      </c>
      <c r="BJ419" s="61">
        <v>1141.39606484506</v>
      </c>
      <c r="BK419" s="61">
        <f t="shared" si="130"/>
        <v>1141.39606484506</v>
      </c>
    </row>
    <row r="420" spans="1:63" x14ac:dyDescent="0.35">
      <c r="A420" t="str">
        <f t="shared" si="116"/>
        <v>8403_Production et distribution d'eau ; assainissement, gestion des déchets et dépollution_2</v>
      </c>
      <c r="B420" t="str">
        <f>INDEX(PDC!$F$1:$G$40,MATCH('RP2016'!C420,PDC!F:F,0),MATCH(PDC!$G$1,PDC!$F$1:$G$1,0))</f>
        <v>Production et distribution d'eau ; assainissement, gestion des déchets et dépollution</v>
      </c>
      <c r="C420" t="s">
        <v>215</v>
      </c>
      <c r="D420" t="s">
        <v>121</v>
      </c>
      <c r="E420" t="s">
        <v>200</v>
      </c>
      <c r="F420" s="58">
        <v>1.0818757061125599</v>
      </c>
      <c r="G420" s="58" t="s">
        <v>242</v>
      </c>
      <c r="H420" s="58"/>
      <c r="I420" s="58"/>
      <c r="J420" s="58"/>
      <c r="AC420" t="str">
        <f t="shared" si="117"/>
        <v>8405_Employés civils et agents de service de la Fonction Publique_1</v>
      </c>
      <c r="AD420" t="str">
        <f>INDEX(PDC!$I$1:$L$33,MATCH('RP2016'!AF420,PDC!I:I,0),MATCH(PDC!$K$1,PDC!$I$1:$L$1,0))</f>
        <v>Employés civils et agents de service de la Fonction Publique</v>
      </c>
      <c r="AE420" t="s">
        <v>199</v>
      </c>
      <c r="AF420" t="s">
        <v>282</v>
      </c>
      <c r="AG420" t="s">
        <v>127</v>
      </c>
      <c r="AH420" s="58">
        <v>660.45644749694202</v>
      </c>
      <c r="AI420">
        <f t="shared" si="118"/>
        <v>660.45644749694202</v>
      </c>
      <c r="AL420" t="str">
        <f t="shared" si="119"/>
        <v>8421_Fabrication d'équipements électriques, électroniques, informatiques ; fabrication de machines</v>
      </c>
      <c r="AM420" t="str">
        <f>INDEX(PDC!$F$42:$G$60,MATCH('RP2016'!$AO420,PDC!$F$42:$F$60,0),2)</f>
        <v>Fabrication d'équipements électriques, électroniques, informatiques ; fabrication de machines</v>
      </c>
      <c r="AN420">
        <v>8421</v>
      </c>
      <c r="AO420" t="s">
        <v>315</v>
      </c>
      <c r="AP420">
        <v>11660.47</v>
      </c>
      <c r="AQ420">
        <v>4252.54</v>
      </c>
      <c r="AR420">
        <v>622.78</v>
      </c>
      <c r="AS420">
        <v>359.45</v>
      </c>
      <c r="AT420">
        <f t="shared" si="120"/>
        <v>15913.009999999998</v>
      </c>
      <c r="AU420">
        <f t="shared" si="121"/>
        <v>982.23</v>
      </c>
      <c r="AV420" s="82">
        <f t="shared" si="122"/>
        <v>11660.47</v>
      </c>
      <c r="AW420" s="82">
        <f t="shared" si="123"/>
        <v>4252.54</v>
      </c>
      <c r="AX420" s="82">
        <f t="shared" si="124"/>
        <v>622.78</v>
      </c>
      <c r="AY420" s="82">
        <f t="shared" si="125"/>
        <v>359.45</v>
      </c>
      <c r="AZ420" s="82">
        <f t="shared" si="126"/>
        <v>15913.009999999998</v>
      </c>
      <c r="BA420" s="82">
        <f t="shared" si="127"/>
        <v>982.23</v>
      </c>
      <c r="BB420" s="82">
        <f t="shared" si="128"/>
        <v>16895.239999999998</v>
      </c>
      <c r="BE420" t="str">
        <f t="shared" si="129"/>
        <v>8410_FZ_TP2_SEXE1</v>
      </c>
      <c r="BF420">
        <v>1</v>
      </c>
      <c r="BG420" t="s">
        <v>200</v>
      </c>
      <c r="BH420" t="s">
        <v>216</v>
      </c>
      <c r="BI420" t="s">
        <v>137</v>
      </c>
      <c r="BJ420" s="61">
        <v>44.309407780988998</v>
      </c>
      <c r="BK420" s="61">
        <f t="shared" si="130"/>
        <v>44.309407780988998</v>
      </c>
    </row>
    <row r="421" spans="1:63" x14ac:dyDescent="0.35">
      <c r="A421" t="str">
        <f t="shared" si="116"/>
        <v>8403_Construction _1</v>
      </c>
      <c r="B421" t="str">
        <f>INDEX(PDC!$F$1:$G$40,MATCH('RP2016'!C421,PDC!F:F,0),MATCH(PDC!$G$1,PDC!$F$1:$G$1,0))</f>
        <v xml:space="preserve">Construction </v>
      </c>
      <c r="C421" t="s">
        <v>216</v>
      </c>
      <c r="D421" t="s">
        <v>121</v>
      </c>
      <c r="E421" t="s">
        <v>199</v>
      </c>
      <c r="F421" s="58">
        <v>1806.02011190649</v>
      </c>
      <c r="G421">
        <f t="shared" ref="G421:G461" si="132">F421</f>
        <v>1806.02011190649</v>
      </c>
      <c r="AC421" t="str">
        <f t="shared" si="117"/>
        <v>8405_Employés civils et agents de service de la Fonction Publique_2</v>
      </c>
      <c r="AD421" t="str">
        <f>INDEX(PDC!$I$1:$L$33,MATCH('RP2016'!AF421,PDC!I:I,0),MATCH(PDC!$K$1,PDC!$I$1:$L$1,0))</f>
        <v>Employés civils et agents de service de la Fonction Publique</v>
      </c>
      <c r="AE421" t="s">
        <v>200</v>
      </c>
      <c r="AF421" t="s">
        <v>282</v>
      </c>
      <c r="AG421" t="s">
        <v>127</v>
      </c>
      <c r="AH421" s="58">
        <v>4127.1054891426302</v>
      </c>
      <c r="AI421">
        <f t="shared" si="118"/>
        <v>4127.1054891426302</v>
      </c>
      <c r="AL421" t="str">
        <f t="shared" si="119"/>
        <v>8421_Fabrication de matériels de transport</v>
      </c>
      <c r="AM421" t="str">
        <f>INDEX(PDC!$F$42:$G$60,MATCH('RP2016'!$AO421,PDC!$F$42:$F$60,0),2)</f>
        <v>Fabrication de matériels de transport</v>
      </c>
      <c r="AN421">
        <v>8421</v>
      </c>
      <c r="AO421" t="s">
        <v>316</v>
      </c>
      <c r="AP421">
        <v>5959.24</v>
      </c>
      <c r="AQ421">
        <v>1828.05</v>
      </c>
      <c r="AR421">
        <v>355.85</v>
      </c>
      <c r="AS421">
        <v>152.88</v>
      </c>
      <c r="AT421">
        <f t="shared" si="120"/>
        <v>7787.29</v>
      </c>
      <c r="AU421">
        <f t="shared" si="121"/>
        <v>508.73</v>
      </c>
      <c r="AV421" s="82">
        <f t="shared" si="122"/>
        <v>5959.24</v>
      </c>
      <c r="AW421" s="82">
        <f t="shared" si="123"/>
        <v>1828.05</v>
      </c>
      <c r="AX421" s="82">
        <f t="shared" si="124"/>
        <v>355.85</v>
      </c>
      <c r="AY421" s="82">
        <f t="shared" si="125"/>
        <v>152.88</v>
      </c>
      <c r="AZ421" s="82">
        <f t="shared" si="126"/>
        <v>7787.29</v>
      </c>
      <c r="BA421" s="82">
        <f t="shared" si="127"/>
        <v>508.73</v>
      </c>
      <c r="BB421" s="82">
        <f t="shared" si="128"/>
        <v>8296.02</v>
      </c>
      <c r="BE421" t="str">
        <f t="shared" si="129"/>
        <v>8410_GZ_TP1_SEXE1</v>
      </c>
      <c r="BF421">
        <v>1</v>
      </c>
      <c r="BG421" t="s">
        <v>199</v>
      </c>
      <c r="BH421" t="s">
        <v>217</v>
      </c>
      <c r="BI421" t="s">
        <v>137</v>
      </c>
      <c r="BJ421" s="61">
        <v>1278.2283782674699</v>
      </c>
      <c r="BK421" s="61">
        <f t="shared" si="130"/>
        <v>1278.2283782674699</v>
      </c>
    </row>
    <row r="422" spans="1:63" x14ac:dyDescent="0.35">
      <c r="A422" t="str">
        <f t="shared" si="116"/>
        <v>8403_Construction _2</v>
      </c>
      <c r="B422" t="str">
        <f>INDEX(PDC!$F$1:$G$40,MATCH('RP2016'!C422,PDC!F:F,0),MATCH(PDC!$G$1,PDC!$F$1:$G$1,0))</f>
        <v xml:space="preserve">Construction </v>
      </c>
      <c r="C422" t="s">
        <v>216</v>
      </c>
      <c r="D422" t="s">
        <v>121</v>
      </c>
      <c r="E422" t="s">
        <v>200</v>
      </c>
      <c r="F422" s="58">
        <v>257.37207518535502</v>
      </c>
      <c r="G422">
        <f t="shared" si="132"/>
        <v>257.37207518535502</v>
      </c>
      <c r="AC422" t="str">
        <f t="shared" si="117"/>
        <v>8405_Policiers et militaires_1</v>
      </c>
      <c r="AD422" t="str">
        <f>INDEX(PDC!$I$1:$L$33,MATCH('RP2016'!AF422,PDC!I:I,0),MATCH(PDC!$K$1,PDC!$I$1:$L$1,0))</f>
        <v>Policiers et militaires</v>
      </c>
      <c r="AE422" t="s">
        <v>199</v>
      </c>
      <c r="AF422" t="s">
        <v>283</v>
      </c>
      <c r="AG422" t="s">
        <v>127</v>
      </c>
      <c r="AH422" s="58">
        <v>677.420215112135</v>
      </c>
      <c r="AI422">
        <f t="shared" si="118"/>
        <v>677.420215112135</v>
      </c>
      <c r="AL422" t="str">
        <f t="shared" si="119"/>
        <v>8421_Fabrication d'autres produits industriels</v>
      </c>
      <c r="AM422" t="str">
        <f>INDEX(PDC!$F$42:$G$60,MATCH('RP2016'!$AO422,PDC!$F$42:$F$60,0),2)</f>
        <v>Fabrication d'autres produits industriels</v>
      </c>
      <c r="AN422">
        <v>8421</v>
      </c>
      <c r="AO422" t="s">
        <v>317</v>
      </c>
      <c r="AP422">
        <v>31852.33</v>
      </c>
      <c r="AQ422">
        <v>16165.71</v>
      </c>
      <c r="AR422">
        <v>2287.46</v>
      </c>
      <c r="AS422">
        <v>1554.78</v>
      </c>
      <c r="AT422">
        <f t="shared" si="120"/>
        <v>48018.04</v>
      </c>
      <c r="AU422">
        <f t="shared" si="121"/>
        <v>3842.24</v>
      </c>
      <c r="AV422" s="82">
        <f t="shared" si="122"/>
        <v>31852.33</v>
      </c>
      <c r="AW422" s="82">
        <f t="shared" si="123"/>
        <v>16165.71</v>
      </c>
      <c r="AX422" s="82">
        <f t="shared" si="124"/>
        <v>2287.46</v>
      </c>
      <c r="AY422" s="82">
        <f t="shared" si="125"/>
        <v>1554.78</v>
      </c>
      <c r="AZ422" s="82">
        <f t="shared" si="126"/>
        <v>48018.04</v>
      </c>
      <c r="BA422" s="82">
        <f t="shared" si="127"/>
        <v>3842.24</v>
      </c>
      <c r="BB422" s="82">
        <f t="shared" si="128"/>
        <v>51860.28</v>
      </c>
      <c r="BE422" t="str">
        <f t="shared" si="129"/>
        <v>8410_GZ_TP2_SEXE1</v>
      </c>
      <c r="BF422">
        <v>1</v>
      </c>
      <c r="BG422" t="s">
        <v>200</v>
      </c>
      <c r="BH422" t="s">
        <v>217</v>
      </c>
      <c r="BI422" t="s">
        <v>137</v>
      </c>
      <c r="BJ422" s="61">
        <v>67.224710803955603</v>
      </c>
      <c r="BK422" s="61">
        <f t="shared" si="130"/>
        <v>67.224710803955603</v>
      </c>
    </row>
    <row r="423" spans="1:63" x14ac:dyDescent="0.35">
      <c r="A423" t="str">
        <f t="shared" si="116"/>
        <v>8403_Commerce ; réparation d'automobiles et de motocycles_1</v>
      </c>
      <c r="B423" t="str">
        <f>INDEX(PDC!$F$1:$G$40,MATCH('RP2016'!C423,PDC!F:F,0),MATCH(PDC!$G$1,PDC!$F$1:$G$1,0))</f>
        <v>Commerce ; réparation d'automobiles et de motocycles</v>
      </c>
      <c r="C423" t="s">
        <v>217</v>
      </c>
      <c r="D423" t="s">
        <v>121</v>
      </c>
      <c r="E423" t="s">
        <v>199</v>
      </c>
      <c r="F423" s="58">
        <v>2015.4951353193701</v>
      </c>
      <c r="G423">
        <f t="shared" si="132"/>
        <v>2015.4951353193701</v>
      </c>
      <c r="AC423" t="str">
        <f t="shared" si="117"/>
        <v>8405_Policiers et militaires_2</v>
      </c>
      <c r="AD423" t="str">
        <f>INDEX(PDC!$I$1:$L$33,MATCH('RP2016'!AF423,PDC!I:I,0),MATCH(PDC!$K$1,PDC!$I$1:$L$1,0))</f>
        <v>Policiers et militaires</v>
      </c>
      <c r="AE423" t="s">
        <v>200</v>
      </c>
      <c r="AF423" t="s">
        <v>283</v>
      </c>
      <c r="AG423" t="s">
        <v>127</v>
      </c>
      <c r="AH423" s="58">
        <v>124.639082023942</v>
      </c>
      <c r="AI423">
        <f t="shared" si="118"/>
        <v>124.639082023942</v>
      </c>
      <c r="AL423" t="str">
        <f t="shared" si="119"/>
        <v>8421_Industries extractives,  énergie, eau, gestion des déchets et dépollution</v>
      </c>
      <c r="AM423" t="str">
        <f>INDEX(PDC!$F$42:$G$60,MATCH('RP2016'!$AO423,PDC!$F$42:$F$60,0),2)</f>
        <v>Industries extractives,  énergie, eau, gestion des déchets et dépollution</v>
      </c>
      <c r="AN423">
        <v>8421</v>
      </c>
      <c r="AO423" t="s">
        <v>318</v>
      </c>
      <c r="AP423">
        <v>9119.32</v>
      </c>
      <c r="AQ423">
        <v>3763.56</v>
      </c>
      <c r="AR423">
        <v>594.98</v>
      </c>
      <c r="AS423">
        <v>383.08</v>
      </c>
      <c r="AT423">
        <f t="shared" si="120"/>
        <v>12882.88</v>
      </c>
      <c r="AU423">
        <f t="shared" si="121"/>
        <v>978.06</v>
      </c>
      <c r="AV423" s="82">
        <f t="shared" si="122"/>
        <v>9119.32</v>
      </c>
      <c r="AW423" s="82">
        <f t="shared" si="123"/>
        <v>3763.56</v>
      </c>
      <c r="AX423" s="82">
        <f t="shared" si="124"/>
        <v>594.98</v>
      </c>
      <c r="AY423" s="82">
        <f t="shared" si="125"/>
        <v>383.08</v>
      </c>
      <c r="AZ423" s="82">
        <f t="shared" si="126"/>
        <v>12882.88</v>
      </c>
      <c r="BA423" s="82">
        <f t="shared" si="127"/>
        <v>978.06</v>
      </c>
      <c r="BB423" s="82">
        <f t="shared" si="128"/>
        <v>13860.939999999999</v>
      </c>
      <c r="BE423" t="str">
        <f t="shared" si="129"/>
        <v>8410_HZ_TP1_SEXE1</v>
      </c>
      <c r="BF423">
        <v>1</v>
      </c>
      <c r="BG423" t="s">
        <v>199</v>
      </c>
      <c r="BH423" t="s">
        <v>218</v>
      </c>
      <c r="BI423" t="s">
        <v>137</v>
      </c>
      <c r="BJ423" s="61">
        <v>529.89091097087703</v>
      </c>
      <c r="BK423" s="61">
        <f t="shared" si="130"/>
        <v>529.89091097087703</v>
      </c>
    </row>
    <row r="424" spans="1:63" x14ac:dyDescent="0.35">
      <c r="A424" t="str">
        <f t="shared" si="116"/>
        <v>8403_Commerce ; réparation d'automobiles et de motocycles_2</v>
      </c>
      <c r="B424" t="str">
        <f>INDEX(PDC!$F$1:$G$40,MATCH('RP2016'!C424,PDC!F:F,0),MATCH(PDC!$G$1,PDC!$F$1:$G$1,0))</f>
        <v>Commerce ; réparation d'automobiles et de motocycles</v>
      </c>
      <c r="C424" t="s">
        <v>217</v>
      </c>
      <c r="D424" t="s">
        <v>121</v>
      </c>
      <c r="E424" t="s">
        <v>200</v>
      </c>
      <c r="F424" s="58">
        <v>1754.6778855350201</v>
      </c>
      <c r="G424">
        <f t="shared" si="132"/>
        <v>1754.6778855350201</v>
      </c>
      <c r="AC424" t="str">
        <f t="shared" si="117"/>
        <v>8405_Employés administratifs d'entreprise_1</v>
      </c>
      <c r="AD424" t="str">
        <f>INDEX(PDC!$I$1:$L$33,MATCH('RP2016'!AF424,PDC!I:I,0),MATCH(PDC!$K$1,PDC!$I$1:$L$1,0))</f>
        <v>Employés administratifs d'entreprise</v>
      </c>
      <c r="AE424" t="s">
        <v>199</v>
      </c>
      <c r="AF424" t="s">
        <v>284</v>
      </c>
      <c r="AG424" t="s">
        <v>127</v>
      </c>
      <c r="AH424" s="58">
        <v>720.32322546551404</v>
      </c>
      <c r="AI424">
        <f t="shared" si="118"/>
        <v>720.32322546551404</v>
      </c>
      <c r="AL424" t="str">
        <f t="shared" si="119"/>
        <v>8421_Construction</v>
      </c>
      <c r="AM424" t="str">
        <f>INDEX(PDC!$F$42:$G$60,MATCH('RP2016'!$AO424,PDC!$F$42:$F$60,0),2)</f>
        <v>Construction</v>
      </c>
      <c r="AN424">
        <v>8421</v>
      </c>
      <c r="AO424" t="s">
        <v>216</v>
      </c>
      <c r="AP424">
        <v>31377.72</v>
      </c>
      <c r="AQ424">
        <v>5934.02</v>
      </c>
      <c r="AR424">
        <v>3989.68</v>
      </c>
      <c r="AS424">
        <v>466.45</v>
      </c>
      <c r="AT424">
        <f t="shared" si="120"/>
        <v>37311.740000000005</v>
      </c>
      <c r="AU424">
        <f t="shared" si="121"/>
        <v>4456.13</v>
      </c>
      <c r="AV424" s="82">
        <f t="shared" si="122"/>
        <v>31377.72</v>
      </c>
      <c r="AW424" s="82">
        <f t="shared" si="123"/>
        <v>5934.02</v>
      </c>
      <c r="AX424" s="82">
        <f t="shared" si="124"/>
        <v>3989.68</v>
      </c>
      <c r="AY424" s="82">
        <f t="shared" si="125"/>
        <v>466.45</v>
      </c>
      <c r="AZ424" s="82">
        <f t="shared" si="126"/>
        <v>37311.740000000005</v>
      </c>
      <c r="BA424" s="82">
        <f t="shared" si="127"/>
        <v>4456.13</v>
      </c>
      <c r="BB424" s="82">
        <f t="shared" si="128"/>
        <v>41767.870000000003</v>
      </c>
      <c r="BE424" t="str">
        <f t="shared" si="129"/>
        <v>8410_HZ_TP2_SEXE1</v>
      </c>
      <c r="BF424">
        <v>1</v>
      </c>
      <c r="BG424" t="s">
        <v>200</v>
      </c>
      <c r="BH424" t="s">
        <v>218</v>
      </c>
      <c r="BI424" t="s">
        <v>137</v>
      </c>
      <c r="BJ424" s="61">
        <v>91.013836148527005</v>
      </c>
      <c r="BK424" s="61">
        <f t="shared" si="130"/>
        <v>91.013836148527005</v>
      </c>
    </row>
    <row r="425" spans="1:63" x14ac:dyDescent="0.35">
      <c r="A425" t="str">
        <f t="shared" si="116"/>
        <v>8403_Transports et entreposage _1</v>
      </c>
      <c r="B425" t="str">
        <f>INDEX(PDC!$F$1:$G$40,MATCH('RP2016'!C425,PDC!F:F,0),MATCH(PDC!$G$1,PDC!$F$1:$G$1,0))</f>
        <v xml:space="preserve">Transports et entreposage </v>
      </c>
      <c r="C425" t="s">
        <v>218</v>
      </c>
      <c r="D425" t="s">
        <v>121</v>
      </c>
      <c r="E425" t="s">
        <v>199</v>
      </c>
      <c r="F425" s="58">
        <v>1010.38898431238</v>
      </c>
      <c r="G425">
        <f t="shared" si="132"/>
        <v>1010.38898431238</v>
      </c>
      <c r="AC425" t="str">
        <f t="shared" si="117"/>
        <v>8405_Employés administratifs d'entreprise_2</v>
      </c>
      <c r="AD425" t="str">
        <f>INDEX(PDC!$I$1:$L$33,MATCH('RP2016'!AF425,PDC!I:I,0),MATCH(PDC!$K$1,PDC!$I$1:$L$1,0))</f>
        <v>Employés administratifs d'entreprise</v>
      </c>
      <c r="AE425" t="s">
        <v>200</v>
      </c>
      <c r="AF425" t="s">
        <v>284</v>
      </c>
      <c r="AG425" t="s">
        <v>127</v>
      </c>
      <c r="AH425" s="58">
        <v>4472.2847312319</v>
      </c>
      <c r="AI425">
        <f t="shared" si="118"/>
        <v>4472.2847312319</v>
      </c>
      <c r="AL425" t="str">
        <f t="shared" si="119"/>
        <v>8421_Commerce ; réparation d'automobiles et de motocycles</v>
      </c>
      <c r="AM425" t="str">
        <f>INDEX(PDC!$F$42:$G$60,MATCH('RP2016'!$AO425,PDC!$F$42:$F$60,0),2)</f>
        <v>Commerce ; réparation d'automobiles et de motocycles</v>
      </c>
      <c r="AN425">
        <v>8421</v>
      </c>
      <c r="AO425" t="s">
        <v>217</v>
      </c>
      <c r="AP425">
        <v>46550.12</v>
      </c>
      <c r="AQ425">
        <v>39052.9</v>
      </c>
      <c r="AR425">
        <v>4384.4799999999996</v>
      </c>
      <c r="AS425">
        <v>4522.8100000000004</v>
      </c>
      <c r="AT425">
        <f t="shared" si="120"/>
        <v>85603.02</v>
      </c>
      <c r="AU425">
        <f t="shared" si="121"/>
        <v>8907.2900000000009</v>
      </c>
      <c r="AV425" s="82">
        <f t="shared" si="122"/>
        <v>46550.12</v>
      </c>
      <c r="AW425" s="82">
        <f t="shared" si="123"/>
        <v>39052.9</v>
      </c>
      <c r="AX425" s="82">
        <f t="shared" si="124"/>
        <v>4384.4799999999996</v>
      </c>
      <c r="AY425" s="82">
        <f t="shared" si="125"/>
        <v>4522.8100000000004</v>
      </c>
      <c r="AZ425" s="82">
        <f t="shared" si="126"/>
        <v>85603.02</v>
      </c>
      <c r="BA425" s="82">
        <f t="shared" si="127"/>
        <v>8907.2900000000009</v>
      </c>
      <c r="BB425" s="82">
        <f t="shared" si="128"/>
        <v>94510.31</v>
      </c>
      <c r="BE425" t="str">
        <f t="shared" si="129"/>
        <v>8410_IZ_TP1_SEXE1</v>
      </c>
      <c r="BF425">
        <v>1</v>
      </c>
      <c r="BG425" t="s">
        <v>199</v>
      </c>
      <c r="BH425" t="s">
        <v>219</v>
      </c>
      <c r="BI425" t="s">
        <v>137</v>
      </c>
      <c r="BJ425" s="61">
        <v>385.25963359294798</v>
      </c>
      <c r="BK425" s="61">
        <f t="shared" si="130"/>
        <v>385.25963359294798</v>
      </c>
    </row>
    <row r="426" spans="1:63" x14ac:dyDescent="0.35">
      <c r="A426" t="str">
        <f t="shared" si="116"/>
        <v>8403_Transports et entreposage _2</v>
      </c>
      <c r="B426" t="str">
        <f>INDEX(PDC!$F$1:$G$40,MATCH('RP2016'!C426,PDC!F:F,0),MATCH(PDC!$G$1,PDC!$F$1:$G$1,0))</f>
        <v xml:space="preserve">Transports et entreposage </v>
      </c>
      <c r="C426" t="s">
        <v>218</v>
      </c>
      <c r="D426" t="s">
        <v>121</v>
      </c>
      <c r="E426" t="s">
        <v>200</v>
      </c>
      <c r="F426" s="58">
        <v>241.38053628975899</v>
      </c>
      <c r="G426">
        <f t="shared" si="132"/>
        <v>241.38053628975899</v>
      </c>
      <c r="AC426" t="str">
        <f t="shared" si="117"/>
        <v>8405_Employés de commerce_1</v>
      </c>
      <c r="AD426" t="str">
        <f>INDEX(PDC!$I$1:$L$33,MATCH('RP2016'!AF426,PDC!I:I,0),MATCH(PDC!$K$1,PDC!$I$1:$L$1,0))</f>
        <v>Employés de commerce</v>
      </c>
      <c r="AE426" t="s">
        <v>199</v>
      </c>
      <c r="AF426" t="s">
        <v>285</v>
      </c>
      <c r="AG426" t="s">
        <v>127</v>
      </c>
      <c r="AH426" s="58">
        <v>789.34963995630096</v>
      </c>
      <c r="AI426">
        <f t="shared" si="118"/>
        <v>789.34963995630096</v>
      </c>
      <c r="AL426" t="str">
        <f t="shared" si="119"/>
        <v>8421_Transports et entreposage</v>
      </c>
      <c r="AM426" t="str">
        <f>INDEX(PDC!$F$42:$G$60,MATCH('RP2016'!$AO426,PDC!$F$42:$F$60,0),2)</f>
        <v>Transports et entreposage</v>
      </c>
      <c r="AN426">
        <v>8421</v>
      </c>
      <c r="AO426" t="s">
        <v>218</v>
      </c>
      <c r="AP426">
        <v>30472.03</v>
      </c>
      <c r="AQ426">
        <v>10001.75</v>
      </c>
      <c r="AR426">
        <v>2272.4499999999998</v>
      </c>
      <c r="AS426">
        <v>1056.04</v>
      </c>
      <c r="AT426">
        <f t="shared" si="120"/>
        <v>40473.78</v>
      </c>
      <c r="AU426">
        <f t="shared" si="121"/>
        <v>3328.49</v>
      </c>
      <c r="AV426" s="82">
        <f t="shared" si="122"/>
        <v>30472.03</v>
      </c>
      <c r="AW426" s="82">
        <f t="shared" si="123"/>
        <v>10001.75</v>
      </c>
      <c r="AX426" s="82">
        <f t="shared" si="124"/>
        <v>2272.4499999999998</v>
      </c>
      <c r="AY426" s="82">
        <f t="shared" si="125"/>
        <v>1056.04</v>
      </c>
      <c r="AZ426" s="82">
        <f t="shared" si="126"/>
        <v>40473.78</v>
      </c>
      <c r="BA426" s="82">
        <f t="shared" si="127"/>
        <v>3328.49</v>
      </c>
      <c r="BB426" s="82">
        <f t="shared" si="128"/>
        <v>43802.27</v>
      </c>
      <c r="BE426" t="str">
        <f t="shared" si="129"/>
        <v>8410_IZ_TP2_SEXE1</v>
      </c>
      <c r="BF426">
        <v>1</v>
      </c>
      <c r="BG426" t="s">
        <v>200</v>
      </c>
      <c r="BH426" t="s">
        <v>219</v>
      </c>
      <c r="BI426" t="s">
        <v>137</v>
      </c>
      <c r="BJ426" s="61">
        <v>49.228218654485602</v>
      </c>
      <c r="BK426" s="61">
        <f t="shared" si="130"/>
        <v>49.228218654485602</v>
      </c>
    </row>
    <row r="427" spans="1:63" x14ac:dyDescent="0.35">
      <c r="A427" t="str">
        <f t="shared" si="116"/>
        <v>8403_Hébergement et restauration_1</v>
      </c>
      <c r="B427" t="str">
        <f>INDEX(PDC!$F$1:$G$40,MATCH('RP2016'!C427,PDC!F:F,0),MATCH(PDC!$G$1,PDC!$F$1:$G$1,0))</f>
        <v>Hébergement et restauration</v>
      </c>
      <c r="C427" t="s">
        <v>219</v>
      </c>
      <c r="D427" t="s">
        <v>121</v>
      </c>
      <c r="E427" t="s">
        <v>199</v>
      </c>
      <c r="F427" s="58">
        <v>369.10213815345497</v>
      </c>
      <c r="G427">
        <f t="shared" si="132"/>
        <v>369.10213815345497</v>
      </c>
      <c r="AC427" t="str">
        <f t="shared" si="117"/>
        <v>8405_Employés de commerce_2</v>
      </c>
      <c r="AD427" t="str">
        <f>INDEX(PDC!$I$1:$L$33,MATCH('RP2016'!AF427,PDC!I:I,0),MATCH(PDC!$K$1,PDC!$I$1:$L$1,0))</f>
        <v>Employés de commerce</v>
      </c>
      <c r="AE427" t="s">
        <v>200</v>
      </c>
      <c r="AF427" t="s">
        <v>285</v>
      </c>
      <c r="AG427" t="s">
        <v>127</v>
      </c>
      <c r="AH427" s="58">
        <v>3217.3331080233802</v>
      </c>
      <c r="AI427">
        <f t="shared" si="118"/>
        <v>3217.3331080233802</v>
      </c>
      <c r="AL427" t="str">
        <f t="shared" si="119"/>
        <v>8421_Hébergement et restauration</v>
      </c>
      <c r="AM427" t="str">
        <f>INDEX(PDC!$F$42:$G$60,MATCH('RP2016'!$AO427,PDC!$F$42:$F$60,0),2)</f>
        <v>Hébergement et restauration</v>
      </c>
      <c r="AN427">
        <v>8421</v>
      </c>
      <c r="AO427" t="s">
        <v>219</v>
      </c>
      <c r="AP427">
        <v>11254.04</v>
      </c>
      <c r="AQ427">
        <v>10755.89</v>
      </c>
      <c r="AR427">
        <v>1868.15</v>
      </c>
      <c r="AS427">
        <v>1844.51</v>
      </c>
      <c r="AT427">
        <f t="shared" si="120"/>
        <v>22009.93</v>
      </c>
      <c r="AU427">
        <f t="shared" si="121"/>
        <v>3712.66</v>
      </c>
      <c r="AV427" s="82">
        <f t="shared" si="122"/>
        <v>11254.04</v>
      </c>
      <c r="AW427" s="82">
        <f t="shared" si="123"/>
        <v>10755.89</v>
      </c>
      <c r="AX427" s="82">
        <f t="shared" si="124"/>
        <v>1868.15</v>
      </c>
      <c r="AY427" s="82">
        <f t="shared" si="125"/>
        <v>1844.51</v>
      </c>
      <c r="AZ427" s="82">
        <f t="shared" si="126"/>
        <v>22009.93</v>
      </c>
      <c r="BA427" s="82">
        <f t="shared" si="127"/>
        <v>3712.66</v>
      </c>
      <c r="BB427" s="82">
        <f t="shared" si="128"/>
        <v>25722.59</v>
      </c>
      <c r="BE427" t="str">
        <f t="shared" si="129"/>
        <v>8410_JZ_TP1_SEXE1</v>
      </c>
      <c r="BF427">
        <v>1</v>
      </c>
      <c r="BG427" t="s">
        <v>199</v>
      </c>
      <c r="BH427" t="s">
        <v>319</v>
      </c>
      <c r="BI427" t="s">
        <v>137</v>
      </c>
      <c r="BJ427" s="61">
        <v>67.7954189855935</v>
      </c>
      <c r="BK427" s="61">
        <f t="shared" si="130"/>
        <v>67.7954189855935</v>
      </c>
    </row>
    <row r="428" spans="1:63" x14ac:dyDescent="0.35">
      <c r="A428" t="str">
        <f t="shared" si="116"/>
        <v>8403_Hébergement et restauration_2</v>
      </c>
      <c r="B428" t="str">
        <f>INDEX(PDC!$F$1:$G$40,MATCH('RP2016'!C428,PDC!F:F,0),MATCH(PDC!$G$1,PDC!$F$1:$G$1,0))</f>
        <v>Hébergement et restauration</v>
      </c>
      <c r="C428" t="s">
        <v>219</v>
      </c>
      <c r="D428" t="s">
        <v>121</v>
      </c>
      <c r="E428" t="s">
        <v>200</v>
      </c>
      <c r="F428" s="58">
        <v>453.65181067802399</v>
      </c>
      <c r="G428">
        <f t="shared" si="132"/>
        <v>453.65181067802399</v>
      </c>
      <c r="AC428" t="str">
        <f t="shared" si="117"/>
        <v>8405_Personnels des services directs aux particuliers_1</v>
      </c>
      <c r="AD428" t="str">
        <f>INDEX(PDC!$I$1:$L$33,MATCH('RP2016'!AF428,PDC!I:I,0),MATCH(PDC!$K$1,PDC!$I$1:$L$1,0))</f>
        <v>Personnels des services directs aux particuliers</v>
      </c>
      <c r="AE428" t="s">
        <v>199</v>
      </c>
      <c r="AF428" t="s">
        <v>286</v>
      </c>
      <c r="AG428" t="s">
        <v>127</v>
      </c>
      <c r="AH428" s="58">
        <v>552.76865028329598</v>
      </c>
      <c r="AI428">
        <f t="shared" si="118"/>
        <v>552.76865028329598</v>
      </c>
      <c r="AL428" t="str">
        <f t="shared" si="119"/>
        <v>8421_Information et communication</v>
      </c>
      <c r="AM428" t="str">
        <f>INDEX(PDC!$F$42:$G$60,MATCH('RP2016'!$AO428,PDC!$F$42:$F$60,0),2)</f>
        <v>Information et communication</v>
      </c>
      <c r="AN428">
        <v>8421</v>
      </c>
      <c r="AO428" t="s">
        <v>319</v>
      </c>
      <c r="AP428">
        <v>22937.17</v>
      </c>
      <c r="AQ428">
        <v>9091.9500000000007</v>
      </c>
      <c r="AR428">
        <v>1744.01</v>
      </c>
      <c r="AS428">
        <v>1097.6600000000001</v>
      </c>
      <c r="AT428">
        <f t="shared" si="120"/>
        <v>32029.119999999999</v>
      </c>
      <c r="AU428">
        <f t="shared" si="121"/>
        <v>2841.67</v>
      </c>
      <c r="AV428" s="82">
        <f t="shared" si="122"/>
        <v>22937.17</v>
      </c>
      <c r="AW428" s="82">
        <f t="shared" si="123"/>
        <v>9091.9500000000007</v>
      </c>
      <c r="AX428" s="82">
        <f t="shared" si="124"/>
        <v>1744.01</v>
      </c>
      <c r="AY428" s="82">
        <f t="shared" si="125"/>
        <v>1097.6600000000001</v>
      </c>
      <c r="AZ428" s="82">
        <f t="shared" si="126"/>
        <v>32029.119999999999</v>
      </c>
      <c r="BA428" s="82">
        <f t="shared" si="127"/>
        <v>2841.67</v>
      </c>
      <c r="BB428" s="82">
        <f t="shared" si="128"/>
        <v>34870.79</v>
      </c>
      <c r="BE428" t="str">
        <f t="shared" si="129"/>
        <v>8410_JZ_TP2_SEXE1</v>
      </c>
      <c r="BF428">
        <v>1</v>
      </c>
      <c r="BG428" t="s">
        <v>200</v>
      </c>
      <c r="BH428" t="s">
        <v>319</v>
      </c>
      <c r="BI428" t="s">
        <v>137</v>
      </c>
      <c r="BJ428" s="83">
        <v>1.0055413678020699</v>
      </c>
      <c r="BK428" s="61" t="str">
        <f t="shared" si="130"/>
        <v>(s)</v>
      </c>
    </row>
    <row r="429" spans="1:63" x14ac:dyDescent="0.35">
      <c r="A429" t="str">
        <f t="shared" si="116"/>
        <v>8403_Edition, audiovisuel et diffusion_1</v>
      </c>
      <c r="B429" t="str">
        <f>INDEX(PDC!$F$1:$G$40,MATCH('RP2016'!C429,PDC!F:F,0),MATCH(PDC!$G$1,PDC!$F$1:$G$1,0))</f>
        <v>Edition, audiovisuel et diffusion</v>
      </c>
      <c r="C429" t="s">
        <v>220</v>
      </c>
      <c r="D429" t="s">
        <v>121</v>
      </c>
      <c r="E429" t="s">
        <v>199</v>
      </c>
      <c r="F429" s="58">
        <v>121.21611480297101</v>
      </c>
      <c r="G429">
        <f t="shared" si="132"/>
        <v>121.21611480297101</v>
      </c>
      <c r="AC429" t="str">
        <f t="shared" si="117"/>
        <v>8405_Personnels des services directs aux particuliers_2</v>
      </c>
      <c r="AD429" t="str">
        <f>INDEX(PDC!$I$1:$L$33,MATCH('RP2016'!AF429,PDC!I:I,0),MATCH(PDC!$K$1,PDC!$I$1:$L$1,0))</f>
        <v>Personnels des services directs aux particuliers</v>
      </c>
      <c r="AE429" t="s">
        <v>200</v>
      </c>
      <c r="AF429" t="s">
        <v>286</v>
      </c>
      <c r="AG429" t="s">
        <v>127</v>
      </c>
      <c r="AH429" s="58">
        <v>5431.9980606545896</v>
      </c>
      <c r="AI429">
        <f t="shared" si="118"/>
        <v>5431.9980606545896</v>
      </c>
      <c r="AL429" t="str">
        <f t="shared" si="119"/>
        <v>8421_Activités financières et d'assurance</v>
      </c>
      <c r="AM429" t="str">
        <f>INDEX(PDC!$F$42:$G$60,MATCH('RP2016'!$AO429,PDC!$F$42:$F$60,0),2)</f>
        <v>Activités financières et d'assurance</v>
      </c>
      <c r="AN429">
        <v>8421</v>
      </c>
      <c r="AO429" t="s">
        <v>223</v>
      </c>
      <c r="AP429">
        <v>10996.27</v>
      </c>
      <c r="AQ429">
        <v>15945.99</v>
      </c>
      <c r="AR429">
        <v>805.13</v>
      </c>
      <c r="AS429">
        <v>1247.26</v>
      </c>
      <c r="AT429">
        <f t="shared" si="120"/>
        <v>26942.260000000002</v>
      </c>
      <c r="AU429">
        <f t="shared" si="121"/>
        <v>2052.39</v>
      </c>
      <c r="AV429" s="82">
        <f t="shared" si="122"/>
        <v>10996.27</v>
      </c>
      <c r="AW429" s="82">
        <f t="shared" si="123"/>
        <v>15945.99</v>
      </c>
      <c r="AX429" s="82">
        <f t="shared" si="124"/>
        <v>805.13</v>
      </c>
      <c r="AY429" s="82">
        <f t="shared" si="125"/>
        <v>1247.26</v>
      </c>
      <c r="AZ429" s="82">
        <f t="shared" si="126"/>
        <v>26942.260000000002</v>
      </c>
      <c r="BA429" s="82">
        <f t="shared" si="127"/>
        <v>2052.39</v>
      </c>
      <c r="BB429" s="82">
        <f t="shared" si="128"/>
        <v>28994.65</v>
      </c>
      <c r="BE429" t="str">
        <f t="shared" si="129"/>
        <v>8410_KZ_TP1_SEXE1</v>
      </c>
      <c r="BF429">
        <v>1</v>
      </c>
      <c r="BG429" t="s">
        <v>199</v>
      </c>
      <c r="BH429" t="s">
        <v>223</v>
      </c>
      <c r="BI429" t="s">
        <v>137</v>
      </c>
      <c r="BJ429" s="61">
        <v>103.960590127448</v>
      </c>
      <c r="BK429" s="61">
        <f t="shared" si="130"/>
        <v>103.960590127448</v>
      </c>
    </row>
    <row r="430" spans="1:63" x14ac:dyDescent="0.35">
      <c r="A430" t="str">
        <f t="shared" si="116"/>
        <v>8403_Edition, audiovisuel et diffusion_2</v>
      </c>
      <c r="B430" t="str">
        <f>INDEX(PDC!$F$1:$G$40,MATCH('RP2016'!C430,PDC!F:F,0),MATCH(PDC!$G$1,PDC!$F$1:$G$1,0))</f>
        <v>Edition, audiovisuel et diffusion</v>
      </c>
      <c r="C430" t="s">
        <v>220</v>
      </c>
      <c r="D430" t="s">
        <v>121</v>
      </c>
      <c r="E430" t="s">
        <v>200</v>
      </c>
      <c r="F430" s="58">
        <v>49.309703965446303</v>
      </c>
      <c r="G430">
        <f t="shared" si="132"/>
        <v>49.309703965446303</v>
      </c>
      <c r="AC430" t="str">
        <f t="shared" si="117"/>
        <v>8405_Ouvriers qualifiés de type industriel_1</v>
      </c>
      <c r="AD430" t="str">
        <f>INDEX(PDC!$I$1:$L$33,MATCH('RP2016'!AF430,PDC!I:I,0),MATCH(PDC!$K$1,PDC!$I$1:$L$1,0))</f>
        <v>Ouvriers qualifiés de type industriel</v>
      </c>
      <c r="AE430" t="s">
        <v>199</v>
      </c>
      <c r="AF430" t="s">
        <v>287</v>
      </c>
      <c r="AG430" t="s">
        <v>127</v>
      </c>
      <c r="AH430" s="58">
        <v>3868.6902984718699</v>
      </c>
      <c r="AI430">
        <f t="shared" si="118"/>
        <v>3868.6902984718699</v>
      </c>
      <c r="AL430" t="str">
        <f t="shared" si="119"/>
        <v>8421_Activités immobilières</v>
      </c>
      <c r="AM430" t="str">
        <f>INDEX(PDC!$F$42:$G$60,MATCH('RP2016'!$AO430,PDC!$F$42:$F$60,0),2)</f>
        <v>Activités immobilières</v>
      </c>
      <c r="AN430">
        <v>8421</v>
      </c>
      <c r="AO430" t="s">
        <v>224</v>
      </c>
      <c r="AP430">
        <v>3964.92</v>
      </c>
      <c r="AQ430">
        <v>6004.05</v>
      </c>
      <c r="AR430">
        <v>326.24</v>
      </c>
      <c r="AS430">
        <v>552.69000000000005</v>
      </c>
      <c r="AT430">
        <f t="shared" si="120"/>
        <v>9968.9700000000012</v>
      </c>
      <c r="AU430">
        <f t="shared" si="121"/>
        <v>878.93000000000006</v>
      </c>
      <c r="AV430" s="82">
        <f t="shared" si="122"/>
        <v>3964.92</v>
      </c>
      <c r="AW430" s="82">
        <f t="shared" si="123"/>
        <v>6004.05</v>
      </c>
      <c r="AX430" s="82">
        <f t="shared" si="124"/>
        <v>326.24</v>
      </c>
      <c r="AY430" s="82">
        <f t="shared" si="125"/>
        <v>552.69000000000005</v>
      </c>
      <c r="AZ430" s="82">
        <f t="shared" si="126"/>
        <v>9968.9700000000012</v>
      </c>
      <c r="BA430" s="82">
        <f t="shared" si="127"/>
        <v>878.93000000000006</v>
      </c>
      <c r="BB430" s="82">
        <f t="shared" si="128"/>
        <v>10847.900000000001</v>
      </c>
      <c r="BE430" t="str">
        <f t="shared" si="129"/>
        <v>8410_KZ_TP2_SEXE1</v>
      </c>
      <c r="BF430">
        <v>1</v>
      </c>
      <c r="BG430" t="s">
        <v>200</v>
      </c>
      <c r="BH430" t="s">
        <v>223</v>
      </c>
      <c r="BI430" t="s">
        <v>137</v>
      </c>
      <c r="BJ430" s="61">
        <v>9.9943845607473598</v>
      </c>
      <c r="BK430" s="61">
        <f t="shared" si="130"/>
        <v>9.9943845607473598</v>
      </c>
    </row>
    <row r="431" spans="1:63" x14ac:dyDescent="0.35">
      <c r="A431" t="str">
        <f t="shared" si="116"/>
        <v>8403_Télécommunications_1</v>
      </c>
      <c r="B431" t="str">
        <f>INDEX(PDC!$F$1:$G$40,MATCH('RP2016'!C431,PDC!F:F,0),MATCH(PDC!$G$1,PDC!$F$1:$G$1,0))</f>
        <v>Télécommunications</v>
      </c>
      <c r="C431" t="s">
        <v>221</v>
      </c>
      <c r="D431" t="s">
        <v>121</v>
      </c>
      <c r="E431" t="s">
        <v>199</v>
      </c>
      <c r="F431" s="58">
        <v>42.4729518369396</v>
      </c>
      <c r="G431">
        <f t="shared" si="132"/>
        <v>42.4729518369396</v>
      </c>
      <c r="AC431" t="str">
        <f t="shared" si="117"/>
        <v>8405_Ouvriers qualifiés de type industriel_2</v>
      </c>
      <c r="AD431" t="str">
        <f>INDEX(PDC!$I$1:$L$33,MATCH('RP2016'!AF431,PDC!I:I,0),MATCH(PDC!$K$1,PDC!$I$1:$L$1,0))</f>
        <v>Ouvriers qualifiés de type industriel</v>
      </c>
      <c r="AE431" t="s">
        <v>200</v>
      </c>
      <c r="AF431" t="s">
        <v>287</v>
      </c>
      <c r="AG431" t="s">
        <v>127</v>
      </c>
      <c r="AH431" s="58">
        <v>666.91944224352596</v>
      </c>
      <c r="AI431">
        <f t="shared" si="118"/>
        <v>666.91944224352596</v>
      </c>
      <c r="AL431" t="str">
        <f t="shared" si="119"/>
        <v>8421_Activités scientifiques et techniques ; services administratifs et de soutien</v>
      </c>
      <c r="AM431" t="str">
        <f>INDEX(PDC!$F$42:$G$60,MATCH('RP2016'!$AO431,PDC!$F$42:$F$60,0),2)</f>
        <v>Activités scientifiques et techniques ; services administratifs et de soutien</v>
      </c>
      <c r="AN431">
        <v>8421</v>
      </c>
      <c r="AO431" t="s">
        <v>320</v>
      </c>
      <c r="AP431">
        <v>41386.480000000003</v>
      </c>
      <c r="AQ431">
        <v>38421.82</v>
      </c>
      <c r="AR431">
        <v>15949.87</v>
      </c>
      <c r="AS431">
        <v>9804.49</v>
      </c>
      <c r="AT431">
        <f t="shared" si="120"/>
        <v>79808.3</v>
      </c>
      <c r="AU431">
        <f t="shared" si="121"/>
        <v>25754.36</v>
      </c>
      <c r="AV431" s="82">
        <f t="shared" si="122"/>
        <v>41386.480000000003</v>
      </c>
      <c r="AW431" s="82">
        <f t="shared" si="123"/>
        <v>38421.82</v>
      </c>
      <c r="AX431" s="82">
        <f t="shared" si="124"/>
        <v>15949.87</v>
      </c>
      <c r="AY431" s="82">
        <f t="shared" si="125"/>
        <v>9804.49</v>
      </c>
      <c r="AZ431" s="82">
        <f t="shared" si="126"/>
        <v>79808.3</v>
      </c>
      <c r="BA431" s="82">
        <f t="shared" si="127"/>
        <v>25754.36</v>
      </c>
      <c r="BB431" s="82">
        <f t="shared" si="128"/>
        <v>105562.66</v>
      </c>
      <c r="BE431" t="str">
        <f t="shared" si="129"/>
        <v>8410_LZ_TP1_SEXE1</v>
      </c>
      <c r="BF431">
        <v>1</v>
      </c>
      <c r="BG431" t="s">
        <v>199</v>
      </c>
      <c r="BH431" t="s">
        <v>224</v>
      </c>
      <c r="BI431" t="s">
        <v>137</v>
      </c>
      <c r="BJ431" s="61">
        <v>36.870467186716198</v>
      </c>
      <c r="BK431" s="61">
        <f t="shared" si="130"/>
        <v>36.870467186716198</v>
      </c>
    </row>
    <row r="432" spans="1:63" x14ac:dyDescent="0.35">
      <c r="A432" t="str">
        <f t="shared" si="116"/>
        <v>8403_Télécommunications_2</v>
      </c>
      <c r="B432" t="str">
        <f>INDEX(PDC!$F$1:$G$40,MATCH('RP2016'!C432,PDC!F:F,0),MATCH(PDC!$G$1,PDC!$F$1:$G$1,0))</f>
        <v>Télécommunications</v>
      </c>
      <c r="C432" t="s">
        <v>221</v>
      </c>
      <c r="D432" t="s">
        <v>121</v>
      </c>
      <c r="E432" t="s">
        <v>200</v>
      </c>
      <c r="F432" s="58">
        <v>18.700584842304899</v>
      </c>
      <c r="G432">
        <f t="shared" si="132"/>
        <v>18.700584842304899</v>
      </c>
      <c r="AC432" t="str">
        <f t="shared" si="117"/>
        <v>8405_Ouvriers qualifiés de type artisanal_1</v>
      </c>
      <c r="AD432" t="str">
        <f>INDEX(PDC!$I$1:$L$33,MATCH('RP2016'!AF432,PDC!I:I,0),MATCH(PDC!$K$1,PDC!$I$1:$L$1,0))</f>
        <v>Ouvriers qualifiés de type artisanal</v>
      </c>
      <c r="AE432" t="s">
        <v>199</v>
      </c>
      <c r="AF432" t="s">
        <v>107</v>
      </c>
      <c r="AG432" t="s">
        <v>127</v>
      </c>
      <c r="AH432" s="58">
        <v>3765.4983428164201</v>
      </c>
      <c r="AI432">
        <f t="shared" si="118"/>
        <v>3765.4983428164201</v>
      </c>
      <c r="AL432" t="str">
        <f t="shared" si="119"/>
        <v>8421_Administration publique, enseignement, santé humaine et action sociale</v>
      </c>
      <c r="AM432" t="str">
        <f>INDEX(PDC!$F$42:$G$60,MATCH('RP2016'!$AO432,PDC!$F$42:$F$60,0),2)</f>
        <v>Administration publique, enseignement, santé humaine et action sociale</v>
      </c>
      <c r="AN432">
        <v>8421</v>
      </c>
      <c r="AO432" t="s">
        <v>321</v>
      </c>
      <c r="AP432">
        <v>23418.59</v>
      </c>
      <c r="AQ432">
        <v>69418.53</v>
      </c>
      <c r="AR432">
        <v>8561.2999999999993</v>
      </c>
      <c r="AS432">
        <v>20035.34</v>
      </c>
      <c r="AT432">
        <f t="shared" si="120"/>
        <v>92837.119999999995</v>
      </c>
      <c r="AU432">
        <f t="shared" si="121"/>
        <v>28596.639999999999</v>
      </c>
      <c r="AV432" s="82">
        <f t="shared" si="122"/>
        <v>23418.59</v>
      </c>
      <c r="AW432" s="82">
        <f t="shared" si="123"/>
        <v>69418.53</v>
      </c>
      <c r="AX432" s="82">
        <f t="shared" si="124"/>
        <v>8561.2999999999993</v>
      </c>
      <c r="AY432" s="82">
        <f t="shared" si="125"/>
        <v>20035.34</v>
      </c>
      <c r="AZ432" s="82">
        <f t="shared" si="126"/>
        <v>92837.119999999995</v>
      </c>
      <c r="BA432" s="82">
        <f t="shared" si="127"/>
        <v>28596.639999999999</v>
      </c>
      <c r="BB432" s="82">
        <f t="shared" si="128"/>
        <v>121433.76</v>
      </c>
      <c r="BE432" t="str">
        <f t="shared" si="129"/>
        <v>8410_LZ_TP2_SEXE1</v>
      </c>
      <c r="BF432">
        <v>1</v>
      </c>
      <c r="BG432" t="s">
        <v>200</v>
      </c>
      <c r="BH432" t="s">
        <v>224</v>
      </c>
      <c r="BI432" t="s">
        <v>137</v>
      </c>
      <c r="BJ432" s="61">
        <v>18.267644157315001</v>
      </c>
      <c r="BK432" s="61">
        <f t="shared" si="130"/>
        <v>18.267644157315001</v>
      </c>
    </row>
    <row r="433" spans="1:63" x14ac:dyDescent="0.35">
      <c r="A433" t="str">
        <f t="shared" si="116"/>
        <v>8403_Activités informatiques et services d'information_1</v>
      </c>
      <c r="B433" t="str">
        <f>INDEX(PDC!$F$1:$G$40,MATCH('RP2016'!C433,PDC!F:F,0),MATCH(PDC!$G$1,PDC!$F$1:$G$1,0))</f>
        <v>Activités informatiques et services d'information</v>
      </c>
      <c r="C433" t="s">
        <v>222</v>
      </c>
      <c r="D433" t="s">
        <v>121</v>
      </c>
      <c r="E433" t="s">
        <v>199</v>
      </c>
      <c r="F433" s="58">
        <v>53.067524061876298</v>
      </c>
      <c r="G433">
        <f t="shared" si="132"/>
        <v>53.067524061876298</v>
      </c>
      <c r="AC433" t="str">
        <f t="shared" si="117"/>
        <v>8405_Ouvriers qualifiés de type artisanal_2</v>
      </c>
      <c r="AD433" t="str">
        <f>INDEX(PDC!$I$1:$L$33,MATCH('RP2016'!AF433,PDC!I:I,0),MATCH(PDC!$K$1,PDC!$I$1:$L$1,0))</f>
        <v>Ouvriers qualifiés de type artisanal</v>
      </c>
      <c r="AE433" t="s">
        <v>200</v>
      </c>
      <c r="AF433" t="s">
        <v>107</v>
      </c>
      <c r="AG433" t="s">
        <v>127</v>
      </c>
      <c r="AH433" s="58">
        <v>473.76023627490099</v>
      </c>
      <c r="AI433">
        <f t="shared" si="118"/>
        <v>473.76023627490099</v>
      </c>
      <c r="AL433" t="str">
        <f t="shared" si="119"/>
        <v>8421_Autres activités de services</v>
      </c>
      <c r="AM433" t="str">
        <f>INDEX(PDC!$F$42:$G$60,MATCH('RP2016'!$AO433,PDC!$F$42:$F$60,0),2)</f>
        <v>Autres activités de services</v>
      </c>
      <c r="AN433">
        <v>8421</v>
      </c>
      <c r="AO433" t="s">
        <v>322</v>
      </c>
      <c r="AP433">
        <v>7699.76</v>
      </c>
      <c r="AQ433">
        <v>15722.02</v>
      </c>
      <c r="AR433">
        <v>2976.99</v>
      </c>
      <c r="AS433">
        <v>4634.3599999999997</v>
      </c>
      <c r="AT433">
        <f t="shared" si="120"/>
        <v>23421.78</v>
      </c>
      <c r="AU433">
        <f t="shared" si="121"/>
        <v>7611.3499999999995</v>
      </c>
      <c r="AV433" s="82">
        <f t="shared" si="122"/>
        <v>7699.76</v>
      </c>
      <c r="AW433" s="82">
        <f t="shared" si="123"/>
        <v>15722.02</v>
      </c>
      <c r="AX433" s="82">
        <f t="shared" si="124"/>
        <v>2976.99</v>
      </c>
      <c r="AY433" s="82">
        <f t="shared" si="125"/>
        <v>4634.3599999999997</v>
      </c>
      <c r="AZ433" s="82">
        <f t="shared" si="126"/>
        <v>23421.78</v>
      </c>
      <c r="BA433" s="82">
        <f t="shared" si="127"/>
        <v>7611.3499999999995</v>
      </c>
      <c r="BB433" s="82">
        <f t="shared" si="128"/>
        <v>31033.129999999997</v>
      </c>
      <c r="BE433" t="str">
        <f t="shared" si="129"/>
        <v>8410_MN_TP1_SEXE1</v>
      </c>
      <c r="BF433">
        <v>1</v>
      </c>
      <c r="BG433" t="s">
        <v>199</v>
      </c>
      <c r="BH433" t="s">
        <v>320</v>
      </c>
      <c r="BI433" t="s">
        <v>137</v>
      </c>
      <c r="BJ433" s="61">
        <v>1117.3137442365401</v>
      </c>
      <c r="BK433" s="61">
        <f t="shared" si="130"/>
        <v>1117.3137442365401</v>
      </c>
    </row>
    <row r="434" spans="1:63" x14ac:dyDescent="0.35">
      <c r="A434" t="str">
        <f t="shared" si="116"/>
        <v>8403_Activités informatiques et services d'information_2</v>
      </c>
      <c r="B434" t="str">
        <f>INDEX(PDC!$F$1:$G$40,MATCH('RP2016'!C434,PDC!F:F,0),MATCH(PDC!$G$1,PDC!$F$1:$G$1,0))</f>
        <v>Activités informatiques et services d'information</v>
      </c>
      <c r="C434" t="s">
        <v>222</v>
      </c>
      <c r="D434" t="s">
        <v>121</v>
      </c>
      <c r="E434" t="s">
        <v>200</v>
      </c>
      <c r="F434" s="58">
        <v>42.346669348801001</v>
      </c>
      <c r="G434">
        <f t="shared" si="132"/>
        <v>42.346669348801001</v>
      </c>
      <c r="AC434" t="str">
        <f t="shared" si="117"/>
        <v>8405_Chauffeurs_1</v>
      </c>
      <c r="AD434" t="str">
        <f>INDEX(PDC!$I$1:$L$33,MATCH('RP2016'!AF434,PDC!I:I,0),MATCH(PDC!$K$1,PDC!$I$1:$L$1,0))</f>
        <v>Chauffeurs</v>
      </c>
      <c r="AE434" t="s">
        <v>199</v>
      </c>
      <c r="AF434" t="s">
        <v>288</v>
      </c>
      <c r="AG434" t="s">
        <v>127</v>
      </c>
      <c r="AH434" s="58">
        <v>2737.18269106248</v>
      </c>
      <c r="AI434">
        <f t="shared" si="118"/>
        <v>2737.18269106248</v>
      </c>
      <c r="AL434" t="str">
        <f t="shared" si="119"/>
        <v>8421_Tous secteurs</v>
      </c>
      <c r="AM434" t="str">
        <f>INDEX(PDC!$F$42:$G$60,MATCH('RP2016'!$AO434,PDC!$F$42:$F$60,0),2)</f>
        <v>Tous secteurs</v>
      </c>
      <c r="AN434">
        <v>8421</v>
      </c>
      <c r="AO434" t="s">
        <v>78</v>
      </c>
      <c r="AP434">
        <v>293485.46999999997</v>
      </c>
      <c r="AQ434">
        <v>249901.65</v>
      </c>
      <c r="AR434">
        <v>47774.12</v>
      </c>
      <c r="AS434">
        <v>48490.26</v>
      </c>
      <c r="AT434">
        <f t="shared" si="120"/>
        <v>543387.12</v>
      </c>
      <c r="AU434">
        <f t="shared" si="121"/>
        <v>96264.38</v>
      </c>
      <c r="AV434" s="82">
        <f t="shared" si="122"/>
        <v>293485.46999999997</v>
      </c>
      <c r="AW434" s="82">
        <f t="shared" si="123"/>
        <v>249901.65</v>
      </c>
      <c r="AX434" s="82">
        <f t="shared" si="124"/>
        <v>47774.12</v>
      </c>
      <c r="AY434" s="82">
        <f t="shared" si="125"/>
        <v>48490.26</v>
      </c>
      <c r="AZ434" s="82">
        <f t="shared" si="126"/>
        <v>543387.12</v>
      </c>
      <c r="BA434" s="82">
        <f t="shared" si="127"/>
        <v>96264.38</v>
      </c>
      <c r="BB434" s="82">
        <f t="shared" si="128"/>
        <v>639651.5</v>
      </c>
      <c r="BE434" t="str">
        <f t="shared" si="129"/>
        <v>8410_MN_TP2_SEXE1</v>
      </c>
      <c r="BF434">
        <v>1</v>
      </c>
      <c r="BG434" t="s">
        <v>200</v>
      </c>
      <c r="BH434" t="s">
        <v>320</v>
      </c>
      <c r="BI434" t="s">
        <v>137</v>
      </c>
      <c r="BJ434" s="61">
        <v>122.749619671234</v>
      </c>
      <c r="BK434" s="61">
        <f t="shared" si="130"/>
        <v>122.749619671234</v>
      </c>
    </row>
    <row r="435" spans="1:63" x14ac:dyDescent="0.35">
      <c r="A435" t="str">
        <f t="shared" si="116"/>
        <v>8403_Activités financières et d'assurance_1</v>
      </c>
      <c r="B435" t="str">
        <f>INDEX(PDC!$F$1:$G$40,MATCH('RP2016'!C435,PDC!F:F,0),MATCH(PDC!$G$1,PDC!$F$1:$G$1,0))</f>
        <v>Activités financières et d'assurance</v>
      </c>
      <c r="C435" t="s">
        <v>223</v>
      </c>
      <c r="D435" t="s">
        <v>121</v>
      </c>
      <c r="E435" t="s">
        <v>199</v>
      </c>
      <c r="F435" s="58">
        <v>245.74672412941899</v>
      </c>
      <c r="G435">
        <f t="shared" si="132"/>
        <v>245.74672412941899</v>
      </c>
      <c r="AC435" t="str">
        <f t="shared" si="117"/>
        <v>8405_Chauffeurs_2</v>
      </c>
      <c r="AD435" t="str">
        <f>INDEX(PDC!$I$1:$L$33,MATCH('RP2016'!AF435,PDC!I:I,0),MATCH(PDC!$K$1,PDC!$I$1:$L$1,0))</f>
        <v>Chauffeurs</v>
      </c>
      <c r="AE435" t="s">
        <v>200</v>
      </c>
      <c r="AF435" t="s">
        <v>288</v>
      </c>
      <c r="AG435" t="s">
        <v>127</v>
      </c>
      <c r="AH435" s="58">
        <v>314.01020394937501</v>
      </c>
      <c r="AI435">
        <f t="shared" si="118"/>
        <v>314.01020394937501</v>
      </c>
      <c r="AL435" t="str">
        <f t="shared" si="119"/>
        <v>8422_Agriculture, sylviculture et pêche</v>
      </c>
      <c r="AM435" t="str">
        <f>INDEX(PDC!$F$42:$G$60,MATCH('RP2016'!$AO435,PDC!$F$42:$F$60,0),2)</f>
        <v>Agriculture, sylviculture et pêche</v>
      </c>
      <c r="AN435">
        <v>8422</v>
      </c>
      <c r="AO435" t="s">
        <v>198</v>
      </c>
      <c r="AP435">
        <v>132.18</v>
      </c>
      <c r="AQ435">
        <v>75.88</v>
      </c>
      <c r="AR435">
        <v>207.51</v>
      </c>
      <c r="AS435">
        <v>85.53</v>
      </c>
      <c r="AT435">
        <f t="shared" si="120"/>
        <v>208.06</v>
      </c>
      <c r="AU435">
        <f t="shared" si="121"/>
        <v>293.03999999999996</v>
      </c>
      <c r="AV435" s="82">
        <f t="shared" si="122"/>
        <v>132.18</v>
      </c>
      <c r="AW435" s="82">
        <f t="shared" si="123"/>
        <v>75.88</v>
      </c>
      <c r="AX435" s="82">
        <f t="shared" si="124"/>
        <v>207.51</v>
      </c>
      <c r="AY435" s="82">
        <f t="shared" si="125"/>
        <v>85.53</v>
      </c>
      <c r="AZ435" s="82">
        <f t="shared" si="126"/>
        <v>208.06</v>
      </c>
      <c r="BA435" s="82">
        <f t="shared" si="127"/>
        <v>293.03999999999996</v>
      </c>
      <c r="BB435" s="82">
        <f t="shared" si="128"/>
        <v>501.09999999999997</v>
      </c>
      <c r="BE435" t="str">
        <f t="shared" si="129"/>
        <v>8410_OQ_TP1_SEXE1</v>
      </c>
      <c r="BF435">
        <v>1</v>
      </c>
      <c r="BG435" t="s">
        <v>199</v>
      </c>
      <c r="BH435" t="s">
        <v>321</v>
      </c>
      <c r="BI435" t="s">
        <v>137</v>
      </c>
      <c r="BJ435" s="61">
        <v>1194.6442496873301</v>
      </c>
      <c r="BK435" s="61">
        <f t="shared" si="130"/>
        <v>1194.6442496873301</v>
      </c>
    </row>
    <row r="436" spans="1:63" x14ac:dyDescent="0.35">
      <c r="A436" t="str">
        <f t="shared" si="116"/>
        <v>8403_Activités financières et d'assurance_2</v>
      </c>
      <c r="B436" t="str">
        <f>INDEX(PDC!$F$1:$G$40,MATCH('RP2016'!C436,PDC!F:F,0),MATCH(PDC!$G$1,PDC!$F$1:$G$1,0))</f>
        <v>Activités financières et d'assurance</v>
      </c>
      <c r="C436" t="s">
        <v>223</v>
      </c>
      <c r="D436" t="s">
        <v>121</v>
      </c>
      <c r="E436" t="s">
        <v>200</v>
      </c>
      <c r="F436" s="58">
        <v>429.45905317854101</v>
      </c>
      <c r="G436">
        <f t="shared" si="132"/>
        <v>429.45905317854101</v>
      </c>
      <c r="AC436" t="str">
        <f t="shared" si="117"/>
        <v>8405_Ouvriers qualifiés de la manutention, du magasinage et du transport_1</v>
      </c>
      <c r="AD436" t="str">
        <f>INDEX(PDC!$I$1:$L$33,MATCH('RP2016'!AF436,PDC!I:I,0),MATCH(PDC!$K$1,PDC!$I$1:$L$1,0))</f>
        <v>Ouvriers qualifiés de la manutention, du magasinage et du transport</v>
      </c>
      <c r="AE436" t="s">
        <v>199</v>
      </c>
      <c r="AF436" t="s">
        <v>289</v>
      </c>
      <c r="AG436" t="s">
        <v>127</v>
      </c>
      <c r="AH436" s="58">
        <v>2021.13711338802</v>
      </c>
      <c r="AI436">
        <f t="shared" si="118"/>
        <v>2021.13711338802</v>
      </c>
      <c r="AL436" t="str">
        <f t="shared" si="119"/>
        <v>8422_Fabrication de denrées alimentaires, de boissons et  de produits à base de tabac</v>
      </c>
      <c r="AM436" t="str">
        <f>INDEX(PDC!$F$42:$G$60,MATCH('RP2016'!$AO436,PDC!$F$42:$F$60,0),2)</f>
        <v>Fabrication de denrées alimentaires, de boissons et  de produits à base de tabac</v>
      </c>
      <c r="AN436">
        <v>8422</v>
      </c>
      <c r="AO436" t="s">
        <v>314</v>
      </c>
      <c r="AP436">
        <v>274.16000000000003</v>
      </c>
      <c r="AQ436">
        <v>351.22</v>
      </c>
      <c r="AR436">
        <v>37.97</v>
      </c>
      <c r="AS436">
        <v>44.28</v>
      </c>
      <c r="AT436">
        <f t="shared" si="120"/>
        <v>625.38000000000011</v>
      </c>
      <c r="AU436">
        <f t="shared" si="121"/>
        <v>82.25</v>
      </c>
      <c r="AV436" s="82">
        <f t="shared" si="122"/>
        <v>274.16000000000003</v>
      </c>
      <c r="AW436" s="82">
        <f t="shared" si="123"/>
        <v>351.22</v>
      </c>
      <c r="AX436" s="82">
        <f t="shared" si="124"/>
        <v>37.97</v>
      </c>
      <c r="AY436" s="82">
        <f t="shared" si="125"/>
        <v>44.28</v>
      </c>
      <c r="AZ436" s="82">
        <f t="shared" si="126"/>
        <v>625.38000000000011</v>
      </c>
      <c r="BA436" s="82">
        <f t="shared" si="127"/>
        <v>82.25</v>
      </c>
      <c r="BB436" s="82">
        <f t="shared" si="128"/>
        <v>707.63000000000011</v>
      </c>
      <c r="BE436" t="str">
        <f t="shared" si="129"/>
        <v>8410_OQ_TP2_SEXE1</v>
      </c>
      <c r="BF436">
        <v>1</v>
      </c>
      <c r="BG436" t="s">
        <v>200</v>
      </c>
      <c r="BH436" t="s">
        <v>321</v>
      </c>
      <c r="BI436" t="s">
        <v>137</v>
      </c>
      <c r="BJ436" s="61">
        <v>253.080273445762</v>
      </c>
      <c r="BK436" s="61">
        <f t="shared" si="130"/>
        <v>253.080273445762</v>
      </c>
    </row>
    <row r="437" spans="1:63" x14ac:dyDescent="0.35">
      <c r="A437" t="str">
        <f t="shared" si="116"/>
        <v>8403_Activités immobilières_1</v>
      </c>
      <c r="B437" t="str">
        <f>INDEX(PDC!$F$1:$G$40,MATCH('RP2016'!C437,PDC!F:F,0),MATCH(PDC!$G$1,PDC!$F$1:$G$1,0))</f>
        <v>Activités immobilières</v>
      </c>
      <c r="C437" t="s">
        <v>224</v>
      </c>
      <c r="D437" t="s">
        <v>121</v>
      </c>
      <c r="E437" t="s">
        <v>199</v>
      </c>
      <c r="F437" s="58">
        <v>75.498362971434005</v>
      </c>
      <c r="G437">
        <f t="shared" si="132"/>
        <v>75.498362971434005</v>
      </c>
      <c r="AC437" t="str">
        <f t="shared" si="117"/>
        <v>8405_Ouvriers qualifiés de la manutention, du magasinage et du transport_2</v>
      </c>
      <c r="AD437" t="str">
        <f>INDEX(PDC!$I$1:$L$33,MATCH('RP2016'!AF437,PDC!I:I,0),MATCH(PDC!$K$1,PDC!$I$1:$L$1,0))</f>
        <v>Ouvriers qualifiés de la manutention, du magasinage et du transport</v>
      </c>
      <c r="AE437" t="s">
        <v>200</v>
      </c>
      <c r="AF437" t="s">
        <v>289</v>
      </c>
      <c r="AG437" t="s">
        <v>127</v>
      </c>
      <c r="AH437" s="58">
        <v>512.04388249581598</v>
      </c>
      <c r="AI437">
        <f t="shared" si="118"/>
        <v>512.04388249581598</v>
      </c>
      <c r="AL437" t="str">
        <f t="shared" si="119"/>
        <v>8422_Cokéfaction et raffinage</v>
      </c>
      <c r="AM437" t="str">
        <f>INDEX(PDC!$F$42:$G$60,MATCH('RP2016'!$AO437,PDC!$F$42:$F$60,0),2)</f>
        <v>Cokéfaction et raffinage</v>
      </c>
      <c r="AN437">
        <v>8422</v>
      </c>
      <c r="AO437" t="s">
        <v>323</v>
      </c>
      <c r="AP437">
        <v>1.02</v>
      </c>
      <c r="AT437">
        <f t="shared" si="120"/>
        <v>1.02</v>
      </c>
      <c r="AU437">
        <f t="shared" si="121"/>
        <v>0</v>
      </c>
      <c r="AV437" s="82" t="str">
        <f t="shared" si="122"/>
        <v>(s)</v>
      </c>
      <c r="AW437" s="82">
        <f t="shared" si="123"/>
        <v>0</v>
      </c>
      <c r="AX437" s="82">
        <f t="shared" si="124"/>
        <v>0</v>
      </c>
      <c r="AY437" s="82">
        <f t="shared" si="125"/>
        <v>0</v>
      </c>
      <c r="AZ437" s="82" t="str">
        <f t="shared" si="126"/>
        <v>(s)</v>
      </c>
      <c r="BA437" s="82">
        <f t="shared" si="127"/>
        <v>0</v>
      </c>
      <c r="BB437" s="82" t="str">
        <f t="shared" si="128"/>
        <v/>
      </c>
      <c r="BE437" t="str">
        <f t="shared" si="129"/>
        <v>8410_RU_TP1_SEXE1</v>
      </c>
      <c r="BF437">
        <v>1</v>
      </c>
      <c r="BG437" t="s">
        <v>199</v>
      </c>
      <c r="BH437" t="s">
        <v>322</v>
      </c>
      <c r="BI437" t="s">
        <v>137</v>
      </c>
      <c r="BJ437" s="61">
        <v>155.74514091861801</v>
      </c>
      <c r="BK437" s="61">
        <f t="shared" si="130"/>
        <v>155.74514091861801</v>
      </c>
    </row>
    <row r="438" spans="1:63" x14ac:dyDescent="0.35">
      <c r="A438" t="str">
        <f t="shared" si="116"/>
        <v>8403_Activités immobilières_2</v>
      </c>
      <c r="B438" t="str">
        <f>INDEX(PDC!$F$1:$G$40,MATCH('RP2016'!C438,PDC!F:F,0),MATCH(PDC!$G$1,PDC!$F$1:$G$1,0))</f>
        <v>Activités immobilières</v>
      </c>
      <c r="C438" t="s">
        <v>224</v>
      </c>
      <c r="D438" t="s">
        <v>121</v>
      </c>
      <c r="E438" t="s">
        <v>200</v>
      </c>
      <c r="F438" s="58">
        <v>106.144608955604</v>
      </c>
      <c r="G438">
        <f t="shared" si="132"/>
        <v>106.144608955604</v>
      </c>
      <c r="AC438" t="str">
        <f t="shared" si="117"/>
        <v>8405_Ouvriers non qualifiés de type industriel_1</v>
      </c>
      <c r="AD438" t="str">
        <f>INDEX(PDC!$I$1:$L$33,MATCH('RP2016'!AF438,PDC!I:I,0),MATCH(PDC!$K$1,PDC!$I$1:$L$1,0))</f>
        <v>Ouvriers non qualifiés de type industriel</v>
      </c>
      <c r="AE438" t="s">
        <v>199</v>
      </c>
      <c r="AF438" t="s">
        <v>290</v>
      </c>
      <c r="AG438" t="s">
        <v>127</v>
      </c>
      <c r="AH438" s="58">
        <v>4002.4623100316398</v>
      </c>
      <c r="AI438">
        <f t="shared" si="118"/>
        <v>4002.4623100316398</v>
      </c>
      <c r="AL438" t="str">
        <f t="shared" si="119"/>
        <v>8422_Fabrication d'équipements électriques, électroniques, informatiques ; fabrication de machines</v>
      </c>
      <c r="AM438" t="str">
        <f>INDEX(PDC!$F$42:$G$60,MATCH('RP2016'!$AO438,PDC!$F$42:$F$60,0),2)</f>
        <v>Fabrication d'équipements électriques, électroniques, informatiques ; fabrication de machines</v>
      </c>
      <c r="AN438">
        <v>8422</v>
      </c>
      <c r="AO438" t="s">
        <v>315</v>
      </c>
      <c r="AP438">
        <v>214.99</v>
      </c>
      <c r="AQ438">
        <v>38.99</v>
      </c>
      <c r="AR438">
        <v>9.2200000000000006</v>
      </c>
      <c r="AS438">
        <v>4.58</v>
      </c>
      <c r="AT438">
        <f t="shared" si="120"/>
        <v>253.98000000000002</v>
      </c>
      <c r="AU438">
        <f t="shared" si="121"/>
        <v>13.8</v>
      </c>
      <c r="AV438" s="82">
        <f t="shared" si="122"/>
        <v>214.99</v>
      </c>
      <c r="AW438" s="82">
        <f t="shared" si="123"/>
        <v>38.99</v>
      </c>
      <c r="AX438" s="82">
        <f t="shared" si="124"/>
        <v>9.2200000000000006</v>
      </c>
      <c r="AY438" s="82" t="str">
        <f t="shared" si="125"/>
        <v>(s)</v>
      </c>
      <c r="AZ438" s="82">
        <f t="shared" si="126"/>
        <v>253.98000000000002</v>
      </c>
      <c r="BA438" s="82">
        <f t="shared" si="127"/>
        <v>13.8</v>
      </c>
      <c r="BB438" s="82">
        <f t="shared" si="128"/>
        <v>267.78000000000003</v>
      </c>
      <c r="BE438" t="str">
        <f t="shared" si="129"/>
        <v>8410_RU_TP2_SEXE1</v>
      </c>
      <c r="BF438">
        <v>1</v>
      </c>
      <c r="BG438" t="s">
        <v>200</v>
      </c>
      <c r="BH438" t="s">
        <v>322</v>
      </c>
      <c r="BI438" t="s">
        <v>137</v>
      </c>
      <c r="BJ438" s="61">
        <v>43.206319797846497</v>
      </c>
      <c r="BK438" s="61">
        <f t="shared" si="130"/>
        <v>43.206319797846497</v>
      </c>
    </row>
    <row r="439" spans="1:63" x14ac:dyDescent="0.35">
      <c r="A439" t="str">
        <f t="shared" si="116"/>
        <v>8403_Activités juridiques, comptables, de gestion, d'architecture, d'ingénierie, de contrôle et d'analyses techniques_1</v>
      </c>
      <c r="B439" t="str">
        <f>INDEX(PDC!$F$1:$G$40,MATCH('RP2016'!C439,PDC!F:F,0),MATCH(PDC!$G$1,PDC!$F$1:$G$1,0))</f>
        <v>Activités juridiques, comptables, de gestion, d'architecture, d'ingénierie, de contrôle et d'analyses techniques</v>
      </c>
      <c r="C439" t="s">
        <v>225</v>
      </c>
      <c r="D439" t="s">
        <v>121</v>
      </c>
      <c r="E439" t="s">
        <v>199</v>
      </c>
      <c r="F439" s="58">
        <v>223.86010713611401</v>
      </c>
      <c r="G439">
        <f t="shared" si="132"/>
        <v>223.86010713611401</v>
      </c>
      <c r="AC439" t="str">
        <f t="shared" si="117"/>
        <v>8405_Ouvriers non qualifiés de type industriel_2</v>
      </c>
      <c r="AD439" t="str">
        <f>INDEX(PDC!$I$1:$L$33,MATCH('RP2016'!AF439,PDC!I:I,0),MATCH(PDC!$K$1,PDC!$I$1:$L$1,0))</f>
        <v>Ouvriers non qualifiés de type industriel</v>
      </c>
      <c r="AE439" t="s">
        <v>200</v>
      </c>
      <c r="AF439" t="s">
        <v>290</v>
      </c>
      <c r="AG439" t="s">
        <v>127</v>
      </c>
      <c r="AH439" s="58">
        <v>2393.3812575853899</v>
      </c>
      <c r="AI439">
        <f t="shared" si="118"/>
        <v>2393.3812575853899</v>
      </c>
      <c r="AL439" t="str">
        <f t="shared" si="119"/>
        <v>8422_Fabrication de matériels de transport</v>
      </c>
      <c r="AM439" t="str">
        <f>INDEX(PDC!$F$42:$G$60,MATCH('RP2016'!$AO439,PDC!$F$42:$F$60,0),2)</f>
        <v>Fabrication de matériels de transport</v>
      </c>
      <c r="AN439">
        <v>8422</v>
      </c>
      <c r="AO439" t="s">
        <v>316</v>
      </c>
      <c r="AP439">
        <v>32.159999999999997</v>
      </c>
      <c r="AQ439">
        <v>4.28</v>
      </c>
      <c r="AT439">
        <f t="shared" si="120"/>
        <v>36.44</v>
      </c>
      <c r="AU439">
        <f t="shared" si="121"/>
        <v>0</v>
      </c>
      <c r="AV439" s="82">
        <f t="shared" si="122"/>
        <v>32.159999999999997</v>
      </c>
      <c r="AW439" s="82" t="str">
        <f t="shared" si="123"/>
        <v>(s)</v>
      </c>
      <c r="AX439" s="82">
        <f t="shared" si="124"/>
        <v>0</v>
      </c>
      <c r="AY439" s="82">
        <f t="shared" si="125"/>
        <v>0</v>
      </c>
      <c r="AZ439" s="82">
        <f t="shared" si="126"/>
        <v>36.44</v>
      </c>
      <c r="BA439" s="82">
        <f t="shared" si="127"/>
        <v>0</v>
      </c>
      <c r="BB439" s="82">
        <f t="shared" si="128"/>
        <v>36.44</v>
      </c>
      <c r="BE439" t="str">
        <f t="shared" si="129"/>
        <v>8411_AZ_TP1_SEXE1</v>
      </c>
      <c r="BF439">
        <v>1</v>
      </c>
      <c r="BG439" t="s">
        <v>199</v>
      </c>
      <c r="BH439" t="s">
        <v>198</v>
      </c>
      <c r="BI439" t="s">
        <v>139</v>
      </c>
      <c r="BJ439" s="61">
        <v>50.894462894151999</v>
      </c>
      <c r="BK439" s="61">
        <f t="shared" si="130"/>
        <v>50.894462894151999</v>
      </c>
    </row>
    <row r="440" spans="1:63" x14ac:dyDescent="0.35">
      <c r="A440" t="str">
        <f t="shared" si="116"/>
        <v>8403_Activités juridiques, comptables, de gestion, d'architecture, d'ingénierie, de contrôle et d'analyses techniques_2</v>
      </c>
      <c r="B440" t="str">
        <f>INDEX(PDC!$F$1:$G$40,MATCH('RP2016'!C440,PDC!F:F,0),MATCH(PDC!$G$1,PDC!$F$1:$G$1,0))</f>
        <v>Activités juridiques, comptables, de gestion, d'architecture, d'ingénierie, de contrôle et d'analyses techniques</v>
      </c>
      <c r="C440" t="s">
        <v>225</v>
      </c>
      <c r="D440" t="s">
        <v>121</v>
      </c>
      <c r="E440" t="s">
        <v>200</v>
      </c>
      <c r="F440" s="58">
        <v>360.62571648071201</v>
      </c>
      <c r="G440">
        <f t="shared" si="132"/>
        <v>360.62571648071201</v>
      </c>
      <c r="AC440" t="str">
        <f t="shared" si="117"/>
        <v>8405_Ouvriers non qualifiés de type artisanal_1</v>
      </c>
      <c r="AD440" t="str">
        <f>INDEX(PDC!$I$1:$L$33,MATCH('RP2016'!AF440,PDC!I:I,0),MATCH(PDC!$K$1,PDC!$I$1:$L$1,0))</f>
        <v>Ouvriers non qualifiés de type artisanal</v>
      </c>
      <c r="AE440" t="s">
        <v>199</v>
      </c>
      <c r="AF440" t="s">
        <v>291</v>
      </c>
      <c r="AG440" t="s">
        <v>127</v>
      </c>
      <c r="AH440" s="58">
        <v>2360.50367272529</v>
      </c>
      <c r="AI440">
        <f t="shared" si="118"/>
        <v>2360.50367272529</v>
      </c>
      <c r="AL440" t="str">
        <f t="shared" si="119"/>
        <v>8422_Fabrication d'autres produits industriels</v>
      </c>
      <c r="AM440" t="str">
        <f>INDEX(PDC!$F$42:$G$60,MATCH('RP2016'!$AO440,PDC!$F$42:$F$60,0),2)</f>
        <v>Fabrication d'autres produits industriels</v>
      </c>
      <c r="AN440">
        <v>8422</v>
      </c>
      <c r="AO440" t="s">
        <v>317</v>
      </c>
      <c r="AP440">
        <v>1539.47</v>
      </c>
      <c r="AQ440">
        <v>543.89</v>
      </c>
      <c r="AR440">
        <v>131.03</v>
      </c>
      <c r="AS440">
        <v>26.3</v>
      </c>
      <c r="AT440">
        <f t="shared" si="120"/>
        <v>2083.36</v>
      </c>
      <c r="AU440">
        <f t="shared" si="121"/>
        <v>157.33000000000001</v>
      </c>
      <c r="AV440" s="82">
        <f t="shared" si="122"/>
        <v>1539.47</v>
      </c>
      <c r="AW440" s="82">
        <f t="shared" si="123"/>
        <v>543.89</v>
      </c>
      <c r="AX440" s="82">
        <f t="shared" si="124"/>
        <v>131.03</v>
      </c>
      <c r="AY440" s="82">
        <f t="shared" si="125"/>
        <v>26.3</v>
      </c>
      <c r="AZ440" s="82">
        <f t="shared" si="126"/>
        <v>2083.36</v>
      </c>
      <c r="BA440" s="82">
        <f t="shared" si="127"/>
        <v>157.33000000000001</v>
      </c>
      <c r="BB440" s="82">
        <f t="shared" si="128"/>
        <v>2240.69</v>
      </c>
      <c r="BE440" t="str">
        <f t="shared" si="129"/>
        <v>8411_C1_TP1_SEXE1</v>
      </c>
      <c r="BF440">
        <v>1</v>
      </c>
      <c r="BG440" t="s">
        <v>199</v>
      </c>
      <c r="BH440" t="s">
        <v>314</v>
      </c>
      <c r="BI440" t="s">
        <v>139</v>
      </c>
      <c r="BJ440" s="61">
        <v>100.33221178060499</v>
      </c>
      <c r="BK440" s="61">
        <f t="shared" si="130"/>
        <v>100.33221178060499</v>
      </c>
    </row>
    <row r="441" spans="1:63" x14ac:dyDescent="0.35">
      <c r="A441" t="str">
        <f t="shared" si="116"/>
        <v>8403_Recherche-développement scientifique_2</v>
      </c>
      <c r="B441" t="str">
        <f>INDEX(PDC!$F$1:$G$40,MATCH('RP2016'!C441,PDC!F:F,0),MATCH(PDC!$G$1,PDC!$F$1:$G$1,0))</f>
        <v>Recherche-développement scientifique</v>
      </c>
      <c r="C441" t="s">
        <v>226</v>
      </c>
      <c r="D441" t="s">
        <v>121</v>
      </c>
      <c r="E441" t="s">
        <v>200</v>
      </c>
      <c r="F441" s="58">
        <v>7.7264485444644597</v>
      </c>
      <c r="G441">
        <f t="shared" si="132"/>
        <v>7.7264485444644597</v>
      </c>
      <c r="AC441" t="str">
        <f t="shared" si="117"/>
        <v>8405_Ouvriers non qualifiés de type artisanal_2</v>
      </c>
      <c r="AD441" t="str">
        <f>INDEX(PDC!$I$1:$L$33,MATCH('RP2016'!AF441,PDC!I:I,0),MATCH(PDC!$K$1,PDC!$I$1:$L$1,0))</f>
        <v>Ouvriers non qualifiés de type artisanal</v>
      </c>
      <c r="AE441" t="s">
        <v>200</v>
      </c>
      <c r="AF441" t="s">
        <v>291</v>
      </c>
      <c r="AG441" t="s">
        <v>127</v>
      </c>
      <c r="AH441" s="58">
        <v>1138.95593879333</v>
      </c>
      <c r="AI441">
        <f t="shared" si="118"/>
        <v>1138.95593879333</v>
      </c>
      <c r="AL441" t="str">
        <f t="shared" si="119"/>
        <v>8422_Industries extractives,  énergie, eau, gestion des déchets et dépollution</v>
      </c>
      <c r="AM441" t="str">
        <f>INDEX(PDC!$F$42:$G$60,MATCH('RP2016'!$AO441,PDC!$F$42:$F$60,0),2)</f>
        <v>Industries extractives,  énergie, eau, gestion des déchets et dépollution</v>
      </c>
      <c r="AN441">
        <v>8422</v>
      </c>
      <c r="AO441" t="s">
        <v>318</v>
      </c>
      <c r="AP441">
        <v>1522.29</v>
      </c>
      <c r="AQ441">
        <v>372.05</v>
      </c>
      <c r="AR441">
        <v>65.02</v>
      </c>
      <c r="AS441">
        <v>27.22</v>
      </c>
      <c r="AT441">
        <f t="shared" si="120"/>
        <v>1894.34</v>
      </c>
      <c r="AU441">
        <f t="shared" si="121"/>
        <v>92.24</v>
      </c>
      <c r="AV441" s="82">
        <f t="shared" si="122"/>
        <v>1522.29</v>
      </c>
      <c r="AW441" s="82">
        <f t="shared" si="123"/>
        <v>372.05</v>
      </c>
      <c r="AX441" s="82">
        <f t="shared" si="124"/>
        <v>65.02</v>
      </c>
      <c r="AY441" s="82">
        <f t="shared" si="125"/>
        <v>27.22</v>
      </c>
      <c r="AZ441" s="82">
        <f t="shared" si="126"/>
        <v>1894.34</v>
      </c>
      <c r="BA441" s="82">
        <f t="shared" si="127"/>
        <v>92.24</v>
      </c>
      <c r="BB441" s="82">
        <f t="shared" si="128"/>
        <v>1986.58</v>
      </c>
      <c r="BE441" t="str">
        <f t="shared" si="129"/>
        <v>8411_C3_TP1_SEXE1</v>
      </c>
      <c r="BF441">
        <v>1</v>
      </c>
      <c r="BG441" t="s">
        <v>199</v>
      </c>
      <c r="BH441" t="s">
        <v>315</v>
      </c>
      <c r="BI441" t="s">
        <v>139</v>
      </c>
      <c r="BJ441" s="61">
        <v>64.881903673334193</v>
      </c>
      <c r="BK441" s="61">
        <f t="shared" si="130"/>
        <v>64.881903673334193</v>
      </c>
    </row>
    <row r="442" spans="1:63" x14ac:dyDescent="0.35">
      <c r="A442" t="str">
        <f t="shared" si="116"/>
        <v>8403_Autres activités spécialisées, scientifiques et techniques_1</v>
      </c>
      <c r="B442" t="str">
        <f>INDEX(PDC!$F$1:$G$40,MATCH('RP2016'!C442,PDC!F:F,0),MATCH(PDC!$G$1,PDC!$F$1:$G$1,0))</f>
        <v>Autres activités spécialisées, scientifiques et techniques</v>
      </c>
      <c r="C442" t="s">
        <v>227</v>
      </c>
      <c r="D442" t="s">
        <v>121</v>
      </c>
      <c r="E442" t="s">
        <v>199</v>
      </c>
      <c r="F442" s="58">
        <v>65.388141481427795</v>
      </c>
      <c r="G442">
        <f t="shared" si="132"/>
        <v>65.388141481427795</v>
      </c>
      <c r="AC442" t="str">
        <f t="shared" si="117"/>
        <v>8405_Ouvriers agricoles_1</v>
      </c>
      <c r="AD442" t="str">
        <f>INDEX(PDC!$I$1:$L$33,MATCH('RP2016'!AF442,PDC!I:I,0),MATCH(PDC!$K$1,PDC!$I$1:$L$1,0))</f>
        <v>Ouvriers agricoles</v>
      </c>
      <c r="AE442" t="s">
        <v>199</v>
      </c>
      <c r="AF442" t="s">
        <v>109</v>
      </c>
      <c r="AG442" t="s">
        <v>127</v>
      </c>
      <c r="AH442" s="58">
        <v>601.40015976218899</v>
      </c>
      <c r="AI442">
        <f t="shared" si="118"/>
        <v>601.40015976218899</v>
      </c>
      <c r="AL442" t="str">
        <f t="shared" si="119"/>
        <v>8422_Construction</v>
      </c>
      <c r="AM442" t="str">
        <f>INDEX(PDC!$F$42:$G$60,MATCH('RP2016'!$AO442,PDC!$F$42:$F$60,0),2)</f>
        <v>Construction</v>
      </c>
      <c r="AN442">
        <v>8422</v>
      </c>
      <c r="AO442" t="s">
        <v>216</v>
      </c>
      <c r="AP442">
        <v>1762.1</v>
      </c>
      <c r="AQ442">
        <v>239.47</v>
      </c>
      <c r="AR442">
        <v>250.76</v>
      </c>
      <c r="AS442">
        <v>21.52</v>
      </c>
      <c r="AT442">
        <f t="shared" si="120"/>
        <v>2001.57</v>
      </c>
      <c r="AU442">
        <f t="shared" si="121"/>
        <v>272.27999999999997</v>
      </c>
      <c r="AV442" s="82">
        <f t="shared" si="122"/>
        <v>1762.1</v>
      </c>
      <c r="AW442" s="82">
        <f t="shared" si="123"/>
        <v>239.47</v>
      </c>
      <c r="AX442" s="82">
        <f t="shared" si="124"/>
        <v>250.76</v>
      </c>
      <c r="AY442" s="82">
        <f t="shared" si="125"/>
        <v>21.52</v>
      </c>
      <c r="AZ442" s="82">
        <f t="shared" si="126"/>
        <v>2001.57</v>
      </c>
      <c r="BA442" s="82">
        <f t="shared" si="127"/>
        <v>272.27999999999997</v>
      </c>
      <c r="BB442" s="82">
        <f t="shared" si="128"/>
        <v>2273.85</v>
      </c>
      <c r="BE442" t="str">
        <f t="shared" si="129"/>
        <v>8411_C3_TP2_SEXE1</v>
      </c>
      <c r="BF442">
        <v>1</v>
      </c>
      <c r="BG442" t="s">
        <v>200</v>
      </c>
      <c r="BH442" t="s">
        <v>315</v>
      </c>
      <c r="BI442" t="s">
        <v>139</v>
      </c>
      <c r="BJ442" s="61">
        <v>9.4255643312860204</v>
      </c>
      <c r="BK442" s="61">
        <f t="shared" si="130"/>
        <v>9.4255643312860204</v>
      </c>
    </row>
    <row r="443" spans="1:63" x14ac:dyDescent="0.35">
      <c r="A443" t="str">
        <f t="shared" si="116"/>
        <v>8403_Autres activités spécialisées, scientifiques et techniques_2</v>
      </c>
      <c r="B443" t="str">
        <f>INDEX(PDC!$F$1:$G$40,MATCH('RP2016'!C443,PDC!F:F,0),MATCH(PDC!$G$1,PDC!$F$1:$G$1,0))</f>
        <v>Autres activités spécialisées, scientifiques et techniques</v>
      </c>
      <c r="C443" t="s">
        <v>227</v>
      </c>
      <c r="D443" t="s">
        <v>121</v>
      </c>
      <c r="E443" t="s">
        <v>200</v>
      </c>
      <c r="F443" s="58">
        <v>63.179013967203502</v>
      </c>
      <c r="G443">
        <f t="shared" si="132"/>
        <v>63.179013967203502</v>
      </c>
      <c r="AC443" t="str">
        <f t="shared" si="117"/>
        <v>8405_Ouvriers agricoles_2</v>
      </c>
      <c r="AD443" t="str">
        <f>INDEX(PDC!$I$1:$L$33,MATCH('RP2016'!AF443,PDC!I:I,0),MATCH(PDC!$K$1,PDC!$I$1:$L$1,0))</f>
        <v>Ouvriers agricoles</v>
      </c>
      <c r="AE443" t="s">
        <v>200</v>
      </c>
      <c r="AF443" t="s">
        <v>109</v>
      </c>
      <c r="AG443" t="s">
        <v>127</v>
      </c>
      <c r="AH443" s="58">
        <v>196.272354767916</v>
      </c>
      <c r="AI443">
        <f t="shared" si="118"/>
        <v>196.272354767916</v>
      </c>
      <c r="AL443" t="str">
        <f t="shared" si="119"/>
        <v>8422_Commerce ; réparation d'automobiles et de motocycles</v>
      </c>
      <c r="AM443" t="str">
        <f>INDEX(PDC!$F$42:$G$60,MATCH('RP2016'!$AO443,PDC!$F$42:$F$60,0),2)</f>
        <v>Commerce ; réparation d'automobiles et de motocycles</v>
      </c>
      <c r="AN443">
        <v>8422</v>
      </c>
      <c r="AO443" t="s">
        <v>217</v>
      </c>
      <c r="AP443">
        <v>2097.36</v>
      </c>
      <c r="AQ443">
        <v>1894.98</v>
      </c>
      <c r="AR443">
        <v>293.55</v>
      </c>
      <c r="AS443">
        <v>340</v>
      </c>
      <c r="AT443">
        <f t="shared" si="120"/>
        <v>3992.34</v>
      </c>
      <c r="AU443">
        <f t="shared" si="121"/>
        <v>633.54999999999995</v>
      </c>
      <c r="AV443" s="82">
        <f t="shared" si="122"/>
        <v>2097.36</v>
      </c>
      <c r="AW443" s="82">
        <f t="shared" si="123"/>
        <v>1894.98</v>
      </c>
      <c r="AX443" s="82">
        <f t="shared" si="124"/>
        <v>293.55</v>
      </c>
      <c r="AY443" s="82">
        <f t="shared" si="125"/>
        <v>340</v>
      </c>
      <c r="AZ443" s="82">
        <f t="shared" si="126"/>
        <v>3992.34</v>
      </c>
      <c r="BA443" s="82">
        <f t="shared" si="127"/>
        <v>633.54999999999995</v>
      </c>
      <c r="BB443" s="82">
        <f t="shared" si="128"/>
        <v>4625.8900000000003</v>
      </c>
      <c r="BE443" t="str">
        <f t="shared" si="129"/>
        <v>8411_C4_TP1_SEXE1</v>
      </c>
      <c r="BF443">
        <v>1</v>
      </c>
      <c r="BG443" t="s">
        <v>199</v>
      </c>
      <c r="BH443" t="s">
        <v>316</v>
      </c>
      <c r="BI443" t="s">
        <v>139</v>
      </c>
      <c r="BJ443" s="61">
        <v>13.058178790379699</v>
      </c>
      <c r="BK443" s="61">
        <f t="shared" si="130"/>
        <v>13.058178790379699</v>
      </c>
    </row>
    <row r="444" spans="1:63" x14ac:dyDescent="0.35">
      <c r="A444" t="str">
        <f t="shared" si="116"/>
        <v>8403_Activités de services administratifs et de soutien_1</v>
      </c>
      <c r="B444" t="str">
        <f>INDEX(PDC!$F$1:$G$40,MATCH('RP2016'!C444,PDC!F:F,0),MATCH(PDC!$G$1,PDC!$F$1:$G$1,0))</f>
        <v>Activités de services administratifs et de soutien</v>
      </c>
      <c r="C444" t="s">
        <v>228</v>
      </c>
      <c r="D444" t="s">
        <v>121</v>
      </c>
      <c r="E444" t="s">
        <v>199</v>
      </c>
      <c r="F444" s="58">
        <v>550.155981209826</v>
      </c>
      <c r="G444">
        <f t="shared" si="132"/>
        <v>550.155981209826</v>
      </c>
      <c r="AC444" t="str">
        <f t="shared" si="117"/>
        <v>8406_Professions libérales*_1</v>
      </c>
      <c r="AD444" t="str">
        <f>INDEX(PDC!$I$1:$L$33,MATCH('RP2016'!AF444,PDC!I:I,0),MATCH(PDC!$K$1,PDC!$I$1:$L$1,0))</f>
        <v>Professions libérales*</v>
      </c>
      <c r="AE444" t="s">
        <v>199</v>
      </c>
      <c r="AF444" t="s">
        <v>273</v>
      </c>
      <c r="AG444" t="s">
        <v>129</v>
      </c>
      <c r="AH444" s="58">
        <v>4.2304328077429503</v>
      </c>
      <c r="AI444" t="str">
        <f t="shared" si="118"/>
        <v>(s)</v>
      </c>
      <c r="AL444" t="str">
        <f t="shared" si="119"/>
        <v>8422_Transports et entreposage</v>
      </c>
      <c r="AM444" t="str">
        <f>INDEX(PDC!$F$42:$G$60,MATCH('RP2016'!$AO444,PDC!$F$42:$F$60,0),2)</f>
        <v>Transports et entreposage</v>
      </c>
      <c r="AN444">
        <v>8422</v>
      </c>
      <c r="AO444" t="s">
        <v>218</v>
      </c>
      <c r="AP444">
        <v>1877.15</v>
      </c>
      <c r="AQ444">
        <v>628.74</v>
      </c>
      <c r="AR444">
        <v>144.04</v>
      </c>
      <c r="AS444">
        <v>24.56</v>
      </c>
      <c r="AT444">
        <f t="shared" si="120"/>
        <v>2505.8900000000003</v>
      </c>
      <c r="AU444">
        <f t="shared" si="121"/>
        <v>168.6</v>
      </c>
      <c r="AV444" s="82">
        <f t="shared" si="122"/>
        <v>1877.15</v>
      </c>
      <c r="AW444" s="82">
        <f t="shared" si="123"/>
        <v>628.74</v>
      </c>
      <c r="AX444" s="82">
        <f t="shared" si="124"/>
        <v>144.04</v>
      </c>
      <c r="AY444" s="82">
        <f t="shared" si="125"/>
        <v>24.56</v>
      </c>
      <c r="AZ444" s="82">
        <f t="shared" si="126"/>
        <v>2505.8900000000003</v>
      </c>
      <c r="BA444" s="82">
        <f t="shared" si="127"/>
        <v>168.6</v>
      </c>
      <c r="BB444" s="82">
        <f t="shared" si="128"/>
        <v>2674.4900000000002</v>
      </c>
      <c r="BE444" t="str">
        <f t="shared" si="129"/>
        <v>8411_C5_TP1_SEXE1</v>
      </c>
      <c r="BF444">
        <v>1</v>
      </c>
      <c r="BG444" t="s">
        <v>199</v>
      </c>
      <c r="BH444" t="s">
        <v>317</v>
      </c>
      <c r="BI444" t="s">
        <v>139</v>
      </c>
      <c r="BJ444" s="61">
        <v>1234.55132208235</v>
      </c>
      <c r="BK444" s="61">
        <f t="shared" si="130"/>
        <v>1234.55132208235</v>
      </c>
    </row>
    <row r="445" spans="1:63" x14ac:dyDescent="0.35">
      <c r="A445" t="str">
        <f t="shared" si="116"/>
        <v>8403_Activités de services administratifs et de soutien_2</v>
      </c>
      <c r="B445" t="str">
        <f>INDEX(PDC!$F$1:$G$40,MATCH('RP2016'!C445,PDC!F:F,0),MATCH(PDC!$G$1,PDC!$F$1:$G$1,0))</f>
        <v>Activités de services administratifs et de soutien</v>
      </c>
      <c r="C445" t="s">
        <v>228</v>
      </c>
      <c r="D445" t="s">
        <v>121</v>
      </c>
      <c r="E445" t="s">
        <v>200</v>
      </c>
      <c r="F445" s="58">
        <v>421.12758340246</v>
      </c>
      <c r="G445">
        <f t="shared" si="132"/>
        <v>421.12758340246</v>
      </c>
      <c r="AA445" s="77"/>
      <c r="AC445" t="str">
        <f t="shared" si="117"/>
        <v>8406_Professions libérales*_2</v>
      </c>
      <c r="AD445" t="str">
        <f>INDEX(PDC!$I$1:$L$33,MATCH('RP2016'!AF445,PDC!I:I,0),MATCH(PDC!$K$1,PDC!$I$1:$L$1,0))</f>
        <v>Professions libérales*</v>
      </c>
      <c r="AE445" t="s">
        <v>200</v>
      </c>
      <c r="AF445" t="s">
        <v>273</v>
      </c>
      <c r="AG445" t="s">
        <v>129</v>
      </c>
      <c r="AH445" s="58">
        <v>103.26014564885099</v>
      </c>
      <c r="AI445">
        <f t="shared" si="118"/>
        <v>103.26014564885099</v>
      </c>
      <c r="AL445" t="str">
        <f t="shared" si="119"/>
        <v>8422_Hébergement et restauration</v>
      </c>
      <c r="AM445" t="str">
        <f>INDEX(PDC!$F$42:$G$60,MATCH('RP2016'!$AO445,PDC!$F$42:$F$60,0),2)</f>
        <v>Hébergement et restauration</v>
      </c>
      <c r="AN445">
        <v>8422</v>
      </c>
      <c r="AO445" t="s">
        <v>219</v>
      </c>
      <c r="AP445">
        <v>466.7</v>
      </c>
      <c r="AQ445">
        <v>607.21</v>
      </c>
      <c r="AR445">
        <v>96.48</v>
      </c>
      <c r="AS445">
        <v>90.35</v>
      </c>
      <c r="AT445">
        <f t="shared" si="120"/>
        <v>1073.9100000000001</v>
      </c>
      <c r="AU445">
        <f t="shared" si="121"/>
        <v>186.82999999999998</v>
      </c>
      <c r="AV445" s="82">
        <f t="shared" si="122"/>
        <v>466.7</v>
      </c>
      <c r="AW445" s="82">
        <f t="shared" si="123"/>
        <v>607.21</v>
      </c>
      <c r="AX445" s="82">
        <f t="shared" si="124"/>
        <v>96.48</v>
      </c>
      <c r="AY445" s="82">
        <f t="shared" si="125"/>
        <v>90.35</v>
      </c>
      <c r="AZ445" s="82">
        <f t="shared" si="126"/>
        <v>1073.9100000000001</v>
      </c>
      <c r="BA445" s="82">
        <f t="shared" si="127"/>
        <v>186.82999999999998</v>
      </c>
      <c r="BB445" s="82">
        <f t="shared" si="128"/>
        <v>1260.74</v>
      </c>
      <c r="BE445" t="str">
        <f t="shared" si="129"/>
        <v>8411_C5_TP2_SEXE1</v>
      </c>
      <c r="BF445">
        <v>1</v>
      </c>
      <c r="BG445" t="s">
        <v>200</v>
      </c>
      <c r="BH445" t="s">
        <v>317</v>
      </c>
      <c r="BI445" t="s">
        <v>139</v>
      </c>
      <c r="BJ445" s="61">
        <v>20.327579114983401</v>
      </c>
      <c r="BK445" s="61">
        <f t="shared" si="130"/>
        <v>20.327579114983401</v>
      </c>
    </row>
    <row r="446" spans="1:63" x14ac:dyDescent="0.35">
      <c r="A446" t="str">
        <f t="shared" si="116"/>
        <v>8403_Administration publique_1</v>
      </c>
      <c r="B446" t="str">
        <f>INDEX(PDC!$F$1:$G$40,MATCH('RP2016'!C446,PDC!F:F,0),MATCH(PDC!$G$1,PDC!$F$1:$G$1,0))</f>
        <v>Administration publique</v>
      </c>
      <c r="C446" t="s">
        <v>229</v>
      </c>
      <c r="D446" t="s">
        <v>121</v>
      </c>
      <c r="E446" t="s">
        <v>199</v>
      </c>
      <c r="F446" s="58">
        <v>543.79855802392206</v>
      </c>
      <c r="G446">
        <f t="shared" si="132"/>
        <v>543.79855802392206</v>
      </c>
      <c r="AC446" t="str">
        <f t="shared" si="117"/>
        <v>8406_Cadres de la fonction publique_1</v>
      </c>
      <c r="AD446" t="str">
        <f>INDEX(PDC!$I$1:$L$33,MATCH('RP2016'!AF446,PDC!I:I,0),MATCH(PDC!$K$1,PDC!$I$1:$L$1,0))</f>
        <v>Cadres de la fonction publique</v>
      </c>
      <c r="AE446" t="s">
        <v>199</v>
      </c>
      <c r="AF446" t="s">
        <v>274</v>
      </c>
      <c r="AG446" t="s">
        <v>129</v>
      </c>
      <c r="AH446" s="58">
        <v>97.238016270667501</v>
      </c>
      <c r="AI446">
        <f t="shared" si="118"/>
        <v>97.238016270667501</v>
      </c>
      <c r="AL446" t="str">
        <f t="shared" si="119"/>
        <v>8422_Information et communication</v>
      </c>
      <c r="AM446" t="str">
        <f>INDEX(PDC!$F$42:$G$60,MATCH('RP2016'!$AO446,PDC!$F$42:$F$60,0),2)</f>
        <v>Information et communication</v>
      </c>
      <c r="AN446">
        <v>8422</v>
      </c>
      <c r="AO446" t="s">
        <v>319</v>
      </c>
      <c r="AP446">
        <v>121.54</v>
      </c>
      <c r="AQ446">
        <v>78.55</v>
      </c>
      <c r="AR446">
        <v>11.86</v>
      </c>
      <c r="AS446">
        <v>15.58</v>
      </c>
      <c r="AT446">
        <f t="shared" si="120"/>
        <v>200.09</v>
      </c>
      <c r="AU446">
        <f t="shared" si="121"/>
        <v>27.439999999999998</v>
      </c>
      <c r="AV446" s="82">
        <f t="shared" si="122"/>
        <v>121.54</v>
      </c>
      <c r="AW446" s="82">
        <f t="shared" si="123"/>
        <v>78.55</v>
      </c>
      <c r="AX446" s="82">
        <f t="shared" si="124"/>
        <v>11.86</v>
      </c>
      <c r="AY446" s="82">
        <f t="shared" si="125"/>
        <v>15.58</v>
      </c>
      <c r="AZ446" s="82">
        <f t="shared" si="126"/>
        <v>200.09</v>
      </c>
      <c r="BA446" s="82">
        <f t="shared" si="127"/>
        <v>27.439999999999998</v>
      </c>
      <c r="BB446" s="82">
        <f t="shared" si="128"/>
        <v>227.53</v>
      </c>
      <c r="BE446" t="str">
        <f t="shared" si="129"/>
        <v>8411_DE_TP1_SEXE1</v>
      </c>
      <c r="BF446">
        <v>1</v>
      </c>
      <c r="BG446" t="s">
        <v>199</v>
      </c>
      <c r="BH446" t="s">
        <v>318</v>
      </c>
      <c r="BI446" t="s">
        <v>139</v>
      </c>
      <c r="BJ446" s="61">
        <v>247.17770214183801</v>
      </c>
      <c r="BK446" s="61">
        <f t="shared" si="130"/>
        <v>247.17770214183801</v>
      </c>
    </row>
    <row r="447" spans="1:63" x14ac:dyDescent="0.35">
      <c r="A447" t="str">
        <f t="shared" si="116"/>
        <v>8403_Administration publique_2</v>
      </c>
      <c r="B447" t="str">
        <f>INDEX(PDC!$F$1:$G$40,MATCH('RP2016'!C447,PDC!F:F,0),MATCH(PDC!$G$1,PDC!$F$1:$G$1,0))</f>
        <v>Administration publique</v>
      </c>
      <c r="C447" t="s">
        <v>229</v>
      </c>
      <c r="D447" t="s">
        <v>121</v>
      </c>
      <c r="E447" t="s">
        <v>200</v>
      </c>
      <c r="F447" s="58">
        <v>664.19371741799</v>
      </c>
      <c r="G447">
        <f t="shared" si="132"/>
        <v>664.19371741799</v>
      </c>
      <c r="AC447" t="str">
        <f t="shared" si="117"/>
        <v>8406_Cadres de la fonction publique_2</v>
      </c>
      <c r="AD447" t="str">
        <f>INDEX(PDC!$I$1:$L$33,MATCH('RP2016'!AF447,PDC!I:I,0),MATCH(PDC!$K$1,PDC!$I$1:$L$1,0))</f>
        <v>Cadres de la fonction publique</v>
      </c>
      <c r="AE447" t="s">
        <v>200</v>
      </c>
      <c r="AF447" t="s">
        <v>274</v>
      </c>
      <c r="AG447" t="s">
        <v>129</v>
      </c>
      <c r="AH447" s="58">
        <v>105.15520814744799</v>
      </c>
      <c r="AI447">
        <f t="shared" si="118"/>
        <v>105.15520814744799</v>
      </c>
      <c r="AL447" t="str">
        <f t="shared" si="119"/>
        <v>8422_Activités financières et d'assurance</v>
      </c>
      <c r="AM447" t="str">
        <f>INDEX(PDC!$F$42:$G$60,MATCH('RP2016'!$AO447,PDC!$F$42:$F$60,0),2)</f>
        <v>Activités financières et d'assurance</v>
      </c>
      <c r="AN447">
        <v>8422</v>
      </c>
      <c r="AO447" t="s">
        <v>223</v>
      </c>
      <c r="AP447">
        <v>286.94</v>
      </c>
      <c r="AQ447">
        <v>458.69</v>
      </c>
      <c r="AR447">
        <v>15.99</v>
      </c>
      <c r="AS447">
        <v>18.28</v>
      </c>
      <c r="AT447">
        <f t="shared" si="120"/>
        <v>745.63</v>
      </c>
      <c r="AU447">
        <f t="shared" si="121"/>
        <v>34.270000000000003</v>
      </c>
      <c r="AV447" s="82">
        <f t="shared" si="122"/>
        <v>286.94</v>
      </c>
      <c r="AW447" s="82">
        <f t="shared" si="123"/>
        <v>458.69</v>
      </c>
      <c r="AX447" s="82">
        <f t="shared" si="124"/>
        <v>15.99</v>
      </c>
      <c r="AY447" s="82">
        <f t="shared" si="125"/>
        <v>18.28</v>
      </c>
      <c r="AZ447" s="82">
        <f t="shared" si="126"/>
        <v>745.63</v>
      </c>
      <c r="BA447" s="82">
        <f t="shared" si="127"/>
        <v>34.270000000000003</v>
      </c>
      <c r="BB447" s="82">
        <f t="shared" si="128"/>
        <v>779.9</v>
      </c>
      <c r="BE447" t="str">
        <f t="shared" si="129"/>
        <v>8411_DE_TP2_SEXE1</v>
      </c>
      <c r="BF447">
        <v>1</v>
      </c>
      <c r="BG447" t="s">
        <v>200</v>
      </c>
      <c r="BH447" t="s">
        <v>318</v>
      </c>
      <c r="BI447" t="s">
        <v>139</v>
      </c>
      <c r="BJ447" s="61">
        <v>10.0750475733714</v>
      </c>
      <c r="BK447" s="61">
        <f t="shared" si="130"/>
        <v>10.0750475733714</v>
      </c>
    </row>
    <row r="448" spans="1:63" x14ac:dyDescent="0.35">
      <c r="A448" t="str">
        <f t="shared" si="116"/>
        <v>8403_Enseignement_1</v>
      </c>
      <c r="B448" t="str">
        <f>INDEX(PDC!$F$1:$G$40,MATCH('RP2016'!C448,PDC!F:F,0),MATCH(PDC!$G$1,PDC!$F$1:$G$1,0))</f>
        <v>Enseignement</v>
      </c>
      <c r="C448" t="s">
        <v>230</v>
      </c>
      <c r="D448" t="s">
        <v>121</v>
      </c>
      <c r="E448" t="s">
        <v>199</v>
      </c>
      <c r="F448" s="58">
        <v>309.61678968941197</v>
      </c>
      <c r="G448">
        <f t="shared" si="132"/>
        <v>309.61678968941197</v>
      </c>
      <c r="AC448" t="str">
        <f t="shared" si="117"/>
        <v>8406_Professeurs, professions scientifiques_1</v>
      </c>
      <c r="AD448" t="str">
        <f>INDEX(PDC!$I$1:$L$33,MATCH('RP2016'!AF448,PDC!I:I,0),MATCH(PDC!$K$1,PDC!$I$1:$L$1,0))</f>
        <v>Professeurs, professions scientifiques</v>
      </c>
      <c r="AE448" t="s">
        <v>199</v>
      </c>
      <c r="AF448" t="s">
        <v>275</v>
      </c>
      <c r="AG448" t="s">
        <v>129</v>
      </c>
      <c r="AH448" s="58">
        <v>196.12320314821901</v>
      </c>
      <c r="AI448">
        <f t="shared" si="118"/>
        <v>196.12320314821901</v>
      </c>
      <c r="AL448" t="str">
        <f t="shared" si="119"/>
        <v>8422_Activités immobilières</v>
      </c>
      <c r="AM448" t="str">
        <f>INDEX(PDC!$F$42:$G$60,MATCH('RP2016'!$AO448,PDC!$F$42:$F$60,0),2)</f>
        <v>Activités immobilières</v>
      </c>
      <c r="AN448">
        <v>8422</v>
      </c>
      <c r="AO448" t="s">
        <v>224</v>
      </c>
      <c r="AP448">
        <v>97.48</v>
      </c>
      <c r="AQ448">
        <v>117.06</v>
      </c>
      <c r="AR448">
        <v>10.98</v>
      </c>
      <c r="AS448">
        <v>3.85</v>
      </c>
      <c r="AT448">
        <f t="shared" si="120"/>
        <v>214.54000000000002</v>
      </c>
      <c r="AU448">
        <f t="shared" si="121"/>
        <v>14.83</v>
      </c>
      <c r="AV448" s="82">
        <f t="shared" si="122"/>
        <v>97.48</v>
      </c>
      <c r="AW448" s="82">
        <f t="shared" si="123"/>
        <v>117.06</v>
      </c>
      <c r="AX448" s="82">
        <f t="shared" si="124"/>
        <v>10.98</v>
      </c>
      <c r="AY448" s="82" t="str">
        <f t="shared" si="125"/>
        <v>(s)</v>
      </c>
      <c r="AZ448" s="82">
        <f t="shared" si="126"/>
        <v>214.54000000000002</v>
      </c>
      <c r="BA448" s="82">
        <f t="shared" si="127"/>
        <v>14.83</v>
      </c>
      <c r="BB448" s="82">
        <f t="shared" si="128"/>
        <v>229.37000000000003</v>
      </c>
      <c r="BE448" t="str">
        <f t="shared" si="129"/>
        <v>8411_FZ_TP1_SEXE1</v>
      </c>
      <c r="BF448">
        <v>1</v>
      </c>
      <c r="BG448" t="s">
        <v>199</v>
      </c>
      <c r="BH448" t="s">
        <v>216</v>
      </c>
      <c r="BI448" t="s">
        <v>139</v>
      </c>
      <c r="BJ448" s="61">
        <v>1072.6352784433</v>
      </c>
      <c r="BK448" s="61">
        <f t="shared" si="130"/>
        <v>1072.6352784433</v>
      </c>
    </row>
    <row r="449" spans="1:63" x14ac:dyDescent="0.35">
      <c r="A449" t="str">
        <f t="shared" si="116"/>
        <v>8403_Enseignement_2</v>
      </c>
      <c r="B449" t="str">
        <f>INDEX(PDC!$F$1:$G$40,MATCH('RP2016'!C449,PDC!F:F,0),MATCH(PDC!$G$1,PDC!$F$1:$G$1,0))</f>
        <v>Enseignement</v>
      </c>
      <c r="C449" t="s">
        <v>230</v>
      </c>
      <c r="D449" t="s">
        <v>121</v>
      </c>
      <c r="E449" t="s">
        <v>200</v>
      </c>
      <c r="F449" s="58">
        <v>511.82470777968302</v>
      </c>
      <c r="G449">
        <f t="shared" si="132"/>
        <v>511.82470777968302</v>
      </c>
      <c r="AC449" t="str">
        <f t="shared" si="117"/>
        <v>8406_Professeurs, professions scientifiques_2</v>
      </c>
      <c r="AD449" t="str">
        <f>INDEX(PDC!$I$1:$L$33,MATCH('RP2016'!AF449,PDC!I:I,0),MATCH(PDC!$K$1,PDC!$I$1:$L$1,0))</f>
        <v>Professeurs, professions scientifiques</v>
      </c>
      <c r="AE449" t="s">
        <v>200</v>
      </c>
      <c r="AF449" t="s">
        <v>275</v>
      </c>
      <c r="AG449" t="s">
        <v>129</v>
      </c>
      <c r="AH449" s="58">
        <v>320.80426616613602</v>
      </c>
      <c r="AI449">
        <f t="shared" si="118"/>
        <v>320.80426616613602</v>
      </c>
      <c r="AL449" t="str">
        <f t="shared" si="119"/>
        <v>8422_Activités scientifiques et techniques ; services administratifs et de soutien</v>
      </c>
      <c r="AM449" t="str">
        <f>INDEX(PDC!$F$42:$G$60,MATCH('RP2016'!$AO449,PDC!$F$42:$F$60,0),2)</f>
        <v>Activités scientifiques et techniques ; services administratifs et de soutien</v>
      </c>
      <c r="AN449">
        <v>8422</v>
      </c>
      <c r="AO449" t="s">
        <v>320</v>
      </c>
      <c r="AP449">
        <v>917.26</v>
      </c>
      <c r="AQ449">
        <v>1077.44</v>
      </c>
      <c r="AR449">
        <v>725.27</v>
      </c>
      <c r="AS449">
        <v>377.34</v>
      </c>
      <c r="AT449">
        <f t="shared" si="120"/>
        <v>1994.7</v>
      </c>
      <c r="AU449">
        <f t="shared" si="121"/>
        <v>1102.6099999999999</v>
      </c>
      <c r="AV449" s="82">
        <f t="shared" si="122"/>
        <v>917.26</v>
      </c>
      <c r="AW449" s="82">
        <f t="shared" si="123"/>
        <v>1077.44</v>
      </c>
      <c r="AX449" s="82">
        <f t="shared" si="124"/>
        <v>725.27</v>
      </c>
      <c r="AY449" s="82">
        <f t="shared" si="125"/>
        <v>377.34</v>
      </c>
      <c r="AZ449" s="82">
        <f t="shared" si="126"/>
        <v>1994.7</v>
      </c>
      <c r="BA449" s="82">
        <f t="shared" si="127"/>
        <v>1102.6099999999999</v>
      </c>
      <c r="BB449" s="82">
        <f t="shared" si="128"/>
        <v>3097.31</v>
      </c>
      <c r="BE449" t="str">
        <f t="shared" si="129"/>
        <v>8411_FZ_TP2_SEXE1</v>
      </c>
      <c r="BF449">
        <v>1</v>
      </c>
      <c r="BG449" t="s">
        <v>200</v>
      </c>
      <c r="BH449" t="s">
        <v>216</v>
      </c>
      <c r="BI449" t="s">
        <v>139</v>
      </c>
      <c r="BJ449" s="61">
        <v>67.6367402375555</v>
      </c>
      <c r="BK449" s="61">
        <f t="shared" si="130"/>
        <v>67.6367402375555</v>
      </c>
    </row>
    <row r="450" spans="1:63" x14ac:dyDescent="0.35">
      <c r="A450" t="str">
        <f t="shared" si="116"/>
        <v>8403_Activités pour la santé humaine_1</v>
      </c>
      <c r="B450" t="str">
        <f>INDEX(PDC!$F$1:$G$40,MATCH('RP2016'!C450,PDC!F:F,0),MATCH(PDC!$G$1,PDC!$F$1:$G$1,0))</f>
        <v>Activités pour la santé humaine</v>
      </c>
      <c r="C450" t="s">
        <v>231</v>
      </c>
      <c r="D450" t="s">
        <v>121</v>
      </c>
      <c r="E450" t="s">
        <v>199</v>
      </c>
      <c r="F450" s="58">
        <v>180.751193156749</v>
      </c>
      <c r="G450">
        <f t="shared" si="132"/>
        <v>180.751193156749</v>
      </c>
      <c r="AC450" t="str">
        <f t="shared" si="117"/>
        <v>8406_Professions de l'information, des arts et des spectacles_1</v>
      </c>
      <c r="AD450" t="str">
        <f>INDEX(PDC!$I$1:$L$33,MATCH('RP2016'!AF450,PDC!I:I,0),MATCH(PDC!$K$1,PDC!$I$1:$L$1,0))</f>
        <v>Professions de l'information, des arts et des spectacles</v>
      </c>
      <c r="AE450" t="s">
        <v>199</v>
      </c>
      <c r="AF450" t="s">
        <v>276</v>
      </c>
      <c r="AG450" t="s">
        <v>129</v>
      </c>
      <c r="AH450" s="58">
        <v>119.124255719838</v>
      </c>
      <c r="AI450">
        <f t="shared" si="118"/>
        <v>119.124255719838</v>
      </c>
      <c r="AL450" t="str">
        <f t="shared" si="119"/>
        <v>8422_Administration publique, enseignement, santé humaine et action sociale</v>
      </c>
      <c r="AM450" t="str">
        <f>INDEX(PDC!$F$42:$G$60,MATCH('RP2016'!$AO450,PDC!$F$42:$F$60,0),2)</f>
        <v>Administration publique, enseignement, santé humaine et action sociale</v>
      </c>
      <c r="AN450">
        <v>8422</v>
      </c>
      <c r="AO450" t="s">
        <v>321</v>
      </c>
      <c r="AP450">
        <v>972.21</v>
      </c>
      <c r="AQ450">
        <v>3419.2</v>
      </c>
      <c r="AR450">
        <v>292.08</v>
      </c>
      <c r="AS450">
        <v>1104.98</v>
      </c>
      <c r="AT450">
        <f t="shared" si="120"/>
        <v>4391.41</v>
      </c>
      <c r="AU450">
        <f t="shared" si="121"/>
        <v>1397.06</v>
      </c>
      <c r="AV450" s="82">
        <f t="shared" si="122"/>
        <v>972.21</v>
      </c>
      <c r="AW450" s="82">
        <f t="shared" si="123"/>
        <v>3419.2</v>
      </c>
      <c r="AX450" s="82">
        <f t="shared" si="124"/>
        <v>292.08</v>
      </c>
      <c r="AY450" s="82">
        <f t="shared" si="125"/>
        <v>1104.98</v>
      </c>
      <c r="AZ450" s="82">
        <f t="shared" si="126"/>
        <v>4391.41</v>
      </c>
      <c r="BA450" s="82">
        <f t="shared" si="127"/>
        <v>1397.06</v>
      </c>
      <c r="BB450" s="82">
        <f t="shared" si="128"/>
        <v>5788.4699999999993</v>
      </c>
      <c r="BE450" t="str">
        <f t="shared" si="129"/>
        <v>8411_GZ_TP1_SEXE1</v>
      </c>
      <c r="BF450">
        <v>1</v>
      </c>
      <c r="BG450" t="s">
        <v>199</v>
      </c>
      <c r="BH450" t="s">
        <v>217</v>
      </c>
      <c r="BI450" t="s">
        <v>139</v>
      </c>
      <c r="BJ450" s="61">
        <v>581.174049076541</v>
      </c>
      <c r="BK450" s="61">
        <f t="shared" si="130"/>
        <v>581.174049076541</v>
      </c>
    </row>
    <row r="451" spans="1:63" x14ac:dyDescent="0.35">
      <c r="A451" t="str">
        <f t="shared" si="116"/>
        <v>8403_Activités pour la santé humaine_2</v>
      </c>
      <c r="B451" t="str">
        <f>INDEX(PDC!$F$1:$G$40,MATCH('RP2016'!C451,PDC!F:F,0),MATCH(PDC!$G$1,PDC!$F$1:$G$1,0))</f>
        <v>Activités pour la santé humaine</v>
      </c>
      <c r="C451" t="s">
        <v>231</v>
      </c>
      <c r="D451" t="s">
        <v>121</v>
      </c>
      <c r="E451" t="s">
        <v>200</v>
      </c>
      <c r="F451" s="58">
        <v>700.95392731195204</v>
      </c>
      <c r="G451">
        <f t="shared" si="132"/>
        <v>700.95392731195204</v>
      </c>
      <c r="AC451" t="str">
        <f t="shared" si="117"/>
        <v>8406_Professions de l'information, des arts et des spectacles_2</v>
      </c>
      <c r="AD451" t="str">
        <f>INDEX(PDC!$I$1:$L$33,MATCH('RP2016'!AF451,PDC!I:I,0),MATCH(PDC!$K$1,PDC!$I$1:$L$1,0))</f>
        <v>Professions de l'information, des arts et des spectacles</v>
      </c>
      <c r="AE451" t="s">
        <v>200</v>
      </c>
      <c r="AF451" t="s">
        <v>276</v>
      </c>
      <c r="AG451" t="s">
        <v>129</v>
      </c>
      <c r="AH451" s="58">
        <v>101.588261736267</v>
      </c>
      <c r="AI451">
        <f t="shared" si="118"/>
        <v>101.588261736267</v>
      </c>
      <c r="AL451" t="str">
        <f t="shared" si="119"/>
        <v>8422_Autres activités de services</v>
      </c>
      <c r="AM451" t="str">
        <f>INDEX(PDC!$F$42:$G$60,MATCH('RP2016'!$AO451,PDC!$F$42:$F$60,0),2)</f>
        <v>Autres activités de services</v>
      </c>
      <c r="AN451">
        <v>8422</v>
      </c>
      <c r="AO451" t="s">
        <v>322</v>
      </c>
      <c r="AP451">
        <v>174.42</v>
      </c>
      <c r="AQ451">
        <v>447.6</v>
      </c>
      <c r="AR451">
        <v>145.28</v>
      </c>
      <c r="AS451">
        <v>191.91</v>
      </c>
      <c r="AT451">
        <f t="shared" si="120"/>
        <v>622.02</v>
      </c>
      <c r="AU451">
        <f t="shared" si="121"/>
        <v>337.19</v>
      </c>
      <c r="AV451" s="82">
        <f t="shared" si="122"/>
        <v>174.42</v>
      </c>
      <c r="AW451" s="82">
        <f t="shared" si="123"/>
        <v>447.6</v>
      </c>
      <c r="AX451" s="82">
        <f t="shared" si="124"/>
        <v>145.28</v>
      </c>
      <c r="AY451" s="82">
        <f t="shared" si="125"/>
        <v>191.91</v>
      </c>
      <c r="AZ451" s="82">
        <f t="shared" si="126"/>
        <v>622.02</v>
      </c>
      <c r="BA451" s="82">
        <f t="shared" si="127"/>
        <v>337.19</v>
      </c>
      <c r="BB451" s="82">
        <f t="shared" si="128"/>
        <v>959.21</v>
      </c>
      <c r="BE451" t="str">
        <f t="shared" si="129"/>
        <v>8411_GZ_TP2_SEXE1</v>
      </c>
      <c r="BF451">
        <v>1</v>
      </c>
      <c r="BG451" t="s">
        <v>200</v>
      </c>
      <c r="BH451" t="s">
        <v>217</v>
      </c>
      <c r="BI451" t="s">
        <v>139</v>
      </c>
      <c r="BJ451" s="61">
        <v>45.122486073747197</v>
      </c>
      <c r="BK451" s="61">
        <f t="shared" si="130"/>
        <v>45.122486073747197</v>
      </c>
    </row>
    <row r="452" spans="1:63" x14ac:dyDescent="0.35">
      <c r="A452" t="str">
        <f t="shared" ref="A452:A515" si="133">D452&amp;"_"&amp;B452&amp;"_"&amp;E452</f>
        <v>8403_Hébergement médico-social et social et action sociale sans hébergement_1</v>
      </c>
      <c r="B452" t="str">
        <f>INDEX(PDC!$F$1:$G$40,MATCH('RP2016'!C452,PDC!F:F,0),MATCH(PDC!$G$1,PDC!$F$1:$G$1,0))</f>
        <v>Hébergement médico-social et social et action sociale sans hébergement</v>
      </c>
      <c r="C452" t="s">
        <v>232</v>
      </c>
      <c r="D452" t="s">
        <v>121</v>
      </c>
      <c r="E452" t="s">
        <v>199</v>
      </c>
      <c r="F452" s="58">
        <v>657.46949505685802</v>
      </c>
      <c r="G452">
        <f t="shared" si="132"/>
        <v>657.46949505685802</v>
      </c>
      <c r="AC452" t="str">
        <f t="shared" si="117"/>
        <v>8406_Cadres administratifs et commerciaux d'entreprise_1</v>
      </c>
      <c r="AD452" t="str">
        <f>INDEX(PDC!$I$1:$L$33,MATCH('RP2016'!AF452,PDC!I:I,0),MATCH(PDC!$K$1,PDC!$I$1:$L$1,0))</f>
        <v>Cadres administratifs et commerciaux d'entreprise</v>
      </c>
      <c r="AE452" t="s">
        <v>199</v>
      </c>
      <c r="AF452" t="s">
        <v>277</v>
      </c>
      <c r="AG452" t="s">
        <v>129</v>
      </c>
      <c r="AH452" s="58">
        <v>1709.14480353917</v>
      </c>
      <c r="AI452">
        <f t="shared" si="118"/>
        <v>1709.14480353917</v>
      </c>
      <c r="AL452" t="str">
        <f t="shared" si="119"/>
        <v>8422_Tous secteurs</v>
      </c>
      <c r="AM452" t="str">
        <f>INDEX(PDC!$F$42:$G$60,MATCH('RP2016'!$AO452,PDC!$F$42:$F$60,0),2)</f>
        <v>Tous secteurs</v>
      </c>
      <c r="AN452">
        <v>8422</v>
      </c>
      <c r="AO452" t="s">
        <v>78</v>
      </c>
      <c r="AP452">
        <v>12489.42</v>
      </c>
      <c r="AQ452">
        <v>10355.25</v>
      </c>
      <c r="AR452">
        <v>2437.02</v>
      </c>
      <c r="AS452">
        <v>2376.29</v>
      </c>
      <c r="AT452">
        <f t="shared" si="120"/>
        <v>22844.67</v>
      </c>
      <c r="AU452">
        <f t="shared" si="121"/>
        <v>4813.3099999999995</v>
      </c>
      <c r="AV452" s="82">
        <f t="shared" si="122"/>
        <v>12489.42</v>
      </c>
      <c r="AW452" s="82">
        <f t="shared" si="123"/>
        <v>10355.25</v>
      </c>
      <c r="AX452" s="82">
        <f t="shared" si="124"/>
        <v>2437.02</v>
      </c>
      <c r="AY452" s="82">
        <f t="shared" si="125"/>
        <v>2376.29</v>
      </c>
      <c r="AZ452" s="82">
        <f t="shared" si="126"/>
        <v>22844.67</v>
      </c>
      <c r="BA452" s="82">
        <f t="shared" si="127"/>
        <v>4813.3099999999995</v>
      </c>
      <c r="BB452" s="82">
        <f t="shared" si="128"/>
        <v>27657.979999999996</v>
      </c>
      <c r="BE452" t="str">
        <f t="shared" si="129"/>
        <v>8411_HZ_TP1_SEXE1</v>
      </c>
      <c r="BF452">
        <v>1</v>
      </c>
      <c r="BG452" t="s">
        <v>199</v>
      </c>
      <c r="BH452" t="s">
        <v>218</v>
      </c>
      <c r="BI452" t="s">
        <v>139</v>
      </c>
      <c r="BJ452" s="61">
        <v>987.20417738578601</v>
      </c>
      <c r="BK452" s="61">
        <f t="shared" si="130"/>
        <v>987.20417738578601</v>
      </c>
    </row>
    <row r="453" spans="1:63" x14ac:dyDescent="0.35">
      <c r="A453" t="str">
        <f t="shared" si="133"/>
        <v>8403_Hébergement médico-social et social et action sociale sans hébergement_2</v>
      </c>
      <c r="B453" t="str">
        <f>INDEX(PDC!$F$1:$G$40,MATCH('RP2016'!C453,PDC!F:F,0),MATCH(PDC!$G$1,PDC!$F$1:$G$1,0))</f>
        <v>Hébergement médico-social et social et action sociale sans hébergement</v>
      </c>
      <c r="C453" t="s">
        <v>232</v>
      </c>
      <c r="D453" t="s">
        <v>121</v>
      </c>
      <c r="E453" t="s">
        <v>200</v>
      </c>
      <c r="F453" s="58">
        <v>2607.1758508661901</v>
      </c>
      <c r="G453">
        <f t="shared" si="132"/>
        <v>2607.1758508661901</v>
      </c>
      <c r="AC453" t="str">
        <f t="shared" ref="AC453:AC516" si="134">AG453&amp;"_"&amp;AD453&amp;"_"&amp;AE453</f>
        <v>8406_Cadres administratifs et commerciaux d'entreprise_2</v>
      </c>
      <c r="AD453" t="str">
        <f>INDEX(PDC!$I$1:$L$33,MATCH('RP2016'!AF453,PDC!I:I,0),MATCH(PDC!$K$1,PDC!$I$1:$L$1,0))</f>
        <v>Cadres administratifs et commerciaux d'entreprise</v>
      </c>
      <c r="AE453" t="s">
        <v>200</v>
      </c>
      <c r="AF453" t="s">
        <v>277</v>
      </c>
      <c r="AG453" t="s">
        <v>129</v>
      </c>
      <c r="AH453" s="58">
        <v>1208.6066357201601</v>
      </c>
      <c r="AI453">
        <f t="shared" ref="AI453:AI516" si="135">IF(AH453&lt;5,"(s)",AH453)</f>
        <v>1208.6066357201601</v>
      </c>
      <c r="AL453" t="str">
        <f t="shared" ref="AL453:AL516" si="136">AN453&amp;"_"&amp;AM453</f>
        <v>8423_Agriculture, sylviculture et pêche</v>
      </c>
      <c r="AM453" t="str">
        <f>INDEX(PDC!$F$42:$G$60,MATCH('RP2016'!$AO453,PDC!$F$42:$F$60,0),2)</f>
        <v>Agriculture, sylviculture et pêche</v>
      </c>
      <c r="AN453">
        <v>8423</v>
      </c>
      <c r="AO453" t="s">
        <v>198</v>
      </c>
      <c r="AP453">
        <v>189.37</v>
      </c>
      <c r="AQ453">
        <v>89.89</v>
      </c>
      <c r="AR453">
        <v>80.47</v>
      </c>
      <c r="AS453">
        <v>15.02</v>
      </c>
      <c r="AT453">
        <f t="shared" ref="AT453:AT516" si="137">SUM(AP453:AQ453)</f>
        <v>279.26</v>
      </c>
      <c r="AU453">
        <f t="shared" ref="AU453:AU516" si="138">SUM(AR453:AS453)</f>
        <v>95.49</v>
      </c>
      <c r="AV453" s="82">
        <f t="shared" ref="AV453:AV516" si="139">IF(COUNTBLANK(AP453)=1,0,IF(AP453&lt;5,"(s)",AP453))</f>
        <v>189.37</v>
      </c>
      <c r="AW453" s="82">
        <f t="shared" ref="AW453:AW516" si="140">IF(COUNTBLANK(AQ453)=1,0,IF(AQ453&lt;5,"(s)",AQ453))</f>
        <v>89.89</v>
      </c>
      <c r="AX453" s="82">
        <f t="shared" ref="AX453:AX516" si="141">IF(COUNTBLANK(AR453)=1,0,IF(AR453&lt;5,"(s)",AR453))</f>
        <v>80.47</v>
      </c>
      <c r="AY453" s="82">
        <f t="shared" ref="AY453:AY516" si="142">IF(COUNTBLANK(AS453)=1,0,IF(AS453&lt;5,"(s)",AS453))</f>
        <v>15.02</v>
      </c>
      <c r="AZ453" s="82">
        <f t="shared" ref="AZ453:AZ516" si="143">IF(AT453=0,0,IF(AT453&lt;5,"(s)",AT453))</f>
        <v>279.26</v>
      </c>
      <c r="BA453" s="82">
        <f t="shared" ref="BA453:BA516" si="144">IF(AU453=0,0,IF(AU453&lt;5,"(s)",AU453))</f>
        <v>95.49</v>
      </c>
      <c r="BB453" s="82">
        <f t="shared" ref="BB453:BB516" si="145">IF(OR(AZ453="(s)",BA453="(s)"),"",AZ453+BA453)</f>
        <v>374.75</v>
      </c>
      <c r="BE453" t="str">
        <f t="shared" ref="BE453:BE516" si="146">BI453&amp;"_"&amp;BH453&amp;"_TP"&amp;BG453&amp;"_SEXE"&amp;BF453</f>
        <v>8411_HZ_TP2_SEXE1</v>
      </c>
      <c r="BF453">
        <v>1</v>
      </c>
      <c r="BG453" t="s">
        <v>200</v>
      </c>
      <c r="BH453" t="s">
        <v>218</v>
      </c>
      <c r="BI453" t="s">
        <v>139</v>
      </c>
      <c r="BJ453" s="61">
        <v>80.179025799197007</v>
      </c>
      <c r="BK453" s="61">
        <f t="shared" ref="BK453:BK516" si="147">IF(BJ453&lt;5,"(s)",BJ453)</f>
        <v>80.179025799197007</v>
      </c>
    </row>
    <row r="454" spans="1:63" x14ac:dyDescent="0.35">
      <c r="A454" t="str">
        <f t="shared" si="133"/>
        <v>8403_Arts, spectacles et activités récréatives_1</v>
      </c>
      <c r="B454" t="str">
        <f>INDEX(PDC!$F$1:$G$40,MATCH('RP2016'!C454,PDC!F:F,0),MATCH(PDC!$G$1,PDC!$F$1:$G$1,0))</f>
        <v>Arts, spectacles et activités récréatives</v>
      </c>
      <c r="C454" t="s">
        <v>233</v>
      </c>
      <c r="D454" t="s">
        <v>121</v>
      </c>
      <c r="E454" t="s">
        <v>199</v>
      </c>
      <c r="F454" s="58">
        <v>142.77744072635201</v>
      </c>
      <c r="G454">
        <f t="shared" si="132"/>
        <v>142.77744072635201</v>
      </c>
      <c r="AC454" t="str">
        <f t="shared" si="134"/>
        <v>8406_Ingénieurs et cadres techniques d'entreprise_1</v>
      </c>
      <c r="AD454" t="str">
        <f>INDEX(PDC!$I$1:$L$33,MATCH('RP2016'!AF454,PDC!I:I,0),MATCH(PDC!$K$1,PDC!$I$1:$L$1,0))</f>
        <v>Ingénieurs et cadres techniques d'entreprise</v>
      </c>
      <c r="AE454" t="s">
        <v>199</v>
      </c>
      <c r="AF454" t="s">
        <v>101</v>
      </c>
      <c r="AG454" t="s">
        <v>129</v>
      </c>
      <c r="AH454" s="58">
        <v>2829.8840263132001</v>
      </c>
      <c r="AI454">
        <f t="shared" si="135"/>
        <v>2829.8840263132001</v>
      </c>
      <c r="AL454" t="str">
        <f t="shared" si="136"/>
        <v>8423_Fabrication de denrées alimentaires, de boissons et  de produits à base de tabac</v>
      </c>
      <c r="AM454" t="str">
        <f>INDEX(PDC!$F$42:$G$60,MATCH('RP2016'!$AO454,PDC!$F$42:$F$60,0),2)</f>
        <v>Fabrication de denrées alimentaires, de boissons et  de produits à base de tabac</v>
      </c>
      <c r="AN454">
        <v>8423</v>
      </c>
      <c r="AO454" t="s">
        <v>314</v>
      </c>
      <c r="AP454">
        <v>676.23</v>
      </c>
      <c r="AQ454">
        <v>348.58</v>
      </c>
      <c r="AR454">
        <v>80.150000000000006</v>
      </c>
      <c r="AS454">
        <v>55.5</v>
      </c>
      <c r="AT454">
        <f t="shared" si="137"/>
        <v>1024.81</v>
      </c>
      <c r="AU454">
        <f t="shared" si="138"/>
        <v>135.65</v>
      </c>
      <c r="AV454" s="82">
        <f t="shared" si="139"/>
        <v>676.23</v>
      </c>
      <c r="AW454" s="82">
        <f t="shared" si="140"/>
        <v>348.58</v>
      </c>
      <c r="AX454" s="82">
        <f t="shared" si="141"/>
        <v>80.150000000000006</v>
      </c>
      <c r="AY454" s="82">
        <f t="shared" si="142"/>
        <v>55.5</v>
      </c>
      <c r="AZ454" s="82">
        <f t="shared" si="143"/>
        <v>1024.81</v>
      </c>
      <c r="BA454" s="82">
        <f t="shared" si="144"/>
        <v>135.65</v>
      </c>
      <c r="BB454" s="82">
        <f t="shared" si="145"/>
        <v>1160.46</v>
      </c>
      <c r="BE454" t="str">
        <f t="shared" si="146"/>
        <v>8411_IZ_TP1_SEXE1</v>
      </c>
      <c r="BF454">
        <v>1</v>
      </c>
      <c r="BG454" t="s">
        <v>199</v>
      </c>
      <c r="BH454" t="s">
        <v>219</v>
      </c>
      <c r="BI454" t="s">
        <v>139</v>
      </c>
      <c r="BJ454" s="61">
        <v>499.55869781874202</v>
      </c>
      <c r="BK454" s="61">
        <f t="shared" si="147"/>
        <v>499.55869781874202</v>
      </c>
    </row>
    <row r="455" spans="1:63" x14ac:dyDescent="0.35">
      <c r="A455" t="str">
        <f t="shared" si="133"/>
        <v>8403_Arts, spectacles et activités récréatives_2</v>
      </c>
      <c r="B455" t="str">
        <f>INDEX(PDC!$F$1:$G$40,MATCH('RP2016'!C455,PDC!F:F,0),MATCH(PDC!$G$1,PDC!$F$1:$G$1,0))</f>
        <v>Arts, spectacles et activités récréatives</v>
      </c>
      <c r="C455" t="s">
        <v>233</v>
      </c>
      <c r="D455" t="s">
        <v>121</v>
      </c>
      <c r="E455" t="s">
        <v>200</v>
      </c>
      <c r="F455" s="58">
        <v>63.338698601883998</v>
      </c>
      <c r="G455">
        <f t="shared" si="132"/>
        <v>63.338698601883998</v>
      </c>
      <c r="AC455" t="str">
        <f t="shared" si="134"/>
        <v>8406_Ingénieurs et cadres techniques d'entreprise_2</v>
      </c>
      <c r="AD455" t="str">
        <f>INDEX(PDC!$I$1:$L$33,MATCH('RP2016'!AF455,PDC!I:I,0),MATCH(PDC!$K$1,PDC!$I$1:$L$1,0))</f>
        <v>Ingénieurs et cadres techniques d'entreprise</v>
      </c>
      <c r="AE455" t="s">
        <v>200</v>
      </c>
      <c r="AF455" t="s">
        <v>101</v>
      </c>
      <c r="AG455" t="s">
        <v>129</v>
      </c>
      <c r="AH455" s="58">
        <v>642.69496801869002</v>
      </c>
      <c r="AI455">
        <f t="shared" si="135"/>
        <v>642.69496801869002</v>
      </c>
      <c r="AL455" t="str">
        <f t="shared" si="136"/>
        <v>8423_Fabrication d'équipements électriques, électroniques, informatiques ; fabrication de machines</v>
      </c>
      <c r="AM455" t="str">
        <f>INDEX(PDC!$F$42:$G$60,MATCH('RP2016'!$AO455,PDC!$F$42:$F$60,0),2)</f>
        <v>Fabrication d'équipements électriques, électroniques, informatiques ; fabrication de machines</v>
      </c>
      <c r="AN455">
        <v>8423</v>
      </c>
      <c r="AO455" t="s">
        <v>315</v>
      </c>
      <c r="AP455">
        <v>833.19</v>
      </c>
      <c r="AQ455">
        <v>360.16</v>
      </c>
      <c r="AR455">
        <v>32.22</v>
      </c>
      <c r="AS455">
        <v>6.74</v>
      </c>
      <c r="AT455">
        <f t="shared" si="137"/>
        <v>1193.3500000000001</v>
      </c>
      <c r="AU455">
        <f t="shared" si="138"/>
        <v>38.96</v>
      </c>
      <c r="AV455" s="82">
        <f t="shared" si="139"/>
        <v>833.19</v>
      </c>
      <c r="AW455" s="82">
        <f t="shared" si="140"/>
        <v>360.16</v>
      </c>
      <c r="AX455" s="82">
        <f t="shared" si="141"/>
        <v>32.22</v>
      </c>
      <c r="AY455" s="82">
        <f t="shared" si="142"/>
        <v>6.74</v>
      </c>
      <c r="AZ455" s="82">
        <f t="shared" si="143"/>
        <v>1193.3500000000001</v>
      </c>
      <c r="BA455" s="82">
        <f t="shared" si="144"/>
        <v>38.96</v>
      </c>
      <c r="BB455" s="82">
        <f t="shared" si="145"/>
        <v>1232.3100000000002</v>
      </c>
      <c r="BE455" t="str">
        <f t="shared" si="146"/>
        <v>8411_IZ_TP2_SEXE1</v>
      </c>
      <c r="BF455">
        <v>1</v>
      </c>
      <c r="BG455" t="s">
        <v>200</v>
      </c>
      <c r="BH455" t="s">
        <v>219</v>
      </c>
      <c r="BI455" t="s">
        <v>139</v>
      </c>
      <c r="BJ455" s="61">
        <v>89.308356692474405</v>
      </c>
      <c r="BK455" s="61">
        <f t="shared" si="147"/>
        <v>89.308356692474405</v>
      </c>
    </row>
    <row r="456" spans="1:63" x14ac:dyDescent="0.35">
      <c r="A456" t="str">
        <f t="shared" si="133"/>
        <v>8403_Autres activités de services _1</v>
      </c>
      <c r="B456" t="str">
        <f>INDEX(PDC!$F$1:$G$40,MATCH('RP2016'!C456,PDC!F:F,0),MATCH(PDC!$G$1,PDC!$F$1:$G$1,0))</f>
        <v xml:space="preserve">Autres activités de services </v>
      </c>
      <c r="C456" t="s">
        <v>234</v>
      </c>
      <c r="D456" t="s">
        <v>121</v>
      </c>
      <c r="E456" t="s">
        <v>199</v>
      </c>
      <c r="F456" s="58">
        <v>287.32259668474302</v>
      </c>
      <c r="G456">
        <f t="shared" si="132"/>
        <v>287.32259668474302</v>
      </c>
      <c r="AC456" t="str">
        <f t="shared" si="134"/>
        <v>8406_Professeurs des écoles, instituteurs et assimilés_1</v>
      </c>
      <c r="AD456" t="str">
        <f>INDEX(PDC!$I$1:$L$33,MATCH('RP2016'!AF456,PDC!I:I,0),MATCH(PDC!$K$1,PDC!$I$1:$L$1,0))</f>
        <v>Professeurs des écoles, instituteurs et assimilés</v>
      </c>
      <c r="AE456" t="s">
        <v>199</v>
      </c>
      <c r="AF456" t="s">
        <v>103</v>
      </c>
      <c r="AG456" t="s">
        <v>129</v>
      </c>
      <c r="AH456" s="58">
        <v>436.00540690750603</v>
      </c>
      <c r="AI456">
        <f t="shared" si="135"/>
        <v>436.00540690750603</v>
      </c>
      <c r="AL456" t="str">
        <f t="shared" si="136"/>
        <v>8423_Fabrication de matériels de transport</v>
      </c>
      <c r="AM456" t="str">
        <f>INDEX(PDC!$F$42:$G$60,MATCH('RP2016'!$AO456,PDC!$F$42:$F$60,0),2)</f>
        <v>Fabrication de matériels de transport</v>
      </c>
      <c r="AN456">
        <v>8423</v>
      </c>
      <c r="AO456" t="s">
        <v>316</v>
      </c>
      <c r="AP456">
        <v>64.430000000000007</v>
      </c>
      <c r="AQ456">
        <v>32.68</v>
      </c>
      <c r="AR456">
        <v>5</v>
      </c>
      <c r="AS456">
        <v>4.96</v>
      </c>
      <c r="AT456">
        <f t="shared" si="137"/>
        <v>97.110000000000014</v>
      </c>
      <c r="AU456">
        <f t="shared" si="138"/>
        <v>9.9600000000000009</v>
      </c>
      <c r="AV456" s="82">
        <f t="shared" si="139"/>
        <v>64.430000000000007</v>
      </c>
      <c r="AW456" s="82">
        <f t="shared" si="140"/>
        <v>32.68</v>
      </c>
      <c r="AX456" s="82">
        <f t="shared" si="141"/>
        <v>5</v>
      </c>
      <c r="AY456" s="82" t="str">
        <f t="shared" si="142"/>
        <v>(s)</v>
      </c>
      <c r="AZ456" s="82">
        <f t="shared" si="143"/>
        <v>97.110000000000014</v>
      </c>
      <c r="BA456" s="82">
        <f t="shared" si="144"/>
        <v>9.9600000000000009</v>
      </c>
      <c r="BB456" s="82">
        <f t="shared" si="145"/>
        <v>107.07000000000002</v>
      </c>
      <c r="BE456" t="str">
        <f t="shared" si="146"/>
        <v>8411_JZ_TP1_SEXE1</v>
      </c>
      <c r="BF456">
        <v>1</v>
      </c>
      <c r="BG456" t="s">
        <v>199</v>
      </c>
      <c r="BH456" t="s">
        <v>319</v>
      </c>
      <c r="BI456" t="s">
        <v>139</v>
      </c>
      <c r="BJ456" s="61">
        <v>41.249642264623297</v>
      </c>
      <c r="BK456" s="61">
        <f t="shared" si="147"/>
        <v>41.249642264623297</v>
      </c>
    </row>
    <row r="457" spans="1:63" x14ac:dyDescent="0.35">
      <c r="A457" t="str">
        <f t="shared" si="133"/>
        <v>8403_Autres activités de services _2</v>
      </c>
      <c r="B457" t="str">
        <f>INDEX(PDC!$F$1:$G$40,MATCH('RP2016'!C457,PDC!F:F,0),MATCH(PDC!$G$1,PDC!$F$1:$G$1,0))</f>
        <v xml:space="preserve">Autres activités de services </v>
      </c>
      <c r="C457" t="s">
        <v>234</v>
      </c>
      <c r="D457" t="s">
        <v>121</v>
      </c>
      <c r="E457" t="s">
        <v>200</v>
      </c>
      <c r="F457" s="58">
        <v>496.43743711063797</v>
      </c>
      <c r="G457">
        <f t="shared" si="132"/>
        <v>496.43743711063797</v>
      </c>
      <c r="AC457" t="str">
        <f t="shared" si="134"/>
        <v>8406_Professeurs des écoles, instituteurs et assimilés_2</v>
      </c>
      <c r="AD457" t="str">
        <f>INDEX(PDC!$I$1:$L$33,MATCH('RP2016'!AF457,PDC!I:I,0),MATCH(PDC!$K$1,PDC!$I$1:$L$1,0))</f>
        <v>Professeurs des écoles, instituteurs et assimilés</v>
      </c>
      <c r="AE457" t="s">
        <v>200</v>
      </c>
      <c r="AF457" t="s">
        <v>103</v>
      </c>
      <c r="AG457" t="s">
        <v>129</v>
      </c>
      <c r="AH457" s="58">
        <v>732.68674131338503</v>
      </c>
      <c r="AI457">
        <f t="shared" si="135"/>
        <v>732.68674131338503</v>
      </c>
      <c r="AL457" t="str">
        <f t="shared" si="136"/>
        <v>8423_Fabrication d'autres produits industriels</v>
      </c>
      <c r="AM457" t="str">
        <f>INDEX(PDC!$F$42:$G$60,MATCH('RP2016'!$AO457,PDC!$F$42:$F$60,0),2)</f>
        <v>Fabrication d'autres produits industriels</v>
      </c>
      <c r="AN457">
        <v>8423</v>
      </c>
      <c r="AO457" t="s">
        <v>317</v>
      </c>
      <c r="AP457">
        <v>3178.87</v>
      </c>
      <c r="AQ457">
        <v>506.44</v>
      </c>
      <c r="AR457">
        <v>190.34</v>
      </c>
      <c r="AS457">
        <v>64.510000000000005</v>
      </c>
      <c r="AT457">
        <f t="shared" si="137"/>
        <v>3685.31</v>
      </c>
      <c r="AU457">
        <f t="shared" si="138"/>
        <v>254.85000000000002</v>
      </c>
      <c r="AV457" s="82">
        <f t="shared" si="139"/>
        <v>3178.87</v>
      </c>
      <c r="AW457" s="82">
        <f t="shared" si="140"/>
        <v>506.44</v>
      </c>
      <c r="AX457" s="82">
        <f t="shared" si="141"/>
        <v>190.34</v>
      </c>
      <c r="AY457" s="82">
        <f t="shared" si="142"/>
        <v>64.510000000000005</v>
      </c>
      <c r="AZ457" s="82">
        <f t="shared" si="143"/>
        <v>3685.31</v>
      </c>
      <c r="BA457" s="82">
        <f t="shared" si="144"/>
        <v>254.85000000000002</v>
      </c>
      <c r="BB457" s="82">
        <f t="shared" si="145"/>
        <v>3940.16</v>
      </c>
      <c r="BE457" t="str">
        <f t="shared" si="146"/>
        <v>8411_JZ_TP2_SEXE1</v>
      </c>
      <c r="BF457">
        <v>1</v>
      </c>
      <c r="BG457" t="s">
        <v>200</v>
      </c>
      <c r="BH457" t="s">
        <v>319</v>
      </c>
      <c r="BI457" t="s">
        <v>139</v>
      </c>
      <c r="BJ457" s="61">
        <v>15.034623610703701</v>
      </c>
      <c r="BK457" s="61">
        <f t="shared" si="147"/>
        <v>15.034623610703701</v>
      </c>
    </row>
    <row r="458" spans="1:63" x14ac:dyDescent="0.35">
      <c r="A458" t="str">
        <f t="shared" si="133"/>
        <v>8403_Activités des ménages en tant qu'employeurs ; activités indifférenciées des ménages en tant que producteurs de biens et services pour usage propre_1</v>
      </c>
      <c r="B458" t="str">
        <f>INDEX(PDC!$F$1:$G$40,MATCH('RP2016'!C458,PDC!F:F,0),MATCH(PDC!$G$1,PDC!$F$1:$G$1,0))</f>
        <v>Activités des ménages en tant qu'employeurs ; activités indifférenciées des ménages en tant que producteurs de biens et services pour usage propre</v>
      </c>
      <c r="C458" t="s">
        <v>235</v>
      </c>
      <c r="D458" t="s">
        <v>121</v>
      </c>
      <c r="E458" t="s">
        <v>199</v>
      </c>
      <c r="F458" s="58">
        <v>7.9534615279343504</v>
      </c>
      <c r="G458">
        <f t="shared" si="132"/>
        <v>7.9534615279343504</v>
      </c>
      <c r="AC458" t="str">
        <f t="shared" si="134"/>
        <v>8406_Professions intermédiaires de la santé et du travail social_1</v>
      </c>
      <c r="AD458" t="str">
        <f>INDEX(PDC!$I$1:$L$33,MATCH('RP2016'!AF458,PDC!I:I,0),MATCH(PDC!$K$1,PDC!$I$1:$L$1,0))</f>
        <v>Professions intermédiaires de la santé et du travail social</v>
      </c>
      <c r="AE458" t="s">
        <v>199</v>
      </c>
      <c r="AF458" t="s">
        <v>105</v>
      </c>
      <c r="AG458" t="s">
        <v>129</v>
      </c>
      <c r="AH458" s="58">
        <v>351.69763851355299</v>
      </c>
      <c r="AI458">
        <f t="shared" si="135"/>
        <v>351.69763851355299</v>
      </c>
      <c r="AL458" t="str">
        <f t="shared" si="136"/>
        <v>8423_Industries extractives,  énergie, eau, gestion des déchets et dépollution</v>
      </c>
      <c r="AM458" t="str">
        <f>INDEX(PDC!$F$42:$G$60,MATCH('RP2016'!$AO458,PDC!$F$42:$F$60,0),2)</f>
        <v>Industries extractives,  énergie, eau, gestion des déchets et dépollution</v>
      </c>
      <c r="AN458">
        <v>8423</v>
      </c>
      <c r="AO458" t="s">
        <v>318</v>
      </c>
      <c r="AP458">
        <v>381.1</v>
      </c>
      <c r="AQ458">
        <v>55.22</v>
      </c>
      <c r="AR458">
        <v>71.959999999999994</v>
      </c>
      <c r="AS458">
        <v>12.81</v>
      </c>
      <c r="AT458">
        <f t="shared" si="137"/>
        <v>436.32000000000005</v>
      </c>
      <c r="AU458">
        <f t="shared" si="138"/>
        <v>84.77</v>
      </c>
      <c r="AV458" s="82">
        <f t="shared" si="139"/>
        <v>381.1</v>
      </c>
      <c r="AW458" s="82">
        <f t="shared" si="140"/>
        <v>55.22</v>
      </c>
      <c r="AX458" s="82">
        <f t="shared" si="141"/>
        <v>71.959999999999994</v>
      </c>
      <c r="AY458" s="82">
        <f t="shared" si="142"/>
        <v>12.81</v>
      </c>
      <c r="AZ458" s="82">
        <f t="shared" si="143"/>
        <v>436.32000000000005</v>
      </c>
      <c r="BA458" s="82">
        <f t="shared" si="144"/>
        <v>84.77</v>
      </c>
      <c r="BB458" s="82">
        <f t="shared" si="145"/>
        <v>521.09</v>
      </c>
      <c r="BE458" t="str">
        <f t="shared" si="146"/>
        <v>8411_KZ_TP1_SEXE1</v>
      </c>
      <c r="BF458">
        <v>1</v>
      </c>
      <c r="BG458" t="s">
        <v>199</v>
      </c>
      <c r="BH458" t="s">
        <v>223</v>
      </c>
      <c r="BI458" t="s">
        <v>139</v>
      </c>
      <c r="BJ458" s="61">
        <v>35.015870134005397</v>
      </c>
      <c r="BK458" s="61">
        <f t="shared" si="147"/>
        <v>35.015870134005397</v>
      </c>
    </row>
    <row r="459" spans="1:63" x14ac:dyDescent="0.35">
      <c r="A459" t="str">
        <f t="shared" si="133"/>
        <v>8403_Activités des ménages en tant qu'employeurs ; activités indifférenciées des ménages en tant que producteurs de biens et services pour usage propre_2</v>
      </c>
      <c r="B459" t="str">
        <f>INDEX(PDC!$F$1:$G$40,MATCH('RP2016'!C459,PDC!F:F,0),MATCH(PDC!$G$1,PDC!$F$1:$G$1,0))</f>
        <v>Activités des ménages en tant qu'employeurs ; activités indifférenciées des ménages en tant que producteurs de biens et services pour usage propre</v>
      </c>
      <c r="C459" t="s">
        <v>235</v>
      </c>
      <c r="D459" t="s">
        <v>121</v>
      </c>
      <c r="E459" t="s">
        <v>200</v>
      </c>
      <c r="F459" s="58">
        <v>177.659722440531</v>
      </c>
      <c r="G459">
        <f t="shared" si="132"/>
        <v>177.659722440531</v>
      </c>
      <c r="AC459" t="str">
        <f t="shared" si="134"/>
        <v>8406_Professions intermédiaires de la santé et du travail social_2</v>
      </c>
      <c r="AD459" t="str">
        <f>INDEX(PDC!$I$1:$L$33,MATCH('RP2016'!AF459,PDC!I:I,0),MATCH(PDC!$K$1,PDC!$I$1:$L$1,0))</f>
        <v>Professions intermédiaires de la santé et du travail social</v>
      </c>
      <c r="AE459" t="s">
        <v>200</v>
      </c>
      <c r="AF459" t="s">
        <v>105</v>
      </c>
      <c r="AG459" t="s">
        <v>129</v>
      </c>
      <c r="AH459" s="58">
        <v>1815.1283415909099</v>
      </c>
      <c r="AI459">
        <f t="shared" si="135"/>
        <v>1815.1283415909099</v>
      </c>
      <c r="AL459" t="str">
        <f t="shared" si="136"/>
        <v>8423_Construction</v>
      </c>
      <c r="AM459" t="str">
        <f>INDEX(PDC!$F$42:$G$60,MATCH('RP2016'!$AO459,PDC!$F$42:$F$60,0),2)</f>
        <v>Construction</v>
      </c>
      <c r="AN459">
        <v>8423</v>
      </c>
      <c r="AO459" t="s">
        <v>216</v>
      </c>
      <c r="AP459">
        <v>1458.61</v>
      </c>
      <c r="AQ459">
        <v>180.72</v>
      </c>
      <c r="AR459">
        <v>206.24</v>
      </c>
      <c r="AS459">
        <v>15.05</v>
      </c>
      <c r="AT459">
        <f t="shared" si="137"/>
        <v>1639.33</v>
      </c>
      <c r="AU459">
        <f t="shared" si="138"/>
        <v>221.29000000000002</v>
      </c>
      <c r="AV459" s="82">
        <f t="shared" si="139"/>
        <v>1458.61</v>
      </c>
      <c r="AW459" s="82">
        <f t="shared" si="140"/>
        <v>180.72</v>
      </c>
      <c r="AX459" s="82">
        <f t="shared" si="141"/>
        <v>206.24</v>
      </c>
      <c r="AY459" s="82">
        <f t="shared" si="142"/>
        <v>15.05</v>
      </c>
      <c r="AZ459" s="82">
        <f t="shared" si="143"/>
        <v>1639.33</v>
      </c>
      <c r="BA459" s="82">
        <f t="shared" si="144"/>
        <v>221.29000000000002</v>
      </c>
      <c r="BB459" s="82">
        <f t="shared" si="145"/>
        <v>1860.62</v>
      </c>
      <c r="BE459" t="str">
        <f t="shared" si="146"/>
        <v>8411_LZ_TP1_SEXE1</v>
      </c>
      <c r="BF459">
        <v>1</v>
      </c>
      <c r="BG459" t="s">
        <v>199</v>
      </c>
      <c r="BH459" t="s">
        <v>224</v>
      </c>
      <c r="BI459" t="s">
        <v>139</v>
      </c>
      <c r="BJ459" s="61">
        <v>52.715834652535399</v>
      </c>
      <c r="BK459" s="61">
        <f t="shared" si="147"/>
        <v>52.715834652535399</v>
      </c>
    </row>
    <row r="460" spans="1:63" x14ac:dyDescent="0.35">
      <c r="A460" t="str">
        <f t="shared" si="133"/>
        <v>8404_Agriculture, sylviculture et pêche_1</v>
      </c>
      <c r="B460" t="str">
        <f>INDEX(PDC!$F$1:$G$40,MATCH('RP2016'!C460,PDC!F:F,0),MATCH(PDC!$G$1,PDC!$F$1:$G$1,0))</f>
        <v>Agriculture, sylviculture et pêche</v>
      </c>
      <c r="C460" t="s">
        <v>198</v>
      </c>
      <c r="D460" t="s">
        <v>123</v>
      </c>
      <c r="E460" t="s">
        <v>199</v>
      </c>
      <c r="F460" s="58">
        <v>151.29472864216299</v>
      </c>
      <c r="G460">
        <f t="shared" si="132"/>
        <v>151.29472864216299</v>
      </c>
      <c r="AC460" t="str">
        <f t="shared" si="134"/>
        <v>8406_Clergé, religieux_1</v>
      </c>
      <c r="AD460" t="str">
        <f>INDEX(PDC!$I$1:$L$33,MATCH('RP2016'!AF460,PDC!I:I,0),MATCH(PDC!$K$1,PDC!$I$1:$L$1,0))</f>
        <v>Clergé, religieux</v>
      </c>
      <c r="AE460" t="s">
        <v>199</v>
      </c>
      <c r="AF460" t="s">
        <v>292</v>
      </c>
      <c r="AG460" t="s">
        <v>129</v>
      </c>
      <c r="AH460" s="58">
        <v>11.6035702634607</v>
      </c>
      <c r="AI460">
        <f t="shared" si="135"/>
        <v>11.6035702634607</v>
      </c>
      <c r="AL460" t="str">
        <f t="shared" si="136"/>
        <v>8423_Commerce ; réparation d'automobiles et de motocycles</v>
      </c>
      <c r="AM460" t="str">
        <f>INDEX(PDC!$F$42:$G$60,MATCH('RP2016'!$AO460,PDC!$F$42:$F$60,0),2)</f>
        <v>Commerce ; réparation d'automobiles et de motocycles</v>
      </c>
      <c r="AN460">
        <v>8423</v>
      </c>
      <c r="AO460" t="s">
        <v>217</v>
      </c>
      <c r="AP460">
        <v>1946.38</v>
      </c>
      <c r="AQ460">
        <v>2169.48</v>
      </c>
      <c r="AR460">
        <v>208.55</v>
      </c>
      <c r="AS460">
        <v>299.47000000000003</v>
      </c>
      <c r="AT460">
        <f t="shared" si="137"/>
        <v>4115.8600000000006</v>
      </c>
      <c r="AU460">
        <f t="shared" si="138"/>
        <v>508.02000000000004</v>
      </c>
      <c r="AV460" s="82">
        <f t="shared" si="139"/>
        <v>1946.38</v>
      </c>
      <c r="AW460" s="82">
        <f t="shared" si="140"/>
        <v>2169.48</v>
      </c>
      <c r="AX460" s="82">
        <f t="shared" si="141"/>
        <v>208.55</v>
      </c>
      <c r="AY460" s="82">
        <f t="shared" si="142"/>
        <v>299.47000000000003</v>
      </c>
      <c r="AZ460" s="82">
        <f t="shared" si="143"/>
        <v>4115.8600000000006</v>
      </c>
      <c r="BA460" s="82">
        <f t="shared" si="144"/>
        <v>508.02000000000004</v>
      </c>
      <c r="BB460" s="82">
        <f t="shared" si="145"/>
        <v>4623.880000000001</v>
      </c>
      <c r="BE460" t="str">
        <f t="shared" si="146"/>
        <v>8411_LZ_TP2_SEXE1</v>
      </c>
      <c r="BF460">
        <v>1</v>
      </c>
      <c r="BG460" t="s">
        <v>200</v>
      </c>
      <c r="BH460" t="s">
        <v>224</v>
      </c>
      <c r="BI460" t="s">
        <v>139</v>
      </c>
      <c r="BJ460" s="61">
        <v>14.593046567623499</v>
      </c>
      <c r="BK460" s="61">
        <f t="shared" si="147"/>
        <v>14.593046567623499</v>
      </c>
    </row>
    <row r="461" spans="1:63" x14ac:dyDescent="0.35">
      <c r="A461" t="str">
        <f t="shared" si="133"/>
        <v>8404_Agriculture, sylviculture et pêche_2</v>
      </c>
      <c r="B461" t="str">
        <f>INDEX(PDC!$F$1:$G$40,MATCH('RP2016'!C461,PDC!F:F,0),MATCH(PDC!$G$1,PDC!$F$1:$G$1,0))</f>
        <v>Agriculture, sylviculture et pêche</v>
      </c>
      <c r="C461" t="s">
        <v>198</v>
      </c>
      <c r="D461" t="s">
        <v>123</v>
      </c>
      <c r="E461" t="s">
        <v>200</v>
      </c>
      <c r="F461" s="58">
        <v>57.3643235288094</v>
      </c>
      <c r="G461">
        <f t="shared" si="132"/>
        <v>57.3643235288094</v>
      </c>
      <c r="AC461" t="str">
        <f t="shared" si="134"/>
        <v>8406_Clergé, religieux_2</v>
      </c>
      <c r="AD461" t="str">
        <f>INDEX(PDC!$I$1:$L$33,MATCH('RP2016'!AF461,PDC!I:I,0),MATCH(PDC!$K$1,PDC!$I$1:$L$1,0))</f>
        <v>Clergé, religieux</v>
      </c>
      <c r="AE461" t="s">
        <v>200</v>
      </c>
      <c r="AF461" t="s">
        <v>292</v>
      </c>
      <c r="AG461" t="s">
        <v>129</v>
      </c>
      <c r="AH461" s="58">
        <v>32.126710188105797</v>
      </c>
      <c r="AI461">
        <f t="shared" si="135"/>
        <v>32.126710188105797</v>
      </c>
      <c r="AL461" t="str">
        <f t="shared" si="136"/>
        <v>8423_Transports et entreposage</v>
      </c>
      <c r="AM461" t="str">
        <f>INDEX(PDC!$F$42:$G$60,MATCH('RP2016'!$AO461,PDC!$F$42:$F$60,0),2)</f>
        <v>Transports et entreposage</v>
      </c>
      <c r="AN461">
        <v>8423</v>
      </c>
      <c r="AO461" t="s">
        <v>218</v>
      </c>
      <c r="AP461">
        <v>588.20000000000005</v>
      </c>
      <c r="AQ461">
        <v>292.83999999999997</v>
      </c>
      <c r="AR461">
        <v>47.02</v>
      </c>
      <c r="AS461">
        <v>3.02</v>
      </c>
      <c r="AT461">
        <f t="shared" si="137"/>
        <v>881.04</v>
      </c>
      <c r="AU461">
        <f t="shared" si="138"/>
        <v>50.040000000000006</v>
      </c>
      <c r="AV461" s="82">
        <f t="shared" si="139"/>
        <v>588.20000000000005</v>
      </c>
      <c r="AW461" s="82">
        <f t="shared" si="140"/>
        <v>292.83999999999997</v>
      </c>
      <c r="AX461" s="82">
        <f t="shared" si="141"/>
        <v>47.02</v>
      </c>
      <c r="AY461" s="82" t="str">
        <f t="shared" si="142"/>
        <v>(s)</v>
      </c>
      <c r="AZ461" s="82">
        <f t="shared" si="143"/>
        <v>881.04</v>
      </c>
      <c r="BA461" s="82">
        <f t="shared" si="144"/>
        <v>50.040000000000006</v>
      </c>
      <c r="BB461" s="82">
        <f t="shared" si="145"/>
        <v>931.07999999999993</v>
      </c>
      <c r="BE461" t="str">
        <f t="shared" si="146"/>
        <v>8411_MN_TP1_SEXE1</v>
      </c>
      <c r="BF461">
        <v>1</v>
      </c>
      <c r="BG461" t="s">
        <v>199</v>
      </c>
      <c r="BH461" t="s">
        <v>320</v>
      </c>
      <c r="BI461" t="s">
        <v>139</v>
      </c>
      <c r="BJ461" s="61">
        <v>558.00140025176802</v>
      </c>
      <c r="BK461" s="61">
        <f t="shared" si="147"/>
        <v>558.00140025176802</v>
      </c>
    </row>
    <row r="462" spans="1:63" x14ac:dyDescent="0.35">
      <c r="A462" t="str">
        <f t="shared" si="133"/>
        <v>8404_Industries extractives _1</v>
      </c>
      <c r="B462" t="str">
        <f>INDEX(PDC!$F$1:$G$40,MATCH('RP2016'!C462,PDC!F:F,0),MATCH(PDC!$G$1,PDC!$F$1:$G$1,0))</f>
        <v xml:space="preserve">Industries extractives </v>
      </c>
      <c r="C462" t="s">
        <v>201</v>
      </c>
      <c r="D462" t="s">
        <v>123</v>
      </c>
      <c r="E462" t="s">
        <v>199</v>
      </c>
      <c r="F462" s="58">
        <v>20.183651450956098</v>
      </c>
      <c r="G462" t="s">
        <v>242</v>
      </c>
      <c r="AC462" t="str">
        <f t="shared" si="134"/>
        <v>8406_Professions intermédiaires administratives de la Fonction Publique_1</v>
      </c>
      <c r="AD462" t="str">
        <f>INDEX(PDC!$I$1:$L$33,MATCH('RP2016'!AF462,PDC!I:I,0),MATCH(PDC!$K$1,PDC!$I$1:$L$1,0))</f>
        <v>Professions intermédiaires administratives de la Fonction Publique</v>
      </c>
      <c r="AE462" t="s">
        <v>199</v>
      </c>
      <c r="AF462" t="s">
        <v>278</v>
      </c>
      <c r="AG462" t="s">
        <v>129</v>
      </c>
      <c r="AH462" s="58">
        <v>102.625191891458</v>
      </c>
      <c r="AI462">
        <f t="shared" si="135"/>
        <v>102.625191891458</v>
      </c>
      <c r="AL462" t="str">
        <f t="shared" si="136"/>
        <v>8423_Hébergement et restauration</v>
      </c>
      <c r="AM462" t="str">
        <f>INDEX(PDC!$F$42:$G$60,MATCH('RP2016'!$AO462,PDC!$F$42:$F$60,0),2)</f>
        <v>Hébergement et restauration</v>
      </c>
      <c r="AN462">
        <v>8423</v>
      </c>
      <c r="AO462" t="s">
        <v>219</v>
      </c>
      <c r="AP462">
        <v>376.49</v>
      </c>
      <c r="AQ462">
        <v>611.46</v>
      </c>
      <c r="AR462">
        <v>76.05</v>
      </c>
      <c r="AS462">
        <v>155.9</v>
      </c>
      <c r="AT462">
        <f t="shared" si="137"/>
        <v>987.95</v>
      </c>
      <c r="AU462">
        <f t="shared" si="138"/>
        <v>231.95</v>
      </c>
      <c r="AV462" s="82">
        <f t="shared" si="139"/>
        <v>376.49</v>
      </c>
      <c r="AW462" s="82">
        <f t="shared" si="140"/>
        <v>611.46</v>
      </c>
      <c r="AX462" s="82">
        <f t="shared" si="141"/>
        <v>76.05</v>
      </c>
      <c r="AY462" s="82">
        <f t="shared" si="142"/>
        <v>155.9</v>
      </c>
      <c r="AZ462" s="82">
        <f t="shared" si="143"/>
        <v>987.95</v>
      </c>
      <c r="BA462" s="82">
        <f t="shared" si="144"/>
        <v>231.95</v>
      </c>
      <c r="BB462" s="82">
        <f t="shared" si="145"/>
        <v>1219.9000000000001</v>
      </c>
      <c r="BE462" t="str">
        <f t="shared" si="146"/>
        <v>8411_MN_TP2_SEXE1</v>
      </c>
      <c r="BF462">
        <v>1</v>
      </c>
      <c r="BG462" t="s">
        <v>200</v>
      </c>
      <c r="BH462" t="s">
        <v>320</v>
      </c>
      <c r="BI462" t="s">
        <v>139</v>
      </c>
      <c r="BJ462" s="61">
        <v>71.829268739223394</v>
      </c>
      <c r="BK462" s="61">
        <f t="shared" si="147"/>
        <v>71.829268739223394</v>
      </c>
    </row>
    <row r="463" spans="1:63" x14ac:dyDescent="0.35">
      <c r="A463" t="str">
        <f t="shared" si="133"/>
        <v>8404_Industries extractives _2</v>
      </c>
      <c r="B463" t="str">
        <f>INDEX(PDC!$F$1:$G$40,MATCH('RP2016'!C463,PDC!F:F,0),MATCH(PDC!$G$1,PDC!$F$1:$G$1,0))</f>
        <v xml:space="preserve">Industries extractives </v>
      </c>
      <c r="C463" t="s">
        <v>201</v>
      </c>
      <c r="D463" t="s">
        <v>123</v>
      </c>
      <c r="E463" t="s">
        <v>200</v>
      </c>
      <c r="F463" s="58">
        <v>4.9936973184569</v>
      </c>
      <c r="G463" s="58" t="s">
        <v>242</v>
      </c>
      <c r="H463" s="58"/>
      <c r="I463" s="58"/>
      <c r="J463" s="58"/>
      <c r="AC463" t="str">
        <f t="shared" si="134"/>
        <v>8406_Professions intermédiaires administratives de la Fonction Publique_2</v>
      </c>
      <c r="AD463" t="str">
        <f>INDEX(PDC!$I$1:$L$33,MATCH('RP2016'!AF463,PDC!I:I,0),MATCH(PDC!$K$1,PDC!$I$1:$L$1,0))</f>
        <v>Professions intermédiaires administratives de la Fonction Publique</v>
      </c>
      <c r="AE463" t="s">
        <v>200</v>
      </c>
      <c r="AF463" t="s">
        <v>278</v>
      </c>
      <c r="AG463" t="s">
        <v>129</v>
      </c>
      <c r="AH463" s="58">
        <v>176.57703099248701</v>
      </c>
      <c r="AI463">
        <f t="shared" si="135"/>
        <v>176.57703099248701</v>
      </c>
      <c r="AL463" t="str">
        <f t="shared" si="136"/>
        <v>8423_Information et communication</v>
      </c>
      <c r="AM463" t="str">
        <f>INDEX(PDC!$F$42:$G$60,MATCH('RP2016'!$AO463,PDC!$F$42:$F$60,0),2)</f>
        <v>Information et communication</v>
      </c>
      <c r="AN463">
        <v>8423</v>
      </c>
      <c r="AO463" t="s">
        <v>319</v>
      </c>
      <c r="AP463">
        <v>70.19</v>
      </c>
      <c r="AQ463">
        <v>28.59</v>
      </c>
      <c r="AS463">
        <v>8.68</v>
      </c>
      <c r="AT463">
        <f t="shared" si="137"/>
        <v>98.78</v>
      </c>
      <c r="AU463">
        <f t="shared" si="138"/>
        <v>8.68</v>
      </c>
      <c r="AV463" s="82">
        <f t="shared" si="139"/>
        <v>70.19</v>
      </c>
      <c r="AW463" s="82">
        <f t="shared" si="140"/>
        <v>28.59</v>
      </c>
      <c r="AX463" s="82">
        <f t="shared" si="141"/>
        <v>0</v>
      </c>
      <c r="AY463" s="82">
        <f t="shared" si="142"/>
        <v>8.68</v>
      </c>
      <c r="AZ463" s="82">
        <f t="shared" si="143"/>
        <v>98.78</v>
      </c>
      <c r="BA463" s="82">
        <f t="shared" si="144"/>
        <v>8.68</v>
      </c>
      <c r="BB463" s="82">
        <f t="shared" si="145"/>
        <v>107.46000000000001</v>
      </c>
      <c r="BE463" t="str">
        <f t="shared" si="146"/>
        <v>8411_OQ_TP1_SEXE1</v>
      </c>
      <c r="BF463">
        <v>1</v>
      </c>
      <c r="BG463" t="s">
        <v>199</v>
      </c>
      <c r="BH463" t="s">
        <v>321</v>
      </c>
      <c r="BI463" t="s">
        <v>139</v>
      </c>
      <c r="BJ463" s="61">
        <v>468.02301626959598</v>
      </c>
      <c r="BK463" s="61">
        <f t="shared" si="147"/>
        <v>468.02301626959598</v>
      </c>
    </row>
    <row r="464" spans="1:63" x14ac:dyDescent="0.35">
      <c r="A464" t="str">
        <f t="shared" si="133"/>
        <v>8404_Fabrication de denrées alimentaires, de boissons et de produits à base de tabac_1</v>
      </c>
      <c r="B464" t="str">
        <f>INDEX(PDC!$F$1:$G$40,MATCH('RP2016'!C464,PDC!F:F,0),MATCH(PDC!$G$1,PDC!$F$1:$G$1,0))</f>
        <v>Fabrication de denrées alimentaires, de boissons et de produits à base de tabac</v>
      </c>
      <c r="C464" t="s">
        <v>202</v>
      </c>
      <c r="D464" t="s">
        <v>123</v>
      </c>
      <c r="E464" t="s">
        <v>199</v>
      </c>
      <c r="F464" s="58">
        <v>211.501803043287</v>
      </c>
      <c r="G464">
        <f t="shared" ref="G464:G505" si="148">F464</f>
        <v>211.501803043287</v>
      </c>
      <c r="AC464" t="str">
        <f t="shared" si="134"/>
        <v>8406_Professions intermédiaires administratives et commerciales des entreprises_1</v>
      </c>
      <c r="AD464" t="str">
        <f>INDEX(PDC!$I$1:$L$33,MATCH('RP2016'!AF464,PDC!I:I,0),MATCH(PDC!$K$1,PDC!$I$1:$L$1,0))</f>
        <v>Professions intermédiaires administratives et commerciales des entreprises</v>
      </c>
      <c r="AE464" t="s">
        <v>199</v>
      </c>
      <c r="AF464" t="s">
        <v>279</v>
      </c>
      <c r="AG464" t="s">
        <v>129</v>
      </c>
      <c r="AH464" s="58">
        <v>2823.3709274118301</v>
      </c>
      <c r="AI464">
        <f t="shared" si="135"/>
        <v>2823.3709274118301</v>
      </c>
      <c r="AL464" t="str">
        <f t="shared" si="136"/>
        <v>8423_Activités financières et d'assurance</v>
      </c>
      <c r="AM464" t="str">
        <f>INDEX(PDC!$F$42:$G$60,MATCH('RP2016'!$AO464,PDC!$F$42:$F$60,0),2)</f>
        <v>Activités financières et d'assurance</v>
      </c>
      <c r="AN464">
        <v>8423</v>
      </c>
      <c r="AO464" t="s">
        <v>223</v>
      </c>
      <c r="AP464">
        <v>211.75</v>
      </c>
      <c r="AQ464">
        <v>477</v>
      </c>
      <c r="AR464">
        <v>14.21</v>
      </c>
      <c r="AS464">
        <v>28.38</v>
      </c>
      <c r="AT464">
        <f t="shared" si="137"/>
        <v>688.75</v>
      </c>
      <c r="AU464">
        <f t="shared" si="138"/>
        <v>42.59</v>
      </c>
      <c r="AV464" s="82">
        <f t="shared" si="139"/>
        <v>211.75</v>
      </c>
      <c r="AW464" s="82">
        <f t="shared" si="140"/>
        <v>477</v>
      </c>
      <c r="AX464" s="82">
        <f t="shared" si="141"/>
        <v>14.21</v>
      </c>
      <c r="AY464" s="82">
        <f t="shared" si="142"/>
        <v>28.38</v>
      </c>
      <c r="AZ464" s="82">
        <f t="shared" si="143"/>
        <v>688.75</v>
      </c>
      <c r="BA464" s="82">
        <f t="shared" si="144"/>
        <v>42.59</v>
      </c>
      <c r="BB464" s="82">
        <f t="shared" si="145"/>
        <v>731.34</v>
      </c>
      <c r="BE464" t="str">
        <f t="shared" si="146"/>
        <v>8411_OQ_TP2_SEXE1</v>
      </c>
      <c r="BF464">
        <v>1</v>
      </c>
      <c r="BG464" t="s">
        <v>200</v>
      </c>
      <c r="BH464" t="s">
        <v>321</v>
      </c>
      <c r="BI464" t="s">
        <v>139</v>
      </c>
      <c r="BJ464" s="61">
        <v>32.215566021823001</v>
      </c>
      <c r="BK464" s="61">
        <f t="shared" si="147"/>
        <v>32.215566021823001</v>
      </c>
    </row>
    <row r="465" spans="1:63" x14ac:dyDescent="0.35">
      <c r="A465" t="str">
        <f t="shared" si="133"/>
        <v>8404_Fabrication de denrées alimentaires, de boissons et de produits à base de tabac_2</v>
      </c>
      <c r="B465" t="str">
        <f>INDEX(PDC!$F$1:$G$40,MATCH('RP2016'!C465,PDC!F:F,0),MATCH(PDC!$G$1,PDC!$F$1:$G$1,0))</f>
        <v>Fabrication de denrées alimentaires, de boissons et de produits à base de tabac</v>
      </c>
      <c r="C465" t="s">
        <v>202</v>
      </c>
      <c r="D465" t="s">
        <v>123</v>
      </c>
      <c r="E465" t="s">
        <v>200</v>
      </c>
      <c r="F465" s="58">
        <v>144.12593165214699</v>
      </c>
      <c r="G465">
        <f t="shared" si="148"/>
        <v>144.12593165214699</v>
      </c>
      <c r="AC465" t="str">
        <f t="shared" si="134"/>
        <v>8406_Professions intermédiaires administratives et commerciales des entreprises_2</v>
      </c>
      <c r="AD465" t="str">
        <f>INDEX(PDC!$I$1:$L$33,MATCH('RP2016'!AF465,PDC!I:I,0),MATCH(PDC!$K$1,PDC!$I$1:$L$1,0))</f>
        <v>Professions intermédiaires administratives et commerciales des entreprises</v>
      </c>
      <c r="AE465" t="s">
        <v>200</v>
      </c>
      <c r="AF465" t="s">
        <v>279</v>
      </c>
      <c r="AG465" t="s">
        <v>129</v>
      </c>
      <c r="AH465" s="58">
        <v>3852.1773938125798</v>
      </c>
      <c r="AI465">
        <f t="shared" si="135"/>
        <v>3852.1773938125798</v>
      </c>
      <c r="AL465" t="str">
        <f t="shared" si="136"/>
        <v>8423_Activités immobilières</v>
      </c>
      <c r="AM465" t="str">
        <f>INDEX(PDC!$F$42:$G$60,MATCH('RP2016'!$AO465,PDC!$F$42:$F$60,0),2)</f>
        <v>Activités immobilières</v>
      </c>
      <c r="AN465">
        <v>8423</v>
      </c>
      <c r="AO465" t="s">
        <v>224</v>
      </c>
      <c r="AP465">
        <v>190.99</v>
      </c>
      <c r="AQ465">
        <v>194.18</v>
      </c>
      <c r="AR465">
        <v>20.8</v>
      </c>
      <c r="AS465">
        <v>23.81</v>
      </c>
      <c r="AT465">
        <f t="shared" si="137"/>
        <v>385.17</v>
      </c>
      <c r="AU465">
        <f t="shared" si="138"/>
        <v>44.61</v>
      </c>
      <c r="AV465" s="82">
        <f t="shared" si="139"/>
        <v>190.99</v>
      </c>
      <c r="AW465" s="82">
        <f t="shared" si="140"/>
        <v>194.18</v>
      </c>
      <c r="AX465" s="82">
        <f t="shared" si="141"/>
        <v>20.8</v>
      </c>
      <c r="AY465" s="82">
        <f t="shared" si="142"/>
        <v>23.81</v>
      </c>
      <c r="AZ465" s="82">
        <f t="shared" si="143"/>
        <v>385.17</v>
      </c>
      <c r="BA465" s="82">
        <f t="shared" si="144"/>
        <v>44.61</v>
      </c>
      <c r="BB465" s="82">
        <f t="shared" si="145"/>
        <v>429.78000000000003</v>
      </c>
      <c r="BE465" t="str">
        <f t="shared" si="146"/>
        <v>8411_RU_TP1_SEXE1</v>
      </c>
      <c r="BF465">
        <v>1</v>
      </c>
      <c r="BG465" t="s">
        <v>199</v>
      </c>
      <c r="BH465" t="s">
        <v>322</v>
      </c>
      <c r="BI465" t="s">
        <v>139</v>
      </c>
      <c r="BJ465" s="61">
        <v>247.83671461686899</v>
      </c>
      <c r="BK465" s="61">
        <f t="shared" si="147"/>
        <v>247.83671461686899</v>
      </c>
    </row>
    <row r="466" spans="1:63" x14ac:dyDescent="0.35">
      <c r="A466" t="str">
        <f t="shared" si="133"/>
        <v>8404_Fabrication de textiles, industries de l'habillement, industrie du cuir et de la chaussure_1</v>
      </c>
      <c r="B466" t="str">
        <f>INDEX(PDC!$F$1:$G$40,MATCH('RP2016'!C466,PDC!F:F,0),MATCH(PDC!$G$1,PDC!$F$1:$G$1,0))</f>
        <v>Fabrication de textiles, industries de l'habillement, industrie du cuir et de la chaussure</v>
      </c>
      <c r="C466" t="s">
        <v>203</v>
      </c>
      <c r="D466" t="s">
        <v>123</v>
      </c>
      <c r="E466" t="s">
        <v>199</v>
      </c>
      <c r="F466" s="58">
        <v>41.000536739450098</v>
      </c>
      <c r="G466">
        <f t="shared" si="148"/>
        <v>41.000536739450098</v>
      </c>
      <c r="AC466" t="str">
        <f t="shared" si="134"/>
        <v>8406_Techniciens_1</v>
      </c>
      <c r="AD466" t="str">
        <f>INDEX(PDC!$I$1:$L$33,MATCH('RP2016'!AF466,PDC!I:I,0),MATCH(PDC!$K$1,PDC!$I$1:$L$1,0))</f>
        <v>Techniciens</v>
      </c>
      <c r="AE466" t="s">
        <v>199</v>
      </c>
      <c r="AF466" t="s">
        <v>280</v>
      </c>
      <c r="AG466" t="s">
        <v>129</v>
      </c>
      <c r="AH466" s="58">
        <v>3242.6359075934902</v>
      </c>
      <c r="AI466">
        <f t="shared" si="135"/>
        <v>3242.6359075934902</v>
      </c>
      <c r="AL466" t="str">
        <f t="shared" si="136"/>
        <v>8423_Activités scientifiques et techniques ; services administratifs et de soutien</v>
      </c>
      <c r="AM466" t="str">
        <f>INDEX(PDC!$F$42:$G$60,MATCH('RP2016'!$AO466,PDC!$F$42:$F$60,0),2)</f>
        <v>Activités scientifiques et techniques ; services administratifs et de soutien</v>
      </c>
      <c r="AN466">
        <v>8423</v>
      </c>
      <c r="AO466" t="s">
        <v>320</v>
      </c>
      <c r="AP466">
        <v>598.29</v>
      </c>
      <c r="AQ466">
        <v>836.48</v>
      </c>
      <c r="AR466">
        <v>788.55</v>
      </c>
      <c r="AS466">
        <v>384.58</v>
      </c>
      <c r="AT466">
        <f t="shared" si="137"/>
        <v>1434.77</v>
      </c>
      <c r="AU466">
        <f t="shared" si="138"/>
        <v>1173.1299999999999</v>
      </c>
      <c r="AV466" s="82">
        <f t="shared" si="139"/>
        <v>598.29</v>
      </c>
      <c r="AW466" s="82">
        <f t="shared" si="140"/>
        <v>836.48</v>
      </c>
      <c r="AX466" s="82">
        <f t="shared" si="141"/>
        <v>788.55</v>
      </c>
      <c r="AY466" s="82">
        <f t="shared" si="142"/>
        <v>384.58</v>
      </c>
      <c r="AZ466" s="82">
        <f t="shared" si="143"/>
        <v>1434.77</v>
      </c>
      <c r="BA466" s="82">
        <f t="shared" si="144"/>
        <v>1173.1299999999999</v>
      </c>
      <c r="BB466" s="82">
        <f t="shared" si="145"/>
        <v>2607.8999999999996</v>
      </c>
      <c r="BE466" t="str">
        <f t="shared" si="146"/>
        <v>8411_RU_TP2_SEXE1</v>
      </c>
      <c r="BF466">
        <v>1</v>
      </c>
      <c r="BG466" t="s">
        <v>200</v>
      </c>
      <c r="BH466" t="s">
        <v>322</v>
      </c>
      <c r="BI466" t="s">
        <v>139</v>
      </c>
      <c r="BJ466" s="61">
        <v>81.193318145986694</v>
      </c>
      <c r="BK466" s="61">
        <f t="shared" si="147"/>
        <v>81.193318145986694</v>
      </c>
    </row>
    <row r="467" spans="1:63" x14ac:dyDescent="0.35">
      <c r="A467" t="str">
        <f t="shared" si="133"/>
        <v>8404_Fabrication de textiles, industries de l'habillement, industrie du cuir et de la chaussure_2</v>
      </c>
      <c r="B467" t="str">
        <f>INDEX(PDC!$F$1:$G$40,MATCH('RP2016'!C467,PDC!F:F,0),MATCH(PDC!$G$1,PDC!$F$1:$G$1,0))</f>
        <v>Fabrication de textiles, industries de l'habillement, industrie du cuir et de la chaussure</v>
      </c>
      <c r="C467" t="s">
        <v>203</v>
      </c>
      <c r="D467" t="s">
        <v>123</v>
      </c>
      <c r="E467" t="s">
        <v>200</v>
      </c>
      <c r="F467" s="58">
        <v>216.97455535394201</v>
      </c>
      <c r="G467">
        <f t="shared" si="148"/>
        <v>216.97455535394201</v>
      </c>
      <c r="AC467" t="str">
        <f t="shared" si="134"/>
        <v>8406_Techniciens_2</v>
      </c>
      <c r="AD467" t="str">
        <f>INDEX(PDC!$I$1:$L$33,MATCH('RP2016'!AF467,PDC!I:I,0),MATCH(PDC!$K$1,PDC!$I$1:$L$1,0))</f>
        <v>Techniciens</v>
      </c>
      <c r="AE467" t="s">
        <v>200</v>
      </c>
      <c r="AF467" t="s">
        <v>280</v>
      </c>
      <c r="AG467" t="s">
        <v>129</v>
      </c>
      <c r="AH467" s="58">
        <v>719.14435292401902</v>
      </c>
      <c r="AI467">
        <f t="shared" si="135"/>
        <v>719.14435292401902</v>
      </c>
      <c r="AL467" t="str">
        <f t="shared" si="136"/>
        <v>8423_Administration publique, enseignement, santé humaine et action sociale</v>
      </c>
      <c r="AM467" t="str">
        <f>INDEX(PDC!$F$42:$G$60,MATCH('RP2016'!$AO467,PDC!$F$42:$F$60,0),2)</f>
        <v>Administration publique, enseignement, santé humaine et action sociale</v>
      </c>
      <c r="AN467">
        <v>8423</v>
      </c>
      <c r="AO467" t="s">
        <v>321</v>
      </c>
      <c r="AP467">
        <v>1379.65</v>
      </c>
      <c r="AQ467">
        <v>3987.43</v>
      </c>
      <c r="AR467">
        <v>532.69000000000005</v>
      </c>
      <c r="AS467">
        <v>1076.46</v>
      </c>
      <c r="AT467">
        <f t="shared" si="137"/>
        <v>5367.08</v>
      </c>
      <c r="AU467">
        <f t="shared" si="138"/>
        <v>1609.15</v>
      </c>
      <c r="AV467" s="82">
        <f t="shared" si="139"/>
        <v>1379.65</v>
      </c>
      <c r="AW467" s="82">
        <f t="shared" si="140"/>
        <v>3987.43</v>
      </c>
      <c r="AX467" s="82">
        <f t="shared" si="141"/>
        <v>532.69000000000005</v>
      </c>
      <c r="AY467" s="82">
        <f t="shared" si="142"/>
        <v>1076.46</v>
      </c>
      <c r="AZ467" s="82">
        <f t="shared" si="143"/>
        <v>5367.08</v>
      </c>
      <c r="BA467" s="82">
        <f t="shared" si="144"/>
        <v>1609.15</v>
      </c>
      <c r="BB467" s="82">
        <f t="shared" si="145"/>
        <v>6976.23</v>
      </c>
      <c r="BE467" t="str">
        <f t="shared" si="146"/>
        <v>8412_AZ_TP1_SEXE1</v>
      </c>
      <c r="BF467">
        <v>1</v>
      </c>
      <c r="BG467" t="s">
        <v>199</v>
      </c>
      <c r="BH467" t="s">
        <v>198</v>
      </c>
      <c r="BI467" t="s">
        <v>141</v>
      </c>
      <c r="BJ467" s="61">
        <v>196.30321106000099</v>
      </c>
      <c r="BK467" s="61">
        <f t="shared" si="147"/>
        <v>196.30321106000099</v>
      </c>
    </row>
    <row r="468" spans="1:63" x14ac:dyDescent="0.35">
      <c r="A468" t="str">
        <f t="shared" si="133"/>
        <v>8404_Travail du bois, industries du papier et imprimerie _1</v>
      </c>
      <c r="B468" t="str">
        <f>INDEX(PDC!$F$1:$G$40,MATCH('RP2016'!C468,PDC!F:F,0),MATCH(PDC!$G$1,PDC!$F$1:$G$1,0))</f>
        <v xml:space="preserve">Travail du bois, industries du papier et imprimerie </v>
      </c>
      <c r="C468" t="s">
        <v>204</v>
      </c>
      <c r="D468" t="s">
        <v>123</v>
      </c>
      <c r="E468" t="s">
        <v>199</v>
      </c>
      <c r="F468" s="58">
        <v>63.143011959067103</v>
      </c>
      <c r="G468">
        <f t="shared" si="148"/>
        <v>63.143011959067103</v>
      </c>
      <c r="AC468" t="str">
        <f t="shared" si="134"/>
        <v>8406_Contremaîtres, agents de maîtrise_1</v>
      </c>
      <c r="AD468" t="str">
        <f>INDEX(PDC!$I$1:$L$33,MATCH('RP2016'!AF468,PDC!I:I,0),MATCH(PDC!$K$1,PDC!$I$1:$L$1,0))</f>
        <v>Contremaîtres, agents de maîtrise</v>
      </c>
      <c r="AE468" t="s">
        <v>199</v>
      </c>
      <c r="AF468" t="s">
        <v>281</v>
      </c>
      <c r="AG468" t="s">
        <v>129</v>
      </c>
      <c r="AH468" s="58">
        <v>1587.5917725996901</v>
      </c>
      <c r="AI468">
        <f t="shared" si="135"/>
        <v>1587.5917725996901</v>
      </c>
      <c r="AL468" t="str">
        <f t="shared" si="136"/>
        <v>8423_Autres activités de services</v>
      </c>
      <c r="AM468" t="str">
        <f>INDEX(PDC!$F$42:$G$60,MATCH('RP2016'!$AO468,PDC!$F$42:$F$60,0),2)</f>
        <v>Autres activités de services</v>
      </c>
      <c r="AN468">
        <v>8423</v>
      </c>
      <c r="AO468" t="s">
        <v>322</v>
      </c>
      <c r="AP468">
        <v>573.34</v>
      </c>
      <c r="AQ468">
        <v>914.51</v>
      </c>
      <c r="AR468">
        <v>134.06</v>
      </c>
      <c r="AS468">
        <v>234.41</v>
      </c>
      <c r="AT468">
        <f t="shared" si="137"/>
        <v>1487.85</v>
      </c>
      <c r="AU468">
        <f t="shared" si="138"/>
        <v>368.47</v>
      </c>
      <c r="AV468" s="82">
        <f t="shared" si="139"/>
        <v>573.34</v>
      </c>
      <c r="AW468" s="82">
        <f t="shared" si="140"/>
        <v>914.51</v>
      </c>
      <c r="AX468" s="82">
        <f t="shared" si="141"/>
        <v>134.06</v>
      </c>
      <c r="AY468" s="82">
        <f t="shared" si="142"/>
        <v>234.41</v>
      </c>
      <c r="AZ468" s="82">
        <f t="shared" si="143"/>
        <v>1487.85</v>
      </c>
      <c r="BA468" s="82">
        <f t="shared" si="144"/>
        <v>368.47</v>
      </c>
      <c r="BB468" s="82">
        <f t="shared" si="145"/>
        <v>1856.32</v>
      </c>
      <c r="BE468" t="str">
        <f t="shared" si="146"/>
        <v>8412_AZ_TP2_SEXE1</v>
      </c>
      <c r="BF468">
        <v>1</v>
      </c>
      <c r="BG468" t="s">
        <v>200</v>
      </c>
      <c r="BH468" t="s">
        <v>198</v>
      </c>
      <c r="BI468" t="s">
        <v>141</v>
      </c>
      <c r="BJ468" s="61">
        <v>40.096707401953203</v>
      </c>
      <c r="BK468" s="61">
        <f t="shared" si="147"/>
        <v>40.096707401953203</v>
      </c>
    </row>
    <row r="469" spans="1:63" x14ac:dyDescent="0.35">
      <c r="A469" t="str">
        <f t="shared" si="133"/>
        <v>8404_Travail du bois, industries du papier et imprimerie _2</v>
      </c>
      <c r="B469" t="str">
        <f>INDEX(PDC!$F$1:$G$40,MATCH('RP2016'!C469,PDC!F:F,0),MATCH(PDC!$G$1,PDC!$F$1:$G$1,0))</f>
        <v xml:space="preserve">Travail du bois, industries du papier et imprimerie </v>
      </c>
      <c r="C469" t="s">
        <v>204</v>
      </c>
      <c r="D469" t="s">
        <v>123</v>
      </c>
      <c r="E469" t="s">
        <v>200</v>
      </c>
      <c r="F469" s="58">
        <v>35.042105852274702</v>
      </c>
      <c r="G469">
        <f t="shared" si="148"/>
        <v>35.042105852274702</v>
      </c>
      <c r="AC469" t="str">
        <f t="shared" si="134"/>
        <v>8406_Contremaîtres, agents de maîtrise_2</v>
      </c>
      <c r="AD469" t="str">
        <f>INDEX(PDC!$I$1:$L$33,MATCH('RP2016'!AF469,PDC!I:I,0),MATCH(PDC!$K$1,PDC!$I$1:$L$1,0))</f>
        <v>Contremaîtres, agents de maîtrise</v>
      </c>
      <c r="AE469" t="s">
        <v>200</v>
      </c>
      <c r="AF469" t="s">
        <v>281</v>
      </c>
      <c r="AG469" t="s">
        <v>129</v>
      </c>
      <c r="AH469" s="58">
        <v>314.91216256669799</v>
      </c>
      <c r="AI469">
        <f t="shared" si="135"/>
        <v>314.91216256669799</v>
      </c>
      <c r="AL469" t="str">
        <f t="shared" si="136"/>
        <v>8423_Tous secteurs</v>
      </c>
      <c r="AM469" t="str">
        <f>INDEX(PDC!$F$42:$G$60,MATCH('RP2016'!$AO469,PDC!$F$42:$F$60,0),2)</f>
        <v>Tous secteurs</v>
      </c>
      <c r="AN469">
        <v>8423</v>
      </c>
      <c r="AO469" t="s">
        <v>78</v>
      </c>
      <c r="AP469">
        <v>12717.07</v>
      </c>
      <c r="AQ469">
        <v>11085.67</v>
      </c>
      <c r="AR469">
        <v>2488.31</v>
      </c>
      <c r="AS469">
        <v>2389.31</v>
      </c>
      <c r="AT469">
        <f t="shared" si="137"/>
        <v>23802.739999999998</v>
      </c>
      <c r="AU469">
        <f t="shared" si="138"/>
        <v>4877.62</v>
      </c>
      <c r="AV469" s="82">
        <f t="shared" si="139"/>
        <v>12717.07</v>
      </c>
      <c r="AW469" s="82">
        <f t="shared" si="140"/>
        <v>11085.67</v>
      </c>
      <c r="AX469" s="82">
        <f t="shared" si="141"/>
        <v>2488.31</v>
      </c>
      <c r="AY469" s="82">
        <f t="shared" si="142"/>
        <v>2389.31</v>
      </c>
      <c r="AZ469" s="82">
        <f t="shared" si="143"/>
        <v>23802.739999999998</v>
      </c>
      <c r="BA469" s="82">
        <f t="shared" si="144"/>
        <v>4877.62</v>
      </c>
      <c r="BB469" s="82">
        <f t="shared" si="145"/>
        <v>28680.359999999997</v>
      </c>
      <c r="BE469" t="str">
        <f t="shared" si="146"/>
        <v>8412_C1_TP1_SEXE1</v>
      </c>
      <c r="BF469">
        <v>1</v>
      </c>
      <c r="BG469" t="s">
        <v>199</v>
      </c>
      <c r="BH469" t="s">
        <v>314</v>
      </c>
      <c r="BI469" t="s">
        <v>141</v>
      </c>
      <c r="BJ469" s="61">
        <v>548.63791305704694</v>
      </c>
      <c r="BK469" s="61">
        <f t="shared" si="147"/>
        <v>548.63791305704694</v>
      </c>
    </row>
    <row r="470" spans="1:63" x14ac:dyDescent="0.35">
      <c r="A470" t="str">
        <f t="shared" si="133"/>
        <v>8404_Industrie chimique_1</v>
      </c>
      <c r="B470" t="str">
        <f>INDEX(PDC!$F$1:$G$40,MATCH('RP2016'!C470,PDC!F:F,0),MATCH(PDC!$G$1,PDC!$F$1:$G$1,0))</f>
        <v>Industrie chimique</v>
      </c>
      <c r="C470" t="s">
        <v>205</v>
      </c>
      <c r="D470" t="s">
        <v>123</v>
      </c>
      <c r="E470" t="s">
        <v>199</v>
      </c>
      <c r="F470" s="58">
        <v>18.218636243624601</v>
      </c>
      <c r="G470">
        <f t="shared" si="148"/>
        <v>18.218636243624601</v>
      </c>
      <c r="AC470" t="str">
        <f t="shared" si="134"/>
        <v>8406_Employés civils et agents de service de la Fonction Publique_1</v>
      </c>
      <c r="AD470" t="str">
        <f>INDEX(PDC!$I$1:$L$33,MATCH('RP2016'!AF470,PDC!I:I,0),MATCH(PDC!$K$1,PDC!$I$1:$L$1,0))</f>
        <v>Employés civils et agents de service de la Fonction Publique</v>
      </c>
      <c r="AE470" t="s">
        <v>199</v>
      </c>
      <c r="AF470" t="s">
        <v>282</v>
      </c>
      <c r="AG470" t="s">
        <v>129</v>
      </c>
      <c r="AH470" s="58">
        <v>455.793804622327</v>
      </c>
      <c r="AI470">
        <f t="shared" si="135"/>
        <v>455.793804622327</v>
      </c>
      <c r="AL470" t="str">
        <f t="shared" si="136"/>
        <v>8424_Agriculture, sylviculture et pêche</v>
      </c>
      <c r="AM470" t="str">
        <f>INDEX(PDC!$F$42:$G$60,MATCH('RP2016'!$AO470,PDC!$F$42:$F$60,0),2)</f>
        <v>Agriculture, sylviculture et pêche</v>
      </c>
      <c r="AN470">
        <v>8424</v>
      </c>
      <c r="AO470" t="s">
        <v>198</v>
      </c>
      <c r="AP470">
        <v>347.48</v>
      </c>
      <c r="AQ470">
        <v>139.03</v>
      </c>
      <c r="AR470">
        <v>132.91</v>
      </c>
      <c r="AS470">
        <v>30.09</v>
      </c>
      <c r="AT470">
        <f t="shared" si="137"/>
        <v>486.51</v>
      </c>
      <c r="AU470">
        <f t="shared" si="138"/>
        <v>163</v>
      </c>
      <c r="AV470" s="82">
        <f t="shared" si="139"/>
        <v>347.48</v>
      </c>
      <c r="AW470" s="82">
        <f t="shared" si="140"/>
        <v>139.03</v>
      </c>
      <c r="AX470" s="82">
        <f t="shared" si="141"/>
        <v>132.91</v>
      </c>
      <c r="AY470" s="82">
        <f t="shared" si="142"/>
        <v>30.09</v>
      </c>
      <c r="AZ470" s="82">
        <f t="shared" si="143"/>
        <v>486.51</v>
      </c>
      <c r="BA470" s="82">
        <f t="shared" si="144"/>
        <v>163</v>
      </c>
      <c r="BB470" s="82">
        <f t="shared" si="145"/>
        <v>649.51</v>
      </c>
      <c r="BE470" t="str">
        <f t="shared" si="146"/>
        <v>8412_C1_TP2_SEXE1</v>
      </c>
      <c r="BF470">
        <v>1</v>
      </c>
      <c r="BG470" t="s">
        <v>200</v>
      </c>
      <c r="BH470" t="s">
        <v>314</v>
      </c>
      <c r="BI470" t="s">
        <v>141</v>
      </c>
      <c r="BJ470" s="61">
        <v>51.472490375276301</v>
      </c>
      <c r="BK470" s="61">
        <f t="shared" si="147"/>
        <v>51.472490375276301</v>
      </c>
    </row>
    <row r="471" spans="1:63" x14ac:dyDescent="0.35">
      <c r="A471" t="str">
        <f t="shared" si="133"/>
        <v>8404_Fabrication de produits en caoutchouc et en plastique ainsi que d'autres produits minéraux non métalliques_1</v>
      </c>
      <c r="B471" t="str">
        <f>INDEX(PDC!$F$1:$G$40,MATCH('RP2016'!C471,PDC!F:F,0),MATCH(PDC!$G$1,PDC!$F$1:$G$1,0))</f>
        <v>Fabrication de produits en caoutchouc et en plastique ainsi que d'autres produits minéraux non métalliques</v>
      </c>
      <c r="C471" t="s">
        <v>207</v>
      </c>
      <c r="D471" t="s">
        <v>123</v>
      </c>
      <c r="E471" t="s">
        <v>199</v>
      </c>
      <c r="F471" s="58">
        <v>164.45468118168699</v>
      </c>
      <c r="G471">
        <f t="shared" si="148"/>
        <v>164.45468118168699</v>
      </c>
      <c r="AA471" s="77"/>
      <c r="AC471" t="str">
        <f t="shared" si="134"/>
        <v>8406_Employés civils et agents de service de la Fonction Publique_2</v>
      </c>
      <c r="AD471" t="str">
        <f>INDEX(PDC!$I$1:$L$33,MATCH('RP2016'!AF471,PDC!I:I,0),MATCH(PDC!$K$1,PDC!$I$1:$L$1,0))</f>
        <v>Employés civils et agents de service de la Fonction Publique</v>
      </c>
      <c r="AE471" t="s">
        <v>200</v>
      </c>
      <c r="AF471" t="s">
        <v>282</v>
      </c>
      <c r="AG471" t="s">
        <v>129</v>
      </c>
      <c r="AH471" s="58">
        <v>3034.6893031882601</v>
      </c>
      <c r="AI471">
        <f t="shared" si="135"/>
        <v>3034.6893031882601</v>
      </c>
      <c r="AL471" t="str">
        <f t="shared" si="136"/>
        <v>8424_Fabrication de denrées alimentaires, de boissons et  de produits à base de tabac</v>
      </c>
      <c r="AM471" t="str">
        <f>INDEX(PDC!$F$42:$G$60,MATCH('RP2016'!$AO471,PDC!$F$42:$F$60,0),2)</f>
        <v>Fabrication de denrées alimentaires, de boissons et  de produits à base de tabac</v>
      </c>
      <c r="AN471">
        <v>8424</v>
      </c>
      <c r="AO471" t="s">
        <v>314</v>
      </c>
      <c r="AP471">
        <v>212.42</v>
      </c>
      <c r="AQ471">
        <v>265.72000000000003</v>
      </c>
      <c r="AR471">
        <v>73.73</v>
      </c>
      <c r="AS471">
        <v>46.98</v>
      </c>
      <c r="AT471">
        <f t="shared" si="137"/>
        <v>478.14</v>
      </c>
      <c r="AU471">
        <f t="shared" si="138"/>
        <v>120.71000000000001</v>
      </c>
      <c r="AV471" s="82">
        <f t="shared" si="139"/>
        <v>212.42</v>
      </c>
      <c r="AW471" s="82">
        <f t="shared" si="140"/>
        <v>265.72000000000003</v>
      </c>
      <c r="AX471" s="82">
        <f t="shared" si="141"/>
        <v>73.73</v>
      </c>
      <c r="AY471" s="82">
        <f t="shared" si="142"/>
        <v>46.98</v>
      </c>
      <c r="AZ471" s="82">
        <f t="shared" si="143"/>
        <v>478.14</v>
      </c>
      <c r="BA471" s="82">
        <f t="shared" si="144"/>
        <v>120.71000000000001</v>
      </c>
      <c r="BB471" s="82">
        <f t="shared" si="145"/>
        <v>598.85</v>
      </c>
      <c r="BE471" t="str">
        <f t="shared" si="146"/>
        <v>8412_C3_TP1_SEXE1</v>
      </c>
      <c r="BF471">
        <v>1</v>
      </c>
      <c r="BG471" t="s">
        <v>199</v>
      </c>
      <c r="BH471" t="s">
        <v>315</v>
      </c>
      <c r="BI471" t="s">
        <v>141</v>
      </c>
      <c r="BJ471" s="61">
        <v>504.913519225828</v>
      </c>
      <c r="BK471" s="61">
        <f t="shared" si="147"/>
        <v>504.913519225828</v>
      </c>
    </row>
    <row r="472" spans="1:63" x14ac:dyDescent="0.35">
      <c r="A472" t="str">
        <f t="shared" si="133"/>
        <v>8404_Fabrication de produits en caoutchouc et en plastique ainsi que d'autres produits minéraux non métalliques_2</v>
      </c>
      <c r="B472" t="str">
        <f>INDEX(PDC!$F$1:$G$40,MATCH('RP2016'!C472,PDC!F:F,0),MATCH(PDC!$G$1,PDC!$F$1:$G$1,0))</f>
        <v>Fabrication de produits en caoutchouc et en plastique ainsi que d'autres produits minéraux non métalliques</v>
      </c>
      <c r="C472" t="s">
        <v>207</v>
      </c>
      <c r="D472" t="s">
        <v>123</v>
      </c>
      <c r="E472" t="s">
        <v>200</v>
      </c>
      <c r="F472" s="58">
        <v>30.066034051599701</v>
      </c>
      <c r="G472">
        <f t="shared" si="148"/>
        <v>30.066034051599701</v>
      </c>
      <c r="AC472" t="str">
        <f t="shared" si="134"/>
        <v>8406_Policiers et militaires_1</v>
      </c>
      <c r="AD472" t="str">
        <f>INDEX(PDC!$I$1:$L$33,MATCH('RP2016'!AF472,PDC!I:I,0),MATCH(PDC!$K$1,PDC!$I$1:$L$1,0))</f>
        <v>Policiers et militaires</v>
      </c>
      <c r="AE472" t="s">
        <v>199</v>
      </c>
      <c r="AF472" t="s">
        <v>283</v>
      </c>
      <c r="AG472" t="s">
        <v>129</v>
      </c>
      <c r="AH472" s="58">
        <v>417.80979844045697</v>
      </c>
      <c r="AI472">
        <f t="shared" si="135"/>
        <v>417.80979844045697</v>
      </c>
      <c r="AL472" t="str">
        <f t="shared" si="136"/>
        <v>8424_Cokéfaction et raffinage</v>
      </c>
      <c r="AM472" t="str">
        <f>INDEX(PDC!$F$42:$G$60,MATCH('RP2016'!$AO472,PDC!$F$42:$F$60,0),2)</f>
        <v>Cokéfaction et raffinage</v>
      </c>
      <c r="AN472">
        <v>8424</v>
      </c>
      <c r="AO472" t="s">
        <v>323</v>
      </c>
      <c r="AR472">
        <v>5.09</v>
      </c>
      <c r="AT472">
        <f t="shared" si="137"/>
        <v>0</v>
      </c>
      <c r="AU472">
        <f t="shared" si="138"/>
        <v>5.09</v>
      </c>
      <c r="AV472" s="82">
        <f t="shared" si="139"/>
        <v>0</v>
      </c>
      <c r="AW472" s="82">
        <f t="shared" si="140"/>
        <v>0</v>
      </c>
      <c r="AX472" s="82">
        <f t="shared" si="141"/>
        <v>5.09</v>
      </c>
      <c r="AY472" s="82">
        <f t="shared" si="142"/>
        <v>0</v>
      </c>
      <c r="AZ472" s="82">
        <f t="shared" si="143"/>
        <v>0</v>
      </c>
      <c r="BA472" s="82">
        <f t="shared" si="144"/>
        <v>5.09</v>
      </c>
      <c r="BB472" s="82">
        <f t="shared" si="145"/>
        <v>5.09</v>
      </c>
      <c r="BE472" t="str">
        <f t="shared" si="146"/>
        <v>8412_C3_TP2_SEXE1</v>
      </c>
      <c r="BF472">
        <v>1</v>
      </c>
      <c r="BG472" t="s">
        <v>200</v>
      </c>
      <c r="BH472" t="s">
        <v>315</v>
      </c>
      <c r="BI472" t="s">
        <v>141</v>
      </c>
      <c r="BJ472" s="61">
        <v>12.958101821189</v>
      </c>
      <c r="BK472" s="61">
        <f t="shared" si="147"/>
        <v>12.958101821189</v>
      </c>
    </row>
    <row r="473" spans="1:63" x14ac:dyDescent="0.35">
      <c r="A473" t="str">
        <f t="shared" si="133"/>
        <v>8404_Métallurgie et fabrication de produits métalliques à l'exception des machines et des équipements_1</v>
      </c>
      <c r="B473" t="str">
        <f>INDEX(PDC!$F$1:$G$40,MATCH('RP2016'!C473,PDC!F:F,0),MATCH(PDC!$G$1,PDC!$F$1:$G$1,0))</f>
        <v>Métallurgie et fabrication de produits métalliques à l'exception des machines et des équipements</v>
      </c>
      <c r="C473" t="s">
        <v>208</v>
      </c>
      <c r="D473" t="s">
        <v>123</v>
      </c>
      <c r="E473" t="s">
        <v>199</v>
      </c>
      <c r="F473" s="58">
        <v>185.03471230844801</v>
      </c>
      <c r="G473">
        <f t="shared" si="148"/>
        <v>185.03471230844801</v>
      </c>
      <c r="AC473" t="str">
        <f t="shared" si="134"/>
        <v>8406_Policiers et militaires_2</v>
      </c>
      <c r="AD473" t="str">
        <f>INDEX(PDC!$I$1:$L$33,MATCH('RP2016'!AF473,PDC!I:I,0),MATCH(PDC!$K$1,PDC!$I$1:$L$1,0))</f>
        <v>Policiers et militaires</v>
      </c>
      <c r="AE473" t="s">
        <v>200</v>
      </c>
      <c r="AF473" t="s">
        <v>283</v>
      </c>
      <c r="AG473" t="s">
        <v>129</v>
      </c>
      <c r="AH473" s="58">
        <v>128.23588366435999</v>
      </c>
      <c r="AI473">
        <f t="shared" si="135"/>
        <v>128.23588366435999</v>
      </c>
      <c r="AL473" t="str">
        <f t="shared" si="136"/>
        <v>8424_Fabrication d'équipements électriques, électroniques, informatiques ; fabrication de machines</v>
      </c>
      <c r="AM473" t="str">
        <f>INDEX(PDC!$F$42:$G$60,MATCH('RP2016'!$AO473,PDC!$F$42:$F$60,0),2)</f>
        <v>Fabrication d'équipements électriques, électroniques, informatiques ; fabrication de machines</v>
      </c>
      <c r="AN473">
        <v>8424</v>
      </c>
      <c r="AO473" t="s">
        <v>315</v>
      </c>
      <c r="AP473">
        <v>415.68</v>
      </c>
      <c r="AQ473">
        <v>18.04</v>
      </c>
      <c r="AR473">
        <v>5.74</v>
      </c>
      <c r="AT473">
        <f t="shared" si="137"/>
        <v>433.72</v>
      </c>
      <c r="AU473">
        <f t="shared" si="138"/>
        <v>5.74</v>
      </c>
      <c r="AV473" s="82">
        <f t="shared" si="139"/>
        <v>415.68</v>
      </c>
      <c r="AW473" s="82">
        <f t="shared" si="140"/>
        <v>18.04</v>
      </c>
      <c r="AX473" s="82">
        <f t="shared" si="141"/>
        <v>5.74</v>
      </c>
      <c r="AY473" s="82">
        <f t="shared" si="142"/>
        <v>0</v>
      </c>
      <c r="AZ473" s="82">
        <f t="shared" si="143"/>
        <v>433.72</v>
      </c>
      <c r="BA473" s="82">
        <f t="shared" si="144"/>
        <v>5.74</v>
      </c>
      <c r="BB473" s="82">
        <f t="shared" si="145"/>
        <v>439.46000000000004</v>
      </c>
      <c r="BE473" t="str">
        <f t="shared" si="146"/>
        <v>8412_C4_TP1_SEXE1</v>
      </c>
      <c r="BF473">
        <v>1</v>
      </c>
      <c r="BG473" t="s">
        <v>199</v>
      </c>
      <c r="BH473" t="s">
        <v>316</v>
      </c>
      <c r="BI473" t="s">
        <v>141</v>
      </c>
      <c r="BJ473" s="61">
        <v>218.48721095306999</v>
      </c>
      <c r="BK473" s="61">
        <f t="shared" si="147"/>
        <v>218.48721095306999</v>
      </c>
    </row>
    <row r="474" spans="1:63" x14ac:dyDescent="0.35">
      <c r="A474" t="str">
        <f t="shared" si="133"/>
        <v>8404_Métallurgie et fabrication de produits métalliques à l'exception des machines et des équipements_2</v>
      </c>
      <c r="B474" t="str">
        <f>INDEX(PDC!$F$1:$G$40,MATCH('RP2016'!C474,PDC!F:F,0),MATCH(PDC!$G$1,PDC!$F$1:$G$1,0))</f>
        <v>Métallurgie et fabrication de produits métalliques à l'exception des machines et des équipements</v>
      </c>
      <c r="C474" t="s">
        <v>208</v>
      </c>
      <c r="D474" t="s">
        <v>123</v>
      </c>
      <c r="E474" t="s">
        <v>200</v>
      </c>
      <c r="F474" s="58">
        <v>40.108736725720199</v>
      </c>
      <c r="G474">
        <f t="shared" si="148"/>
        <v>40.108736725720199</v>
      </c>
      <c r="AC474" t="str">
        <f t="shared" si="134"/>
        <v>8406_Employés administratifs d'entreprise_1</v>
      </c>
      <c r="AD474" t="str">
        <f>INDEX(PDC!$I$1:$L$33,MATCH('RP2016'!AF474,PDC!I:I,0),MATCH(PDC!$K$1,PDC!$I$1:$L$1,0))</f>
        <v>Employés administratifs d'entreprise</v>
      </c>
      <c r="AE474" t="s">
        <v>199</v>
      </c>
      <c r="AF474" t="s">
        <v>284</v>
      </c>
      <c r="AG474" t="s">
        <v>129</v>
      </c>
      <c r="AH474" s="58">
        <v>615.61972311967702</v>
      </c>
      <c r="AI474">
        <f t="shared" si="135"/>
        <v>615.61972311967702</v>
      </c>
      <c r="AL474" t="str">
        <f t="shared" si="136"/>
        <v>8424_Fabrication de matériels de transport</v>
      </c>
      <c r="AM474" t="str">
        <f>INDEX(PDC!$F$42:$G$60,MATCH('RP2016'!$AO474,PDC!$F$42:$F$60,0),2)</f>
        <v>Fabrication de matériels de transport</v>
      </c>
      <c r="AN474">
        <v>8424</v>
      </c>
      <c r="AO474" t="s">
        <v>316</v>
      </c>
      <c r="AP474">
        <v>269.82</v>
      </c>
      <c r="AQ474">
        <v>47.82</v>
      </c>
      <c r="AR474">
        <v>22.8</v>
      </c>
      <c r="AT474">
        <f t="shared" si="137"/>
        <v>317.64</v>
      </c>
      <c r="AU474">
        <f t="shared" si="138"/>
        <v>22.8</v>
      </c>
      <c r="AV474" s="82">
        <f t="shared" si="139"/>
        <v>269.82</v>
      </c>
      <c r="AW474" s="82">
        <f t="shared" si="140"/>
        <v>47.82</v>
      </c>
      <c r="AX474" s="82">
        <f t="shared" si="141"/>
        <v>22.8</v>
      </c>
      <c r="AY474" s="82">
        <f t="shared" si="142"/>
        <v>0</v>
      </c>
      <c r="AZ474" s="82">
        <f t="shared" si="143"/>
        <v>317.64</v>
      </c>
      <c r="BA474" s="82">
        <f t="shared" si="144"/>
        <v>22.8</v>
      </c>
      <c r="BB474" s="82">
        <f t="shared" si="145"/>
        <v>340.44</v>
      </c>
      <c r="BE474" t="str">
        <f t="shared" si="146"/>
        <v>8412_C4_TP2_SEXE1</v>
      </c>
      <c r="BF474">
        <v>1</v>
      </c>
      <c r="BG474" t="s">
        <v>200</v>
      </c>
      <c r="BH474" t="s">
        <v>316</v>
      </c>
      <c r="BI474" t="s">
        <v>141</v>
      </c>
      <c r="BJ474" s="83">
        <v>4.9177462640340597</v>
      </c>
      <c r="BK474" s="61" t="str">
        <f t="shared" si="147"/>
        <v>(s)</v>
      </c>
    </row>
    <row r="475" spans="1:63" x14ac:dyDescent="0.35">
      <c r="A475" t="str">
        <f t="shared" si="133"/>
        <v>8404_Fabrication de produits informatiques, électroniques et optiques_1</v>
      </c>
      <c r="B475" t="str">
        <f>INDEX(PDC!$F$1:$G$40,MATCH('RP2016'!C475,PDC!F:F,0),MATCH(PDC!$G$1,PDC!$F$1:$G$1,0))</f>
        <v>Fabrication de produits informatiques, électroniques et optiques</v>
      </c>
      <c r="C475" t="s">
        <v>209</v>
      </c>
      <c r="D475" t="s">
        <v>123</v>
      </c>
      <c r="E475" t="s">
        <v>199</v>
      </c>
      <c r="F475" s="58">
        <v>157.59997762126901</v>
      </c>
      <c r="G475">
        <f t="shared" si="148"/>
        <v>157.59997762126901</v>
      </c>
      <c r="AC475" t="str">
        <f t="shared" si="134"/>
        <v>8406_Employés administratifs d'entreprise_2</v>
      </c>
      <c r="AD475" t="str">
        <f>INDEX(PDC!$I$1:$L$33,MATCH('RP2016'!AF475,PDC!I:I,0),MATCH(PDC!$K$1,PDC!$I$1:$L$1,0))</f>
        <v>Employés administratifs d'entreprise</v>
      </c>
      <c r="AE475" t="s">
        <v>200</v>
      </c>
      <c r="AF475" t="s">
        <v>284</v>
      </c>
      <c r="AG475" t="s">
        <v>129</v>
      </c>
      <c r="AH475" s="58">
        <v>3699.3060369096102</v>
      </c>
      <c r="AI475">
        <f t="shared" si="135"/>
        <v>3699.3060369096102</v>
      </c>
      <c r="AL475" t="str">
        <f t="shared" si="136"/>
        <v>8424_Fabrication d'autres produits industriels</v>
      </c>
      <c r="AM475" t="str">
        <f>INDEX(PDC!$F$42:$G$60,MATCH('RP2016'!$AO475,PDC!$F$42:$F$60,0),2)</f>
        <v>Fabrication d'autres produits industriels</v>
      </c>
      <c r="AN475">
        <v>8424</v>
      </c>
      <c r="AO475" t="s">
        <v>317</v>
      </c>
      <c r="AP475">
        <v>1433.75</v>
      </c>
      <c r="AQ475">
        <v>309.42</v>
      </c>
      <c r="AR475">
        <v>82.17</v>
      </c>
      <c r="AS475">
        <v>37.69</v>
      </c>
      <c r="AT475">
        <f t="shared" si="137"/>
        <v>1743.17</v>
      </c>
      <c r="AU475">
        <f t="shared" si="138"/>
        <v>119.86</v>
      </c>
      <c r="AV475" s="82">
        <f t="shared" si="139"/>
        <v>1433.75</v>
      </c>
      <c r="AW475" s="82">
        <f t="shared" si="140"/>
        <v>309.42</v>
      </c>
      <c r="AX475" s="82">
        <f t="shared" si="141"/>
        <v>82.17</v>
      </c>
      <c r="AY475" s="82">
        <f t="shared" si="142"/>
        <v>37.69</v>
      </c>
      <c r="AZ475" s="82">
        <f t="shared" si="143"/>
        <v>1743.17</v>
      </c>
      <c r="BA475" s="82">
        <f t="shared" si="144"/>
        <v>119.86</v>
      </c>
      <c r="BB475" s="82">
        <f t="shared" si="145"/>
        <v>1863.03</v>
      </c>
      <c r="BE475" t="str">
        <f t="shared" si="146"/>
        <v>8412_C5_TP1_SEXE1</v>
      </c>
      <c r="BF475">
        <v>1</v>
      </c>
      <c r="BG475" t="s">
        <v>199</v>
      </c>
      <c r="BH475" t="s">
        <v>317</v>
      </c>
      <c r="BI475" t="s">
        <v>141</v>
      </c>
      <c r="BJ475" s="61">
        <v>2333.0345518132699</v>
      </c>
      <c r="BK475" s="61">
        <f t="shared" si="147"/>
        <v>2333.0345518132699</v>
      </c>
    </row>
    <row r="476" spans="1:63" x14ac:dyDescent="0.35">
      <c r="A476" t="str">
        <f t="shared" si="133"/>
        <v>8404_Fabrication de produits informatiques, électroniques et optiques_2</v>
      </c>
      <c r="B476" t="str">
        <f>INDEX(PDC!$F$1:$G$40,MATCH('RP2016'!C476,PDC!F:F,0),MATCH(PDC!$G$1,PDC!$F$1:$G$1,0))</f>
        <v>Fabrication de produits informatiques, électroniques et optiques</v>
      </c>
      <c r="C476" t="s">
        <v>209</v>
      </c>
      <c r="D476" t="s">
        <v>123</v>
      </c>
      <c r="E476" t="s">
        <v>200</v>
      </c>
      <c r="F476" s="58">
        <v>29.7100889058073</v>
      </c>
      <c r="G476">
        <f t="shared" si="148"/>
        <v>29.7100889058073</v>
      </c>
      <c r="AC476" t="str">
        <f t="shared" si="134"/>
        <v>8406_Employés de commerce_1</v>
      </c>
      <c r="AD476" t="str">
        <f>INDEX(PDC!$I$1:$L$33,MATCH('RP2016'!AF476,PDC!I:I,0),MATCH(PDC!$K$1,PDC!$I$1:$L$1,0))</f>
        <v>Employés de commerce</v>
      </c>
      <c r="AE476" t="s">
        <v>199</v>
      </c>
      <c r="AF476" t="s">
        <v>285</v>
      </c>
      <c r="AG476" t="s">
        <v>129</v>
      </c>
      <c r="AH476" s="58">
        <v>837.15297220183595</v>
      </c>
      <c r="AI476">
        <f t="shared" si="135"/>
        <v>837.15297220183595</v>
      </c>
      <c r="AL476" t="str">
        <f t="shared" si="136"/>
        <v>8424_Industries extractives,  énergie, eau, gestion des déchets et dépollution</v>
      </c>
      <c r="AM476" t="str">
        <f>INDEX(PDC!$F$42:$G$60,MATCH('RP2016'!$AO476,PDC!$F$42:$F$60,0),2)</f>
        <v>Industries extractives,  énergie, eau, gestion des déchets et dépollution</v>
      </c>
      <c r="AN476">
        <v>8424</v>
      </c>
      <c r="AO476" t="s">
        <v>318</v>
      </c>
      <c r="AP476">
        <v>220.41</v>
      </c>
      <c r="AQ476">
        <v>47.96</v>
      </c>
      <c r="AR476">
        <v>31.04</v>
      </c>
      <c r="AT476">
        <f t="shared" si="137"/>
        <v>268.37</v>
      </c>
      <c r="AU476">
        <f t="shared" si="138"/>
        <v>31.04</v>
      </c>
      <c r="AV476" s="82">
        <f t="shared" si="139"/>
        <v>220.41</v>
      </c>
      <c r="AW476" s="82">
        <f t="shared" si="140"/>
        <v>47.96</v>
      </c>
      <c r="AX476" s="82">
        <f t="shared" si="141"/>
        <v>31.04</v>
      </c>
      <c r="AY476" s="82">
        <f t="shared" si="142"/>
        <v>0</v>
      </c>
      <c r="AZ476" s="82">
        <f t="shared" si="143"/>
        <v>268.37</v>
      </c>
      <c r="BA476" s="82">
        <f t="shared" si="144"/>
        <v>31.04</v>
      </c>
      <c r="BB476" s="82">
        <f t="shared" si="145"/>
        <v>299.41000000000003</v>
      </c>
      <c r="BE476" t="str">
        <f t="shared" si="146"/>
        <v>8412_C5_TP2_SEXE1</v>
      </c>
      <c r="BF476">
        <v>1</v>
      </c>
      <c r="BG476" t="s">
        <v>200</v>
      </c>
      <c r="BH476" t="s">
        <v>317</v>
      </c>
      <c r="BI476" t="s">
        <v>141</v>
      </c>
      <c r="BJ476" s="61">
        <v>71.448820879731798</v>
      </c>
      <c r="BK476" s="61">
        <f t="shared" si="147"/>
        <v>71.448820879731798</v>
      </c>
    </row>
    <row r="477" spans="1:63" x14ac:dyDescent="0.35">
      <c r="A477" t="str">
        <f t="shared" si="133"/>
        <v>8404_Fabrication d'équipements électriques_1</v>
      </c>
      <c r="B477" t="str">
        <f>INDEX(PDC!$F$1:$G$40,MATCH('RP2016'!C477,PDC!F:F,0),MATCH(PDC!$G$1,PDC!$F$1:$G$1,0))</f>
        <v>Fabrication d'équipements électriques</v>
      </c>
      <c r="C477" t="s">
        <v>210</v>
      </c>
      <c r="D477" t="s">
        <v>123</v>
      </c>
      <c r="E477" t="s">
        <v>199</v>
      </c>
      <c r="F477" s="58">
        <v>190.259466805225</v>
      </c>
      <c r="G477">
        <f t="shared" si="148"/>
        <v>190.259466805225</v>
      </c>
      <c r="AC477" t="str">
        <f t="shared" si="134"/>
        <v>8406_Employés de commerce_2</v>
      </c>
      <c r="AD477" t="str">
        <f>INDEX(PDC!$I$1:$L$33,MATCH('RP2016'!AF477,PDC!I:I,0),MATCH(PDC!$K$1,PDC!$I$1:$L$1,0))</f>
        <v>Employés de commerce</v>
      </c>
      <c r="AE477" t="s">
        <v>200</v>
      </c>
      <c r="AF477" t="s">
        <v>285</v>
      </c>
      <c r="AG477" t="s">
        <v>129</v>
      </c>
      <c r="AH477" s="58">
        <v>3130.5412323753098</v>
      </c>
      <c r="AI477">
        <f t="shared" si="135"/>
        <v>3130.5412323753098</v>
      </c>
      <c r="AL477" t="str">
        <f t="shared" si="136"/>
        <v>8424_Construction</v>
      </c>
      <c r="AM477" t="str">
        <f>INDEX(PDC!$F$42:$G$60,MATCH('RP2016'!$AO477,PDC!$F$42:$F$60,0),2)</f>
        <v>Construction</v>
      </c>
      <c r="AN477">
        <v>8424</v>
      </c>
      <c r="AO477" t="s">
        <v>216</v>
      </c>
      <c r="AP477">
        <v>1694.52</v>
      </c>
      <c r="AQ477">
        <v>197.83</v>
      </c>
      <c r="AR477">
        <v>278.69</v>
      </c>
      <c r="AS477">
        <v>18.07</v>
      </c>
      <c r="AT477">
        <f t="shared" si="137"/>
        <v>1892.35</v>
      </c>
      <c r="AU477">
        <f t="shared" si="138"/>
        <v>296.76</v>
      </c>
      <c r="AV477" s="82">
        <f t="shared" si="139"/>
        <v>1694.52</v>
      </c>
      <c r="AW477" s="82">
        <f t="shared" si="140"/>
        <v>197.83</v>
      </c>
      <c r="AX477" s="82">
        <f t="shared" si="141"/>
        <v>278.69</v>
      </c>
      <c r="AY477" s="82">
        <f t="shared" si="142"/>
        <v>18.07</v>
      </c>
      <c r="AZ477" s="82">
        <f t="shared" si="143"/>
        <v>1892.35</v>
      </c>
      <c r="BA477" s="82">
        <f t="shared" si="144"/>
        <v>296.76</v>
      </c>
      <c r="BB477" s="82">
        <f t="shared" si="145"/>
        <v>2189.1099999999997</v>
      </c>
      <c r="BE477" t="str">
        <f t="shared" si="146"/>
        <v>8412_DE_TP1_SEXE1</v>
      </c>
      <c r="BF477">
        <v>1</v>
      </c>
      <c r="BG477" t="s">
        <v>199</v>
      </c>
      <c r="BH477" t="s">
        <v>318</v>
      </c>
      <c r="BI477" t="s">
        <v>141</v>
      </c>
      <c r="BJ477" s="61">
        <v>240.74504152365299</v>
      </c>
      <c r="BK477" s="61">
        <f t="shared" si="147"/>
        <v>240.74504152365299</v>
      </c>
    </row>
    <row r="478" spans="1:63" x14ac:dyDescent="0.35">
      <c r="A478" t="str">
        <f t="shared" si="133"/>
        <v>8404_Fabrication d'équipements électriques_2</v>
      </c>
      <c r="B478" t="str">
        <f>INDEX(PDC!$F$1:$G$40,MATCH('RP2016'!C478,PDC!F:F,0),MATCH(PDC!$G$1,PDC!$F$1:$G$1,0))</f>
        <v>Fabrication d'équipements électriques</v>
      </c>
      <c r="C478" t="s">
        <v>210</v>
      </c>
      <c r="D478" t="s">
        <v>123</v>
      </c>
      <c r="E478" t="s">
        <v>200</v>
      </c>
      <c r="F478" s="58">
        <v>70.822183576953094</v>
      </c>
      <c r="G478">
        <f t="shared" si="148"/>
        <v>70.822183576953094</v>
      </c>
      <c r="AC478" t="str">
        <f t="shared" si="134"/>
        <v>8406_Personnels des services directs aux particuliers_1</v>
      </c>
      <c r="AD478" t="str">
        <f>INDEX(PDC!$I$1:$L$33,MATCH('RP2016'!AF478,PDC!I:I,0),MATCH(PDC!$K$1,PDC!$I$1:$L$1,0))</f>
        <v>Personnels des services directs aux particuliers</v>
      </c>
      <c r="AE478" t="s">
        <v>199</v>
      </c>
      <c r="AF478" t="s">
        <v>286</v>
      </c>
      <c r="AG478" t="s">
        <v>129</v>
      </c>
      <c r="AH478" s="58">
        <v>428.557062726428</v>
      </c>
      <c r="AI478">
        <f t="shared" si="135"/>
        <v>428.557062726428</v>
      </c>
      <c r="AL478" t="str">
        <f t="shared" si="136"/>
        <v>8424_Commerce ; réparation d'automobiles et de motocycles</v>
      </c>
      <c r="AM478" t="str">
        <f>INDEX(PDC!$F$42:$G$60,MATCH('RP2016'!$AO478,PDC!$F$42:$F$60,0),2)</f>
        <v>Commerce ; réparation d'automobiles et de motocycles</v>
      </c>
      <c r="AN478">
        <v>8424</v>
      </c>
      <c r="AO478" t="s">
        <v>217</v>
      </c>
      <c r="AP478">
        <v>1876.59</v>
      </c>
      <c r="AQ478">
        <v>1625.46</v>
      </c>
      <c r="AR478">
        <v>207.17</v>
      </c>
      <c r="AS478">
        <v>207.1</v>
      </c>
      <c r="AT478">
        <f t="shared" si="137"/>
        <v>3502.05</v>
      </c>
      <c r="AU478">
        <f t="shared" si="138"/>
        <v>414.27</v>
      </c>
      <c r="AV478" s="82">
        <f t="shared" si="139"/>
        <v>1876.59</v>
      </c>
      <c r="AW478" s="82">
        <f t="shared" si="140"/>
        <v>1625.46</v>
      </c>
      <c r="AX478" s="82">
        <f t="shared" si="141"/>
        <v>207.17</v>
      </c>
      <c r="AY478" s="82">
        <f t="shared" si="142"/>
        <v>207.1</v>
      </c>
      <c r="AZ478" s="82">
        <f t="shared" si="143"/>
        <v>3502.05</v>
      </c>
      <c r="BA478" s="82">
        <f t="shared" si="144"/>
        <v>414.27</v>
      </c>
      <c r="BB478" s="82">
        <f t="shared" si="145"/>
        <v>3916.32</v>
      </c>
      <c r="BE478" t="str">
        <f t="shared" si="146"/>
        <v>8412_DE_TP2_SEXE1</v>
      </c>
      <c r="BF478">
        <v>1</v>
      </c>
      <c r="BG478" t="s">
        <v>200</v>
      </c>
      <c r="BH478" t="s">
        <v>318</v>
      </c>
      <c r="BI478" t="s">
        <v>141</v>
      </c>
      <c r="BJ478" s="61">
        <v>5.1417769376181504</v>
      </c>
      <c r="BK478" s="61">
        <f t="shared" si="147"/>
        <v>5.1417769376181504</v>
      </c>
    </row>
    <row r="479" spans="1:63" x14ac:dyDescent="0.35">
      <c r="A479" t="str">
        <f t="shared" si="133"/>
        <v>8404_Fabrication de machines et équipements n.c.a._1</v>
      </c>
      <c r="B479" t="str">
        <f>INDEX(PDC!$F$1:$G$40,MATCH('RP2016'!C479,PDC!F:F,0),MATCH(PDC!$G$1,PDC!$F$1:$G$1,0))</f>
        <v>Fabrication de machines et équipements n.c.a.</v>
      </c>
      <c r="C479" t="s">
        <v>211</v>
      </c>
      <c r="D479" t="s">
        <v>123</v>
      </c>
      <c r="E479" t="s">
        <v>199</v>
      </c>
      <c r="F479" s="58">
        <v>815.07477268768196</v>
      </c>
      <c r="G479">
        <f t="shared" si="148"/>
        <v>815.07477268768196</v>
      </c>
      <c r="AC479" t="str">
        <f t="shared" si="134"/>
        <v>8406_Personnels des services directs aux particuliers_2</v>
      </c>
      <c r="AD479" t="str">
        <f>INDEX(PDC!$I$1:$L$33,MATCH('RP2016'!AF479,PDC!I:I,0),MATCH(PDC!$K$1,PDC!$I$1:$L$1,0))</f>
        <v>Personnels des services directs aux particuliers</v>
      </c>
      <c r="AE479" t="s">
        <v>200</v>
      </c>
      <c r="AF479" t="s">
        <v>286</v>
      </c>
      <c r="AG479" t="s">
        <v>129</v>
      </c>
      <c r="AH479" s="58">
        <v>4604.7425774942403</v>
      </c>
      <c r="AI479">
        <f t="shared" si="135"/>
        <v>4604.7425774942403</v>
      </c>
      <c r="AL479" t="str">
        <f t="shared" si="136"/>
        <v>8424_Transports et entreposage</v>
      </c>
      <c r="AM479" t="str">
        <f>INDEX(PDC!$F$42:$G$60,MATCH('RP2016'!$AO479,PDC!$F$42:$F$60,0),2)</f>
        <v>Transports et entreposage</v>
      </c>
      <c r="AN479">
        <v>8424</v>
      </c>
      <c r="AO479" t="s">
        <v>218</v>
      </c>
      <c r="AP479">
        <v>988.15</v>
      </c>
      <c r="AQ479">
        <v>313.22000000000003</v>
      </c>
      <c r="AR479">
        <v>54.29</v>
      </c>
      <c r="AS479">
        <v>15.86</v>
      </c>
      <c r="AT479">
        <f t="shared" si="137"/>
        <v>1301.3699999999999</v>
      </c>
      <c r="AU479">
        <f t="shared" si="138"/>
        <v>70.150000000000006</v>
      </c>
      <c r="AV479" s="82">
        <f t="shared" si="139"/>
        <v>988.15</v>
      </c>
      <c r="AW479" s="82">
        <f t="shared" si="140"/>
        <v>313.22000000000003</v>
      </c>
      <c r="AX479" s="82">
        <f t="shared" si="141"/>
        <v>54.29</v>
      </c>
      <c r="AY479" s="82">
        <f t="shared" si="142"/>
        <v>15.86</v>
      </c>
      <c r="AZ479" s="82">
        <f t="shared" si="143"/>
        <v>1301.3699999999999</v>
      </c>
      <c r="BA479" s="82">
        <f t="shared" si="144"/>
        <v>70.150000000000006</v>
      </c>
      <c r="BB479" s="82">
        <f t="shared" si="145"/>
        <v>1371.52</v>
      </c>
      <c r="BE479" t="str">
        <f t="shared" si="146"/>
        <v>8412_FZ_TP1_SEXE1</v>
      </c>
      <c r="BF479">
        <v>1</v>
      </c>
      <c r="BG479" t="s">
        <v>199</v>
      </c>
      <c r="BH479" t="s">
        <v>216</v>
      </c>
      <c r="BI479" t="s">
        <v>141</v>
      </c>
      <c r="BJ479" s="61">
        <v>1649.0252081842</v>
      </c>
      <c r="BK479" s="61">
        <f t="shared" si="147"/>
        <v>1649.0252081842</v>
      </c>
    </row>
    <row r="480" spans="1:63" x14ac:dyDescent="0.35">
      <c r="A480" t="str">
        <f t="shared" si="133"/>
        <v>8404_Fabrication de machines et équipements n.c.a._2</v>
      </c>
      <c r="B480" t="str">
        <f>INDEX(PDC!$F$1:$G$40,MATCH('RP2016'!C480,PDC!F:F,0),MATCH(PDC!$G$1,PDC!$F$1:$G$1,0))</f>
        <v>Fabrication de machines et équipements n.c.a.</v>
      </c>
      <c r="C480" t="s">
        <v>211</v>
      </c>
      <c r="D480" t="s">
        <v>123</v>
      </c>
      <c r="E480" t="s">
        <v>200</v>
      </c>
      <c r="F480" s="58">
        <v>393.076426892494</v>
      </c>
      <c r="G480">
        <f t="shared" si="148"/>
        <v>393.076426892494</v>
      </c>
      <c r="AC480" t="str">
        <f t="shared" si="134"/>
        <v>8406_Ouvriers qualifiés de type industriel_1</v>
      </c>
      <c r="AD480" t="str">
        <f>INDEX(PDC!$I$1:$L$33,MATCH('RP2016'!AF480,PDC!I:I,0),MATCH(PDC!$K$1,PDC!$I$1:$L$1,0))</f>
        <v>Ouvriers qualifiés de type industriel</v>
      </c>
      <c r="AE480" t="s">
        <v>199</v>
      </c>
      <c r="AF480" t="s">
        <v>287</v>
      </c>
      <c r="AG480" t="s">
        <v>129</v>
      </c>
      <c r="AH480" s="58">
        <v>2899.0310742502902</v>
      </c>
      <c r="AI480">
        <f t="shared" si="135"/>
        <v>2899.0310742502902</v>
      </c>
      <c r="AL480" t="str">
        <f t="shared" si="136"/>
        <v>8424_Hébergement et restauration</v>
      </c>
      <c r="AM480" t="str">
        <f>INDEX(PDC!$F$42:$G$60,MATCH('RP2016'!$AO480,PDC!$F$42:$F$60,0),2)</f>
        <v>Hébergement et restauration</v>
      </c>
      <c r="AN480">
        <v>8424</v>
      </c>
      <c r="AO480" t="s">
        <v>219</v>
      </c>
      <c r="AP480">
        <v>310.98</v>
      </c>
      <c r="AQ480">
        <v>345.37</v>
      </c>
      <c r="AR480">
        <v>92.19</v>
      </c>
      <c r="AS480">
        <v>109.27</v>
      </c>
      <c r="AT480">
        <f t="shared" si="137"/>
        <v>656.35</v>
      </c>
      <c r="AU480">
        <f t="shared" si="138"/>
        <v>201.45999999999998</v>
      </c>
      <c r="AV480" s="82">
        <f t="shared" si="139"/>
        <v>310.98</v>
      </c>
      <c r="AW480" s="82">
        <f t="shared" si="140"/>
        <v>345.37</v>
      </c>
      <c r="AX480" s="82">
        <f t="shared" si="141"/>
        <v>92.19</v>
      </c>
      <c r="AY480" s="82">
        <f t="shared" si="142"/>
        <v>109.27</v>
      </c>
      <c r="AZ480" s="82">
        <f t="shared" si="143"/>
        <v>656.35</v>
      </c>
      <c r="BA480" s="82">
        <f t="shared" si="144"/>
        <v>201.45999999999998</v>
      </c>
      <c r="BB480" s="82">
        <f t="shared" si="145"/>
        <v>857.81</v>
      </c>
      <c r="BE480" t="str">
        <f t="shared" si="146"/>
        <v>8412_FZ_TP2_SEXE1</v>
      </c>
      <c r="BF480">
        <v>1</v>
      </c>
      <c r="BG480" t="s">
        <v>200</v>
      </c>
      <c r="BH480" t="s">
        <v>216</v>
      </c>
      <c r="BI480" t="s">
        <v>141</v>
      </c>
      <c r="BJ480" s="61">
        <v>69.672591866486599</v>
      </c>
      <c r="BK480" s="61">
        <f t="shared" si="147"/>
        <v>69.672591866486599</v>
      </c>
    </row>
    <row r="481" spans="1:63" x14ac:dyDescent="0.35">
      <c r="A481" t="str">
        <f t="shared" si="133"/>
        <v>8404_Fabrication de matériels de transport_1</v>
      </c>
      <c r="B481" t="str">
        <f>INDEX(PDC!$F$1:$G$40,MATCH('RP2016'!C481,PDC!F:F,0),MATCH(PDC!$G$1,PDC!$F$1:$G$1,0))</f>
        <v>Fabrication de matériels de transport</v>
      </c>
      <c r="C481" t="s">
        <v>212</v>
      </c>
      <c r="D481" t="s">
        <v>123</v>
      </c>
      <c r="E481" t="s">
        <v>199</v>
      </c>
      <c r="F481" s="58">
        <v>59.430804079085497</v>
      </c>
      <c r="G481">
        <f t="shared" si="148"/>
        <v>59.430804079085497</v>
      </c>
      <c r="AC481" t="str">
        <f t="shared" si="134"/>
        <v>8406_Ouvriers qualifiés de type industriel_2</v>
      </c>
      <c r="AD481" t="str">
        <f>INDEX(PDC!$I$1:$L$33,MATCH('RP2016'!AF481,PDC!I:I,0),MATCH(PDC!$K$1,PDC!$I$1:$L$1,0))</f>
        <v>Ouvriers qualifiés de type industriel</v>
      </c>
      <c r="AE481" t="s">
        <v>200</v>
      </c>
      <c r="AF481" t="s">
        <v>287</v>
      </c>
      <c r="AG481" t="s">
        <v>129</v>
      </c>
      <c r="AH481" s="58">
        <v>853.754783426009</v>
      </c>
      <c r="AI481">
        <f t="shared" si="135"/>
        <v>853.754783426009</v>
      </c>
      <c r="AL481" t="str">
        <f t="shared" si="136"/>
        <v>8424_Information et communication</v>
      </c>
      <c r="AM481" t="str">
        <f>INDEX(PDC!$F$42:$G$60,MATCH('RP2016'!$AO481,PDC!$F$42:$F$60,0),2)</f>
        <v>Information et communication</v>
      </c>
      <c r="AN481">
        <v>8424</v>
      </c>
      <c r="AO481" t="s">
        <v>319</v>
      </c>
      <c r="AP481">
        <v>62.47</v>
      </c>
      <c r="AQ481">
        <v>23.86</v>
      </c>
      <c r="AR481">
        <v>6.04</v>
      </c>
      <c r="AT481">
        <f t="shared" si="137"/>
        <v>86.33</v>
      </c>
      <c r="AU481">
        <f t="shared" si="138"/>
        <v>6.04</v>
      </c>
      <c r="AV481" s="82">
        <f t="shared" si="139"/>
        <v>62.47</v>
      </c>
      <c r="AW481" s="82">
        <f t="shared" si="140"/>
        <v>23.86</v>
      </c>
      <c r="AX481" s="82">
        <f t="shared" si="141"/>
        <v>6.04</v>
      </c>
      <c r="AY481" s="82">
        <f t="shared" si="142"/>
        <v>0</v>
      </c>
      <c r="AZ481" s="82">
        <f t="shared" si="143"/>
        <v>86.33</v>
      </c>
      <c r="BA481" s="82">
        <f t="shared" si="144"/>
        <v>6.04</v>
      </c>
      <c r="BB481" s="82">
        <f t="shared" si="145"/>
        <v>92.37</v>
      </c>
      <c r="BE481" t="str">
        <f t="shared" si="146"/>
        <v>8412_GZ_TP1_SEXE1</v>
      </c>
      <c r="BF481">
        <v>1</v>
      </c>
      <c r="BG481" t="s">
        <v>199</v>
      </c>
      <c r="BH481" t="s">
        <v>217</v>
      </c>
      <c r="BI481" t="s">
        <v>141</v>
      </c>
      <c r="BJ481" s="61">
        <v>1350.36270417744</v>
      </c>
      <c r="BK481" s="61">
        <f t="shared" si="147"/>
        <v>1350.36270417744</v>
      </c>
    </row>
    <row r="482" spans="1:63" x14ac:dyDescent="0.35">
      <c r="A482" t="str">
        <f t="shared" si="133"/>
        <v>8404_Fabrication de matériels de transport_2</v>
      </c>
      <c r="B482" t="str">
        <f>INDEX(PDC!$F$1:$G$40,MATCH('RP2016'!C482,PDC!F:F,0),MATCH(PDC!$G$1,PDC!$F$1:$G$1,0))</f>
        <v>Fabrication de matériels de transport</v>
      </c>
      <c r="C482" t="s">
        <v>212</v>
      </c>
      <c r="D482" t="s">
        <v>123</v>
      </c>
      <c r="E482" t="s">
        <v>200</v>
      </c>
      <c r="F482" s="58">
        <v>20.4941246633859</v>
      </c>
      <c r="G482">
        <f t="shared" si="148"/>
        <v>20.4941246633859</v>
      </c>
      <c r="AC482" t="str">
        <f t="shared" si="134"/>
        <v>8406_Ouvriers qualifiés de type artisanal_1</v>
      </c>
      <c r="AD482" t="str">
        <f>INDEX(PDC!$I$1:$L$33,MATCH('RP2016'!AF482,PDC!I:I,0),MATCH(PDC!$K$1,PDC!$I$1:$L$1,0))</f>
        <v>Ouvriers qualifiés de type artisanal</v>
      </c>
      <c r="AE482" t="s">
        <v>199</v>
      </c>
      <c r="AF482" t="s">
        <v>107</v>
      </c>
      <c r="AG482" t="s">
        <v>129</v>
      </c>
      <c r="AH482" s="58">
        <v>2686.4430689894698</v>
      </c>
      <c r="AI482">
        <f t="shared" si="135"/>
        <v>2686.4430689894698</v>
      </c>
      <c r="AL482" t="str">
        <f t="shared" si="136"/>
        <v>8424_Activités financières et d'assurance</v>
      </c>
      <c r="AM482" t="str">
        <f>INDEX(PDC!$F$42:$G$60,MATCH('RP2016'!$AO482,PDC!$F$42:$F$60,0),2)</f>
        <v>Activités financières et d'assurance</v>
      </c>
      <c r="AN482">
        <v>8424</v>
      </c>
      <c r="AO482" t="s">
        <v>223</v>
      </c>
      <c r="AP482">
        <v>309.79000000000002</v>
      </c>
      <c r="AQ482">
        <v>578.44000000000005</v>
      </c>
      <c r="AR482">
        <v>5.04</v>
      </c>
      <c r="AS482">
        <v>12.48</v>
      </c>
      <c r="AT482">
        <f t="shared" si="137"/>
        <v>888.23</v>
      </c>
      <c r="AU482">
        <f t="shared" si="138"/>
        <v>17.52</v>
      </c>
      <c r="AV482" s="82">
        <f t="shared" si="139"/>
        <v>309.79000000000002</v>
      </c>
      <c r="AW482" s="82">
        <f t="shared" si="140"/>
        <v>578.44000000000005</v>
      </c>
      <c r="AX482" s="82">
        <f t="shared" si="141"/>
        <v>5.04</v>
      </c>
      <c r="AY482" s="82">
        <f t="shared" si="142"/>
        <v>12.48</v>
      </c>
      <c r="AZ482" s="82">
        <f t="shared" si="143"/>
        <v>888.23</v>
      </c>
      <c r="BA482" s="82">
        <f t="shared" si="144"/>
        <v>17.52</v>
      </c>
      <c r="BB482" s="82">
        <f t="shared" si="145"/>
        <v>905.75</v>
      </c>
      <c r="BE482" t="str">
        <f t="shared" si="146"/>
        <v>8412_GZ_TP2_SEXE1</v>
      </c>
      <c r="BF482">
        <v>1</v>
      </c>
      <c r="BG482" t="s">
        <v>200</v>
      </c>
      <c r="BH482" t="s">
        <v>217</v>
      </c>
      <c r="BI482" t="s">
        <v>141</v>
      </c>
      <c r="BJ482" s="61">
        <v>83.134565167605999</v>
      </c>
      <c r="BK482" s="61">
        <f t="shared" si="147"/>
        <v>83.134565167605999</v>
      </c>
    </row>
    <row r="483" spans="1:63" x14ac:dyDescent="0.35">
      <c r="A483" t="str">
        <f t="shared" si="133"/>
        <v>8404_Autres industries manufacturières ; réparation et installation de machines et d'équipements_1</v>
      </c>
      <c r="B483" t="str">
        <f>INDEX(PDC!$F$1:$G$40,MATCH('RP2016'!C483,PDC!F:F,0),MATCH(PDC!$G$1,PDC!$F$1:$G$1,0))</f>
        <v>Autres industries manufacturières ; réparation et installation de machines et d'équipements</v>
      </c>
      <c r="C483" t="s">
        <v>213</v>
      </c>
      <c r="D483" t="s">
        <v>123</v>
      </c>
      <c r="E483" t="s">
        <v>199</v>
      </c>
      <c r="F483" s="58">
        <v>69.101243625616206</v>
      </c>
      <c r="G483">
        <f t="shared" si="148"/>
        <v>69.101243625616206</v>
      </c>
      <c r="AC483" t="str">
        <f t="shared" si="134"/>
        <v>8406_Ouvriers qualifiés de type artisanal_2</v>
      </c>
      <c r="AD483" t="str">
        <f>INDEX(PDC!$I$1:$L$33,MATCH('RP2016'!AF483,PDC!I:I,0),MATCH(PDC!$K$1,PDC!$I$1:$L$1,0))</f>
        <v>Ouvriers qualifiés de type artisanal</v>
      </c>
      <c r="AE483" t="s">
        <v>200</v>
      </c>
      <c r="AF483" t="s">
        <v>107</v>
      </c>
      <c r="AG483" t="s">
        <v>129</v>
      </c>
      <c r="AH483" s="58">
        <v>413.31161994608101</v>
      </c>
      <c r="AI483">
        <f t="shared" si="135"/>
        <v>413.31161994608101</v>
      </c>
      <c r="AL483" t="str">
        <f t="shared" si="136"/>
        <v>8424_Activités immobilières</v>
      </c>
      <c r="AM483" t="str">
        <f>INDEX(PDC!$F$42:$G$60,MATCH('RP2016'!$AO483,PDC!$F$42:$F$60,0),2)</f>
        <v>Activités immobilières</v>
      </c>
      <c r="AN483">
        <v>8424</v>
      </c>
      <c r="AO483" t="s">
        <v>224</v>
      </c>
      <c r="AP483">
        <v>94.65</v>
      </c>
      <c r="AQ483">
        <v>117.26</v>
      </c>
      <c r="AR483">
        <v>5.21</v>
      </c>
      <c r="AS483">
        <v>23.53</v>
      </c>
      <c r="AT483">
        <f t="shared" si="137"/>
        <v>211.91000000000003</v>
      </c>
      <c r="AU483">
        <f t="shared" si="138"/>
        <v>28.740000000000002</v>
      </c>
      <c r="AV483" s="82">
        <f t="shared" si="139"/>
        <v>94.65</v>
      </c>
      <c r="AW483" s="82">
        <f t="shared" si="140"/>
        <v>117.26</v>
      </c>
      <c r="AX483" s="82">
        <f t="shared" si="141"/>
        <v>5.21</v>
      </c>
      <c r="AY483" s="82">
        <f t="shared" si="142"/>
        <v>23.53</v>
      </c>
      <c r="AZ483" s="82">
        <f t="shared" si="143"/>
        <v>211.91000000000003</v>
      </c>
      <c r="BA483" s="82">
        <f t="shared" si="144"/>
        <v>28.740000000000002</v>
      </c>
      <c r="BB483" s="82">
        <f t="shared" si="145"/>
        <v>240.65000000000003</v>
      </c>
      <c r="BE483" t="str">
        <f t="shared" si="146"/>
        <v>8412_HZ_TP1_SEXE1</v>
      </c>
      <c r="BF483">
        <v>1</v>
      </c>
      <c r="BG483" t="s">
        <v>199</v>
      </c>
      <c r="BH483" t="s">
        <v>218</v>
      </c>
      <c r="BI483" t="s">
        <v>141</v>
      </c>
      <c r="BJ483" s="61">
        <v>536.43485459521503</v>
      </c>
      <c r="BK483" s="61">
        <f t="shared" si="147"/>
        <v>536.43485459521503</v>
      </c>
    </row>
    <row r="484" spans="1:63" x14ac:dyDescent="0.35">
      <c r="A484" t="str">
        <f t="shared" si="133"/>
        <v>8404_Autres industries manufacturières ; réparation et installation de machines et d'équipements_2</v>
      </c>
      <c r="B484" t="str">
        <f>INDEX(PDC!$F$1:$G$40,MATCH('RP2016'!C484,PDC!F:F,0),MATCH(PDC!$G$1,PDC!$F$1:$G$1,0))</f>
        <v>Autres industries manufacturières ; réparation et installation de machines et d'équipements</v>
      </c>
      <c r="C484" t="s">
        <v>213</v>
      </c>
      <c r="D484" t="s">
        <v>123</v>
      </c>
      <c r="E484" t="s">
        <v>200</v>
      </c>
      <c r="F484" s="58">
        <v>55.110825712716</v>
      </c>
      <c r="G484">
        <f t="shared" si="148"/>
        <v>55.110825712716</v>
      </c>
      <c r="AC484" t="str">
        <f t="shared" si="134"/>
        <v>8406_Chauffeurs_1</v>
      </c>
      <c r="AD484" t="str">
        <f>INDEX(PDC!$I$1:$L$33,MATCH('RP2016'!AF484,PDC!I:I,0),MATCH(PDC!$K$1,PDC!$I$1:$L$1,0))</f>
        <v>Chauffeurs</v>
      </c>
      <c r="AE484" t="s">
        <v>199</v>
      </c>
      <c r="AF484" t="s">
        <v>288</v>
      </c>
      <c r="AG484" t="s">
        <v>129</v>
      </c>
      <c r="AH484" s="58">
        <v>2082.35183143413</v>
      </c>
      <c r="AI484">
        <f t="shared" si="135"/>
        <v>2082.35183143413</v>
      </c>
      <c r="AL484" t="str">
        <f t="shared" si="136"/>
        <v>8424_Activités scientifiques et techniques ; services administratifs et de soutien</v>
      </c>
      <c r="AM484" t="str">
        <f>INDEX(PDC!$F$42:$G$60,MATCH('RP2016'!$AO484,PDC!$F$42:$F$60,0),2)</f>
        <v>Activités scientifiques et techniques ; services administratifs et de soutien</v>
      </c>
      <c r="AN484">
        <v>8424</v>
      </c>
      <c r="AO484" t="s">
        <v>320</v>
      </c>
      <c r="AP484">
        <v>513.34</v>
      </c>
      <c r="AQ484">
        <v>941.71</v>
      </c>
      <c r="AR484">
        <v>461.01</v>
      </c>
      <c r="AS484">
        <v>361.36</v>
      </c>
      <c r="AT484">
        <f t="shared" si="137"/>
        <v>1455.0500000000002</v>
      </c>
      <c r="AU484">
        <f t="shared" si="138"/>
        <v>822.37</v>
      </c>
      <c r="AV484" s="82">
        <f t="shared" si="139"/>
        <v>513.34</v>
      </c>
      <c r="AW484" s="82">
        <f t="shared" si="140"/>
        <v>941.71</v>
      </c>
      <c r="AX484" s="82">
        <f t="shared" si="141"/>
        <v>461.01</v>
      </c>
      <c r="AY484" s="82">
        <f t="shared" si="142"/>
        <v>361.36</v>
      </c>
      <c r="AZ484" s="82">
        <f t="shared" si="143"/>
        <v>1455.0500000000002</v>
      </c>
      <c r="BA484" s="82">
        <f t="shared" si="144"/>
        <v>822.37</v>
      </c>
      <c r="BB484" s="82">
        <f t="shared" si="145"/>
        <v>2277.42</v>
      </c>
      <c r="BE484" t="str">
        <f t="shared" si="146"/>
        <v>8412_HZ_TP2_SEXE1</v>
      </c>
      <c r="BF484">
        <v>1</v>
      </c>
      <c r="BG484" t="s">
        <v>200</v>
      </c>
      <c r="BH484" t="s">
        <v>218</v>
      </c>
      <c r="BI484" t="s">
        <v>141</v>
      </c>
      <c r="BJ484" s="61">
        <v>114.44991469082299</v>
      </c>
      <c r="BK484" s="61">
        <f t="shared" si="147"/>
        <v>114.44991469082299</v>
      </c>
    </row>
    <row r="485" spans="1:63" x14ac:dyDescent="0.35">
      <c r="A485" t="str">
        <f t="shared" si="133"/>
        <v>8404_Production et distribution d'électricité, de gaz, de vapeur et d'air conditionné_1</v>
      </c>
      <c r="B485" t="str">
        <f>INDEX(PDC!$F$1:$G$40,MATCH('RP2016'!C485,PDC!F:F,0),MATCH(PDC!$G$1,PDC!$F$1:$G$1,0))</f>
        <v>Production et distribution d'électricité, de gaz, de vapeur et d'air conditionné</v>
      </c>
      <c r="C485" t="s">
        <v>214</v>
      </c>
      <c r="D485" t="s">
        <v>123</v>
      </c>
      <c r="E485" t="s">
        <v>199</v>
      </c>
      <c r="F485" s="58">
        <v>82.719420840439497</v>
      </c>
      <c r="G485">
        <f t="shared" si="148"/>
        <v>82.719420840439497</v>
      </c>
      <c r="AC485" t="str">
        <f t="shared" si="134"/>
        <v>8406_Chauffeurs_2</v>
      </c>
      <c r="AD485" t="str">
        <f>INDEX(PDC!$I$1:$L$33,MATCH('RP2016'!AF485,PDC!I:I,0),MATCH(PDC!$K$1,PDC!$I$1:$L$1,0))</f>
        <v>Chauffeurs</v>
      </c>
      <c r="AE485" t="s">
        <v>200</v>
      </c>
      <c r="AF485" t="s">
        <v>288</v>
      </c>
      <c r="AG485" t="s">
        <v>129</v>
      </c>
      <c r="AH485" s="58">
        <v>203.111195189743</v>
      </c>
      <c r="AI485">
        <f t="shared" si="135"/>
        <v>203.111195189743</v>
      </c>
      <c r="AL485" t="str">
        <f t="shared" si="136"/>
        <v>8424_Administration publique, enseignement, santé humaine et action sociale</v>
      </c>
      <c r="AM485" t="str">
        <f>INDEX(PDC!$F$42:$G$60,MATCH('RP2016'!$AO485,PDC!$F$42:$F$60,0),2)</f>
        <v>Administration publique, enseignement, santé humaine et action sociale</v>
      </c>
      <c r="AN485">
        <v>8424</v>
      </c>
      <c r="AO485" t="s">
        <v>321</v>
      </c>
      <c r="AP485">
        <v>1391.91</v>
      </c>
      <c r="AQ485">
        <v>3860.41</v>
      </c>
      <c r="AR485">
        <v>436.97</v>
      </c>
      <c r="AS485">
        <v>995.17</v>
      </c>
      <c r="AT485">
        <f t="shared" si="137"/>
        <v>5252.32</v>
      </c>
      <c r="AU485">
        <f t="shared" si="138"/>
        <v>1432.1399999999999</v>
      </c>
      <c r="AV485" s="82">
        <f t="shared" si="139"/>
        <v>1391.91</v>
      </c>
      <c r="AW485" s="82">
        <f t="shared" si="140"/>
        <v>3860.41</v>
      </c>
      <c r="AX485" s="82">
        <f t="shared" si="141"/>
        <v>436.97</v>
      </c>
      <c r="AY485" s="82">
        <f t="shared" si="142"/>
        <v>995.17</v>
      </c>
      <c r="AZ485" s="82">
        <f t="shared" si="143"/>
        <v>5252.32</v>
      </c>
      <c r="BA485" s="82">
        <f t="shared" si="144"/>
        <v>1432.1399999999999</v>
      </c>
      <c r="BB485" s="82">
        <f t="shared" si="145"/>
        <v>6684.4599999999991</v>
      </c>
      <c r="BE485" t="str">
        <f t="shared" si="146"/>
        <v>8412_IZ_TP1_SEXE1</v>
      </c>
      <c r="BF485">
        <v>1</v>
      </c>
      <c r="BG485" t="s">
        <v>199</v>
      </c>
      <c r="BH485" t="s">
        <v>219</v>
      </c>
      <c r="BI485" t="s">
        <v>141</v>
      </c>
      <c r="BJ485" s="61">
        <v>112.85133623845201</v>
      </c>
      <c r="BK485" s="61">
        <f t="shared" si="147"/>
        <v>112.85133623845201</v>
      </c>
    </row>
    <row r="486" spans="1:63" x14ac:dyDescent="0.35">
      <c r="A486" t="str">
        <f t="shared" si="133"/>
        <v>8404_Production et distribution d'électricité, de gaz, de vapeur et d'air conditionné_2</v>
      </c>
      <c r="B486" t="str">
        <f>INDEX(PDC!$F$1:$G$40,MATCH('RP2016'!C486,PDC!F:F,0),MATCH(PDC!$G$1,PDC!$F$1:$G$1,0))</f>
        <v>Production et distribution d'électricité, de gaz, de vapeur et d'air conditionné</v>
      </c>
      <c r="C486" t="s">
        <v>214</v>
      </c>
      <c r="D486" t="s">
        <v>123</v>
      </c>
      <c r="E486" t="s">
        <v>200</v>
      </c>
      <c r="F486" s="58">
        <v>29.5421635567496</v>
      </c>
      <c r="G486">
        <f t="shared" si="148"/>
        <v>29.5421635567496</v>
      </c>
      <c r="AC486" t="str">
        <f t="shared" si="134"/>
        <v>8406_Ouvriers qualifiés de la manutention, du magasinage et du transport_1</v>
      </c>
      <c r="AD486" t="str">
        <f>INDEX(PDC!$I$1:$L$33,MATCH('RP2016'!AF486,PDC!I:I,0),MATCH(PDC!$K$1,PDC!$I$1:$L$1,0))</f>
        <v>Ouvriers qualifiés de la manutention, du magasinage et du transport</v>
      </c>
      <c r="AE486" t="s">
        <v>199</v>
      </c>
      <c r="AF486" t="s">
        <v>289</v>
      </c>
      <c r="AG486" t="s">
        <v>129</v>
      </c>
      <c r="AH486" s="58">
        <v>2222.4643622762901</v>
      </c>
      <c r="AI486">
        <f t="shared" si="135"/>
        <v>2222.4643622762901</v>
      </c>
      <c r="AL486" t="str">
        <f t="shared" si="136"/>
        <v>8424_Autres activités de services</v>
      </c>
      <c r="AM486" t="str">
        <f>INDEX(PDC!$F$42:$G$60,MATCH('RP2016'!$AO486,PDC!$F$42:$F$60,0),2)</f>
        <v>Autres activités de services</v>
      </c>
      <c r="AN486">
        <v>8424</v>
      </c>
      <c r="AO486" t="s">
        <v>322</v>
      </c>
      <c r="AP486">
        <v>404.18</v>
      </c>
      <c r="AQ486">
        <v>865.94</v>
      </c>
      <c r="AR486">
        <v>94.11</v>
      </c>
      <c r="AS486">
        <v>225.15</v>
      </c>
      <c r="AT486">
        <f t="shared" si="137"/>
        <v>1270.1200000000001</v>
      </c>
      <c r="AU486">
        <f t="shared" si="138"/>
        <v>319.26</v>
      </c>
      <c r="AV486" s="82">
        <f t="shared" si="139"/>
        <v>404.18</v>
      </c>
      <c r="AW486" s="82">
        <f t="shared" si="140"/>
        <v>865.94</v>
      </c>
      <c r="AX486" s="82">
        <f t="shared" si="141"/>
        <v>94.11</v>
      </c>
      <c r="AY486" s="82">
        <f t="shared" si="142"/>
        <v>225.15</v>
      </c>
      <c r="AZ486" s="82">
        <f t="shared" si="143"/>
        <v>1270.1200000000001</v>
      </c>
      <c r="BA486" s="82">
        <f t="shared" si="144"/>
        <v>319.26</v>
      </c>
      <c r="BB486" s="82">
        <f t="shared" si="145"/>
        <v>1589.38</v>
      </c>
      <c r="BE486" t="str">
        <f t="shared" si="146"/>
        <v>8412_IZ_TP2_SEXE1</v>
      </c>
      <c r="BF486">
        <v>1</v>
      </c>
      <c r="BG486" t="s">
        <v>200</v>
      </c>
      <c r="BH486" t="s">
        <v>219</v>
      </c>
      <c r="BI486" t="s">
        <v>141</v>
      </c>
      <c r="BJ486" s="61">
        <v>62.161447810311799</v>
      </c>
      <c r="BK486" s="61">
        <f t="shared" si="147"/>
        <v>62.161447810311799</v>
      </c>
    </row>
    <row r="487" spans="1:63" x14ac:dyDescent="0.35">
      <c r="A487" t="str">
        <f t="shared" si="133"/>
        <v>8404_Production et distribution d'eau ; assainissement, gestion des déchets et dépollution_1</v>
      </c>
      <c r="B487" t="str">
        <f>INDEX(PDC!$F$1:$G$40,MATCH('RP2016'!C487,PDC!F:F,0),MATCH(PDC!$G$1,PDC!$F$1:$G$1,0))</f>
        <v>Production et distribution d'eau ; assainissement, gestion des déchets et dépollution</v>
      </c>
      <c r="C487" t="s">
        <v>215</v>
      </c>
      <c r="D487" t="s">
        <v>123</v>
      </c>
      <c r="E487" t="s">
        <v>199</v>
      </c>
      <c r="F487" s="58">
        <v>97.446087524172199</v>
      </c>
      <c r="G487">
        <f t="shared" si="148"/>
        <v>97.446087524172199</v>
      </c>
      <c r="AC487" t="str">
        <f t="shared" si="134"/>
        <v>8406_Ouvriers qualifiés de la manutention, du magasinage et du transport_2</v>
      </c>
      <c r="AD487" t="str">
        <f>INDEX(PDC!$I$1:$L$33,MATCH('RP2016'!AF487,PDC!I:I,0),MATCH(PDC!$K$1,PDC!$I$1:$L$1,0))</f>
        <v>Ouvriers qualifiés de la manutention, du magasinage et du transport</v>
      </c>
      <c r="AE487" t="s">
        <v>200</v>
      </c>
      <c r="AF487" t="s">
        <v>289</v>
      </c>
      <c r="AG487" t="s">
        <v>129</v>
      </c>
      <c r="AH487" s="58">
        <v>459.16402524774003</v>
      </c>
      <c r="AI487">
        <f t="shared" si="135"/>
        <v>459.16402524774003</v>
      </c>
      <c r="AL487" t="str">
        <f t="shared" si="136"/>
        <v>8424_Tous secteurs</v>
      </c>
      <c r="AM487" t="str">
        <f>INDEX(PDC!$F$42:$G$60,MATCH('RP2016'!$AO487,PDC!$F$42:$F$60,0),2)</f>
        <v>Tous secteurs</v>
      </c>
      <c r="AN487">
        <v>8424</v>
      </c>
      <c r="AO487" t="s">
        <v>78</v>
      </c>
      <c r="AP487">
        <v>10546.15</v>
      </c>
      <c r="AQ487">
        <v>9697.49</v>
      </c>
      <c r="AR487">
        <v>1994.19</v>
      </c>
      <c r="AS487">
        <v>2082.7399999999998</v>
      </c>
      <c r="AT487">
        <f t="shared" si="137"/>
        <v>20243.64</v>
      </c>
      <c r="AU487">
        <f t="shared" si="138"/>
        <v>4076.93</v>
      </c>
      <c r="AV487" s="82">
        <f t="shared" si="139"/>
        <v>10546.15</v>
      </c>
      <c r="AW487" s="82">
        <f t="shared" si="140"/>
        <v>9697.49</v>
      </c>
      <c r="AX487" s="82">
        <f t="shared" si="141"/>
        <v>1994.19</v>
      </c>
      <c r="AY487" s="82">
        <f t="shared" si="142"/>
        <v>2082.7399999999998</v>
      </c>
      <c r="AZ487" s="82">
        <f t="shared" si="143"/>
        <v>20243.64</v>
      </c>
      <c r="BA487" s="82">
        <f t="shared" si="144"/>
        <v>4076.93</v>
      </c>
      <c r="BB487" s="82">
        <f t="shared" si="145"/>
        <v>24320.57</v>
      </c>
      <c r="BE487" t="str">
        <f t="shared" si="146"/>
        <v>8412_JZ_TP1_SEXE1</v>
      </c>
      <c r="BF487">
        <v>1</v>
      </c>
      <c r="BG487" t="s">
        <v>199</v>
      </c>
      <c r="BH487" t="s">
        <v>319</v>
      </c>
      <c r="BI487" t="s">
        <v>141</v>
      </c>
      <c r="BJ487" s="61">
        <v>39.031795710972702</v>
      </c>
      <c r="BK487" s="61">
        <f t="shared" si="147"/>
        <v>39.031795710972702</v>
      </c>
    </row>
    <row r="488" spans="1:63" x14ac:dyDescent="0.35">
      <c r="A488" t="str">
        <f t="shared" si="133"/>
        <v>8404_Production et distribution d'eau ; assainissement, gestion des déchets et dépollution_2</v>
      </c>
      <c r="B488" t="str">
        <f>INDEX(PDC!$F$1:$G$40,MATCH('RP2016'!C488,PDC!F:F,0),MATCH(PDC!$G$1,PDC!$F$1:$G$1,0))</f>
        <v>Production et distribution d'eau ; assainissement, gestion des déchets et dépollution</v>
      </c>
      <c r="C488" t="s">
        <v>215</v>
      </c>
      <c r="D488" t="s">
        <v>123</v>
      </c>
      <c r="E488" t="s">
        <v>200</v>
      </c>
      <c r="F488" s="58">
        <v>14.9923329946455</v>
      </c>
      <c r="G488">
        <f t="shared" si="148"/>
        <v>14.9923329946455</v>
      </c>
      <c r="AC488" t="str">
        <f t="shared" si="134"/>
        <v>8406_Ouvriers non qualifiés de type industriel_1</v>
      </c>
      <c r="AD488" t="str">
        <f>INDEX(PDC!$I$1:$L$33,MATCH('RP2016'!AF488,PDC!I:I,0),MATCH(PDC!$K$1,PDC!$I$1:$L$1,0))</f>
        <v>Ouvriers non qualifiés de type industriel</v>
      </c>
      <c r="AE488" t="s">
        <v>199</v>
      </c>
      <c r="AF488" t="s">
        <v>290</v>
      </c>
      <c r="AG488" t="s">
        <v>129</v>
      </c>
      <c r="AH488" s="58">
        <v>4111.8423878226004</v>
      </c>
      <c r="AI488">
        <f t="shared" si="135"/>
        <v>4111.8423878226004</v>
      </c>
      <c r="AL488" t="str">
        <f t="shared" si="136"/>
        <v>8425_Agriculture, sylviculture et pêche</v>
      </c>
      <c r="AM488" t="str">
        <f>INDEX(PDC!$F$42:$G$60,MATCH('RP2016'!$AO488,PDC!$F$42:$F$60,0),2)</f>
        <v>Agriculture, sylviculture et pêche</v>
      </c>
      <c r="AN488">
        <v>8425</v>
      </c>
      <c r="AO488" t="s">
        <v>198</v>
      </c>
      <c r="AP488">
        <v>94.09</v>
      </c>
      <c r="AQ488">
        <v>9.9700000000000006</v>
      </c>
      <c r="AR488">
        <v>14.17</v>
      </c>
      <c r="AT488">
        <f t="shared" si="137"/>
        <v>104.06</v>
      </c>
      <c r="AU488">
        <f t="shared" si="138"/>
        <v>14.17</v>
      </c>
      <c r="AV488" s="82">
        <f t="shared" si="139"/>
        <v>94.09</v>
      </c>
      <c r="AW488" s="82">
        <f t="shared" si="140"/>
        <v>9.9700000000000006</v>
      </c>
      <c r="AX488" s="82">
        <f t="shared" si="141"/>
        <v>14.17</v>
      </c>
      <c r="AY488" s="82">
        <f t="shared" si="142"/>
        <v>0</v>
      </c>
      <c r="AZ488" s="82">
        <f t="shared" si="143"/>
        <v>104.06</v>
      </c>
      <c r="BA488" s="82">
        <f t="shared" si="144"/>
        <v>14.17</v>
      </c>
      <c r="BB488" s="82">
        <f t="shared" si="145"/>
        <v>118.23</v>
      </c>
      <c r="BE488" t="str">
        <f t="shared" si="146"/>
        <v>8412_JZ_TP2_SEXE1</v>
      </c>
      <c r="BF488">
        <v>1</v>
      </c>
      <c r="BG488" t="s">
        <v>200</v>
      </c>
      <c r="BH488" t="s">
        <v>319</v>
      </c>
      <c r="BI488" t="s">
        <v>141</v>
      </c>
      <c r="BJ488" s="61">
        <v>10.0141246892297</v>
      </c>
      <c r="BK488" s="61">
        <f t="shared" si="147"/>
        <v>10.0141246892297</v>
      </c>
    </row>
    <row r="489" spans="1:63" x14ac:dyDescent="0.35">
      <c r="A489" t="str">
        <f t="shared" si="133"/>
        <v>8404_Construction _1</v>
      </c>
      <c r="B489" t="str">
        <f>INDEX(PDC!$F$1:$G$40,MATCH('RP2016'!C489,PDC!F:F,0),MATCH(PDC!$G$1,PDC!$F$1:$G$1,0))</f>
        <v xml:space="preserve">Construction </v>
      </c>
      <c r="C489" t="s">
        <v>216</v>
      </c>
      <c r="D489" t="s">
        <v>123</v>
      </c>
      <c r="E489" t="s">
        <v>199</v>
      </c>
      <c r="F489" s="58">
        <v>735.29901147379996</v>
      </c>
      <c r="G489">
        <f t="shared" si="148"/>
        <v>735.29901147379996</v>
      </c>
      <c r="AC489" t="str">
        <f t="shared" si="134"/>
        <v>8406_Ouvriers non qualifiés de type industriel_2</v>
      </c>
      <c r="AD489" t="str">
        <f>INDEX(PDC!$I$1:$L$33,MATCH('RP2016'!AF489,PDC!I:I,0),MATCH(PDC!$K$1,PDC!$I$1:$L$1,0))</f>
        <v>Ouvriers non qualifiés de type industriel</v>
      </c>
      <c r="AE489" t="s">
        <v>200</v>
      </c>
      <c r="AF489" t="s">
        <v>290</v>
      </c>
      <c r="AG489" t="s">
        <v>129</v>
      </c>
      <c r="AH489" s="58">
        <v>2370.9871362476101</v>
      </c>
      <c r="AI489">
        <f t="shared" si="135"/>
        <v>2370.9871362476101</v>
      </c>
      <c r="AL489" t="str">
        <f t="shared" si="136"/>
        <v>8425_Fabrication de denrées alimentaires, de boissons et  de produits à base de tabac</v>
      </c>
      <c r="AM489" t="str">
        <f>INDEX(PDC!$F$42:$G$60,MATCH('RP2016'!$AO489,PDC!$F$42:$F$60,0),2)</f>
        <v>Fabrication de denrées alimentaires, de boissons et  de produits à base de tabac</v>
      </c>
      <c r="AN489">
        <v>8425</v>
      </c>
      <c r="AO489" t="s">
        <v>314</v>
      </c>
      <c r="AP489">
        <v>92.92</v>
      </c>
      <c r="AQ489">
        <v>60.93</v>
      </c>
      <c r="AR489">
        <v>11.68</v>
      </c>
      <c r="AS489">
        <v>16.32</v>
      </c>
      <c r="AT489">
        <f t="shared" si="137"/>
        <v>153.85</v>
      </c>
      <c r="AU489">
        <f t="shared" si="138"/>
        <v>28</v>
      </c>
      <c r="AV489" s="82">
        <f t="shared" si="139"/>
        <v>92.92</v>
      </c>
      <c r="AW489" s="82">
        <f t="shared" si="140"/>
        <v>60.93</v>
      </c>
      <c r="AX489" s="82">
        <f t="shared" si="141"/>
        <v>11.68</v>
      </c>
      <c r="AY489" s="82">
        <f t="shared" si="142"/>
        <v>16.32</v>
      </c>
      <c r="AZ489" s="82">
        <f t="shared" si="143"/>
        <v>153.85</v>
      </c>
      <c r="BA489" s="82">
        <f t="shared" si="144"/>
        <v>28</v>
      </c>
      <c r="BB489" s="82">
        <f t="shared" si="145"/>
        <v>181.85</v>
      </c>
      <c r="BE489" t="str">
        <f t="shared" si="146"/>
        <v>8412_KZ_TP1_SEXE1</v>
      </c>
      <c r="BF489">
        <v>1</v>
      </c>
      <c r="BG489" t="s">
        <v>199</v>
      </c>
      <c r="BH489" t="s">
        <v>223</v>
      </c>
      <c r="BI489" t="s">
        <v>141</v>
      </c>
      <c r="BJ489" s="61">
        <v>240.06648963848099</v>
      </c>
      <c r="BK489" s="61">
        <f t="shared" si="147"/>
        <v>240.06648963848099</v>
      </c>
    </row>
    <row r="490" spans="1:63" x14ac:dyDescent="0.35">
      <c r="A490" t="str">
        <f t="shared" si="133"/>
        <v>8404_Construction _2</v>
      </c>
      <c r="B490" t="str">
        <f>INDEX(PDC!$F$1:$G$40,MATCH('RP2016'!C490,PDC!F:F,0),MATCH(PDC!$G$1,PDC!$F$1:$G$1,0))</f>
        <v xml:space="preserve">Construction </v>
      </c>
      <c r="C490" t="s">
        <v>216</v>
      </c>
      <c r="D490" t="s">
        <v>123</v>
      </c>
      <c r="E490" t="s">
        <v>200</v>
      </c>
      <c r="F490" s="58">
        <v>94.034143361860004</v>
      </c>
      <c r="G490">
        <f t="shared" si="148"/>
        <v>94.034143361860004</v>
      </c>
      <c r="AC490" t="str">
        <f t="shared" si="134"/>
        <v>8406_Ouvriers non qualifiés de type artisanal_1</v>
      </c>
      <c r="AD490" t="str">
        <f>INDEX(PDC!$I$1:$L$33,MATCH('RP2016'!AF490,PDC!I:I,0),MATCH(PDC!$K$1,PDC!$I$1:$L$1,0))</f>
        <v>Ouvriers non qualifiés de type artisanal</v>
      </c>
      <c r="AE490" t="s">
        <v>199</v>
      </c>
      <c r="AF490" t="s">
        <v>291</v>
      </c>
      <c r="AG490" t="s">
        <v>129</v>
      </c>
      <c r="AH490" s="58">
        <v>1814.06177297608</v>
      </c>
      <c r="AI490">
        <f t="shared" si="135"/>
        <v>1814.06177297608</v>
      </c>
      <c r="AL490" t="str">
        <f t="shared" si="136"/>
        <v>8425_Fabrication d'équipements électriques, électroniques, informatiques ; fabrication de machines</v>
      </c>
      <c r="AM490" t="str">
        <f>INDEX(PDC!$F$42:$G$60,MATCH('RP2016'!$AO490,PDC!$F$42:$F$60,0),2)</f>
        <v>Fabrication d'équipements électriques, électroniques, informatiques ; fabrication de machines</v>
      </c>
      <c r="AN490">
        <v>8425</v>
      </c>
      <c r="AO490" t="s">
        <v>315</v>
      </c>
      <c r="AP490">
        <v>404.44</v>
      </c>
      <c r="AQ490">
        <v>104.46</v>
      </c>
      <c r="AR490">
        <v>22.49</v>
      </c>
      <c r="AS490">
        <v>22.63</v>
      </c>
      <c r="AT490">
        <f t="shared" si="137"/>
        <v>508.9</v>
      </c>
      <c r="AU490">
        <f t="shared" si="138"/>
        <v>45.12</v>
      </c>
      <c r="AV490" s="82">
        <f t="shared" si="139"/>
        <v>404.44</v>
      </c>
      <c r="AW490" s="82">
        <f t="shared" si="140"/>
        <v>104.46</v>
      </c>
      <c r="AX490" s="82">
        <f t="shared" si="141"/>
        <v>22.49</v>
      </c>
      <c r="AY490" s="82">
        <f t="shared" si="142"/>
        <v>22.63</v>
      </c>
      <c r="AZ490" s="82">
        <f t="shared" si="143"/>
        <v>508.9</v>
      </c>
      <c r="BA490" s="82">
        <f t="shared" si="144"/>
        <v>45.12</v>
      </c>
      <c r="BB490" s="82">
        <f t="shared" si="145"/>
        <v>554.02</v>
      </c>
      <c r="BE490" t="str">
        <f t="shared" si="146"/>
        <v>8412_KZ_TP2_SEXE1</v>
      </c>
      <c r="BF490">
        <v>1</v>
      </c>
      <c r="BG490" t="s">
        <v>200</v>
      </c>
      <c r="BH490" t="s">
        <v>223</v>
      </c>
      <c r="BI490" t="s">
        <v>141</v>
      </c>
      <c r="BJ490" s="83">
        <v>4.9098671726755203</v>
      </c>
      <c r="BK490" s="61" t="str">
        <f t="shared" si="147"/>
        <v>(s)</v>
      </c>
    </row>
    <row r="491" spans="1:63" x14ac:dyDescent="0.35">
      <c r="A491" t="str">
        <f t="shared" si="133"/>
        <v>8404_Commerce ; réparation d'automobiles et de motocycles_1</v>
      </c>
      <c r="B491" t="str">
        <f>INDEX(PDC!$F$1:$G$40,MATCH('RP2016'!C491,PDC!F:F,0),MATCH(PDC!$G$1,PDC!$F$1:$G$1,0))</f>
        <v>Commerce ; réparation d'automobiles et de motocycles</v>
      </c>
      <c r="C491" t="s">
        <v>217</v>
      </c>
      <c r="D491" t="s">
        <v>123</v>
      </c>
      <c r="E491" t="s">
        <v>199</v>
      </c>
      <c r="F491" s="58">
        <v>641.21487107940095</v>
      </c>
      <c r="G491">
        <f t="shared" si="148"/>
        <v>641.21487107940095</v>
      </c>
      <c r="AC491" t="str">
        <f t="shared" si="134"/>
        <v>8406_Ouvriers non qualifiés de type artisanal_2</v>
      </c>
      <c r="AD491" t="str">
        <f>INDEX(PDC!$I$1:$L$33,MATCH('RP2016'!AF491,PDC!I:I,0),MATCH(PDC!$K$1,PDC!$I$1:$L$1,0))</f>
        <v>Ouvriers non qualifiés de type artisanal</v>
      </c>
      <c r="AE491" t="s">
        <v>200</v>
      </c>
      <c r="AF491" t="s">
        <v>291</v>
      </c>
      <c r="AG491" t="s">
        <v>129</v>
      </c>
      <c r="AH491" s="58">
        <v>916.34621593672796</v>
      </c>
      <c r="AI491">
        <f t="shared" si="135"/>
        <v>916.34621593672796</v>
      </c>
      <c r="AL491" t="str">
        <f t="shared" si="136"/>
        <v>8425_Fabrication de matériels de transport</v>
      </c>
      <c r="AM491" t="str">
        <f>INDEX(PDC!$F$42:$G$60,MATCH('RP2016'!$AO491,PDC!$F$42:$F$60,0),2)</f>
        <v>Fabrication de matériels de transport</v>
      </c>
      <c r="AN491">
        <v>8425</v>
      </c>
      <c r="AO491" t="s">
        <v>316</v>
      </c>
      <c r="AP491">
        <v>203.9</v>
      </c>
      <c r="AQ491">
        <v>160.88</v>
      </c>
      <c r="AR491">
        <v>20.29</v>
      </c>
      <c r="AS491">
        <v>13.83</v>
      </c>
      <c r="AT491">
        <f t="shared" si="137"/>
        <v>364.78</v>
      </c>
      <c r="AU491">
        <f t="shared" si="138"/>
        <v>34.119999999999997</v>
      </c>
      <c r="AV491" s="82">
        <f t="shared" si="139"/>
        <v>203.9</v>
      </c>
      <c r="AW491" s="82">
        <f t="shared" si="140"/>
        <v>160.88</v>
      </c>
      <c r="AX491" s="82">
        <f t="shared" si="141"/>
        <v>20.29</v>
      </c>
      <c r="AY491" s="82">
        <f t="shared" si="142"/>
        <v>13.83</v>
      </c>
      <c r="AZ491" s="82">
        <f t="shared" si="143"/>
        <v>364.78</v>
      </c>
      <c r="BA491" s="82">
        <f t="shared" si="144"/>
        <v>34.119999999999997</v>
      </c>
      <c r="BB491" s="82">
        <f t="shared" si="145"/>
        <v>398.9</v>
      </c>
      <c r="BE491" t="str">
        <f t="shared" si="146"/>
        <v>8412_LZ_TP1_SEXE1</v>
      </c>
      <c r="BF491">
        <v>1</v>
      </c>
      <c r="BG491" t="s">
        <v>199</v>
      </c>
      <c r="BH491" t="s">
        <v>224</v>
      </c>
      <c r="BI491" t="s">
        <v>141</v>
      </c>
      <c r="BJ491" s="61">
        <v>43.541639058178497</v>
      </c>
      <c r="BK491" s="61">
        <f t="shared" si="147"/>
        <v>43.541639058178497</v>
      </c>
    </row>
    <row r="492" spans="1:63" x14ac:dyDescent="0.35">
      <c r="A492" t="str">
        <f t="shared" si="133"/>
        <v>8404_Commerce ; réparation d'automobiles et de motocycles_2</v>
      </c>
      <c r="B492" t="str">
        <f>INDEX(PDC!$F$1:$G$40,MATCH('RP2016'!C492,PDC!F:F,0),MATCH(PDC!$G$1,PDC!$F$1:$G$1,0))</f>
        <v>Commerce ; réparation d'automobiles et de motocycles</v>
      </c>
      <c r="C492" t="s">
        <v>217</v>
      </c>
      <c r="D492" t="s">
        <v>123</v>
      </c>
      <c r="E492" t="s">
        <v>200</v>
      </c>
      <c r="F492" s="58">
        <v>689.859555897164</v>
      </c>
      <c r="G492">
        <f t="shared" si="148"/>
        <v>689.859555897164</v>
      </c>
      <c r="AC492" t="str">
        <f t="shared" si="134"/>
        <v>8406_Ouvriers agricoles_1</v>
      </c>
      <c r="AD492" t="str">
        <f>INDEX(PDC!$I$1:$L$33,MATCH('RP2016'!AF492,PDC!I:I,0),MATCH(PDC!$K$1,PDC!$I$1:$L$1,0))</f>
        <v>Ouvriers agricoles</v>
      </c>
      <c r="AE492" t="s">
        <v>199</v>
      </c>
      <c r="AF492" t="s">
        <v>109</v>
      </c>
      <c r="AG492" t="s">
        <v>129</v>
      </c>
      <c r="AH492" s="58">
        <v>138.851667337355</v>
      </c>
      <c r="AI492">
        <f t="shared" si="135"/>
        <v>138.851667337355</v>
      </c>
      <c r="AL492" t="str">
        <f t="shared" si="136"/>
        <v>8425_Fabrication d'autres produits industriels</v>
      </c>
      <c r="AM492" t="str">
        <f>INDEX(PDC!$F$42:$G$60,MATCH('RP2016'!$AO492,PDC!$F$42:$F$60,0),2)</f>
        <v>Fabrication d'autres produits industriels</v>
      </c>
      <c r="AN492">
        <v>8425</v>
      </c>
      <c r="AO492" t="s">
        <v>317</v>
      </c>
      <c r="AP492">
        <v>4445.88</v>
      </c>
      <c r="AQ492">
        <v>2428.39</v>
      </c>
      <c r="AR492">
        <v>419.11</v>
      </c>
      <c r="AS492">
        <v>242.08</v>
      </c>
      <c r="AT492">
        <f t="shared" si="137"/>
        <v>6874.27</v>
      </c>
      <c r="AU492">
        <f t="shared" si="138"/>
        <v>661.19</v>
      </c>
      <c r="AV492" s="82">
        <f t="shared" si="139"/>
        <v>4445.88</v>
      </c>
      <c r="AW492" s="82">
        <f t="shared" si="140"/>
        <v>2428.39</v>
      </c>
      <c r="AX492" s="82">
        <f t="shared" si="141"/>
        <v>419.11</v>
      </c>
      <c r="AY492" s="82">
        <f t="shared" si="142"/>
        <v>242.08</v>
      </c>
      <c r="AZ492" s="82">
        <f t="shared" si="143"/>
        <v>6874.27</v>
      </c>
      <c r="BA492" s="82">
        <f t="shared" si="144"/>
        <v>661.19</v>
      </c>
      <c r="BB492" s="82">
        <f t="shared" si="145"/>
        <v>7535.4600000000009</v>
      </c>
      <c r="BE492" t="str">
        <f t="shared" si="146"/>
        <v>8412_MN_TP1_SEXE1</v>
      </c>
      <c r="BF492">
        <v>1</v>
      </c>
      <c r="BG492" t="s">
        <v>199</v>
      </c>
      <c r="BH492" t="s">
        <v>320</v>
      </c>
      <c r="BI492" t="s">
        <v>141</v>
      </c>
      <c r="BJ492" s="61">
        <v>741.202372677943</v>
      </c>
      <c r="BK492" s="61">
        <f t="shared" si="147"/>
        <v>741.202372677943</v>
      </c>
    </row>
    <row r="493" spans="1:63" x14ac:dyDescent="0.35">
      <c r="A493" t="str">
        <f t="shared" si="133"/>
        <v>8404_Transports et entreposage _1</v>
      </c>
      <c r="B493" t="str">
        <f>INDEX(PDC!$F$1:$G$40,MATCH('RP2016'!C493,PDC!F:F,0),MATCH(PDC!$G$1,PDC!$F$1:$G$1,0))</f>
        <v xml:space="preserve">Transports et entreposage </v>
      </c>
      <c r="C493" t="s">
        <v>218</v>
      </c>
      <c r="D493" t="s">
        <v>123</v>
      </c>
      <c r="E493" t="s">
        <v>199</v>
      </c>
      <c r="F493" s="58">
        <v>323.87372438970903</v>
      </c>
      <c r="G493">
        <f t="shared" si="148"/>
        <v>323.87372438970903</v>
      </c>
      <c r="AC493" t="str">
        <f t="shared" si="134"/>
        <v>8406_Ouvriers agricoles_2</v>
      </c>
      <c r="AD493" t="str">
        <f>INDEX(PDC!$I$1:$L$33,MATCH('RP2016'!AF493,PDC!I:I,0),MATCH(PDC!$K$1,PDC!$I$1:$L$1,0))</f>
        <v>Ouvriers agricoles</v>
      </c>
      <c r="AE493" t="s">
        <v>200</v>
      </c>
      <c r="AF493" t="s">
        <v>109</v>
      </c>
      <c r="AG493" t="s">
        <v>129</v>
      </c>
      <c r="AH493" s="58">
        <v>80.575463621630306</v>
      </c>
      <c r="AI493">
        <f t="shared" si="135"/>
        <v>80.575463621630306</v>
      </c>
      <c r="AL493" t="str">
        <f t="shared" si="136"/>
        <v>8425_Industries extractives,  énergie, eau, gestion des déchets et dépollution</v>
      </c>
      <c r="AM493" t="str">
        <f>INDEX(PDC!$F$42:$G$60,MATCH('RP2016'!$AO493,PDC!$F$42:$F$60,0),2)</f>
        <v>Industries extractives,  énergie, eau, gestion des déchets et dépollution</v>
      </c>
      <c r="AN493">
        <v>8425</v>
      </c>
      <c r="AO493" t="s">
        <v>318</v>
      </c>
      <c r="AP493">
        <v>86.62</v>
      </c>
      <c r="AQ493">
        <v>40.57</v>
      </c>
      <c r="AR493">
        <v>14.85</v>
      </c>
      <c r="AS493">
        <v>14.9</v>
      </c>
      <c r="AT493">
        <f t="shared" si="137"/>
        <v>127.19</v>
      </c>
      <c r="AU493">
        <f t="shared" si="138"/>
        <v>29.75</v>
      </c>
      <c r="AV493" s="82">
        <f t="shared" si="139"/>
        <v>86.62</v>
      </c>
      <c r="AW493" s="82">
        <f t="shared" si="140"/>
        <v>40.57</v>
      </c>
      <c r="AX493" s="82">
        <f t="shared" si="141"/>
        <v>14.85</v>
      </c>
      <c r="AY493" s="82">
        <f t="shared" si="142"/>
        <v>14.9</v>
      </c>
      <c r="AZ493" s="82">
        <f t="shared" si="143"/>
        <v>127.19</v>
      </c>
      <c r="BA493" s="82">
        <f t="shared" si="144"/>
        <v>29.75</v>
      </c>
      <c r="BB493" s="82">
        <f t="shared" si="145"/>
        <v>156.94</v>
      </c>
      <c r="BE493" t="str">
        <f t="shared" si="146"/>
        <v>8412_MN_TP2_SEXE1</v>
      </c>
      <c r="BF493">
        <v>1</v>
      </c>
      <c r="BG493" t="s">
        <v>200</v>
      </c>
      <c r="BH493" t="s">
        <v>320</v>
      </c>
      <c r="BI493" t="s">
        <v>141</v>
      </c>
      <c r="BJ493" s="61">
        <v>48.150782320514203</v>
      </c>
      <c r="BK493" s="61">
        <f t="shared" si="147"/>
        <v>48.150782320514203</v>
      </c>
    </row>
    <row r="494" spans="1:63" x14ac:dyDescent="0.35">
      <c r="A494" t="str">
        <f t="shared" si="133"/>
        <v>8404_Transports et entreposage _2</v>
      </c>
      <c r="B494" t="str">
        <f>INDEX(PDC!$F$1:$G$40,MATCH('RP2016'!C494,PDC!F:F,0),MATCH(PDC!$G$1,PDC!$F$1:$G$1,0))</f>
        <v xml:space="preserve">Transports et entreposage </v>
      </c>
      <c r="C494" t="s">
        <v>218</v>
      </c>
      <c r="D494" t="s">
        <v>123</v>
      </c>
      <c r="E494" t="s">
        <v>200</v>
      </c>
      <c r="F494" s="58">
        <v>149.21388770872301</v>
      </c>
      <c r="G494">
        <f t="shared" si="148"/>
        <v>149.21388770872301</v>
      </c>
      <c r="AC494" t="str">
        <f t="shared" si="134"/>
        <v>8407_Professions libérales*_1</v>
      </c>
      <c r="AD494" t="str">
        <f>INDEX(PDC!$I$1:$L$33,MATCH('RP2016'!AF494,PDC!I:I,0),MATCH(PDC!$K$1,PDC!$I$1:$L$1,0))</f>
        <v>Professions libérales*</v>
      </c>
      <c r="AE494" t="s">
        <v>199</v>
      </c>
      <c r="AF494" t="s">
        <v>273</v>
      </c>
      <c r="AG494" t="s">
        <v>131</v>
      </c>
      <c r="AH494" s="58">
        <v>21.5874819943323</v>
      </c>
      <c r="AI494">
        <f t="shared" si="135"/>
        <v>21.5874819943323</v>
      </c>
      <c r="AL494" t="str">
        <f t="shared" si="136"/>
        <v>8425_Construction</v>
      </c>
      <c r="AM494" t="str">
        <f>INDEX(PDC!$F$42:$G$60,MATCH('RP2016'!$AO494,PDC!$F$42:$F$60,0),2)</f>
        <v>Construction</v>
      </c>
      <c r="AN494">
        <v>8425</v>
      </c>
      <c r="AO494" t="s">
        <v>216</v>
      </c>
      <c r="AP494">
        <v>766.21</v>
      </c>
      <c r="AQ494">
        <v>91.58</v>
      </c>
      <c r="AR494">
        <v>158.94999999999999</v>
      </c>
      <c r="AS494">
        <v>2.82</v>
      </c>
      <c r="AT494">
        <f t="shared" si="137"/>
        <v>857.79000000000008</v>
      </c>
      <c r="AU494">
        <f t="shared" si="138"/>
        <v>161.76999999999998</v>
      </c>
      <c r="AV494" s="82">
        <f t="shared" si="139"/>
        <v>766.21</v>
      </c>
      <c r="AW494" s="82">
        <f t="shared" si="140"/>
        <v>91.58</v>
      </c>
      <c r="AX494" s="82">
        <f t="shared" si="141"/>
        <v>158.94999999999999</v>
      </c>
      <c r="AY494" s="82" t="str">
        <f t="shared" si="142"/>
        <v>(s)</v>
      </c>
      <c r="AZ494" s="82">
        <f t="shared" si="143"/>
        <v>857.79000000000008</v>
      </c>
      <c r="BA494" s="82">
        <f t="shared" si="144"/>
        <v>161.76999999999998</v>
      </c>
      <c r="BB494" s="82">
        <f t="shared" si="145"/>
        <v>1019.5600000000001</v>
      </c>
      <c r="BE494" t="str">
        <f t="shared" si="146"/>
        <v>8412_OQ_TP1_SEXE1</v>
      </c>
      <c r="BF494">
        <v>1</v>
      </c>
      <c r="BG494" t="s">
        <v>199</v>
      </c>
      <c r="BH494" t="s">
        <v>321</v>
      </c>
      <c r="BI494" t="s">
        <v>141</v>
      </c>
      <c r="BJ494" s="61">
        <v>830.30064290857297</v>
      </c>
      <c r="BK494" s="61">
        <f t="shared" si="147"/>
        <v>830.30064290857297</v>
      </c>
    </row>
    <row r="495" spans="1:63" x14ac:dyDescent="0.35">
      <c r="A495" t="str">
        <f t="shared" si="133"/>
        <v>8404_Hébergement et restauration_1</v>
      </c>
      <c r="B495" t="str">
        <f>INDEX(PDC!$F$1:$G$40,MATCH('RP2016'!C495,PDC!F:F,0),MATCH(PDC!$G$1,PDC!$F$1:$G$1,0))</f>
        <v>Hébergement et restauration</v>
      </c>
      <c r="C495" t="s">
        <v>219</v>
      </c>
      <c r="D495" t="s">
        <v>123</v>
      </c>
      <c r="E495" t="s">
        <v>199</v>
      </c>
      <c r="F495" s="58">
        <v>164.67482224863801</v>
      </c>
      <c r="G495">
        <f t="shared" si="148"/>
        <v>164.67482224863801</v>
      </c>
      <c r="AC495" t="str">
        <f t="shared" si="134"/>
        <v>8407_Professions libérales*_2</v>
      </c>
      <c r="AD495" t="str">
        <f>INDEX(PDC!$I$1:$L$33,MATCH('RP2016'!AF495,PDC!I:I,0),MATCH(PDC!$K$1,PDC!$I$1:$L$1,0))</f>
        <v>Professions libérales*</v>
      </c>
      <c r="AE495" t="s">
        <v>200</v>
      </c>
      <c r="AF495" t="s">
        <v>273</v>
      </c>
      <c r="AG495" t="s">
        <v>131</v>
      </c>
      <c r="AH495" s="58">
        <v>120.733763807274</v>
      </c>
      <c r="AI495">
        <f t="shared" si="135"/>
        <v>120.733763807274</v>
      </c>
      <c r="AL495" t="str">
        <f t="shared" si="136"/>
        <v>8425_Commerce ; réparation d'automobiles et de motocycles</v>
      </c>
      <c r="AM495" t="str">
        <f>INDEX(PDC!$F$42:$G$60,MATCH('RP2016'!$AO495,PDC!$F$42:$F$60,0),2)</f>
        <v>Commerce ; réparation d'automobiles et de motocycles</v>
      </c>
      <c r="AN495">
        <v>8425</v>
      </c>
      <c r="AO495" t="s">
        <v>217</v>
      </c>
      <c r="AP495">
        <v>1121.1400000000001</v>
      </c>
      <c r="AQ495">
        <v>1076.77</v>
      </c>
      <c r="AR495">
        <v>120.71</v>
      </c>
      <c r="AS495">
        <v>184.32</v>
      </c>
      <c r="AT495">
        <f t="shared" si="137"/>
        <v>2197.91</v>
      </c>
      <c r="AU495">
        <f t="shared" si="138"/>
        <v>305.02999999999997</v>
      </c>
      <c r="AV495" s="82">
        <f t="shared" si="139"/>
        <v>1121.1400000000001</v>
      </c>
      <c r="AW495" s="82">
        <f t="shared" si="140"/>
        <v>1076.77</v>
      </c>
      <c r="AX495" s="82">
        <f t="shared" si="141"/>
        <v>120.71</v>
      </c>
      <c r="AY495" s="82">
        <f t="shared" si="142"/>
        <v>184.32</v>
      </c>
      <c r="AZ495" s="82">
        <f t="shared" si="143"/>
        <v>2197.91</v>
      </c>
      <c r="BA495" s="82">
        <f t="shared" si="144"/>
        <v>305.02999999999997</v>
      </c>
      <c r="BB495" s="82">
        <f t="shared" si="145"/>
        <v>2502.9399999999996</v>
      </c>
      <c r="BE495" t="str">
        <f t="shared" si="146"/>
        <v>8412_OQ_TP2_SEXE1</v>
      </c>
      <c r="BF495">
        <v>1</v>
      </c>
      <c r="BG495" t="s">
        <v>200</v>
      </c>
      <c r="BH495" t="s">
        <v>321</v>
      </c>
      <c r="BI495" t="s">
        <v>141</v>
      </c>
      <c r="BJ495" s="61">
        <v>239.684859081025</v>
      </c>
      <c r="BK495" s="61">
        <f t="shared" si="147"/>
        <v>239.684859081025</v>
      </c>
    </row>
    <row r="496" spans="1:63" x14ac:dyDescent="0.35">
      <c r="A496" t="str">
        <f t="shared" si="133"/>
        <v>8404_Hébergement et restauration_2</v>
      </c>
      <c r="B496" t="str">
        <f>INDEX(PDC!$F$1:$G$40,MATCH('RP2016'!C496,PDC!F:F,0),MATCH(PDC!$G$1,PDC!$F$1:$G$1,0))</f>
        <v>Hébergement et restauration</v>
      </c>
      <c r="C496" t="s">
        <v>219</v>
      </c>
      <c r="D496" t="s">
        <v>123</v>
      </c>
      <c r="E496" t="s">
        <v>200</v>
      </c>
      <c r="F496" s="58">
        <v>179.13455275489801</v>
      </c>
      <c r="G496">
        <f t="shared" si="148"/>
        <v>179.13455275489801</v>
      </c>
      <c r="AC496" t="str">
        <f t="shared" si="134"/>
        <v>8407_Cadres de la fonction publique_1</v>
      </c>
      <c r="AD496" t="str">
        <f>INDEX(PDC!$I$1:$L$33,MATCH('RP2016'!AF496,PDC!I:I,0),MATCH(PDC!$K$1,PDC!$I$1:$L$1,0))</f>
        <v>Cadres de la fonction publique</v>
      </c>
      <c r="AE496" t="s">
        <v>199</v>
      </c>
      <c r="AF496" t="s">
        <v>274</v>
      </c>
      <c r="AG496" t="s">
        <v>131</v>
      </c>
      <c r="AH496" s="58">
        <v>362.36487981771302</v>
      </c>
      <c r="AI496">
        <f t="shared" si="135"/>
        <v>362.36487981771302</v>
      </c>
      <c r="AL496" t="str">
        <f t="shared" si="136"/>
        <v>8425_Transports et entreposage</v>
      </c>
      <c r="AM496" t="str">
        <f>INDEX(PDC!$F$42:$G$60,MATCH('RP2016'!$AO496,PDC!$F$42:$F$60,0),2)</f>
        <v>Transports et entreposage</v>
      </c>
      <c r="AN496">
        <v>8425</v>
      </c>
      <c r="AO496" t="s">
        <v>218</v>
      </c>
      <c r="AP496">
        <v>571.79999999999995</v>
      </c>
      <c r="AQ496">
        <v>129.91999999999999</v>
      </c>
      <c r="AR496">
        <v>42.49</v>
      </c>
      <c r="AS496">
        <v>10.130000000000001</v>
      </c>
      <c r="AT496">
        <f t="shared" si="137"/>
        <v>701.71999999999991</v>
      </c>
      <c r="AU496">
        <f t="shared" si="138"/>
        <v>52.620000000000005</v>
      </c>
      <c r="AV496" s="82">
        <f t="shared" si="139"/>
        <v>571.79999999999995</v>
      </c>
      <c r="AW496" s="82">
        <f t="shared" si="140"/>
        <v>129.91999999999999</v>
      </c>
      <c r="AX496" s="82">
        <f t="shared" si="141"/>
        <v>42.49</v>
      </c>
      <c r="AY496" s="82">
        <f t="shared" si="142"/>
        <v>10.130000000000001</v>
      </c>
      <c r="AZ496" s="82">
        <f t="shared" si="143"/>
        <v>701.71999999999991</v>
      </c>
      <c r="BA496" s="82">
        <f t="shared" si="144"/>
        <v>52.620000000000005</v>
      </c>
      <c r="BB496" s="82">
        <f t="shared" si="145"/>
        <v>754.33999999999992</v>
      </c>
      <c r="BE496" t="str">
        <f t="shared" si="146"/>
        <v>8412_RU_TP1_SEXE1</v>
      </c>
      <c r="BF496">
        <v>1</v>
      </c>
      <c r="BG496" t="s">
        <v>199</v>
      </c>
      <c r="BH496" t="s">
        <v>322</v>
      </c>
      <c r="BI496" t="s">
        <v>141</v>
      </c>
      <c r="BJ496" s="61">
        <v>174.408007659503</v>
      </c>
      <c r="BK496" s="61">
        <f t="shared" si="147"/>
        <v>174.408007659503</v>
      </c>
    </row>
    <row r="497" spans="1:63" x14ac:dyDescent="0.35">
      <c r="A497" t="str">
        <f t="shared" si="133"/>
        <v>8404_Edition, audiovisuel et diffusion_2</v>
      </c>
      <c r="B497" t="str">
        <f>INDEX(PDC!$F$1:$G$40,MATCH('RP2016'!C497,PDC!F:F,0),MATCH(PDC!$G$1,PDC!$F$1:$G$1,0))</f>
        <v>Edition, audiovisuel et diffusion</v>
      </c>
      <c r="C497" t="s">
        <v>220</v>
      </c>
      <c r="D497" t="s">
        <v>123</v>
      </c>
      <c r="E497" t="s">
        <v>200</v>
      </c>
      <c r="F497" s="58">
        <v>5.0392851717288796</v>
      </c>
      <c r="G497">
        <f t="shared" si="148"/>
        <v>5.0392851717288796</v>
      </c>
      <c r="AA497" s="77"/>
      <c r="AC497" t="str">
        <f t="shared" si="134"/>
        <v>8407_Cadres de la fonction publique_2</v>
      </c>
      <c r="AD497" t="str">
        <f>INDEX(PDC!$I$1:$L$33,MATCH('RP2016'!AF497,PDC!I:I,0),MATCH(PDC!$K$1,PDC!$I$1:$L$1,0))</f>
        <v>Cadres de la fonction publique</v>
      </c>
      <c r="AE497" t="s">
        <v>200</v>
      </c>
      <c r="AF497" t="s">
        <v>274</v>
      </c>
      <c r="AG497" t="s">
        <v>131</v>
      </c>
      <c r="AH497" s="58">
        <v>216.07377643985299</v>
      </c>
      <c r="AI497">
        <f t="shared" si="135"/>
        <v>216.07377643985299</v>
      </c>
      <c r="AL497" t="str">
        <f t="shared" si="136"/>
        <v>8425_Hébergement et restauration</v>
      </c>
      <c r="AM497" t="str">
        <f>INDEX(PDC!$F$42:$G$60,MATCH('RP2016'!$AO497,PDC!$F$42:$F$60,0),2)</f>
        <v>Hébergement et restauration</v>
      </c>
      <c r="AN497">
        <v>8425</v>
      </c>
      <c r="AO497" t="s">
        <v>219</v>
      </c>
      <c r="AP497">
        <v>132.35</v>
      </c>
      <c r="AQ497">
        <v>174.58</v>
      </c>
      <c r="AR497">
        <v>36.99</v>
      </c>
      <c r="AS497">
        <v>33.72</v>
      </c>
      <c r="AT497">
        <f t="shared" si="137"/>
        <v>306.93</v>
      </c>
      <c r="AU497">
        <f t="shared" si="138"/>
        <v>70.710000000000008</v>
      </c>
      <c r="AV497" s="82">
        <f t="shared" si="139"/>
        <v>132.35</v>
      </c>
      <c r="AW497" s="82">
        <f t="shared" si="140"/>
        <v>174.58</v>
      </c>
      <c r="AX497" s="82">
        <f t="shared" si="141"/>
        <v>36.99</v>
      </c>
      <c r="AY497" s="82">
        <f t="shared" si="142"/>
        <v>33.72</v>
      </c>
      <c r="AZ497" s="82">
        <f t="shared" si="143"/>
        <v>306.93</v>
      </c>
      <c r="BA497" s="82">
        <f t="shared" si="144"/>
        <v>70.710000000000008</v>
      </c>
      <c r="BB497" s="82">
        <f t="shared" si="145"/>
        <v>377.64</v>
      </c>
      <c r="BE497" t="str">
        <f t="shared" si="146"/>
        <v>8412_RU_TP2_SEXE1</v>
      </c>
      <c r="BF497">
        <v>1</v>
      </c>
      <c r="BG497" t="s">
        <v>200</v>
      </c>
      <c r="BH497" t="s">
        <v>322</v>
      </c>
      <c r="BI497" t="s">
        <v>141</v>
      </c>
      <c r="BJ497" s="61">
        <v>105.217071982465</v>
      </c>
      <c r="BK497" s="61">
        <f t="shared" si="147"/>
        <v>105.217071982465</v>
      </c>
    </row>
    <row r="498" spans="1:63" x14ac:dyDescent="0.35">
      <c r="A498" t="str">
        <f t="shared" si="133"/>
        <v>8404_Télécommunications_1</v>
      </c>
      <c r="B498" t="str">
        <f>INDEX(PDC!$F$1:$G$40,MATCH('RP2016'!C498,PDC!F:F,0),MATCH(PDC!$G$1,PDC!$F$1:$G$1,0))</f>
        <v>Télécommunications</v>
      </c>
      <c r="C498" t="s">
        <v>221</v>
      </c>
      <c r="D498" t="s">
        <v>123</v>
      </c>
      <c r="E498" t="s">
        <v>199</v>
      </c>
      <c r="F498" s="58">
        <v>9.7159090909090899</v>
      </c>
      <c r="G498">
        <f t="shared" si="148"/>
        <v>9.7159090909090899</v>
      </c>
      <c r="AC498" t="str">
        <f t="shared" si="134"/>
        <v>8407_Professeurs, professions scientifiques_1</v>
      </c>
      <c r="AD498" t="str">
        <f>INDEX(PDC!$I$1:$L$33,MATCH('RP2016'!AF498,PDC!I:I,0),MATCH(PDC!$K$1,PDC!$I$1:$L$1,0))</f>
        <v>Professeurs, professions scientifiques</v>
      </c>
      <c r="AE498" t="s">
        <v>199</v>
      </c>
      <c r="AF498" t="s">
        <v>275</v>
      </c>
      <c r="AG498" t="s">
        <v>131</v>
      </c>
      <c r="AH498" s="58">
        <v>453.27171085678299</v>
      </c>
      <c r="AI498">
        <f t="shared" si="135"/>
        <v>453.27171085678299</v>
      </c>
      <c r="AL498" t="str">
        <f t="shared" si="136"/>
        <v>8425_Information et communication</v>
      </c>
      <c r="AM498" t="str">
        <f>INDEX(PDC!$F$42:$G$60,MATCH('RP2016'!$AO498,PDC!$F$42:$F$60,0),2)</f>
        <v>Information et communication</v>
      </c>
      <c r="AN498">
        <v>8425</v>
      </c>
      <c r="AO498" t="s">
        <v>319</v>
      </c>
      <c r="AP498">
        <v>34.340000000000003</v>
      </c>
      <c r="AQ498">
        <v>34.840000000000003</v>
      </c>
      <c r="AR498">
        <v>5.0199999999999996</v>
      </c>
      <c r="AS498">
        <v>2.76</v>
      </c>
      <c r="AT498">
        <f t="shared" si="137"/>
        <v>69.180000000000007</v>
      </c>
      <c r="AU498">
        <f t="shared" si="138"/>
        <v>7.7799999999999994</v>
      </c>
      <c r="AV498" s="82">
        <f t="shared" si="139"/>
        <v>34.340000000000003</v>
      </c>
      <c r="AW498" s="82">
        <f t="shared" si="140"/>
        <v>34.840000000000003</v>
      </c>
      <c r="AX498" s="82">
        <f t="shared" si="141"/>
        <v>5.0199999999999996</v>
      </c>
      <c r="AY498" s="82" t="str">
        <f t="shared" si="142"/>
        <v>(s)</v>
      </c>
      <c r="AZ498" s="82">
        <f t="shared" si="143"/>
        <v>69.180000000000007</v>
      </c>
      <c r="BA498" s="82">
        <f t="shared" si="144"/>
        <v>7.7799999999999994</v>
      </c>
      <c r="BB498" s="82">
        <f t="shared" si="145"/>
        <v>76.960000000000008</v>
      </c>
      <c r="BE498" t="str">
        <f t="shared" si="146"/>
        <v>8413_AZ_TP1_SEXE1</v>
      </c>
      <c r="BF498">
        <v>1</v>
      </c>
      <c r="BG498" t="s">
        <v>199</v>
      </c>
      <c r="BH498" t="s">
        <v>198</v>
      </c>
      <c r="BI498" t="s">
        <v>143</v>
      </c>
      <c r="BJ498" s="61">
        <v>195.244369526859</v>
      </c>
      <c r="BK498" s="61">
        <f t="shared" si="147"/>
        <v>195.244369526859</v>
      </c>
    </row>
    <row r="499" spans="1:63" x14ac:dyDescent="0.35">
      <c r="A499" t="str">
        <f t="shared" si="133"/>
        <v>8404_Activités informatiques et services d'information_1</v>
      </c>
      <c r="B499" t="str">
        <f>INDEX(PDC!$F$1:$G$40,MATCH('RP2016'!C499,PDC!F:F,0),MATCH(PDC!$G$1,PDC!$F$1:$G$1,0))</f>
        <v>Activités informatiques et services d'information</v>
      </c>
      <c r="C499" t="s">
        <v>222</v>
      </c>
      <c r="D499" t="s">
        <v>123</v>
      </c>
      <c r="E499" t="s">
        <v>199</v>
      </c>
      <c r="F499" s="58">
        <v>36.265240317881798</v>
      </c>
      <c r="G499">
        <f t="shared" si="148"/>
        <v>36.265240317881798</v>
      </c>
      <c r="AC499" t="str">
        <f t="shared" si="134"/>
        <v>8407_Professeurs, professions scientifiques_2</v>
      </c>
      <c r="AD499" t="str">
        <f>INDEX(PDC!$I$1:$L$33,MATCH('RP2016'!AF499,PDC!I:I,0),MATCH(PDC!$K$1,PDC!$I$1:$L$1,0))</f>
        <v>Professeurs, professions scientifiques</v>
      </c>
      <c r="AE499" t="s">
        <v>200</v>
      </c>
      <c r="AF499" t="s">
        <v>275</v>
      </c>
      <c r="AG499" t="s">
        <v>131</v>
      </c>
      <c r="AH499" s="58">
        <v>674.74045176264997</v>
      </c>
      <c r="AI499">
        <f t="shared" si="135"/>
        <v>674.74045176264997</v>
      </c>
      <c r="AL499" t="str">
        <f t="shared" si="136"/>
        <v>8425_Activités financières et d'assurance</v>
      </c>
      <c r="AM499" t="str">
        <f>INDEX(PDC!$F$42:$G$60,MATCH('RP2016'!$AO499,PDC!$F$42:$F$60,0),2)</f>
        <v>Activités financières et d'assurance</v>
      </c>
      <c r="AN499">
        <v>8425</v>
      </c>
      <c r="AO499" t="s">
        <v>223</v>
      </c>
      <c r="AP499">
        <v>110.29</v>
      </c>
      <c r="AQ499">
        <v>231.72</v>
      </c>
      <c r="AS499">
        <v>11</v>
      </c>
      <c r="AT499">
        <f t="shared" si="137"/>
        <v>342.01</v>
      </c>
      <c r="AU499">
        <f t="shared" si="138"/>
        <v>11</v>
      </c>
      <c r="AV499" s="82">
        <f t="shared" si="139"/>
        <v>110.29</v>
      </c>
      <c r="AW499" s="82">
        <f t="shared" si="140"/>
        <v>231.72</v>
      </c>
      <c r="AX499" s="82">
        <f t="shared" si="141"/>
        <v>0</v>
      </c>
      <c r="AY499" s="82">
        <f t="shared" si="142"/>
        <v>11</v>
      </c>
      <c r="AZ499" s="82">
        <f t="shared" si="143"/>
        <v>342.01</v>
      </c>
      <c r="BA499" s="82">
        <f t="shared" si="144"/>
        <v>11</v>
      </c>
      <c r="BB499" s="82">
        <f t="shared" si="145"/>
        <v>353.01</v>
      </c>
      <c r="BE499" t="str">
        <f t="shared" si="146"/>
        <v>8413_AZ_TP2_SEXE1</v>
      </c>
      <c r="BF499">
        <v>1</v>
      </c>
      <c r="BG499" t="s">
        <v>200</v>
      </c>
      <c r="BH499" t="s">
        <v>198</v>
      </c>
      <c r="BI499" t="s">
        <v>143</v>
      </c>
      <c r="BJ499" s="61">
        <v>9.9466537342386001</v>
      </c>
      <c r="BK499" s="61">
        <f t="shared" si="147"/>
        <v>9.9466537342386001</v>
      </c>
    </row>
    <row r="500" spans="1:63" x14ac:dyDescent="0.35">
      <c r="A500" t="str">
        <f t="shared" si="133"/>
        <v>8404_Activités financières et d'assurance_1</v>
      </c>
      <c r="B500" t="str">
        <f>INDEX(PDC!$F$1:$G$40,MATCH('RP2016'!C500,PDC!F:F,0),MATCH(PDC!$G$1,PDC!$F$1:$G$1,0))</f>
        <v>Activités financières et d'assurance</v>
      </c>
      <c r="C500" t="s">
        <v>223</v>
      </c>
      <c r="D500" t="s">
        <v>123</v>
      </c>
      <c r="E500" t="s">
        <v>199</v>
      </c>
      <c r="F500" s="58">
        <v>77.796106070615494</v>
      </c>
      <c r="G500">
        <f t="shared" si="148"/>
        <v>77.796106070615494</v>
      </c>
      <c r="AC500" t="str">
        <f t="shared" si="134"/>
        <v>8407_Professions de l'information, des arts et des spectacles_1</v>
      </c>
      <c r="AD500" t="str">
        <f>INDEX(PDC!$I$1:$L$33,MATCH('RP2016'!AF500,PDC!I:I,0),MATCH(PDC!$K$1,PDC!$I$1:$L$1,0))</f>
        <v>Professions de l'information, des arts et des spectacles</v>
      </c>
      <c r="AE500" t="s">
        <v>199</v>
      </c>
      <c r="AF500" t="s">
        <v>276</v>
      </c>
      <c r="AG500" t="s">
        <v>131</v>
      </c>
      <c r="AH500" s="58">
        <v>329.31207355838302</v>
      </c>
      <c r="AI500">
        <f t="shared" si="135"/>
        <v>329.31207355838302</v>
      </c>
      <c r="AL500" t="str">
        <f t="shared" si="136"/>
        <v>8425_Activités immobilières</v>
      </c>
      <c r="AM500" t="str">
        <f>INDEX(PDC!$F$42:$G$60,MATCH('RP2016'!$AO500,PDC!$F$42:$F$60,0),2)</f>
        <v>Activités immobilières</v>
      </c>
      <c r="AN500">
        <v>8425</v>
      </c>
      <c r="AO500" t="s">
        <v>224</v>
      </c>
      <c r="AP500">
        <v>78.27</v>
      </c>
      <c r="AQ500">
        <v>84.48</v>
      </c>
      <c r="AR500">
        <v>17.71</v>
      </c>
      <c r="AS500">
        <v>13.06</v>
      </c>
      <c r="AT500">
        <f t="shared" si="137"/>
        <v>162.75</v>
      </c>
      <c r="AU500">
        <f t="shared" si="138"/>
        <v>30.770000000000003</v>
      </c>
      <c r="AV500" s="82">
        <f t="shared" si="139"/>
        <v>78.27</v>
      </c>
      <c r="AW500" s="82">
        <f t="shared" si="140"/>
        <v>84.48</v>
      </c>
      <c r="AX500" s="82">
        <f t="shared" si="141"/>
        <v>17.71</v>
      </c>
      <c r="AY500" s="82">
        <f t="shared" si="142"/>
        <v>13.06</v>
      </c>
      <c r="AZ500" s="82">
        <f t="shared" si="143"/>
        <v>162.75</v>
      </c>
      <c r="BA500" s="82">
        <f t="shared" si="144"/>
        <v>30.770000000000003</v>
      </c>
      <c r="BB500" s="82">
        <f t="shared" si="145"/>
        <v>193.52</v>
      </c>
      <c r="BE500" t="str">
        <f t="shared" si="146"/>
        <v>8413_C1_TP1_SEXE1</v>
      </c>
      <c r="BF500">
        <v>1</v>
      </c>
      <c r="BG500" t="s">
        <v>199</v>
      </c>
      <c r="BH500" t="s">
        <v>314</v>
      </c>
      <c r="BI500" t="s">
        <v>143</v>
      </c>
      <c r="BJ500" s="61">
        <v>441.40355925210002</v>
      </c>
      <c r="BK500" s="61">
        <f t="shared" si="147"/>
        <v>441.40355925210002</v>
      </c>
    </row>
    <row r="501" spans="1:63" x14ac:dyDescent="0.35">
      <c r="A501" t="str">
        <f t="shared" si="133"/>
        <v>8404_Activités financières et d'assurance_2</v>
      </c>
      <c r="B501" t="str">
        <f>INDEX(PDC!$F$1:$G$40,MATCH('RP2016'!C501,PDC!F:F,0),MATCH(PDC!$G$1,PDC!$F$1:$G$1,0))</f>
        <v>Activités financières et d'assurance</v>
      </c>
      <c r="C501" t="s">
        <v>223</v>
      </c>
      <c r="D501" t="s">
        <v>123</v>
      </c>
      <c r="E501" t="s">
        <v>200</v>
      </c>
      <c r="F501" s="58">
        <v>100.685800629177</v>
      </c>
      <c r="G501">
        <f t="shared" si="148"/>
        <v>100.685800629177</v>
      </c>
      <c r="AC501" t="str">
        <f t="shared" si="134"/>
        <v>8407_Professions de l'information, des arts et des spectacles_2</v>
      </c>
      <c r="AD501" t="str">
        <f>INDEX(PDC!$I$1:$L$33,MATCH('RP2016'!AF501,PDC!I:I,0),MATCH(PDC!$K$1,PDC!$I$1:$L$1,0))</f>
        <v>Professions de l'information, des arts et des spectacles</v>
      </c>
      <c r="AE501" t="s">
        <v>200</v>
      </c>
      <c r="AF501" t="s">
        <v>276</v>
      </c>
      <c r="AG501" t="s">
        <v>131</v>
      </c>
      <c r="AH501" s="58">
        <v>223.95357150601501</v>
      </c>
      <c r="AI501">
        <f t="shared" si="135"/>
        <v>223.95357150601501</v>
      </c>
      <c r="AL501" t="str">
        <f t="shared" si="136"/>
        <v>8425_Activités scientifiques et techniques ; services administratifs et de soutien</v>
      </c>
      <c r="AM501" t="str">
        <f>INDEX(PDC!$F$42:$G$60,MATCH('RP2016'!$AO501,PDC!$F$42:$F$60,0),2)</f>
        <v>Activités scientifiques et techniques ; services administratifs et de soutien</v>
      </c>
      <c r="AN501">
        <v>8425</v>
      </c>
      <c r="AO501" t="s">
        <v>320</v>
      </c>
      <c r="AP501">
        <v>597.88</v>
      </c>
      <c r="AQ501">
        <v>666.34</v>
      </c>
      <c r="AR501">
        <v>899.35</v>
      </c>
      <c r="AS501">
        <v>587.37</v>
      </c>
      <c r="AT501">
        <f t="shared" si="137"/>
        <v>1264.22</v>
      </c>
      <c r="AU501">
        <f t="shared" si="138"/>
        <v>1486.72</v>
      </c>
      <c r="AV501" s="82">
        <f t="shared" si="139"/>
        <v>597.88</v>
      </c>
      <c r="AW501" s="82">
        <f t="shared" si="140"/>
        <v>666.34</v>
      </c>
      <c r="AX501" s="82">
        <f t="shared" si="141"/>
        <v>899.35</v>
      </c>
      <c r="AY501" s="82">
        <f t="shared" si="142"/>
        <v>587.37</v>
      </c>
      <c r="AZ501" s="82">
        <f t="shared" si="143"/>
        <v>1264.22</v>
      </c>
      <c r="BA501" s="82">
        <f t="shared" si="144"/>
        <v>1486.72</v>
      </c>
      <c r="BB501" s="82">
        <f t="shared" si="145"/>
        <v>2750.94</v>
      </c>
      <c r="BE501" t="str">
        <f t="shared" si="146"/>
        <v>8413_C1_TP2_SEXE1</v>
      </c>
      <c r="BF501">
        <v>1</v>
      </c>
      <c r="BG501" t="s">
        <v>200</v>
      </c>
      <c r="BH501" t="s">
        <v>314</v>
      </c>
      <c r="BI501" t="s">
        <v>143</v>
      </c>
      <c r="BJ501" s="61">
        <v>17.703479357070002</v>
      </c>
      <c r="BK501" s="61">
        <f t="shared" si="147"/>
        <v>17.703479357070002</v>
      </c>
    </row>
    <row r="502" spans="1:63" x14ac:dyDescent="0.35">
      <c r="A502" t="str">
        <f t="shared" si="133"/>
        <v>8404_Activités immobilières_1</v>
      </c>
      <c r="B502" t="str">
        <f>INDEX(PDC!$F$1:$G$40,MATCH('RP2016'!C502,PDC!F:F,0),MATCH(PDC!$G$1,PDC!$F$1:$G$1,0))</f>
        <v>Activités immobilières</v>
      </c>
      <c r="C502" t="s">
        <v>224</v>
      </c>
      <c r="D502" t="s">
        <v>123</v>
      </c>
      <c r="E502" t="s">
        <v>199</v>
      </c>
      <c r="F502" s="58">
        <v>11.4502185667513</v>
      </c>
      <c r="G502">
        <f t="shared" si="148"/>
        <v>11.4502185667513</v>
      </c>
      <c r="AC502" t="str">
        <f t="shared" si="134"/>
        <v>8407_Cadres administratifs et commerciaux d'entreprise_1</v>
      </c>
      <c r="AD502" t="str">
        <f>INDEX(PDC!$I$1:$L$33,MATCH('RP2016'!AF502,PDC!I:I,0),MATCH(PDC!$K$1,PDC!$I$1:$L$1,0))</f>
        <v>Cadres administratifs et commerciaux d'entreprise</v>
      </c>
      <c r="AE502" t="s">
        <v>199</v>
      </c>
      <c r="AF502" t="s">
        <v>277</v>
      </c>
      <c r="AG502" t="s">
        <v>131</v>
      </c>
      <c r="AH502" s="58">
        <v>2144.4253072910601</v>
      </c>
      <c r="AI502">
        <f t="shared" si="135"/>
        <v>2144.4253072910601</v>
      </c>
      <c r="AL502" t="str">
        <f t="shared" si="136"/>
        <v>8425_Administration publique, enseignement, santé humaine et action sociale</v>
      </c>
      <c r="AM502" t="str">
        <f>INDEX(PDC!$F$42:$G$60,MATCH('RP2016'!$AO502,PDC!$F$42:$F$60,0),2)</f>
        <v>Administration publique, enseignement, santé humaine et action sociale</v>
      </c>
      <c r="AN502">
        <v>8425</v>
      </c>
      <c r="AO502" t="s">
        <v>321</v>
      </c>
      <c r="AP502">
        <v>315.56</v>
      </c>
      <c r="AQ502">
        <v>1163.3800000000001</v>
      </c>
      <c r="AR502">
        <v>160.5</v>
      </c>
      <c r="AS502">
        <v>457.59</v>
      </c>
      <c r="AT502">
        <f t="shared" si="137"/>
        <v>1478.94</v>
      </c>
      <c r="AU502">
        <f t="shared" si="138"/>
        <v>618.08999999999992</v>
      </c>
      <c r="AV502" s="82">
        <f t="shared" si="139"/>
        <v>315.56</v>
      </c>
      <c r="AW502" s="82">
        <f t="shared" si="140"/>
        <v>1163.3800000000001</v>
      </c>
      <c r="AX502" s="82">
        <f t="shared" si="141"/>
        <v>160.5</v>
      </c>
      <c r="AY502" s="82">
        <f t="shared" si="142"/>
        <v>457.59</v>
      </c>
      <c r="AZ502" s="82">
        <f t="shared" si="143"/>
        <v>1478.94</v>
      </c>
      <c r="BA502" s="82">
        <f t="shared" si="144"/>
        <v>618.08999999999992</v>
      </c>
      <c r="BB502" s="82">
        <f t="shared" si="145"/>
        <v>2097.0299999999997</v>
      </c>
      <c r="BE502" t="str">
        <f t="shared" si="146"/>
        <v>8413_C3_TP1_SEXE1</v>
      </c>
      <c r="BF502">
        <v>1</v>
      </c>
      <c r="BG502" t="s">
        <v>199</v>
      </c>
      <c r="BH502" t="s">
        <v>315</v>
      </c>
      <c r="BI502" t="s">
        <v>143</v>
      </c>
      <c r="BJ502" s="61">
        <v>141.77673481833099</v>
      </c>
      <c r="BK502" s="61">
        <f t="shared" si="147"/>
        <v>141.77673481833099</v>
      </c>
    </row>
    <row r="503" spans="1:63" x14ac:dyDescent="0.35">
      <c r="A503" t="str">
        <f t="shared" si="133"/>
        <v>8404_Activités immobilières_2</v>
      </c>
      <c r="B503" t="str">
        <f>INDEX(PDC!$F$1:$G$40,MATCH('RP2016'!C503,PDC!F:F,0),MATCH(PDC!$G$1,PDC!$F$1:$G$1,0))</f>
        <v>Activités immobilières</v>
      </c>
      <c r="C503" t="s">
        <v>224</v>
      </c>
      <c r="D503" t="s">
        <v>123</v>
      </c>
      <c r="E503" t="s">
        <v>200</v>
      </c>
      <c r="F503" s="58">
        <v>55.2189934873089</v>
      </c>
      <c r="G503">
        <f t="shared" si="148"/>
        <v>55.2189934873089</v>
      </c>
      <c r="AC503" t="str">
        <f t="shared" si="134"/>
        <v>8407_Cadres administratifs et commerciaux d'entreprise_2</v>
      </c>
      <c r="AD503" t="str">
        <f>INDEX(PDC!$I$1:$L$33,MATCH('RP2016'!AF503,PDC!I:I,0),MATCH(PDC!$K$1,PDC!$I$1:$L$1,0))</f>
        <v>Cadres administratifs et commerciaux d'entreprise</v>
      </c>
      <c r="AE503" t="s">
        <v>200</v>
      </c>
      <c r="AF503" t="s">
        <v>277</v>
      </c>
      <c r="AG503" t="s">
        <v>131</v>
      </c>
      <c r="AH503" s="58">
        <v>1615.9129938927699</v>
      </c>
      <c r="AI503">
        <f t="shared" si="135"/>
        <v>1615.9129938927699</v>
      </c>
      <c r="AL503" t="str">
        <f t="shared" si="136"/>
        <v>8425_Autres activités de services</v>
      </c>
      <c r="AM503" t="str">
        <f>INDEX(PDC!$F$42:$G$60,MATCH('RP2016'!$AO503,PDC!$F$42:$F$60,0),2)</f>
        <v>Autres activités de services</v>
      </c>
      <c r="AN503">
        <v>8425</v>
      </c>
      <c r="AO503" t="s">
        <v>322</v>
      </c>
      <c r="AP503">
        <v>82.28</v>
      </c>
      <c r="AQ503">
        <v>185.2</v>
      </c>
      <c r="AR503">
        <v>64.900000000000006</v>
      </c>
      <c r="AS503">
        <v>89.5</v>
      </c>
      <c r="AT503">
        <f t="shared" si="137"/>
        <v>267.48</v>
      </c>
      <c r="AU503">
        <f t="shared" si="138"/>
        <v>154.4</v>
      </c>
      <c r="AV503" s="82">
        <f t="shared" si="139"/>
        <v>82.28</v>
      </c>
      <c r="AW503" s="82">
        <f t="shared" si="140"/>
        <v>185.2</v>
      </c>
      <c r="AX503" s="82">
        <f t="shared" si="141"/>
        <v>64.900000000000006</v>
      </c>
      <c r="AY503" s="82">
        <f t="shared" si="142"/>
        <v>89.5</v>
      </c>
      <c r="AZ503" s="82">
        <f t="shared" si="143"/>
        <v>267.48</v>
      </c>
      <c r="BA503" s="82">
        <f t="shared" si="144"/>
        <v>154.4</v>
      </c>
      <c r="BB503" s="82">
        <f t="shared" si="145"/>
        <v>421.88</v>
      </c>
      <c r="BE503" t="str">
        <f t="shared" si="146"/>
        <v>8413_C3_TP2_SEXE1</v>
      </c>
      <c r="BF503">
        <v>1</v>
      </c>
      <c r="BG503" t="s">
        <v>200</v>
      </c>
      <c r="BH503" t="s">
        <v>315</v>
      </c>
      <c r="BI503" t="s">
        <v>143</v>
      </c>
      <c r="BJ503" s="61">
        <v>14.918898528857</v>
      </c>
      <c r="BK503" s="61">
        <f t="shared" si="147"/>
        <v>14.918898528857</v>
      </c>
    </row>
    <row r="504" spans="1:63" x14ac:dyDescent="0.35">
      <c r="A504" t="str">
        <f t="shared" si="133"/>
        <v>8404_Activités juridiques, comptables, de gestion, d'architecture, d'ingénierie, de contrôle et d'analyses techniques_1</v>
      </c>
      <c r="B504" t="str">
        <f>INDEX(PDC!$F$1:$G$40,MATCH('RP2016'!C504,PDC!F:F,0),MATCH(PDC!$G$1,PDC!$F$1:$G$1,0))</f>
        <v>Activités juridiques, comptables, de gestion, d'architecture, d'ingénierie, de contrôle et d'analyses techniques</v>
      </c>
      <c r="C504" t="s">
        <v>225</v>
      </c>
      <c r="D504" t="s">
        <v>123</v>
      </c>
      <c r="E504" t="s">
        <v>199</v>
      </c>
      <c r="F504" s="58">
        <v>120.69821994215501</v>
      </c>
      <c r="G504">
        <f t="shared" si="148"/>
        <v>120.69821994215501</v>
      </c>
      <c r="AC504" t="str">
        <f t="shared" si="134"/>
        <v>8407_Ingénieurs et cadres techniques d'entreprise_1</v>
      </c>
      <c r="AD504" t="str">
        <f>INDEX(PDC!$I$1:$L$33,MATCH('RP2016'!AF504,PDC!I:I,0),MATCH(PDC!$K$1,PDC!$I$1:$L$1,0))</f>
        <v>Ingénieurs et cadres techniques d'entreprise</v>
      </c>
      <c r="AE504" t="s">
        <v>199</v>
      </c>
      <c r="AF504" t="s">
        <v>101</v>
      </c>
      <c r="AG504" t="s">
        <v>131</v>
      </c>
      <c r="AH504" s="58">
        <v>3223.9868479602901</v>
      </c>
      <c r="AI504">
        <f t="shared" si="135"/>
        <v>3223.9868479602901</v>
      </c>
      <c r="AL504" t="str">
        <f t="shared" si="136"/>
        <v>8425_Tous secteurs</v>
      </c>
      <c r="AM504" t="str">
        <f>INDEX(PDC!$F$42:$G$60,MATCH('RP2016'!$AO504,PDC!$F$42:$F$60,0),2)</f>
        <v>Tous secteurs</v>
      </c>
      <c r="AN504">
        <v>8425</v>
      </c>
      <c r="AO504" t="s">
        <v>78</v>
      </c>
      <c r="AP504">
        <v>9137.9500000000007</v>
      </c>
      <c r="AQ504">
        <v>6644.03</v>
      </c>
      <c r="AR504">
        <v>2009.21</v>
      </c>
      <c r="AS504">
        <v>1702.02</v>
      </c>
      <c r="AT504">
        <f t="shared" si="137"/>
        <v>15781.98</v>
      </c>
      <c r="AU504">
        <f t="shared" si="138"/>
        <v>3711.23</v>
      </c>
      <c r="AV504" s="82">
        <f t="shared" si="139"/>
        <v>9137.9500000000007</v>
      </c>
      <c r="AW504" s="82">
        <f t="shared" si="140"/>
        <v>6644.03</v>
      </c>
      <c r="AX504" s="82">
        <f t="shared" si="141"/>
        <v>2009.21</v>
      </c>
      <c r="AY504" s="82">
        <f t="shared" si="142"/>
        <v>1702.02</v>
      </c>
      <c r="AZ504" s="82">
        <f t="shared" si="143"/>
        <v>15781.98</v>
      </c>
      <c r="BA504" s="82">
        <f t="shared" si="144"/>
        <v>3711.23</v>
      </c>
      <c r="BB504" s="82">
        <f t="shared" si="145"/>
        <v>19493.21</v>
      </c>
      <c r="BE504" t="str">
        <f t="shared" si="146"/>
        <v>8413_C4_TP1_SEXE1</v>
      </c>
      <c r="BF504">
        <v>1</v>
      </c>
      <c r="BG504" t="s">
        <v>199</v>
      </c>
      <c r="BH504" t="s">
        <v>316</v>
      </c>
      <c r="BI504" t="s">
        <v>143</v>
      </c>
      <c r="BJ504" s="61">
        <v>20.5875009009529</v>
      </c>
      <c r="BK504" s="61">
        <f t="shared" si="147"/>
        <v>20.5875009009529</v>
      </c>
    </row>
    <row r="505" spans="1:63" x14ac:dyDescent="0.35">
      <c r="A505" t="str">
        <f t="shared" si="133"/>
        <v>8404_Activités juridiques, comptables, de gestion, d'architecture, d'ingénierie, de contrôle et d'analyses techniques_2</v>
      </c>
      <c r="B505" t="str">
        <f>INDEX(PDC!$F$1:$G$40,MATCH('RP2016'!C505,PDC!F:F,0),MATCH(PDC!$G$1,PDC!$F$1:$G$1,0))</f>
        <v>Activités juridiques, comptables, de gestion, d'architecture, d'ingénierie, de contrôle et d'analyses techniques</v>
      </c>
      <c r="C505" t="s">
        <v>225</v>
      </c>
      <c r="D505" t="s">
        <v>123</v>
      </c>
      <c r="E505" t="s">
        <v>200</v>
      </c>
      <c r="F505" s="58">
        <v>160.99051496700801</v>
      </c>
      <c r="G505">
        <f t="shared" si="148"/>
        <v>160.99051496700801</v>
      </c>
      <c r="AC505" t="str">
        <f t="shared" si="134"/>
        <v>8407_Ingénieurs et cadres techniques d'entreprise_2</v>
      </c>
      <c r="AD505" t="str">
        <f>INDEX(PDC!$I$1:$L$33,MATCH('RP2016'!AF505,PDC!I:I,0),MATCH(PDC!$K$1,PDC!$I$1:$L$1,0))</f>
        <v>Ingénieurs et cadres techniques d'entreprise</v>
      </c>
      <c r="AE505" t="s">
        <v>200</v>
      </c>
      <c r="AF505" t="s">
        <v>101</v>
      </c>
      <c r="AG505" t="s">
        <v>131</v>
      </c>
      <c r="AH505" s="58">
        <v>790.314041833891</v>
      </c>
      <c r="AI505">
        <f t="shared" si="135"/>
        <v>790.314041833891</v>
      </c>
      <c r="AL505" t="str">
        <f t="shared" si="136"/>
        <v>8426_Agriculture, sylviculture et pêche</v>
      </c>
      <c r="AM505" t="str">
        <f>INDEX(PDC!$F$42:$G$60,MATCH('RP2016'!$AO505,PDC!$F$42:$F$60,0),2)</f>
        <v>Agriculture, sylviculture et pêche</v>
      </c>
      <c r="AN505">
        <v>8426</v>
      </c>
      <c r="AO505" t="s">
        <v>198</v>
      </c>
      <c r="AP505">
        <v>134.9</v>
      </c>
      <c r="AQ505">
        <v>57.51</v>
      </c>
      <c r="AR505">
        <v>28.03</v>
      </c>
      <c r="AS505">
        <v>34.130000000000003</v>
      </c>
      <c r="AT505">
        <f t="shared" si="137"/>
        <v>192.41</v>
      </c>
      <c r="AU505">
        <f t="shared" si="138"/>
        <v>62.160000000000004</v>
      </c>
      <c r="AV505" s="82">
        <f t="shared" si="139"/>
        <v>134.9</v>
      </c>
      <c r="AW505" s="82">
        <f t="shared" si="140"/>
        <v>57.51</v>
      </c>
      <c r="AX505" s="82">
        <f t="shared" si="141"/>
        <v>28.03</v>
      </c>
      <c r="AY505" s="82">
        <f t="shared" si="142"/>
        <v>34.130000000000003</v>
      </c>
      <c r="AZ505" s="82">
        <f t="shared" si="143"/>
        <v>192.41</v>
      </c>
      <c r="BA505" s="82">
        <f t="shared" si="144"/>
        <v>62.160000000000004</v>
      </c>
      <c r="BB505" s="82">
        <f t="shared" si="145"/>
        <v>254.57</v>
      </c>
      <c r="BE505" t="str">
        <f t="shared" si="146"/>
        <v>8413_C5_TP1_SEXE1</v>
      </c>
      <c r="BF505">
        <v>1</v>
      </c>
      <c r="BG505" t="s">
        <v>199</v>
      </c>
      <c r="BH505" t="s">
        <v>317</v>
      </c>
      <c r="BI505" t="s">
        <v>143</v>
      </c>
      <c r="BJ505" s="61">
        <v>2968.77068939934</v>
      </c>
      <c r="BK505" s="61">
        <f t="shared" si="147"/>
        <v>2968.77068939934</v>
      </c>
    </row>
    <row r="506" spans="1:63" x14ac:dyDescent="0.35">
      <c r="A506" t="str">
        <f t="shared" si="133"/>
        <v>8404_Recherche-développement scientifique_1</v>
      </c>
      <c r="B506" t="str">
        <f>INDEX(PDC!$F$1:$G$40,MATCH('RP2016'!C506,PDC!F:F,0),MATCH(PDC!$G$1,PDC!$F$1:$G$1,0))</f>
        <v>Recherche-développement scientifique</v>
      </c>
      <c r="C506" t="s">
        <v>226</v>
      </c>
      <c r="D506" t="s">
        <v>123</v>
      </c>
      <c r="E506" t="s">
        <v>199</v>
      </c>
      <c r="F506" s="58">
        <v>4.9999987030183304</v>
      </c>
      <c r="G506" s="58" t="s">
        <v>242</v>
      </c>
      <c r="H506" s="58"/>
      <c r="I506" s="58"/>
      <c r="J506" s="58"/>
      <c r="AC506" t="str">
        <f t="shared" si="134"/>
        <v>8407_Professeurs des écoles, instituteurs et assimilés_1</v>
      </c>
      <c r="AD506" t="str">
        <f>INDEX(PDC!$I$1:$L$33,MATCH('RP2016'!AF506,PDC!I:I,0),MATCH(PDC!$K$1,PDC!$I$1:$L$1,0))</f>
        <v>Professeurs des écoles, instituteurs et assimilés</v>
      </c>
      <c r="AE506" t="s">
        <v>199</v>
      </c>
      <c r="AF506" t="s">
        <v>103</v>
      </c>
      <c r="AG506" t="s">
        <v>131</v>
      </c>
      <c r="AH506" s="58">
        <v>772.79842245319799</v>
      </c>
      <c r="AI506">
        <f t="shared" si="135"/>
        <v>772.79842245319799</v>
      </c>
      <c r="AL506" t="str">
        <f t="shared" si="136"/>
        <v>8426_Fabrication de denrées alimentaires, de boissons et  de produits à base de tabac</v>
      </c>
      <c r="AM506" t="str">
        <f>INDEX(PDC!$F$42:$G$60,MATCH('RP2016'!$AO506,PDC!$F$42:$F$60,0),2)</f>
        <v>Fabrication de denrées alimentaires, de boissons et  de produits à base de tabac</v>
      </c>
      <c r="AN506">
        <v>8426</v>
      </c>
      <c r="AO506" t="s">
        <v>314</v>
      </c>
      <c r="AP506">
        <v>750.27</v>
      </c>
      <c r="AQ506">
        <v>581.77</v>
      </c>
      <c r="AR506">
        <v>211.97</v>
      </c>
      <c r="AS506">
        <v>155.65</v>
      </c>
      <c r="AT506">
        <f t="shared" si="137"/>
        <v>1332.04</v>
      </c>
      <c r="AU506">
        <f t="shared" si="138"/>
        <v>367.62</v>
      </c>
      <c r="AV506" s="82">
        <f t="shared" si="139"/>
        <v>750.27</v>
      </c>
      <c r="AW506" s="82">
        <f t="shared" si="140"/>
        <v>581.77</v>
      </c>
      <c r="AX506" s="82">
        <f t="shared" si="141"/>
        <v>211.97</v>
      </c>
      <c r="AY506" s="82">
        <f t="shared" si="142"/>
        <v>155.65</v>
      </c>
      <c r="AZ506" s="82">
        <f t="shared" si="143"/>
        <v>1332.04</v>
      </c>
      <c r="BA506" s="82">
        <f t="shared" si="144"/>
        <v>367.62</v>
      </c>
      <c r="BB506" s="82">
        <f t="shared" si="145"/>
        <v>1699.6599999999999</v>
      </c>
      <c r="BE506" t="str">
        <f t="shared" si="146"/>
        <v>8413_C5_TP2_SEXE1</v>
      </c>
      <c r="BF506">
        <v>1</v>
      </c>
      <c r="BG506" t="s">
        <v>200</v>
      </c>
      <c r="BH506" t="s">
        <v>317</v>
      </c>
      <c r="BI506" t="s">
        <v>143</v>
      </c>
      <c r="BJ506" s="61">
        <v>61.209847411589003</v>
      </c>
      <c r="BK506" s="61">
        <f t="shared" si="147"/>
        <v>61.209847411589003</v>
      </c>
    </row>
    <row r="507" spans="1:63" x14ac:dyDescent="0.35">
      <c r="A507" t="str">
        <f t="shared" si="133"/>
        <v>8404_Autres activités spécialisées, scientifiques et techniques_1</v>
      </c>
      <c r="B507" t="str">
        <f>INDEX(PDC!$F$1:$G$40,MATCH('RP2016'!C507,PDC!F:F,0),MATCH(PDC!$G$1,PDC!$F$1:$G$1,0))</f>
        <v>Autres activités spécialisées, scientifiques et techniques</v>
      </c>
      <c r="C507" t="s">
        <v>227</v>
      </c>
      <c r="D507" t="s">
        <v>123</v>
      </c>
      <c r="E507" t="s">
        <v>199</v>
      </c>
      <c r="F507" s="58">
        <v>15.0103942396288</v>
      </c>
      <c r="G507">
        <f t="shared" ref="G507:G522" si="149">F507</f>
        <v>15.0103942396288</v>
      </c>
      <c r="AC507" t="str">
        <f t="shared" si="134"/>
        <v>8407_Professeurs des écoles, instituteurs et assimilés_2</v>
      </c>
      <c r="AD507" t="str">
        <f>INDEX(PDC!$I$1:$L$33,MATCH('RP2016'!AF507,PDC!I:I,0),MATCH(PDC!$K$1,PDC!$I$1:$L$1,0))</f>
        <v>Professeurs des écoles, instituteurs et assimilés</v>
      </c>
      <c r="AE507" t="s">
        <v>200</v>
      </c>
      <c r="AF507" t="s">
        <v>103</v>
      </c>
      <c r="AG507" t="s">
        <v>131</v>
      </c>
      <c r="AH507" s="58">
        <v>980.63600171649205</v>
      </c>
      <c r="AI507">
        <f t="shared" si="135"/>
        <v>980.63600171649205</v>
      </c>
      <c r="AL507" t="str">
        <f t="shared" si="136"/>
        <v>8426_Fabrication d'équipements électriques, électroniques, informatiques ; fabrication de machines</v>
      </c>
      <c r="AM507" t="str">
        <f>INDEX(PDC!$F$42:$G$60,MATCH('RP2016'!$AO507,PDC!$F$42:$F$60,0),2)</f>
        <v>Fabrication d'équipements électriques, électroniques, informatiques ; fabrication de machines</v>
      </c>
      <c r="AN507">
        <v>8426</v>
      </c>
      <c r="AO507" t="s">
        <v>315</v>
      </c>
      <c r="AP507">
        <v>673.78</v>
      </c>
      <c r="AQ507">
        <v>173.71</v>
      </c>
      <c r="AR507">
        <v>43.58</v>
      </c>
      <c r="AS507">
        <v>1</v>
      </c>
      <c r="AT507">
        <f t="shared" si="137"/>
        <v>847.49</v>
      </c>
      <c r="AU507">
        <f t="shared" si="138"/>
        <v>44.58</v>
      </c>
      <c r="AV507" s="82">
        <f t="shared" si="139"/>
        <v>673.78</v>
      </c>
      <c r="AW507" s="82">
        <f t="shared" si="140"/>
        <v>173.71</v>
      </c>
      <c r="AX507" s="82">
        <f t="shared" si="141"/>
        <v>43.58</v>
      </c>
      <c r="AY507" s="82" t="str">
        <f t="shared" si="142"/>
        <v>(s)</v>
      </c>
      <c r="AZ507" s="82">
        <f t="shared" si="143"/>
        <v>847.49</v>
      </c>
      <c r="BA507" s="82">
        <f t="shared" si="144"/>
        <v>44.58</v>
      </c>
      <c r="BB507" s="82">
        <f t="shared" si="145"/>
        <v>892.07</v>
      </c>
      <c r="BE507" t="str">
        <f t="shared" si="146"/>
        <v>8413_DE_TP1_SEXE1</v>
      </c>
      <c r="BF507">
        <v>1</v>
      </c>
      <c r="BG507" t="s">
        <v>199</v>
      </c>
      <c r="BH507" t="s">
        <v>318</v>
      </c>
      <c r="BI507" t="s">
        <v>143</v>
      </c>
      <c r="BJ507" s="61">
        <v>756.70545370885304</v>
      </c>
      <c r="BK507" s="61">
        <f t="shared" si="147"/>
        <v>756.70545370885304</v>
      </c>
    </row>
    <row r="508" spans="1:63" x14ac:dyDescent="0.35">
      <c r="A508" t="str">
        <f t="shared" si="133"/>
        <v>8404_Autres activités spécialisées, scientifiques et techniques_2</v>
      </c>
      <c r="B508" t="str">
        <f>INDEX(PDC!$F$1:$G$40,MATCH('RP2016'!C508,PDC!F:F,0),MATCH(PDC!$G$1,PDC!$F$1:$G$1,0))</f>
        <v>Autres activités spécialisées, scientifiques et techniques</v>
      </c>
      <c r="C508" t="s">
        <v>227</v>
      </c>
      <c r="D508" t="s">
        <v>123</v>
      </c>
      <c r="E508" t="s">
        <v>200</v>
      </c>
      <c r="F508" s="58">
        <v>30.245002482676799</v>
      </c>
      <c r="G508">
        <f t="shared" si="149"/>
        <v>30.245002482676799</v>
      </c>
      <c r="AC508" t="str">
        <f t="shared" si="134"/>
        <v>8407_Professions intermédiaires de la santé et du travail social_1</v>
      </c>
      <c r="AD508" t="str">
        <f>INDEX(PDC!$I$1:$L$33,MATCH('RP2016'!AF508,PDC!I:I,0),MATCH(PDC!$K$1,PDC!$I$1:$L$1,0))</f>
        <v>Professions intermédiaires de la santé et du travail social</v>
      </c>
      <c r="AE508" t="s">
        <v>199</v>
      </c>
      <c r="AF508" t="s">
        <v>105</v>
      </c>
      <c r="AG508" t="s">
        <v>131</v>
      </c>
      <c r="AH508" s="58">
        <v>838.72125514040704</v>
      </c>
      <c r="AI508">
        <f t="shared" si="135"/>
        <v>838.72125514040704</v>
      </c>
      <c r="AL508" t="str">
        <f t="shared" si="136"/>
        <v>8426_Fabrication de matériels de transport</v>
      </c>
      <c r="AM508" t="str">
        <f>INDEX(PDC!$F$42:$G$60,MATCH('RP2016'!$AO508,PDC!$F$42:$F$60,0),2)</f>
        <v>Fabrication de matériels de transport</v>
      </c>
      <c r="AN508">
        <v>8426</v>
      </c>
      <c r="AO508" t="s">
        <v>316</v>
      </c>
      <c r="AP508">
        <v>156.6</v>
      </c>
      <c r="AQ508">
        <v>25.76</v>
      </c>
      <c r="AR508">
        <v>14.85</v>
      </c>
      <c r="AS508">
        <v>2.5299999999999998</v>
      </c>
      <c r="AT508">
        <f t="shared" si="137"/>
        <v>182.35999999999999</v>
      </c>
      <c r="AU508">
        <f t="shared" si="138"/>
        <v>17.38</v>
      </c>
      <c r="AV508" s="82">
        <f t="shared" si="139"/>
        <v>156.6</v>
      </c>
      <c r="AW508" s="82">
        <f t="shared" si="140"/>
        <v>25.76</v>
      </c>
      <c r="AX508" s="82">
        <f t="shared" si="141"/>
        <v>14.85</v>
      </c>
      <c r="AY508" s="82" t="str">
        <f t="shared" si="142"/>
        <v>(s)</v>
      </c>
      <c r="AZ508" s="82">
        <f t="shared" si="143"/>
        <v>182.35999999999999</v>
      </c>
      <c r="BA508" s="82">
        <f t="shared" si="144"/>
        <v>17.38</v>
      </c>
      <c r="BB508" s="82">
        <f t="shared" si="145"/>
        <v>199.73999999999998</v>
      </c>
      <c r="BE508" t="str">
        <f t="shared" si="146"/>
        <v>8413_DE_TP2_SEXE1</v>
      </c>
      <c r="BF508">
        <v>1</v>
      </c>
      <c r="BG508" t="s">
        <v>200</v>
      </c>
      <c r="BH508" t="s">
        <v>318</v>
      </c>
      <c r="BI508" t="s">
        <v>143</v>
      </c>
      <c r="BJ508" s="61">
        <v>6.8763629941784803</v>
      </c>
      <c r="BK508" s="61">
        <f t="shared" si="147"/>
        <v>6.8763629941784803</v>
      </c>
    </row>
    <row r="509" spans="1:63" x14ac:dyDescent="0.35">
      <c r="A509" t="str">
        <f t="shared" si="133"/>
        <v>8404_Activités de services administratifs et de soutien_1</v>
      </c>
      <c r="B509" t="str">
        <f>INDEX(PDC!$F$1:$G$40,MATCH('RP2016'!C509,PDC!F:F,0),MATCH(PDC!$G$1,PDC!$F$1:$G$1,0))</f>
        <v>Activités de services administratifs et de soutien</v>
      </c>
      <c r="C509" t="s">
        <v>228</v>
      </c>
      <c r="D509" t="s">
        <v>123</v>
      </c>
      <c r="E509" t="s">
        <v>199</v>
      </c>
      <c r="F509" s="58">
        <v>373.03968286703599</v>
      </c>
      <c r="G509">
        <f t="shared" si="149"/>
        <v>373.03968286703599</v>
      </c>
      <c r="AC509" t="str">
        <f t="shared" si="134"/>
        <v>8407_Professions intermédiaires de la santé et du travail social_2</v>
      </c>
      <c r="AD509" t="str">
        <f>INDEX(PDC!$I$1:$L$33,MATCH('RP2016'!AF509,PDC!I:I,0),MATCH(PDC!$K$1,PDC!$I$1:$L$1,0))</f>
        <v>Professions intermédiaires de la santé et du travail social</v>
      </c>
      <c r="AE509" t="s">
        <v>200</v>
      </c>
      <c r="AF509" t="s">
        <v>105</v>
      </c>
      <c r="AG509" t="s">
        <v>131</v>
      </c>
      <c r="AH509" s="58">
        <v>2381.3496336581502</v>
      </c>
      <c r="AI509">
        <f t="shared" si="135"/>
        <v>2381.3496336581502</v>
      </c>
      <c r="AL509" t="str">
        <f t="shared" si="136"/>
        <v>8426_Fabrication d'autres produits industriels</v>
      </c>
      <c r="AM509" t="str">
        <f>INDEX(PDC!$F$42:$G$60,MATCH('RP2016'!$AO509,PDC!$F$42:$F$60,0),2)</f>
        <v>Fabrication d'autres produits industriels</v>
      </c>
      <c r="AN509">
        <v>8426</v>
      </c>
      <c r="AO509" t="s">
        <v>317</v>
      </c>
      <c r="AP509">
        <v>3625.29</v>
      </c>
      <c r="AQ509">
        <v>1517.21</v>
      </c>
      <c r="AR509">
        <v>333.39</v>
      </c>
      <c r="AS509">
        <v>82.07</v>
      </c>
      <c r="AT509">
        <f t="shared" si="137"/>
        <v>5142.5</v>
      </c>
      <c r="AU509">
        <f t="shared" si="138"/>
        <v>415.46</v>
      </c>
      <c r="AV509" s="82">
        <f t="shared" si="139"/>
        <v>3625.29</v>
      </c>
      <c r="AW509" s="82">
        <f t="shared" si="140"/>
        <v>1517.21</v>
      </c>
      <c r="AX509" s="82">
        <f t="shared" si="141"/>
        <v>333.39</v>
      </c>
      <c r="AY509" s="82">
        <f t="shared" si="142"/>
        <v>82.07</v>
      </c>
      <c r="AZ509" s="82">
        <f t="shared" si="143"/>
        <v>5142.5</v>
      </c>
      <c r="BA509" s="82">
        <f t="shared" si="144"/>
        <v>415.46</v>
      </c>
      <c r="BB509" s="82">
        <f t="shared" si="145"/>
        <v>5557.96</v>
      </c>
      <c r="BE509" t="str">
        <f t="shared" si="146"/>
        <v>8413_FZ_TP1_SEXE1</v>
      </c>
      <c r="BF509">
        <v>1</v>
      </c>
      <c r="BG509" t="s">
        <v>199</v>
      </c>
      <c r="BH509" t="s">
        <v>216</v>
      </c>
      <c r="BI509" t="s">
        <v>143</v>
      </c>
      <c r="BJ509" s="61">
        <v>2910.8482503896098</v>
      </c>
      <c r="BK509" s="61">
        <f t="shared" si="147"/>
        <v>2910.8482503896098</v>
      </c>
    </row>
    <row r="510" spans="1:63" x14ac:dyDescent="0.35">
      <c r="A510" t="str">
        <f t="shared" si="133"/>
        <v>8404_Activités de services administratifs et de soutien_2</v>
      </c>
      <c r="B510" t="str">
        <f>INDEX(PDC!$F$1:$G$40,MATCH('RP2016'!C510,PDC!F:F,0),MATCH(PDC!$G$1,PDC!$F$1:$G$1,0))</f>
        <v>Activités de services administratifs et de soutien</v>
      </c>
      <c r="C510" t="s">
        <v>228</v>
      </c>
      <c r="D510" t="s">
        <v>123</v>
      </c>
      <c r="E510" t="s">
        <v>200</v>
      </c>
      <c r="F510" s="58">
        <v>334.70391624661698</v>
      </c>
      <c r="G510">
        <f t="shared" si="149"/>
        <v>334.70391624661698</v>
      </c>
      <c r="AC510" t="str">
        <f t="shared" si="134"/>
        <v>8407_Clergé, religieux_1</v>
      </c>
      <c r="AD510" t="str">
        <f>INDEX(PDC!$I$1:$L$33,MATCH('RP2016'!AF510,PDC!I:I,0),MATCH(PDC!$K$1,PDC!$I$1:$L$1,0))</f>
        <v>Clergé, religieux</v>
      </c>
      <c r="AE510" t="s">
        <v>199</v>
      </c>
      <c r="AF510" t="s">
        <v>292</v>
      </c>
      <c r="AG510" t="s">
        <v>131</v>
      </c>
      <c r="AH510" s="58">
        <v>56.899471355776797</v>
      </c>
      <c r="AI510">
        <f t="shared" si="135"/>
        <v>56.899471355776797</v>
      </c>
      <c r="AL510" t="str">
        <f t="shared" si="136"/>
        <v>8426_Industries extractives,  énergie, eau, gestion des déchets et dépollution</v>
      </c>
      <c r="AM510" t="str">
        <f>INDEX(PDC!$F$42:$G$60,MATCH('RP2016'!$AO510,PDC!$F$42:$F$60,0),2)</f>
        <v>Industries extractives,  énergie, eau, gestion des déchets et dépollution</v>
      </c>
      <c r="AN510">
        <v>8426</v>
      </c>
      <c r="AO510" t="s">
        <v>318</v>
      </c>
      <c r="AP510">
        <v>310.26</v>
      </c>
      <c r="AQ510">
        <v>82.99</v>
      </c>
      <c r="AR510">
        <v>27.22</v>
      </c>
      <c r="AS510">
        <v>19.399999999999999</v>
      </c>
      <c r="AT510">
        <f t="shared" si="137"/>
        <v>393.25</v>
      </c>
      <c r="AU510">
        <f t="shared" si="138"/>
        <v>46.62</v>
      </c>
      <c r="AV510" s="82">
        <f t="shared" si="139"/>
        <v>310.26</v>
      </c>
      <c r="AW510" s="82">
        <f t="shared" si="140"/>
        <v>82.99</v>
      </c>
      <c r="AX510" s="82">
        <f t="shared" si="141"/>
        <v>27.22</v>
      </c>
      <c r="AY510" s="82">
        <f t="shared" si="142"/>
        <v>19.399999999999999</v>
      </c>
      <c r="AZ510" s="82">
        <f t="shared" si="143"/>
        <v>393.25</v>
      </c>
      <c r="BA510" s="82">
        <f t="shared" si="144"/>
        <v>46.62</v>
      </c>
      <c r="BB510" s="82">
        <f t="shared" si="145"/>
        <v>439.87</v>
      </c>
      <c r="BE510" t="str">
        <f t="shared" si="146"/>
        <v>8413_FZ_TP2_SEXE1</v>
      </c>
      <c r="BF510">
        <v>1</v>
      </c>
      <c r="BG510" t="s">
        <v>200</v>
      </c>
      <c r="BH510" t="s">
        <v>216</v>
      </c>
      <c r="BI510" t="s">
        <v>143</v>
      </c>
      <c r="BJ510" s="61">
        <v>148.55662542505101</v>
      </c>
      <c r="BK510" s="61">
        <f t="shared" si="147"/>
        <v>148.55662542505101</v>
      </c>
    </row>
    <row r="511" spans="1:63" x14ac:dyDescent="0.35">
      <c r="A511" t="str">
        <f t="shared" si="133"/>
        <v>8404_Administration publique_1</v>
      </c>
      <c r="B511" t="str">
        <f>INDEX(PDC!$F$1:$G$40,MATCH('RP2016'!C511,PDC!F:F,0),MATCH(PDC!$G$1,PDC!$F$1:$G$1,0))</f>
        <v>Administration publique</v>
      </c>
      <c r="C511" t="s">
        <v>229</v>
      </c>
      <c r="D511" t="s">
        <v>123</v>
      </c>
      <c r="E511" t="s">
        <v>199</v>
      </c>
      <c r="F511" s="58">
        <v>225.08132878734301</v>
      </c>
      <c r="G511">
        <f t="shared" si="149"/>
        <v>225.08132878734301</v>
      </c>
      <c r="AC511" t="str">
        <f t="shared" si="134"/>
        <v>8407_Clergé, religieux_2</v>
      </c>
      <c r="AD511" t="str">
        <f>INDEX(PDC!$I$1:$L$33,MATCH('RP2016'!AF511,PDC!I:I,0),MATCH(PDC!$K$1,PDC!$I$1:$L$1,0))</f>
        <v>Clergé, religieux</v>
      </c>
      <c r="AE511" t="s">
        <v>200</v>
      </c>
      <c r="AF511" t="s">
        <v>292</v>
      </c>
      <c r="AG511" t="s">
        <v>131</v>
      </c>
      <c r="AH511" s="58">
        <v>41.135899217965999</v>
      </c>
      <c r="AI511">
        <f t="shared" si="135"/>
        <v>41.135899217965999</v>
      </c>
      <c r="AL511" t="str">
        <f t="shared" si="136"/>
        <v>8426_Construction</v>
      </c>
      <c r="AM511" t="str">
        <f>INDEX(PDC!$F$42:$G$60,MATCH('RP2016'!$AO511,PDC!$F$42:$F$60,0),2)</f>
        <v>Construction</v>
      </c>
      <c r="AN511">
        <v>8426</v>
      </c>
      <c r="AO511" t="s">
        <v>216</v>
      </c>
      <c r="AP511">
        <v>1876.26</v>
      </c>
      <c r="AQ511">
        <v>264.58999999999997</v>
      </c>
      <c r="AR511">
        <v>295.98</v>
      </c>
      <c r="AS511">
        <v>18.21</v>
      </c>
      <c r="AT511">
        <f t="shared" si="137"/>
        <v>2140.85</v>
      </c>
      <c r="AU511">
        <f t="shared" si="138"/>
        <v>314.19</v>
      </c>
      <c r="AV511" s="82">
        <f t="shared" si="139"/>
        <v>1876.26</v>
      </c>
      <c r="AW511" s="82">
        <f t="shared" si="140"/>
        <v>264.58999999999997</v>
      </c>
      <c r="AX511" s="82">
        <f t="shared" si="141"/>
        <v>295.98</v>
      </c>
      <c r="AY511" s="82">
        <f t="shared" si="142"/>
        <v>18.21</v>
      </c>
      <c r="AZ511" s="82">
        <f t="shared" si="143"/>
        <v>2140.85</v>
      </c>
      <c r="BA511" s="82">
        <f t="shared" si="144"/>
        <v>314.19</v>
      </c>
      <c r="BB511" s="82">
        <f t="shared" si="145"/>
        <v>2455.04</v>
      </c>
      <c r="BE511" t="str">
        <f t="shared" si="146"/>
        <v>8413_GZ_TP1_SEXE1</v>
      </c>
      <c r="BF511">
        <v>1</v>
      </c>
      <c r="BG511" t="s">
        <v>199</v>
      </c>
      <c r="BH511" t="s">
        <v>217</v>
      </c>
      <c r="BI511" t="s">
        <v>143</v>
      </c>
      <c r="BJ511" s="61">
        <v>2661.5356856004901</v>
      </c>
      <c r="BK511" s="61">
        <f t="shared" si="147"/>
        <v>2661.5356856004901</v>
      </c>
    </row>
    <row r="512" spans="1:63" x14ac:dyDescent="0.35">
      <c r="A512" t="str">
        <f t="shared" si="133"/>
        <v>8404_Administration publique_2</v>
      </c>
      <c r="B512" t="str">
        <f>INDEX(PDC!$F$1:$G$40,MATCH('RP2016'!C512,PDC!F:F,0),MATCH(PDC!$G$1,PDC!$F$1:$G$1,0))</f>
        <v>Administration publique</v>
      </c>
      <c r="C512" t="s">
        <v>229</v>
      </c>
      <c r="D512" t="s">
        <v>123</v>
      </c>
      <c r="E512" t="s">
        <v>200</v>
      </c>
      <c r="F512" s="58">
        <v>230.571976705911</v>
      </c>
      <c r="G512">
        <f t="shared" si="149"/>
        <v>230.571976705911</v>
      </c>
      <c r="AC512" t="str">
        <f t="shared" si="134"/>
        <v>8407_Professions intermédiaires administratives de la Fonction Publique_1</v>
      </c>
      <c r="AD512" t="str">
        <f>INDEX(PDC!$I$1:$L$33,MATCH('RP2016'!AF512,PDC!I:I,0),MATCH(PDC!$K$1,PDC!$I$1:$L$1,0))</f>
        <v>Professions intermédiaires administratives de la Fonction Publique</v>
      </c>
      <c r="AE512" t="s">
        <v>199</v>
      </c>
      <c r="AF512" t="s">
        <v>278</v>
      </c>
      <c r="AG512" t="s">
        <v>131</v>
      </c>
      <c r="AH512" s="58">
        <v>191.083677037608</v>
      </c>
      <c r="AI512">
        <f t="shared" si="135"/>
        <v>191.083677037608</v>
      </c>
      <c r="AL512" t="str">
        <f t="shared" si="136"/>
        <v>8426_Commerce ; réparation d'automobiles et de motocycles</v>
      </c>
      <c r="AM512" t="str">
        <f>INDEX(PDC!$F$42:$G$60,MATCH('RP2016'!$AO512,PDC!$F$42:$F$60,0),2)</f>
        <v>Commerce ; réparation d'automobiles et de motocycles</v>
      </c>
      <c r="AN512">
        <v>8426</v>
      </c>
      <c r="AO512" t="s">
        <v>217</v>
      </c>
      <c r="AP512">
        <v>3027.16</v>
      </c>
      <c r="AQ512">
        <v>2737.04</v>
      </c>
      <c r="AR512">
        <v>302.93</v>
      </c>
      <c r="AS512">
        <v>333.7</v>
      </c>
      <c r="AT512">
        <f t="shared" si="137"/>
        <v>5764.2</v>
      </c>
      <c r="AU512">
        <f t="shared" si="138"/>
        <v>636.63</v>
      </c>
      <c r="AV512" s="82">
        <f t="shared" si="139"/>
        <v>3027.16</v>
      </c>
      <c r="AW512" s="82">
        <f t="shared" si="140"/>
        <v>2737.04</v>
      </c>
      <c r="AX512" s="82">
        <f t="shared" si="141"/>
        <v>302.93</v>
      </c>
      <c r="AY512" s="82">
        <f t="shared" si="142"/>
        <v>333.7</v>
      </c>
      <c r="AZ512" s="82">
        <f t="shared" si="143"/>
        <v>5764.2</v>
      </c>
      <c r="BA512" s="82">
        <f t="shared" si="144"/>
        <v>636.63</v>
      </c>
      <c r="BB512" s="82">
        <f t="shared" si="145"/>
        <v>6400.83</v>
      </c>
      <c r="BE512" t="str">
        <f t="shared" si="146"/>
        <v>8413_GZ_TP2_SEXE1</v>
      </c>
      <c r="BF512">
        <v>1</v>
      </c>
      <c r="BG512" t="s">
        <v>200</v>
      </c>
      <c r="BH512" t="s">
        <v>217</v>
      </c>
      <c r="BI512" t="s">
        <v>143</v>
      </c>
      <c r="BJ512" s="61">
        <v>284.38855805506199</v>
      </c>
      <c r="BK512" s="61">
        <f t="shared" si="147"/>
        <v>284.38855805506199</v>
      </c>
    </row>
    <row r="513" spans="1:63" x14ac:dyDescent="0.35">
      <c r="A513" t="str">
        <f t="shared" si="133"/>
        <v>8404_Enseignement_1</v>
      </c>
      <c r="B513" t="str">
        <f>INDEX(PDC!$F$1:$G$40,MATCH('RP2016'!C513,PDC!F:F,0),MATCH(PDC!$G$1,PDC!$F$1:$G$1,0))</f>
        <v>Enseignement</v>
      </c>
      <c r="C513" t="s">
        <v>230</v>
      </c>
      <c r="D513" t="s">
        <v>123</v>
      </c>
      <c r="E513" t="s">
        <v>199</v>
      </c>
      <c r="F513" s="58">
        <v>165.34804647333601</v>
      </c>
      <c r="G513">
        <f t="shared" si="149"/>
        <v>165.34804647333601</v>
      </c>
      <c r="AC513" t="str">
        <f t="shared" si="134"/>
        <v>8407_Professions intermédiaires administratives de la Fonction Publique_2</v>
      </c>
      <c r="AD513" t="str">
        <f>INDEX(PDC!$I$1:$L$33,MATCH('RP2016'!AF513,PDC!I:I,0),MATCH(PDC!$K$1,PDC!$I$1:$L$1,0))</f>
        <v>Professions intermédiaires administratives de la Fonction Publique</v>
      </c>
      <c r="AE513" t="s">
        <v>200</v>
      </c>
      <c r="AF513" t="s">
        <v>278</v>
      </c>
      <c r="AG513" t="s">
        <v>131</v>
      </c>
      <c r="AH513" s="58">
        <v>241.293018749141</v>
      </c>
      <c r="AI513">
        <f t="shared" si="135"/>
        <v>241.293018749141</v>
      </c>
      <c r="AL513" t="str">
        <f t="shared" si="136"/>
        <v>8426_Transports et entreposage</v>
      </c>
      <c r="AM513" t="str">
        <f>INDEX(PDC!$F$42:$G$60,MATCH('RP2016'!$AO513,PDC!$F$42:$F$60,0),2)</f>
        <v>Transports et entreposage</v>
      </c>
      <c r="AN513">
        <v>8426</v>
      </c>
      <c r="AO513" t="s">
        <v>218</v>
      </c>
      <c r="AP513">
        <v>968</v>
      </c>
      <c r="AQ513">
        <v>276.57</v>
      </c>
      <c r="AR513">
        <v>47.19</v>
      </c>
      <c r="AS513">
        <v>46.29</v>
      </c>
      <c r="AT513">
        <f t="shared" si="137"/>
        <v>1244.57</v>
      </c>
      <c r="AU513">
        <f t="shared" si="138"/>
        <v>93.47999999999999</v>
      </c>
      <c r="AV513" s="82">
        <f t="shared" si="139"/>
        <v>968</v>
      </c>
      <c r="AW513" s="82">
        <f t="shared" si="140"/>
        <v>276.57</v>
      </c>
      <c r="AX513" s="82">
        <f t="shared" si="141"/>
        <v>47.19</v>
      </c>
      <c r="AY513" s="82">
        <f t="shared" si="142"/>
        <v>46.29</v>
      </c>
      <c r="AZ513" s="82">
        <f t="shared" si="143"/>
        <v>1244.57</v>
      </c>
      <c r="BA513" s="82">
        <f t="shared" si="144"/>
        <v>93.47999999999999</v>
      </c>
      <c r="BB513" s="82">
        <f t="shared" si="145"/>
        <v>1338.05</v>
      </c>
      <c r="BE513" t="str">
        <f t="shared" si="146"/>
        <v>8413_HZ_TP1_SEXE1</v>
      </c>
      <c r="BF513">
        <v>1</v>
      </c>
      <c r="BG513" t="s">
        <v>199</v>
      </c>
      <c r="BH513" t="s">
        <v>218</v>
      </c>
      <c r="BI513" t="s">
        <v>143</v>
      </c>
      <c r="BJ513" s="61">
        <v>2523.22521537076</v>
      </c>
      <c r="BK513" s="61">
        <f t="shared" si="147"/>
        <v>2523.22521537076</v>
      </c>
    </row>
    <row r="514" spans="1:63" x14ac:dyDescent="0.35">
      <c r="A514" t="str">
        <f t="shared" si="133"/>
        <v>8404_Enseignement_2</v>
      </c>
      <c r="B514" t="str">
        <f>INDEX(PDC!$F$1:$G$40,MATCH('RP2016'!C514,PDC!F:F,0),MATCH(PDC!$G$1,PDC!$F$1:$G$1,0))</f>
        <v>Enseignement</v>
      </c>
      <c r="C514" t="s">
        <v>230</v>
      </c>
      <c r="D514" t="s">
        <v>123</v>
      </c>
      <c r="E514" t="s">
        <v>200</v>
      </c>
      <c r="F514" s="58">
        <v>272.68917897453002</v>
      </c>
      <c r="G514">
        <f t="shared" si="149"/>
        <v>272.68917897453002</v>
      </c>
      <c r="AC514" t="str">
        <f t="shared" si="134"/>
        <v>8407_Professions intermédiaires administratives et commerciales des entreprises_1</v>
      </c>
      <c r="AD514" t="str">
        <f>INDEX(PDC!$I$1:$L$33,MATCH('RP2016'!AF514,PDC!I:I,0),MATCH(PDC!$K$1,PDC!$I$1:$L$1,0))</f>
        <v>Professions intermédiaires administratives et commerciales des entreprises</v>
      </c>
      <c r="AE514" t="s">
        <v>199</v>
      </c>
      <c r="AF514" t="s">
        <v>279</v>
      </c>
      <c r="AG514" t="s">
        <v>131</v>
      </c>
      <c r="AH514" s="58">
        <v>3707.7192625387202</v>
      </c>
      <c r="AI514">
        <f t="shared" si="135"/>
        <v>3707.7192625387202</v>
      </c>
      <c r="AL514" t="str">
        <f t="shared" si="136"/>
        <v>8426_Hébergement et restauration</v>
      </c>
      <c r="AM514" t="str">
        <f>INDEX(PDC!$F$42:$G$60,MATCH('RP2016'!$AO514,PDC!$F$42:$F$60,0),2)</f>
        <v>Hébergement et restauration</v>
      </c>
      <c r="AN514">
        <v>8426</v>
      </c>
      <c r="AO514" t="s">
        <v>219</v>
      </c>
      <c r="AP514">
        <v>419.92</v>
      </c>
      <c r="AQ514">
        <v>680.23</v>
      </c>
      <c r="AR514">
        <v>99.79</v>
      </c>
      <c r="AS514">
        <v>123.22</v>
      </c>
      <c r="AT514">
        <f t="shared" si="137"/>
        <v>1100.1500000000001</v>
      </c>
      <c r="AU514">
        <f t="shared" si="138"/>
        <v>223.01</v>
      </c>
      <c r="AV514" s="82">
        <f t="shared" si="139"/>
        <v>419.92</v>
      </c>
      <c r="AW514" s="82">
        <f t="shared" si="140"/>
        <v>680.23</v>
      </c>
      <c r="AX514" s="82">
        <f t="shared" si="141"/>
        <v>99.79</v>
      </c>
      <c r="AY514" s="82">
        <f t="shared" si="142"/>
        <v>123.22</v>
      </c>
      <c r="AZ514" s="82">
        <f t="shared" si="143"/>
        <v>1100.1500000000001</v>
      </c>
      <c r="BA514" s="82">
        <f t="shared" si="144"/>
        <v>223.01</v>
      </c>
      <c r="BB514" s="82">
        <f t="shared" si="145"/>
        <v>1323.16</v>
      </c>
      <c r="BE514" t="str">
        <f t="shared" si="146"/>
        <v>8413_HZ_TP2_SEXE1</v>
      </c>
      <c r="BF514">
        <v>1</v>
      </c>
      <c r="BG514" t="s">
        <v>200</v>
      </c>
      <c r="BH514" t="s">
        <v>218</v>
      </c>
      <c r="BI514" t="s">
        <v>143</v>
      </c>
      <c r="BJ514" s="61">
        <v>240.99461429681401</v>
      </c>
      <c r="BK514" s="61">
        <f t="shared" si="147"/>
        <v>240.99461429681401</v>
      </c>
    </row>
    <row r="515" spans="1:63" x14ac:dyDescent="0.35">
      <c r="A515" t="str">
        <f t="shared" si="133"/>
        <v>8404_Activités pour la santé humaine_1</v>
      </c>
      <c r="B515" t="str">
        <f>INDEX(PDC!$F$1:$G$40,MATCH('RP2016'!C515,PDC!F:F,0),MATCH(PDC!$G$1,PDC!$F$1:$G$1,0))</f>
        <v>Activités pour la santé humaine</v>
      </c>
      <c r="C515" t="s">
        <v>231</v>
      </c>
      <c r="D515" t="s">
        <v>123</v>
      </c>
      <c r="E515" t="s">
        <v>199</v>
      </c>
      <c r="F515" s="58">
        <v>201.65532614596401</v>
      </c>
      <c r="G515">
        <f t="shared" si="149"/>
        <v>201.65532614596401</v>
      </c>
      <c r="AC515" t="str">
        <f t="shared" si="134"/>
        <v>8407_Professions intermédiaires administratives et commerciales des entreprises_2</v>
      </c>
      <c r="AD515" t="str">
        <f>INDEX(PDC!$I$1:$L$33,MATCH('RP2016'!AF515,PDC!I:I,0),MATCH(PDC!$K$1,PDC!$I$1:$L$1,0))</f>
        <v>Professions intermédiaires administratives et commerciales des entreprises</v>
      </c>
      <c r="AE515" t="s">
        <v>200</v>
      </c>
      <c r="AF515" t="s">
        <v>279</v>
      </c>
      <c r="AG515" t="s">
        <v>131</v>
      </c>
      <c r="AH515" s="58">
        <v>5353.7689483866698</v>
      </c>
      <c r="AI515">
        <f t="shared" si="135"/>
        <v>5353.7689483866698</v>
      </c>
      <c r="AL515" t="str">
        <f t="shared" si="136"/>
        <v>8426_Information et communication</v>
      </c>
      <c r="AM515" t="str">
        <f>INDEX(PDC!$F$42:$G$60,MATCH('RP2016'!$AO515,PDC!$F$42:$F$60,0),2)</f>
        <v>Information et communication</v>
      </c>
      <c r="AN515">
        <v>8426</v>
      </c>
      <c r="AO515" t="s">
        <v>319</v>
      </c>
      <c r="AP515">
        <v>289.74</v>
      </c>
      <c r="AQ515">
        <v>214.99</v>
      </c>
      <c r="AR515">
        <v>44</v>
      </c>
      <c r="AS515">
        <v>9.0399999999999991</v>
      </c>
      <c r="AT515">
        <f t="shared" si="137"/>
        <v>504.73</v>
      </c>
      <c r="AU515">
        <f t="shared" si="138"/>
        <v>53.04</v>
      </c>
      <c r="AV515" s="82">
        <f t="shared" si="139"/>
        <v>289.74</v>
      </c>
      <c r="AW515" s="82">
        <f t="shared" si="140"/>
        <v>214.99</v>
      </c>
      <c r="AX515" s="82">
        <f t="shared" si="141"/>
        <v>44</v>
      </c>
      <c r="AY515" s="82">
        <f t="shared" si="142"/>
        <v>9.0399999999999991</v>
      </c>
      <c r="AZ515" s="82">
        <f t="shared" si="143"/>
        <v>504.73</v>
      </c>
      <c r="BA515" s="82">
        <f t="shared" si="144"/>
        <v>53.04</v>
      </c>
      <c r="BB515" s="82">
        <f t="shared" si="145"/>
        <v>557.77</v>
      </c>
      <c r="BE515" t="str">
        <f t="shared" si="146"/>
        <v>8413_IZ_TP1_SEXE1</v>
      </c>
      <c r="BF515">
        <v>1</v>
      </c>
      <c r="BG515" t="s">
        <v>199</v>
      </c>
      <c r="BH515" t="s">
        <v>219</v>
      </c>
      <c r="BI515" t="s">
        <v>143</v>
      </c>
      <c r="BJ515" s="61">
        <v>2898.6305933983699</v>
      </c>
      <c r="BK515" s="61">
        <f t="shared" si="147"/>
        <v>2898.6305933983699</v>
      </c>
    </row>
    <row r="516" spans="1:63" x14ac:dyDescent="0.35">
      <c r="A516" t="str">
        <f t="shared" ref="A516:A579" si="150">D516&amp;"_"&amp;B516&amp;"_"&amp;E516</f>
        <v>8404_Activités pour la santé humaine_2</v>
      </c>
      <c r="B516" t="str">
        <f>INDEX(PDC!$F$1:$G$40,MATCH('RP2016'!C516,PDC!F:F,0),MATCH(PDC!$G$1,PDC!$F$1:$G$1,0))</f>
        <v>Activités pour la santé humaine</v>
      </c>
      <c r="C516" t="s">
        <v>231</v>
      </c>
      <c r="D516" t="s">
        <v>123</v>
      </c>
      <c r="E516" t="s">
        <v>200</v>
      </c>
      <c r="F516" s="58">
        <v>609.38465951309001</v>
      </c>
      <c r="G516">
        <f t="shared" si="149"/>
        <v>609.38465951309001</v>
      </c>
      <c r="AC516" t="str">
        <f t="shared" si="134"/>
        <v>8407_Techniciens_1</v>
      </c>
      <c r="AD516" t="str">
        <f>INDEX(PDC!$I$1:$L$33,MATCH('RP2016'!AF516,PDC!I:I,0),MATCH(PDC!$K$1,PDC!$I$1:$L$1,0))</f>
        <v>Techniciens</v>
      </c>
      <c r="AE516" t="s">
        <v>199</v>
      </c>
      <c r="AF516" t="s">
        <v>280</v>
      </c>
      <c r="AG516" t="s">
        <v>131</v>
      </c>
      <c r="AH516" s="58">
        <v>3726.8712720607</v>
      </c>
      <c r="AI516">
        <f t="shared" si="135"/>
        <v>3726.8712720607</v>
      </c>
      <c r="AL516" t="str">
        <f t="shared" si="136"/>
        <v>8426_Activités financières et d'assurance</v>
      </c>
      <c r="AM516" t="str">
        <f>INDEX(PDC!$F$42:$G$60,MATCH('RP2016'!$AO516,PDC!$F$42:$F$60,0),2)</f>
        <v>Activités financières et d'assurance</v>
      </c>
      <c r="AN516">
        <v>8426</v>
      </c>
      <c r="AO516" t="s">
        <v>223</v>
      </c>
      <c r="AP516">
        <v>334.91</v>
      </c>
      <c r="AQ516">
        <v>533</v>
      </c>
      <c r="AR516">
        <v>11.57</v>
      </c>
      <c r="AS516">
        <v>21.6</v>
      </c>
      <c r="AT516">
        <f t="shared" si="137"/>
        <v>867.91000000000008</v>
      </c>
      <c r="AU516">
        <f t="shared" si="138"/>
        <v>33.17</v>
      </c>
      <c r="AV516" s="82">
        <f t="shared" si="139"/>
        <v>334.91</v>
      </c>
      <c r="AW516" s="82">
        <f t="shared" si="140"/>
        <v>533</v>
      </c>
      <c r="AX516" s="82">
        <f t="shared" si="141"/>
        <v>11.57</v>
      </c>
      <c r="AY516" s="82">
        <f t="shared" si="142"/>
        <v>21.6</v>
      </c>
      <c r="AZ516" s="82">
        <f t="shared" si="143"/>
        <v>867.91000000000008</v>
      </c>
      <c r="BA516" s="82">
        <f t="shared" si="144"/>
        <v>33.17</v>
      </c>
      <c r="BB516" s="82">
        <f t="shared" si="145"/>
        <v>901.08</v>
      </c>
      <c r="BE516" t="str">
        <f t="shared" si="146"/>
        <v>8413_IZ_TP2_SEXE1</v>
      </c>
      <c r="BF516">
        <v>1</v>
      </c>
      <c r="BG516" t="s">
        <v>200</v>
      </c>
      <c r="BH516" t="s">
        <v>219</v>
      </c>
      <c r="BI516" t="s">
        <v>143</v>
      </c>
      <c r="BJ516" s="61">
        <v>326.58711522474101</v>
      </c>
      <c r="BK516" s="61">
        <f t="shared" si="147"/>
        <v>326.58711522474101</v>
      </c>
    </row>
    <row r="517" spans="1:63" x14ac:dyDescent="0.35">
      <c r="A517" t="str">
        <f t="shared" si="150"/>
        <v>8404_Hébergement médico-social et social et action sociale sans hébergement_1</v>
      </c>
      <c r="B517" t="str">
        <f>INDEX(PDC!$F$1:$G$40,MATCH('RP2016'!C517,PDC!F:F,0),MATCH(PDC!$G$1,PDC!$F$1:$G$1,0))</f>
        <v>Hébergement médico-social et social et action sociale sans hébergement</v>
      </c>
      <c r="C517" t="s">
        <v>232</v>
      </c>
      <c r="D517" t="s">
        <v>123</v>
      </c>
      <c r="E517" t="s">
        <v>199</v>
      </c>
      <c r="F517" s="58">
        <v>518.90826268243904</v>
      </c>
      <c r="G517">
        <f t="shared" si="149"/>
        <v>518.90826268243904</v>
      </c>
      <c r="AC517" t="str">
        <f t="shared" ref="AC517:AC580" si="151">AG517&amp;"_"&amp;AD517&amp;"_"&amp;AE517</f>
        <v>8407_Techniciens_2</v>
      </c>
      <c r="AD517" t="str">
        <f>INDEX(PDC!$I$1:$L$33,MATCH('RP2016'!AF517,PDC!I:I,0),MATCH(PDC!$K$1,PDC!$I$1:$L$1,0))</f>
        <v>Techniciens</v>
      </c>
      <c r="AE517" t="s">
        <v>200</v>
      </c>
      <c r="AF517" t="s">
        <v>280</v>
      </c>
      <c r="AG517" t="s">
        <v>131</v>
      </c>
      <c r="AH517" s="58">
        <v>650.77967894913297</v>
      </c>
      <c r="AI517">
        <f t="shared" ref="AI517:AI580" si="152">IF(AH517&lt;5,"(s)",AH517)</f>
        <v>650.77967894913297</v>
      </c>
      <c r="AL517" t="str">
        <f t="shared" ref="AL517:AL580" si="153">AN517&amp;"_"&amp;AM517</f>
        <v>8426_Activités immobilières</v>
      </c>
      <c r="AM517" t="str">
        <f>INDEX(PDC!$F$42:$G$60,MATCH('RP2016'!$AO517,PDC!$F$42:$F$60,0),2)</f>
        <v>Activités immobilières</v>
      </c>
      <c r="AN517">
        <v>8426</v>
      </c>
      <c r="AO517" t="s">
        <v>224</v>
      </c>
      <c r="AP517">
        <v>141.83000000000001</v>
      </c>
      <c r="AQ517">
        <v>195.64</v>
      </c>
      <c r="AR517">
        <v>12.77</v>
      </c>
      <c r="AS517">
        <v>13.29</v>
      </c>
      <c r="AT517">
        <f t="shared" ref="AT517:AT580" si="154">SUM(AP517:AQ517)</f>
        <v>337.47</v>
      </c>
      <c r="AU517">
        <f t="shared" ref="AU517:AU580" si="155">SUM(AR517:AS517)</f>
        <v>26.06</v>
      </c>
      <c r="AV517" s="82">
        <f t="shared" ref="AV517:AV580" si="156">IF(COUNTBLANK(AP517)=1,0,IF(AP517&lt;5,"(s)",AP517))</f>
        <v>141.83000000000001</v>
      </c>
      <c r="AW517" s="82">
        <f t="shared" ref="AW517:AW580" si="157">IF(COUNTBLANK(AQ517)=1,0,IF(AQ517&lt;5,"(s)",AQ517))</f>
        <v>195.64</v>
      </c>
      <c r="AX517" s="82">
        <f t="shared" ref="AX517:AX580" si="158">IF(COUNTBLANK(AR517)=1,0,IF(AR517&lt;5,"(s)",AR517))</f>
        <v>12.77</v>
      </c>
      <c r="AY517" s="82">
        <f t="shared" ref="AY517:AY580" si="159">IF(COUNTBLANK(AS517)=1,0,IF(AS517&lt;5,"(s)",AS517))</f>
        <v>13.29</v>
      </c>
      <c r="AZ517" s="82">
        <f t="shared" ref="AZ517:AZ580" si="160">IF(AT517=0,0,IF(AT517&lt;5,"(s)",AT517))</f>
        <v>337.47</v>
      </c>
      <c r="BA517" s="82">
        <f t="shared" ref="BA517:BA580" si="161">IF(AU517=0,0,IF(AU517&lt;5,"(s)",AU517))</f>
        <v>26.06</v>
      </c>
      <c r="BB517" s="82">
        <f t="shared" ref="BB517:BB580" si="162">IF(OR(AZ517="(s)",BA517="(s)"),"",AZ517+BA517)</f>
        <v>363.53000000000003</v>
      </c>
      <c r="BE517" t="str">
        <f t="shared" ref="BE517:BE580" si="163">BI517&amp;"_"&amp;BH517&amp;"_TP"&amp;BG517&amp;"_SEXE"&amp;BF517</f>
        <v>8413_JZ_TP1_SEXE1</v>
      </c>
      <c r="BF517">
        <v>1</v>
      </c>
      <c r="BG517" t="s">
        <v>199</v>
      </c>
      <c r="BH517" t="s">
        <v>319</v>
      </c>
      <c r="BI517" t="s">
        <v>143</v>
      </c>
      <c r="BJ517" s="61">
        <v>146.548570243239</v>
      </c>
      <c r="BK517" s="61">
        <f t="shared" ref="BK517:BK580" si="164">IF(BJ517&lt;5,"(s)",BJ517)</f>
        <v>146.548570243239</v>
      </c>
    </row>
    <row r="518" spans="1:63" x14ac:dyDescent="0.35">
      <c r="A518" t="str">
        <f t="shared" si="150"/>
        <v>8404_Hébergement médico-social et social et action sociale sans hébergement_2</v>
      </c>
      <c r="B518" t="str">
        <f>INDEX(PDC!$F$1:$G$40,MATCH('RP2016'!C518,PDC!F:F,0),MATCH(PDC!$G$1,PDC!$F$1:$G$1,0))</f>
        <v>Hébergement médico-social et social et action sociale sans hébergement</v>
      </c>
      <c r="C518" t="s">
        <v>232</v>
      </c>
      <c r="D518" t="s">
        <v>123</v>
      </c>
      <c r="E518" t="s">
        <v>200</v>
      </c>
      <c r="F518" s="58">
        <v>1284.2563370666201</v>
      </c>
      <c r="G518">
        <f t="shared" si="149"/>
        <v>1284.2563370666201</v>
      </c>
      <c r="AC518" t="str">
        <f t="shared" si="151"/>
        <v>8407_Contremaîtres, agents de maîtrise_1</v>
      </c>
      <c r="AD518" t="str">
        <f>INDEX(PDC!$I$1:$L$33,MATCH('RP2016'!AF518,PDC!I:I,0),MATCH(PDC!$K$1,PDC!$I$1:$L$1,0))</f>
        <v>Contremaîtres, agents de maîtrise</v>
      </c>
      <c r="AE518" t="s">
        <v>199</v>
      </c>
      <c r="AF518" t="s">
        <v>281</v>
      </c>
      <c r="AG518" t="s">
        <v>131</v>
      </c>
      <c r="AH518" s="58">
        <v>1872.6827507166499</v>
      </c>
      <c r="AI518">
        <f t="shared" si="152"/>
        <v>1872.6827507166499</v>
      </c>
      <c r="AL518" t="str">
        <f t="shared" si="153"/>
        <v>8426_Activités scientifiques et techniques ; services administratifs et de soutien</v>
      </c>
      <c r="AM518" t="str">
        <f>INDEX(PDC!$F$42:$G$60,MATCH('RP2016'!$AO518,PDC!$F$42:$F$60,0),2)</f>
        <v>Activités scientifiques et techniques ; services administratifs et de soutien</v>
      </c>
      <c r="AN518">
        <v>8426</v>
      </c>
      <c r="AO518" t="s">
        <v>320</v>
      </c>
      <c r="AP518">
        <v>1160.17</v>
      </c>
      <c r="AQ518">
        <v>1632.32</v>
      </c>
      <c r="AR518">
        <v>686.34</v>
      </c>
      <c r="AS518">
        <v>372.53</v>
      </c>
      <c r="AT518">
        <f t="shared" si="154"/>
        <v>2792.49</v>
      </c>
      <c r="AU518">
        <f t="shared" si="155"/>
        <v>1058.8699999999999</v>
      </c>
      <c r="AV518" s="82">
        <f t="shared" si="156"/>
        <v>1160.17</v>
      </c>
      <c r="AW518" s="82">
        <f t="shared" si="157"/>
        <v>1632.32</v>
      </c>
      <c r="AX518" s="82">
        <f t="shared" si="158"/>
        <v>686.34</v>
      </c>
      <c r="AY518" s="82">
        <f t="shared" si="159"/>
        <v>372.53</v>
      </c>
      <c r="AZ518" s="82">
        <f t="shared" si="160"/>
        <v>2792.49</v>
      </c>
      <c r="BA518" s="82">
        <f t="shared" si="161"/>
        <v>1058.8699999999999</v>
      </c>
      <c r="BB518" s="82">
        <f t="shared" si="162"/>
        <v>3851.3599999999997</v>
      </c>
      <c r="BE518" t="str">
        <f t="shared" si="163"/>
        <v>8413_JZ_TP2_SEXE1</v>
      </c>
      <c r="BF518">
        <v>1</v>
      </c>
      <c r="BG518" t="s">
        <v>200</v>
      </c>
      <c r="BH518" t="s">
        <v>319</v>
      </c>
      <c r="BI518" t="s">
        <v>143</v>
      </c>
      <c r="BJ518" s="61">
        <v>52.905456083110202</v>
      </c>
      <c r="BK518" s="61">
        <f t="shared" si="164"/>
        <v>52.905456083110202</v>
      </c>
    </row>
    <row r="519" spans="1:63" x14ac:dyDescent="0.35">
      <c r="A519" t="str">
        <f t="shared" si="150"/>
        <v>8404_Arts, spectacles et activités récréatives_1</v>
      </c>
      <c r="B519" t="str">
        <f>INDEX(PDC!$F$1:$G$40,MATCH('RP2016'!C519,PDC!F:F,0),MATCH(PDC!$G$1,PDC!$F$1:$G$1,0))</f>
        <v>Arts, spectacles et activités récréatives</v>
      </c>
      <c r="C519" t="s">
        <v>233</v>
      </c>
      <c r="D519" t="s">
        <v>123</v>
      </c>
      <c r="E519" t="s">
        <v>199</v>
      </c>
      <c r="F519" s="58">
        <v>47.3021593509105</v>
      </c>
      <c r="G519">
        <f t="shared" si="149"/>
        <v>47.3021593509105</v>
      </c>
      <c r="AC519" t="str">
        <f t="shared" si="151"/>
        <v>8407_Contremaîtres, agents de maîtrise_2</v>
      </c>
      <c r="AD519" t="str">
        <f>INDEX(PDC!$I$1:$L$33,MATCH('RP2016'!AF519,PDC!I:I,0),MATCH(PDC!$K$1,PDC!$I$1:$L$1,0))</f>
        <v>Contremaîtres, agents de maîtrise</v>
      </c>
      <c r="AE519" t="s">
        <v>200</v>
      </c>
      <c r="AF519" t="s">
        <v>281</v>
      </c>
      <c r="AG519" t="s">
        <v>131</v>
      </c>
      <c r="AH519" s="58">
        <v>294.01897242308002</v>
      </c>
      <c r="AI519">
        <f t="shared" si="152"/>
        <v>294.01897242308002</v>
      </c>
      <c r="AL519" t="str">
        <f t="shared" si="153"/>
        <v>8426_Administration publique, enseignement, santé humaine et action sociale</v>
      </c>
      <c r="AM519" t="str">
        <f>INDEX(PDC!$F$42:$G$60,MATCH('RP2016'!$AO519,PDC!$F$42:$F$60,0),2)</f>
        <v>Administration publique, enseignement, santé humaine et action sociale</v>
      </c>
      <c r="AN519">
        <v>8426</v>
      </c>
      <c r="AO519" t="s">
        <v>321</v>
      </c>
      <c r="AP519">
        <v>1449.67</v>
      </c>
      <c r="AQ519">
        <v>4890.91</v>
      </c>
      <c r="AR519">
        <v>456.26</v>
      </c>
      <c r="AS519">
        <v>1393</v>
      </c>
      <c r="AT519">
        <f t="shared" si="154"/>
        <v>6340.58</v>
      </c>
      <c r="AU519">
        <f t="shared" si="155"/>
        <v>1849.26</v>
      </c>
      <c r="AV519" s="82">
        <f t="shared" si="156"/>
        <v>1449.67</v>
      </c>
      <c r="AW519" s="82">
        <f t="shared" si="157"/>
        <v>4890.91</v>
      </c>
      <c r="AX519" s="82">
        <f t="shared" si="158"/>
        <v>456.26</v>
      </c>
      <c r="AY519" s="82">
        <f t="shared" si="159"/>
        <v>1393</v>
      </c>
      <c r="AZ519" s="82">
        <f t="shared" si="160"/>
        <v>6340.58</v>
      </c>
      <c r="BA519" s="82">
        <f t="shared" si="161"/>
        <v>1849.26</v>
      </c>
      <c r="BB519" s="82">
        <f t="shared" si="162"/>
        <v>8189.84</v>
      </c>
      <c r="BE519" t="str">
        <f t="shared" si="163"/>
        <v>8413_KZ_TP1_SEXE1</v>
      </c>
      <c r="BF519">
        <v>1</v>
      </c>
      <c r="BG519" t="s">
        <v>199</v>
      </c>
      <c r="BH519" t="s">
        <v>223</v>
      </c>
      <c r="BI519" t="s">
        <v>143</v>
      </c>
      <c r="BJ519" s="61">
        <v>242.36642567862799</v>
      </c>
      <c r="BK519" s="61">
        <f t="shared" si="164"/>
        <v>242.36642567862799</v>
      </c>
    </row>
    <row r="520" spans="1:63" x14ac:dyDescent="0.35">
      <c r="A520" t="str">
        <f t="shared" si="150"/>
        <v>8404_Arts, spectacles et activités récréatives_2</v>
      </c>
      <c r="B520" t="str">
        <f>INDEX(PDC!$F$1:$G$40,MATCH('RP2016'!C520,PDC!F:F,0),MATCH(PDC!$G$1,PDC!$F$1:$G$1,0))</f>
        <v>Arts, spectacles et activités récréatives</v>
      </c>
      <c r="C520" t="s">
        <v>233</v>
      </c>
      <c r="D520" t="s">
        <v>123</v>
      </c>
      <c r="E520" t="s">
        <v>200</v>
      </c>
      <c r="F520" s="58">
        <v>103.85913478035199</v>
      </c>
      <c r="G520">
        <f t="shared" si="149"/>
        <v>103.85913478035199</v>
      </c>
      <c r="AC520" t="str">
        <f t="shared" si="151"/>
        <v>8407_Employés civils et agents de service de la Fonction Publique_1</v>
      </c>
      <c r="AD520" t="str">
        <f>INDEX(PDC!$I$1:$L$33,MATCH('RP2016'!AF520,PDC!I:I,0),MATCH(PDC!$K$1,PDC!$I$1:$L$1,0))</f>
        <v>Employés civils et agents de service de la Fonction Publique</v>
      </c>
      <c r="AE520" t="s">
        <v>199</v>
      </c>
      <c r="AF520" t="s">
        <v>282</v>
      </c>
      <c r="AG520" t="s">
        <v>131</v>
      </c>
      <c r="AH520" s="58">
        <v>893.027022383141</v>
      </c>
      <c r="AI520">
        <f t="shared" si="152"/>
        <v>893.027022383141</v>
      </c>
      <c r="AL520" t="str">
        <f t="shared" si="153"/>
        <v>8426_Autres activités de services</v>
      </c>
      <c r="AM520" t="str">
        <f>INDEX(PDC!$F$42:$G$60,MATCH('RP2016'!$AO520,PDC!$F$42:$F$60,0),2)</f>
        <v>Autres activités de services</v>
      </c>
      <c r="AN520">
        <v>8426</v>
      </c>
      <c r="AO520" t="s">
        <v>322</v>
      </c>
      <c r="AP520">
        <v>479.43</v>
      </c>
      <c r="AQ520">
        <v>1087.75</v>
      </c>
      <c r="AR520">
        <v>138.47999999999999</v>
      </c>
      <c r="AS520">
        <v>270.55</v>
      </c>
      <c r="AT520">
        <f t="shared" si="154"/>
        <v>1567.18</v>
      </c>
      <c r="AU520">
        <f t="shared" si="155"/>
        <v>409.03</v>
      </c>
      <c r="AV520" s="82">
        <f t="shared" si="156"/>
        <v>479.43</v>
      </c>
      <c r="AW520" s="82">
        <f t="shared" si="157"/>
        <v>1087.75</v>
      </c>
      <c r="AX520" s="82">
        <f t="shared" si="158"/>
        <v>138.47999999999999</v>
      </c>
      <c r="AY520" s="82">
        <f t="shared" si="159"/>
        <v>270.55</v>
      </c>
      <c r="AZ520" s="82">
        <f t="shared" si="160"/>
        <v>1567.18</v>
      </c>
      <c r="BA520" s="82">
        <f t="shared" si="161"/>
        <v>409.03</v>
      </c>
      <c r="BB520" s="82">
        <f t="shared" si="162"/>
        <v>1976.21</v>
      </c>
      <c r="BE520" t="str">
        <f t="shared" si="163"/>
        <v>8413_KZ_TP2_SEXE1</v>
      </c>
      <c r="BF520">
        <v>1</v>
      </c>
      <c r="BG520" t="s">
        <v>200</v>
      </c>
      <c r="BH520" t="s">
        <v>223</v>
      </c>
      <c r="BI520" t="s">
        <v>143</v>
      </c>
      <c r="BJ520" s="61">
        <v>16.1104238220199</v>
      </c>
      <c r="BK520" s="61">
        <f t="shared" si="164"/>
        <v>16.1104238220199</v>
      </c>
    </row>
    <row r="521" spans="1:63" x14ac:dyDescent="0.35">
      <c r="A521" t="str">
        <f t="shared" si="150"/>
        <v>8404_Autres activités de services _1</v>
      </c>
      <c r="B521" t="str">
        <f>INDEX(PDC!$F$1:$G$40,MATCH('RP2016'!C521,PDC!F:F,0),MATCH(PDC!$G$1,PDC!$F$1:$G$1,0))</f>
        <v xml:space="preserve">Autres activités de services </v>
      </c>
      <c r="C521" t="s">
        <v>234</v>
      </c>
      <c r="D521" t="s">
        <v>123</v>
      </c>
      <c r="E521" t="s">
        <v>199</v>
      </c>
      <c r="F521" s="58">
        <v>118.607742370537</v>
      </c>
      <c r="G521">
        <f t="shared" si="149"/>
        <v>118.607742370537</v>
      </c>
      <c r="AC521" t="str">
        <f t="shared" si="151"/>
        <v>8407_Employés civils et agents de service de la Fonction Publique_2</v>
      </c>
      <c r="AD521" t="str">
        <f>INDEX(PDC!$I$1:$L$33,MATCH('RP2016'!AF521,PDC!I:I,0),MATCH(PDC!$K$1,PDC!$I$1:$L$1,0))</f>
        <v>Employés civils et agents de service de la Fonction Publique</v>
      </c>
      <c r="AE521" t="s">
        <v>200</v>
      </c>
      <c r="AF521" t="s">
        <v>282</v>
      </c>
      <c r="AG521" t="s">
        <v>131</v>
      </c>
      <c r="AH521" s="58">
        <v>3535.5932469098102</v>
      </c>
      <c r="AI521">
        <f t="shared" si="152"/>
        <v>3535.5932469098102</v>
      </c>
      <c r="AL521" t="str">
        <f t="shared" si="153"/>
        <v>8426_Tous secteurs</v>
      </c>
      <c r="AM521" t="str">
        <f>INDEX(PDC!$F$42:$G$60,MATCH('RP2016'!$AO521,PDC!$F$42:$F$60,0),2)</f>
        <v>Tous secteurs</v>
      </c>
      <c r="AN521">
        <v>8426</v>
      </c>
      <c r="AO521" t="s">
        <v>78</v>
      </c>
      <c r="AP521">
        <v>15798.19</v>
      </c>
      <c r="AQ521">
        <v>14951.98</v>
      </c>
      <c r="AR521">
        <v>2754.33</v>
      </c>
      <c r="AS521">
        <v>2896.21</v>
      </c>
      <c r="AT521">
        <f t="shared" si="154"/>
        <v>30750.17</v>
      </c>
      <c r="AU521">
        <f t="shared" si="155"/>
        <v>5650.54</v>
      </c>
      <c r="AV521" s="82">
        <f t="shared" si="156"/>
        <v>15798.19</v>
      </c>
      <c r="AW521" s="82">
        <f t="shared" si="157"/>
        <v>14951.98</v>
      </c>
      <c r="AX521" s="82">
        <f t="shared" si="158"/>
        <v>2754.33</v>
      </c>
      <c r="AY521" s="82">
        <f t="shared" si="159"/>
        <v>2896.21</v>
      </c>
      <c r="AZ521" s="82">
        <f t="shared" si="160"/>
        <v>30750.17</v>
      </c>
      <c r="BA521" s="82">
        <f t="shared" si="161"/>
        <v>5650.54</v>
      </c>
      <c r="BB521" s="82">
        <f t="shared" si="162"/>
        <v>36400.71</v>
      </c>
      <c r="BE521" t="str">
        <f t="shared" si="163"/>
        <v>8413_LZ_TP1_SEXE1</v>
      </c>
      <c r="BF521">
        <v>1</v>
      </c>
      <c r="BG521" t="s">
        <v>199</v>
      </c>
      <c r="BH521" t="s">
        <v>224</v>
      </c>
      <c r="BI521" t="s">
        <v>143</v>
      </c>
      <c r="BJ521" s="61">
        <v>417.24022885285098</v>
      </c>
      <c r="BK521" s="61">
        <f t="shared" si="164"/>
        <v>417.24022885285098</v>
      </c>
    </row>
    <row r="522" spans="1:63" x14ac:dyDescent="0.35">
      <c r="A522" t="str">
        <f t="shared" si="150"/>
        <v>8404_Autres activités de services _2</v>
      </c>
      <c r="B522" t="str">
        <f>INDEX(PDC!$F$1:$G$40,MATCH('RP2016'!C522,PDC!F:F,0),MATCH(PDC!$G$1,PDC!$F$1:$G$1,0))</f>
        <v xml:space="preserve">Autres activités de services </v>
      </c>
      <c r="C522" t="s">
        <v>234</v>
      </c>
      <c r="D522" t="s">
        <v>123</v>
      </c>
      <c r="E522" t="s">
        <v>200</v>
      </c>
      <c r="F522" s="58">
        <v>149.71308367931201</v>
      </c>
      <c r="G522">
        <f t="shared" si="149"/>
        <v>149.71308367931201</v>
      </c>
      <c r="AC522" t="str">
        <f t="shared" si="151"/>
        <v>8407_Policiers et militaires_1</v>
      </c>
      <c r="AD522" t="str">
        <f>INDEX(PDC!$I$1:$L$33,MATCH('RP2016'!AF522,PDC!I:I,0),MATCH(PDC!$K$1,PDC!$I$1:$L$1,0))</f>
        <v>Policiers et militaires</v>
      </c>
      <c r="AE522" t="s">
        <v>199</v>
      </c>
      <c r="AF522" t="s">
        <v>283</v>
      </c>
      <c r="AG522" t="s">
        <v>131</v>
      </c>
      <c r="AH522" s="58">
        <v>972.18817835636401</v>
      </c>
      <c r="AI522">
        <f t="shared" si="152"/>
        <v>972.18817835636401</v>
      </c>
      <c r="AL522" t="str">
        <f t="shared" si="153"/>
        <v>8427_Agriculture, sylviculture et pêche</v>
      </c>
      <c r="AM522" t="str">
        <f>INDEX(PDC!$F$42:$G$60,MATCH('RP2016'!$AO522,PDC!$F$42:$F$60,0),2)</f>
        <v>Agriculture, sylviculture et pêche</v>
      </c>
      <c r="AN522">
        <v>8427</v>
      </c>
      <c r="AO522" t="s">
        <v>198</v>
      </c>
      <c r="AP522">
        <v>193.47</v>
      </c>
      <c r="AQ522">
        <v>128.72999999999999</v>
      </c>
      <c r="AR522">
        <v>87.34</v>
      </c>
      <c r="AS522">
        <v>54.5</v>
      </c>
      <c r="AT522">
        <f t="shared" si="154"/>
        <v>322.2</v>
      </c>
      <c r="AU522">
        <f t="shared" si="155"/>
        <v>141.84</v>
      </c>
      <c r="AV522" s="82">
        <f t="shared" si="156"/>
        <v>193.47</v>
      </c>
      <c r="AW522" s="82">
        <f t="shared" si="157"/>
        <v>128.72999999999999</v>
      </c>
      <c r="AX522" s="82">
        <f t="shared" si="158"/>
        <v>87.34</v>
      </c>
      <c r="AY522" s="82">
        <f t="shared" si="159"/>
        <v>54.5</v>
      </c>
      <c r="AZ522" s="82">
        <f t="shared" si="160"/>
        <v>322.2</v>
      </c>
      <c r="BA522" s="82">
        <f t="shared" si="161"/>
        <v>141.84</v>
      </c>
      <c r="BB522" s="82">
        <f t="shared" si="162"/>
        <v>464.03999999999996</v>
      </c>
      <c r="BE522" t="str">
        <f t="shared" si="163"/>
        <v>8413_LZ_TP2_SEXE1</v>
      </c>
      <c r="BF522">
        <v>1</v>
      </c>
      <c r="BG522" t="s">
        <v>200</v>
      </c>
      <c r="BH522" t="s">
        <v>224</v>
      </c>
      <c r="BI522" t="s">
        <v>143</v>
      </c>
      <c r="BJ522" s="61">
        <v>55.287181978182602</v>
      </c>
      <c r="BK522" s="61">
        <f t="shared" si="164"/>
        <v>55.287181978182602</v>
      </c>
    </row>
    <row r="523" spans="1:63" x14ac:dyDescent="0.35">
      <c r="A523" t="str">
        <f t="shared" si="150"/>
        <v>8404_Activités des ménages en tant qu'employeurs ; activités indifférenciées des ménages en tant que producteurs de biens et services pour usage propre_1</v>
      </c>
      <c r="B523" t="str">
        <f>INDEX(PDC!$F$1:$G$40,MATCH('RP2016'!C523,PDC!F:F,0),MATCH(PDC!$G$1,PDC!$F$1:$G$1,0))</f>
        <v>Activités des ménages en tant qu'employeurs ; activités indifférenciées des ménages en tant que producteurs de biens et services pour usage propre</v>
      </c>
      <c r="C523" t="s">
        <v>235</v>
      </c>
      <c r="D523" t="s">
        <v>123</v>
      </c>
      <c r="E523" t="s">
        <v>199</v>
      </c>
      <c r="F523" s="58">
        <v>4.7159090909090899</v>
      </c>
      <c r="G523" s="58" t="s">
        <v>242</v>
      </c>
      <c r="H523" s="58"/>
      <c r="I523" s="58"/>
      <c r="J523" s="58"/>
      <c r="AA523" s="77"/>
      <c r="AC523" t="str">
        <f t="shared" si="151"/>
        <v>8407_Policiers et militaires_2</v>
      </c>
      <c r="AD523" t="str">
        <f>INDEX(PDC!$I$1:$L$33,MATCH('RP2016'!AF523,PDC!I:I,0),MATCH(PDC!$K$1,PDC!$I$1:$L$1,0))</f>
        <v>Policiers et militaires</v>
      </c>
      <c r="AE523" t="s">
        <v>200</v>
      </c>
      <c r="AF523" t="s">
        <v>283</v>
      </c>
      <c r="AG523" t="s">
        <v>131</v>
      </c>
      <c r="AH523" s="58">
        <v>110.853775803819</v>
      </c>
      <c r="AI523">
        <f t="shared" si="152"/>
        <v>110.853775803819</v>
      </c>
      <c r="AL523" t="str">
        <f t="shared" si="153"/>
        <v>8427_Fabrication de denrées alimentaires, de boissons et  de produits à base de tabac</v>
      </c>
      <c r="AM523" t="str">
        <f>INDEX(PDC!$F$42:$G$60,MATCH('RP2016'!$AO523,PDC!$F$42:$F$60,0),2)</f>
        <v>Fabrication de denrées alimentaires, de boissons et  de produits à base de tabac</v>
      </c>
      <c r="AN523">
        <v>8427</v>
      </c>
      <c r="AO523" t="s">
        <v>314</v>
      </c>
      <c r="AP523">
        <v>693.87</v>
      </c>
      <c r="AQ523">
        <v>536.52</v>
      </c>
      <c r="AR523">
        <v>135.66</v>
      </c>
      <c r="AS523">
        <v>36.24</v>
      </c>
      <c r="AT523">
        <f t="shared" si="154"/>
        <v>1230.3899999999999</v>
      </c>
      <c r="AU523">
        <f t="shared" si="155"/>
        <v>171.9</v>
      </c>
      <c r="AV523" s="82">
        <f t="shared" si="156"/>
        <v>693.87</v>
      </c>
      <c r="AW523" s="82">
        <f t="shared" si="157"/>
        <v>536.52</v>
      </c>
      <c r="AX523" s="82">
        <f t="shared" si="158"/>
        <v>135.66</v>
      </c>
      <c r="AY523" s="82">
        <f t="shared" si="159"/>
        <v>36.24</v>
      </c>
      <c r="AZ523" s="82">
        <f t="shared" si="160"/>
        <v>1230.3899999999999</v>
      </c>
      <c r="BA523" s="82">
        <f t="shared" si="161"/>
        <v>171.9</v>
      </c>
      <c r="BB523" s="82">
        <f t="shared" si="162"/>
        <v>1402.29</v>
      </c>
      <c r="BE523" t="str">
        <f t="shared" si="163"/>
        <v>8413_MN_TP1_SEXE1</v>
      </c>
      <c r="BF523">
        <v>1</v>
      </c>
      <c r="BG523" t="s">
        <v>199</v>
      </c>
      <c r="BH523" t="s">
        <v>320</v>
      </c>
      <c r="BI523" t="s">
        <v>143</v>
      </c>
      <c r="BJ523" s="61">
        <v>1359.08209449119</v>
      </c>
      <c r="BK523" s="61">
        <f t="shared" si="164"/>
        <v>1359.08209449119</v>
      </c>
    </row>
    <row r="524" spans="1:63" x14ac:dyDescent="0.35">
      <c r="A524" t="str">
        <f t="shared" si="150"/>
        <v>8404_Activités des ménages en tant qu'employeurs ; activités indifférenciées des ménages en tant que producteurs de biens et services pour usage propre_2</v>
      </c>
      <c r="B524" t="str">
        <f>INDEX(PDC!$F$1:$G$40,MATCH('RP2016'!C524,PDC!F:F,0),MATCH(PDC!$G$1,PDC!$F$1:$G$1,0))</f>
        <v>Activités des ménages en tant qu'employeurs ; activités indifférenciées des ménages en tant que producteurs de biens et services pour usage propre</v>
      </c>
      <c r="C524" t="s">
        <v>235</v>
      </c>
      <c r="D524" t="s">
        <v>123</v>
      </c>
      <c r="E524" t="s">
        <v>200</v>
      </c>
      <c r="F524" s="58">
        <v>120.03566068296099</v>
      </c>
      <c r="G524" t="s">
        <v>242</v>
      </c>
      <c r="AC524" t="str">
        <f t="shared" si="151"/>
        <v>8407_Employés administratifs d'entreprise_1</v>
      </c>
      <c r="AD524" t="str">
        <f>INDEX(PDC!$I$1:$L$33,MATCH('RP2016'!AF524,PDC!I:I,0),MATCH(PDC!$K$1,PDC!$I$1:$L$1,0))</f>
        <v>Employés administratifs d'entreprise</v>
      </c>
      <c r="AE524" t="s">
        <v>199</v>
      </c>
      <c r="AF524" t="s">
        <v>284</v>
      </c>
      <c r="AG524" t="s">
        <v>131</v>
      </c>
      <c r="AH524" s="58">
        <v>929.211915160795</v>
      </c>
      <c r="AI524">
        <f t="shared" si="152"/>
        <v>929.211915160795</v>
      </c>
      <c r="AL524" t="str">
        <f t="shared" si="153"/>
        <v>8427_Fabrication d'équipements électriques, électroniques, informatiques ; fabrication de machines</v>
      </c>
      <c r="AM524" t="str">
        <f>INDEX(PDC!$F$42:$G$60,MATCH('RP2016'!$AO524,PDC!$F$42:$F$60,0),2)</f>
        <v>Fabrication d'équipements électriques, électroniques, informatiques ; fabrication de machines</v>
      </c>
      <c r="AN524">
        <v>8427</v>
      </c>
      <c r="AO524" t="s">
        <v>315</v>
      </c>
      <c r="AP524">
        <v>280.35000000000002</v>
      </c>
      <c r="AQ524">
        <v>107.73</v>
      </c>
      <c r="AR524">
        <v>24.68</v>
      </c>
      <c r="AS524">
        <v>7.98</v>
      </c>
      <c r="AT524">
        <f t="shared" si="154"/>
        <v>388.08000000000004</v>
      </c>
      <c r="AU524">
        <f t="shared" si="155"/>
        <v>32.659999999999997</v>
      </c>
      <c r="AV524" s="82">
        <f t="shared" si="156"/>
        <v>280.35000000000002</v>
      </c>
      <c r="AW524" s="82">
        <f t="shared" si="157"/>
        <v>107.73</v>
      </c>
      <c r="AX524" s="82">
        <f t="shared" si="158"/>
        <v>24.68</v>
      </c>
      <c r="AY524" s="82">
        <f t="shared" si="159"/>
        <v>7.98</v>
      </c>
      <c r="AZ524" s="82">
        <f t="shared" si="160"/>
        <v>388.08000000000004</v>
      </c>
      <c r="BA524" s="82">
        <f t="shared" si="161"/>
        <v>32.659999999999997</v>
      </c>
      <c r="BB524" s="82">
        <f t="shared" si="162"/>
        <v>420.74</v>
      </c>
      <c r="BE524" t="str">
        <f t="shared" si="163"/>
        <v>8413_MN_TP2_SEXE1</v>
      </c>
      <c r="BF524">
        <v>1</v>
      </c>
      <c r="BG524" t="s">
        <v>200</v>
      </c>
      <c r="BH524" t="s">
        <v>320</v>
      </c>
      <c r="BI524" t="s">
        <v>143</v>
      </c>
      <c r="BJ524" s="61">
        <v>184.03226161062801</v>
      </c>
      <c r="BK524" s="61">
        <f t="shared" si="164"/>
        <v>184.03226161062801</v>
      </c>
    </row>
    <row r="525" spans="1:63" x14ac:dyDescent="0.35">
      <c r="A525" t="str">
        <f t="shared" si="150"/>
        <v>8405_Agriculture, sylviculture et pêche_1</v>
      </c>
      <c r="B525" t="str">
        <f>INDEX(PDC!$F$1:$G$40,MATCH('RP2016'!C525,PDC!F:F,0),MATCH(PDC!$G$1,PDC!$F$1:$G$1,0))</f>
        <v>Agriculture, sylviculture et pêche</v>
      </c>
      <c r="C525" t="s">
        <v>198</v>
      </c>
      <c r="D525" t="s">
        <v>127</v>
      </c>
      <c r="E525" t="s">
        <v>199</v>
      </c>
      <c r="F525" s="58">
        <v>739.02664256430899</v>
      </c>
      <c r="G525">
        <f t="shared" ref="G525:G556" si="165">F525</f>
        <v>739.02664256430899</v>
      </c>
      <c r="AC525" t="str">
        <f t="shared" si="151"/>
        <v>8407_Employés administratifs d'entreprise_2</v>
      </c>
      <c r="AD525" t="str">
        <f>INDEX(PDC!$I$1:$L$33,MATCH('RP2016'!AF525,PDC!I:I,0),MATCH(PDC!$K$1,PDC!$I$1:$L$1,0))</f>
        <v>Employés administratifs d'entreprise</v>
      </c>
      <c r="AE525" t="s">
        <v>200</v>
      </c>
      <c r="AF525" t="s">
        <v>284</v>
      </c>
      <c r="AG525" t="s">
        <v>131</v>
      </c>
      <c r="AH525" s="58">
        <v>4634.5846386210296</v>
      </c>
      <c r="AI525">
        <f t="shared" si="152"/>
        <v>4634.5846386210296</v>
      </c>
      <c r="AL525" t="str">
        <f t="shared" si="153"/>
        <v>8427_Fabrication de matériels de transport</v>
      </c>
      <c r="AM525" t="str">
        <f>INDEX(PDC!$F$42:$G$60,MATCH('RP2016'!$AO525,PDC!$F$42:$F$60,0),2)</f>
        <v>Fabrication de matériels de transport</v>
      </c>
      <c r="AN525">
        <v>8427</v>
      </c>
      <c r="AO525" t="s">
        <v>316</v>
      </c>
      <c r="AP525">
        <v>231.49</v>
      </c>
      <c r="AQ525">
        <v>73.05</v>
      </c>
      <c r="AR525">
        <v>29.12</v>
      </c>
      <c r="AT525">
        <f t="shared" si="154"/>
        <v>304.54000000000002</v>
      </c>
      <c r="AU525">
        <f t="shared" si="155"/>
        <v>29.12</v>
      </c>
      <c r="AV525" s="82">
        <f t="shared" si="156"/>
        <v>231.49</v>
      </c>
      <c r="AW525" s="82">
        <f t="shared" si="157"/>
        <v>73.05</v>
      </c>
      <c r="AX525" s="82">
        <f t="shared" si="158"/>
        <v>29.12</v>
      </c>
      <c r="AY525" s="82">
        <f t="shared" si="159"/>
        <v>0</v>
      </c>
      <c r="AZ525" s="82">
        <f t="shared" si="160"/>
        <v>304.54000000000002</v>
      </c>
      <c r="BA525" s="82">
        <f t="shared" si="161"/>
        <v>29.12</v>
      </c>
      <c r="BB525" s="82">
        <f t="shared" si="162"/>
        <v>333.66</v>
      </c>
      <c r="BE525" t="str">
        <f t="shared" si="163"/>
        <v>8413_OQ_TP1_SEXE1</v>
      </c>
      <c r="BF525">
        <v>1</v>
      </c>
      <c r="BG525" t="s">
        <v>199</v>
      </c>
      <c r="BH525" t="s">
        <v>321</v>
      </c>
      <c r="BI525" t="s">
        <v>143</v>
      </c>
      <c r="BJ525" s="61">
        <v>1328.1274480537299</v>
      </c>
      <c r="BK525" s="61">
        <f t="shared" si="164"/>
        <v>1328.1274480537299</v>
      </c>
    </row>
    <row r="526" spans="1:63" x14ac:dyDescent="0.35">
      <c r="A526" t="str">
        <f t="shared" si="150"/>
        <v>8405_Agriculture, sylviculture et pêche_2</v>
      </c>
      <c r="B526" t="str">
        <f>INDEX(PDC!$F$1:$G$40,MATCH('RP2016'!C526,PDC!F:F,0),MATCH(PDC!$G$1,PDC!$F$1:$G$1,0))</f>
        <v>Agriculture, sylviculture et pêche</v>
      </c>
      <c r="C526" t="s">
        <v>198</v>
      </c>
      <c r="D526" t="s">
        <v>127</v>
      </c>
      <c r="E526" t="s">
        <v>200</v>
      </c>
      <c r="F526" s="58">
        <v>265.988399097387</v>
      </c>
      <c r="G526">
        <f t="shared" si="165"/>
        <v>265.988399097387</v>
      </c>
      <c r="AC526" t="str">
        <f t="shared" si="151"/>
        <v>8407_Employés de commerce_1</v>
      </c>
      <c r="AD526" t="str">
        <f>INDEX(PDC!$I$1:$L$33,MATCH('RP2016'!AF526,PDC!I:I,0),MATCH(PDC!$K$1,PDC!$I$1:$L$1,0))</f>
        <v>Employés de commerce</v>
      </c>
      <c r="AE526" t="s">
        <v>199</v>
      </c>
      <c r="AF526" t="s">
        <v>285</v>
      </c>
      <c r="AG526" t="s">
        <v>131</v>
      </c>
      <c r="AH526" s="58">
        <v>1147.99494169439</v>
      </c>
      <c r="AI526">
        <f t="shared" si="152"/>
        <v>1147.99494169439</v>
      </c>
      <c r="AL526" t="str">
        <f t="shared" si="153"/>
        <v>8427_Fabrication d'autres produits industriels</v>
      </c>
      <c r="AM526" t="str">
        <f>INDEX(PDC!$F$42:$G$60,MATCH('RP2016'!$AO526,PDC!$F$42:$F$60,0),2)</f>
        <v>Fabrication d'autres produits industriels</v>
      </c>
      <c r="AN526">
        <v>8427</v>
      </c>
      <c r="AO526" t="s">
        <v>317</v>
      </c>
      <c r="AP526">
        <v>2160.61</v>
      </c>
      <c r="AQ526">
        <v>1285.55</v>
      </c>
      <c r="AR526">
        <v>176.9</v>
      </c>
      <c r="AS526">
        <v>101.17</v>
      </c>
      <c r="AT526">
        <f t="shared" si="154"/>
        <v>3446.16</v>
      </c>
      <c r="AU526">
        <f t="shared" si="155"/>
        <v>278.07</v>
      </c>
      <c r="AV526" s="82">
        <f t="shared" si="156"/>
        <v>2160.61</v>
      </c>
      <c r="AW526" s="82">
        <f t="shared" si="157"/>
        <v>1285.55</v>
      </c>
      <c r="AX526" s="82">
        <f t="shared" si="158"/>
        <v>176.9</v>
      </c>
      <c r="AY526" s="82">
        <f t="shared" si="159"/>
        <v>101.17</v>
      </c>
      <c r="AZ526" s="82">
        <f t="shared" si="160"/>
        <v>3446.16</v>
      </c>
      <c r="BA526" s="82">
        <f t="shared" si="161"/>
        <v>278.07</v>
      </c>
      <c r="BB526" s="82">
        <f t="shared" si="162"/>
        <v>3724.23</v>
      </c>
      <c r="BE526" t="str">
        <f t="shared" si="163"/>
        <v>8413_OQ_TP2_SEXE1</v>
      </c>
      <c r="BF526">
        <v>1</v>
      </c>
      <c r="BG526" t="s">
        <v>200</v>
      </c>
      <c r="BH526" t="s">
        <v>321</v>
      </c>
      <c r="BI526" t="s">
        <v>143</v>
      </c>
      <c r="BJ526" s="61">
        <v>252.064831759246</v>
      </c>
      <c r="BK526" s="61">
        <f t="shared" si="164"/>
        <v>252.064831759246</v>
      </c>
    </row>
    <row r="527" spans="1:63" x14ac:dyDescent="0.35">
      <c r="A527" t="str">
        <f t="shared" si="150"/>
        <v>8405_Industries extractives _1</v>
      </c>
      <c r="B527" t="str">
        <f>INDEX(PDC!$F$1:$G$40,MATCH('RP2016'!C527,PDC!F:F,0),MATCH(PDC!$G$1,PDC!$F$1:$G$1,0))</f>
        <v xml:space="preserve">Industries extractives </v>
      </c>
      <c r="C527" t="s">
        <v>201</v>
      </c>
      <c r="D527" t="s">
        <v>127</v>
      </c>
      <c r="E527" t="s">
        <v>199</v>
      </c>
      <c r="F527" s="58">
        <v>77.512318337322696</v>
      </c>
      <c r="G527">
        <f t="shared" si="165"/>
        <v>77.512318337322696</v>
      </c>
      <c r="AC527" t="str">
        <f t="shared" si="151"/>
        <v>8407_Employés de commerce_2</v>
      </c>
      <c r="AD527" t="str">
        <f>INDEX(PDC!$I$1:$L$33,MATCH('RP2016'!AF527,PDC!I:I,0),MATCH(PDC!$K$1,PDC!$I$1:$L$1,0))</f>
        <v>Employés de commerce</v>
      </c>
      <c r="AE527" t="s">
        <v>200</v>
      </c>
      <c r="AF527" t="s">
        <v>285</v>
      </c>
      <c r="AG527" t="s">
        <v>131</v>
      </c>
      <c r="AH527" s="58">
        <v>3556.1059128206998</v>
      </c>
      <c r="AI527">
        <f t="shared" si="152"/>
        <v>3556.1059128206998</v>
      </c>
      <c r="AL527" t="str">
        <f t="shared" si="153"/>
        <v>8427_Industries extractives,  énergie, eau, gestion des déchets et dépollution</v>
      </c>
      <c r="AM527" t="str">
        <f>INDEX(PDC!$F$42:$G$60,MATCH('RP2016'!$AO527,PDC!$F$42:$F$60,0),2)</f>
        <v>Industries extractives,  énergie, eau, gestion des déchets et dépollution</v>
      </c>
      <c r="AN527">
        <v>8427</v>
      </c>
      <c r="AO527" t="s">
        <v>318</v>
      </c>
      <c r="AP527">
        <v>304.08999999999997</v>
      </c>
      <c r="AQ527">
        <v>46.36</v>
      </c>
      <c r="AR527">
        <v>35.78</v>
      </c>
      <c r="AS527">
        <v>14.22</v>
      </c>
      <c r="AT527">
        <f t="shared" si="154"/>
        <v>350.45</v>
      </c>
      <c r="AU527">
        <f t="shared" si="155"/>
        <v>50</v>
      </c>
      <c r="AV527" s="82">
        <f t="shared" si="156"/>
        <v>304.08999999999997</v>
      </c>
      <c r="AW527" s="82">
        <f t="shared" si="157"/>
        <v>46.36</v>
      </c>
      <c r="AX527" s="82">
        <f t="shared" si="158"/>
        <v>35.78</v>
      </c>
      <c r="AY527" s="82">
        <f t="shared" si="159"/>
        <v>14.22</v>
      </c>
      <c r="AZ527" s="82">
        <f t="shared" si="160"/>
        <v>350.45</v>
      </c>
      <c r="BA527" s="82">
        <f t="shared" si="161"/>
        <v>50</v>
      </c>
      <c r="BB527" s="82">
        <f t="shared" si="162"/>
        <v>400.45</v>
      </c>
      <c r="BE527" t="str">
        <f t="shared" si="163"/>
        <v>8413_RU_TP1_SEXE1</v>
      </c>
      <c r="BF527">
        <v>1</v>
      </c>
      <c r="BG527" t="s">
        <v>199</v>
      </c>
      <c r="BH527" t="s">
        <v>322</v>
      </c>
      <c r="BI527" t="s">
        <v>143</v>
      </c>
      <c r="BJ527" s="61">
        <v>824.749561415578</v>
      </c>
      <c r="BK527" s="61">
        <f t="shared" si="164"/>
        <v>824.749561415578</v>
      </c>
    </row>
    <row r="528" spans="1:63" x14ac:dyDescent="0.35">
      <c r="A528" t="str">
        <f t="shared" si="150"/>
        <v>8405_Industries extractives _2</v>
      </c>
      <c r="B528" t="str">
        <f>INDEX(PDC!$F$1:$G$40,MATCH('RP2016'!C528,PDC!F:F,0),MATCH(PDC!$G$1,PDC!$F$1:$G$1,0))</f>
        <v xml:space="preserve">Industries extractives </v>
      </c>
      <c r="C528" t="s">
        <v>201</v>
      </c>
      <c r="D528" t="s">
        <v>127</v>
      </c>
      <c r="E528" t="s">
        <v>200</v>
      </c>
      <c r="F528" s="58">
        <v>15.8172644958756</v>
      </c>
      <c r="G528">
        <f t="shared" si="165"/>
        <v>15.8172644958756</v>
      </c>
      <c r="AC528" t="str">
        <f t="shared" si="151"/>
        <v>8407_Personnels des services directs aux particuliers_1</v>
      </c>
      <c r="AD528" t="str">
        <f>INDEX(PDC!$I$1:$L$33,MATCH('RP2016'!AF528,PDC!I:I,0),MATCH(PDC!$K$1,PDC!$I$1:$L$1,0))</f>
        <v>Personnels des services directs aux particuliers</v>
      </c>
      <c r="AE528" t="s">
        <v>199</v>
      </c>
      <c r="AF528" t="s">
        <v>286</v>
      </c>
      <c r="AG528" t="s">
        <v>131</v>
      </c>
      <c r="AH528" s="58">
        <v>883.47479344130898</v>
      </c>
      <c r="AI528">
        <f t="shared" si="152"/>
        <v>883.47479344130898</v>
      </c>
      <c r="AL528" t="str">
        <f t="shared" si="153"/>
        <v>8427_Construction</v>
      </c>
      <c r="AM528" t="str">
        <f>INDEX(PDC!$F$42:$G$60,MATCH('RP2016'!$AO528,PDC!$F$42:$F$60,0),2)</f>
        <v>Construction</v>
      </c>
      <c r="AN528">
        <v>8427</v>
      </c>
      <c r="AO528" t="s">
        <v>216</v>
      </c>
      <c r="AP528">
        <v>1307.57</v>
      </c>
      <c r="AQ528">
        <v>189.07</v>
      </c>
      <c r="AR528">
        <v>231.84</v>
      </c>
      <c r="AS528">
        <v>27.98</v>
      </c>
      <c r="AT528">
        <f t="shared" si="154"/>
        <v>1496.6399999999999</v>
      </c>
      <c r="AU528">
        <f t="shared" si="155"/>
        <v>259.82</v>
      </c>
      <c r="AV528" s="82">
        <f t="shared" si="156"/>
        <v>1307.57</v>
      </c>
      <c r="AW528" s="82">
        <f t="shared" si="157"/>
        <v>189.07</v>
      </c>
      <c r="AX528" s="82">
        <f t="shared" si="158"/>
        <v>231.84</v>
      </c>
      <c r="AY528" s="82">
        <f t="shared" si="159"/>
        <v>27.98</v>
      </c>
      <c r="AZ528" s="82">
        <f t="shared" si="160"/>
        <v>1496.6399999999999</v>
      </c>
      <c r="BA528" s="82">
        <f t="shared" si="161"/>
        <v>259.82</v>
      </c>
      <c r="BB528" s="82">
        <f t="shared" si="162"/>
        <v>1756.4599999999998</v>
      </c>
      <c r="BE528" t="str">
        <f t="shared" si="163"/>
        <v>8413_RU_TP2_SEXE1</v>
      </c>
      <c r="BF528">
        <v>1</v>
      </c>
      <c r="BG528" t="s">
        <v>200</v>
      </c>
      <c r="BH528" t="s">
        <v>322</v>
      </c>
      <c r="BI528" t="s">
        <v>143</v>
      </c>
      <c r="BJ528" s="61">
        <v>153.71704095510199</v>
      </c>
      <c r="BK528" s="61">
        <f t="shared" si="164"/>
        <v>153.71704095510199</v>
      </c>
    </row>
    <row r="529" spans="1:63" x14ac:dyDescent="0.35">
      <c r="A529" t="str">
        <f t="shared" si="150"/>
        <v>8405_Fabrication de denrées alimentaires, de boissons et de produits à base de tabac_1</v>
      </c>
      <c r="B529" t="str">
        <f>INDEX(PDC!$F$1:$G$40,MATCH('RP2016'!C529,PDC!F:F,0),MATCH(PDC!$G$1,PDC!$F$1:$G$1,0))</f>
        <v>Fabrication de denrées alimentaires, de boissons et de produits à base de tabac</v>
      </c>
      <c r="C529" t="s">
        <v>202</v>
      </c>
      <c r="D529" t="s">
        <v>127</v>
      </c>
      <c r="E529" t="s">
        <v>199</v>
      </c>
      <c r="F529" s="58">
        <v>1279.25706043787</v>
      </c>
      <c r="G529">
        <f t="shared" si="165"/>
        <v>1279.25706043787</v>
      </c>
      <c r="AC529" t="str">
        <f t="shared" si="151"/>
        <v>8407_Personnels des services directs aux particuliers_2</v>
      </c>
      <c r="AD529" t="str">
        <f>INDEX(PDC!$I$1:$L$33,MATCH('RP2016'!AF529,PDC!I:I,0),MATCH(PDC!$K$1,PDC!$I$1:$L$1,0))</f>
        <v>Personnels des services directs aux particuliers</v>
      </c>
      <c r="AE529" t="s">
        <v>200</v>
      </c>
      <c r="AF529" t="s">
        <v>286</v>
      </c>
      <c r="AG529" t="s">
        <v>131</v>
      </c>
      <c r="AH529" s="58">
        <v>4772.8388658005197</v>
      </c>
      <c r="AI529">
        <f t="shared" si="152"/>
        <v>4772.8388658005197</v>
      </c>
      <c r="AL529" t="str">
        <f t="shared" si="153"/>
        <v>8427_Commerce ; réparation d'automobiles et de motocycles</v>
      </c>
      <c r="AM529" t="str">
        <f>INDEX(PDC!$F$42:$G$60,MATCH('RP2016'!$AO529,PDC!$F$42:$F$60,0),2)</f>
        <v>Commerce ; réparation d'automobiles et de motocycles</v>
      </c>
      <c r="AN529">
        <v>8427</v>
      </c>
      <c r="AO529" t="s">
        <v>217</v>
      </c>
      <c r="AP529">
        <v>1702.86</v>
      </c>
      <c r="AQ529">
        <v>1577.25</v>
      </c>
      <c r="AR529">
        <v>166.83</v>
      </c>
      <c r="AS529">
        <v>234.36</v>
      </c>
      <c r="AT529">
        <f t="shared" si="154"/>
        <v>3280.1099999999997</v>
      </c>
      <c r="AU529">
        <f t="shared" si="155"/>
        <v>401.19000000000005</v>
      </c>
      <c r="AV529" s="82">
        <f t="shared" si="156"/>
        <v>1702.86</v>
      </c>
      <c r="AW529" s="82">
        <f t="shared" si="157"/>
        <v>1577.25</v>
      </c>
      <c r="AX529" s="82">
        <f t="shared" si="158"/>
        <v>166.83</v>
      </c>
      <c r="AY529" s="82">
        <f t="shared" si="159"/>
        <v>234.36</v>
      </c>
      <c r="AZ529" s="82">
        <f t="shared" si="160"/>
        <v>3280.1099999999997</v>
      </c>
      <c r="BA529" s="82">
        <f t="shared" si="161"/>
        <v>401.19000000000005</v>
      </c>
      <c r="BB529" s="82">
        <f t="shared" si="162"/>
        <v>3681.2999999999997</v>
      </c>
      <c r="BE529" t="str">
        <f t="shared" si="163"/>
        <v>8414_AZ_TP1_SEXE1</v>
      </c>
      <c r="BF529">
        <v>1</v>
      </c>
      <c r="BG529" t="s">
        <v>199</v>
      </c>
      <c r="BH529" t="s">
        <v>198</v>
      </c>
      <c r="BI529" t="s">
        <v>145</v>
      </c>
      <c r="BJ529" s="61">
        <v>57.192234926179097</v>
      </c>
      <c r="BK529" s="61">
        <f t="shared" si="164"/>
        <v>57.192234926179097</v>
      </c>
    </row>
    <row r="530" spans="1:63" x14ac:dyDescent="0.35">
      <c r="A530" t="str">
        <f t="shared" si="150"/>
        <v>8405_Fabrication de denrées alimentaires, de boissons et de produits à base de tabac_2</v>
      </c>
      <c r="B530" t="str">
        <f>INDEX(PDC!$F$1:$G$40,MATCH('RP2016'!C530,PDC!F:F,0),MATCH(PDC!$G$1,PDC!$F$1:$G$1,0))</f>
        <v>Fabrication de denrées alimentaires, de boissons et de produits à base de tabac</v>
      </c>
      <c r="C530" t="s">
        <v>202</v>
      </c>
      <c r="D530" t="s">
        <v>127</v>
      </c>
      <c r="E530" t="s">
        <v>200</v>
      </c>
      <c r="F530" s="58">
        <v>1077.3103155178401</v>
      </c>
      <c r="G530">
        <f t="shared" si="165"/>
        <v>1077.3103155178401</v>
      </c>
      <c r="AC530" t="str">
        <f t="shared" si="151"/>
        <v>8407_Ouvriers qualifiés de type industriel_1</v>
      </c>
      <c r="AD530" t="str">
        <f>INDEX(PDC!$I$1:$L$33,MATCH('RP2016'!AF530,PDC!I:I,0),MATCH(PDC!$K$1,PDC!$I$1:$L$1,0))</f>
        <v>Ouvriers qualifiés de type industriel</v>
      </c>
      <c r="AE530" t="s">
        <v>199</v>
      </c>
      <c r="AF530" t="s">
        <v>287</v>
      </c>
      <c r="AG530" t="s">
        <v>131</v>
      </c>
      <c r="AH530" s="58">
        <v>2875.2232762962399</v>
      </c>
      <c r="AI530">
        <f t="shared" si="152"/>
        <v>2875.2232762962399</v>
      </c>
      <c r="AL530" t="str">
        <f t="shared" si="153"/>
        <v>8427_Transports et entreposage</v>
      </c>
      <c r="AM530" t="str">
        <f>INDEX(PDC!$F$42:$G$60,MATCH('RP2016'!$AO530,PDC!$F$42:$F$60,0),2)</f>
        <v>Transports et entreposage</v>
      </c>
      <c r="AN530">
        <v>8427</v>
      </c>
      <c r="AO530" t="s">
        <v>218</v>
      </c>
      <c r="AP530">
        <v>677.59</v>
      </c>
      <c r="AQ530">
        <v>234.08</v>
      </c>
      <c r="AR530">
        <v>24.68</v>
      </c>
      <c r="AS530">
        <v>13.26</v>
      </c>
      <c r="AT530">
        <f t="shared" si="154"/>
        <v>911.67000000000007</v>
      </c>
      <c r="AU530">
        <f t="shared" si="155"/>
        <v>37.94</v>
      </c>
      <c r="AV530" s="82">
        <f t="shared" si="156"/>
        <v>677.59</v>
      </c>
      <c r="AW530" s="82">
        <f t="shared" si="157"/>
        <v>234.08</v>
      </c>
      <c r="AX530" s="82">
        <f t="shared" si="158"/>
        <v>24.68</v>
      </c>
      <c r="AY530" s="82">
        <f t="shared" si="159"/>
        <v>13.26</v>
      </c>
      <c r="AZ530" s="82">
        <f t="shared" si="160"/>
        <v>911.67000000000007</v>
      </c>
      <c r="BA530" s="82">
        <f t="shared" si="161"/>
        <v>37.94</v>
      </c>
      <c r="BB530" s="82">
        <f t="shared" si="162"/>
        <v>949.61000000000013</v>
      </c>
      <c r="BE530" t="str">
        <f t="shared" si="163"/>
        <v>8414_AZ_TP2_SEXE1</v>
      </c>
      <c r="BF530">
        <v>1</v>
      </c>
      <c r="BG530" t="s">
        <v>200</v>
      </c>
      <c r="BH530" t="s">
        <v>198</v>
      </c>
      <c r="BI530" t="s">
        <v>145</v>
      </c>
      <c r="BJ530" s="61">
        <v>11.2880874027866</v>
      </c>
      <c r="BK530" s="61">
        <f t="shared" si="164"/>
        <v>11.2880874027866</v>
      </c>
    </row>
    <row r="531" spans="1:63" x14ac:dyDescent="0.35">
      <c r="A531" t="str">
        <f t="shared" si="150"/>
        <v>8405_Fabrication de textiles, industries de l'habillement, industrie du cuir et de la chaussure_1</v>
      </c>
      <c r="B531" t="str">
        <f>INDEX(PDC!$F$1:$G$40,MATCH('RP2016'!C531,PDC!F:F,0),MATCH(PDC!$G$1,PDC!$F$1:$G$1,0))</f>
        <v>Fabrication de textiles, industries de l'habillement, industrie du cuir et de la chaussure</v>
      </c>
      <c r="C531" t="s">
        <v>203</v>
      </c>
      <c r="D531" t="s">
        <v>127</v>
      </c>
      <c r="E531" t="s">
        <v>199</v>
      </c>
      <c r="F531" s="58">
        <v>105.07309998653299</v>
      </c>
      <c r="G531">
        <f t="shared" si="165"/>
        <v>105.07309998653299</v>
      </c>
      <c r="AC531" t="str">
        <f t="shared" si="151"/>
        <v>8407_Ouvriers qualifiés de type industriel_2</v>
      </c>
      <c r="AD531" t="str">
        <f>INDEX(PDC!$I$1:$L$33,MATCH('RP2016'!AF531,PDC!I:I,0),MATCH(PDC!$K$1,PDC!$I$1:$L$1,0))</f>
        <v>Ouvriers qualifiés de type industriel</v>
      </c>
      <c r="AE531" t="s">
        <v>200</v>
      </c>
      <c r="AF531" t="s">
        <v>287</v>
      </c>
      <c r="AG531" t="s">
        <v>131</v>
      </c>
      <c r="AH531" s="58">
        <v>409.82266010791699</v>
      </c>
      <c r="AI531">
        <f t="shared" si="152"/>
        <v>409.82266010791699</v>
      </c>
      <c r="AL531" t="str">
        <f t="shared" si="153"/>
        <v>8427_Hébergement et restauration</v>
      </c>
      <c r="AM531" t="str">
        <f>INDEX(PDC!$F$42:$G$60,MATCH('RP2016'!$AO531,PDC!$F$42:$F$60,0),2)</f>
        <v>Hébergement et restauration</v>
      </c>
      <c r="AN531">
        <v>8427</v>
      </c>
      <c r="AO531" t="s">
        <v>219</v>
      </c>
      <c r="AP531">
        <v>250.72</v>
      </c>
      <c r="AQ531">
        <v>276.95</v>
      </c>
      <c r="AR531">
        <v>56.47</v>
      </c>
      <c r="AS531">
        <v>114.33</v>
      </c>
      <c r="AT531">
        <f t="shared" si="154"/>
        <v>527.66999999999996</v>
      </c>
      <c r="AU531">
        <f t="shared" si="155"/>
        <v>170.8</v>
      </c>
      <c r="AV531" s="82">
        <f t="shared" si="156"/>
        <v>250.72</v>
      </c>
      <c r="AW531" s="82">
        <f t="shared" si="157"/>
        <v>276.95</v>
      </c>
      <c r="AX531" s="82">
        <f t="shared" si="158"/>
        <v>56.47</v>
      </c>
      <c r="AY531" s="82">
        <f t="shared" si="159"/>
        <v>114.33</v>
      </c>
      <c r="AZ531" s="82">
        <f t="shared" si="160"/>
        <v>527.66999999999996</v>
      </c>
      <c r="BA531" s="82">
        <f t="shared" si="161"/>
        <v>170.8</v>
      </c>
      <c r="BB531" s="82">
        <f t="shared" si="162"/>
        <v>698.47</v>
      </c>
      <c r="BE531" t="str">
        <f t="shared" si="163"/>
        <v>8414_C1_TP1_SEXE1</v>
      </c>
      <c r="BF531">
        <v>1</v>
      </c>
      <c r="BG531" t="s">
        <v>199</v>
      </c>
      <c r="BH531" t="s">
        <v>314</v>
      </c>
      <c r="BI531" t="s">
        <v>145</v>
      </c>
      <c r="BJ531" s="61">
        <v>200.876871041627</v>
      </c>
      <c r="BK531" s="61">
        <f t="shared" si="164"/>
        <v>200.876871041627</v>
      </c>
    </row>
    <row r="532" spans="1:63" x14ac:dyDescent="0.35">
      <c r="A532" t="str">
        <f t="shared" si="150"/>
        <v>8405_Fabrication de textiles, industries de l'habillement, industrie du cuir et de la chaussure_2</v>
      </c>
      <c r="B532" t="str">
        <f>INDEX(PDC!$F$1:$G$40,MATCH('RP2016'!C532,PDC!F:F,0),MATCH(PDC!$G$1,PDC!$F$1:$G$1,0))</f>
        <v>Fabrication de textiles, industries de l'habillement, industrie du cuir et de la chaussure</v>
      </c>
      <c r="C532" t="s">
        <v>203</v>
      </c>
      <c r="D532" t="s">
        <v>127</v>
      </c>
      <c r="E532" t="s">
        <v>200</v>
      </c>
      <c r="F532" s="58">
        <v>104.76749731910201</v>
      </c>
      <c r="G532">
        <f t="shared" si="165"/>
        <v>104.76749731910201</v>
      </c>
      <c r="AC532" t="str">
        <f t="shared" si="151"/>
        <v>8407_Ouvriers qualifiés de type artisanal_1</v>
      </c>
      <c r="AD532" t="str">
        <f>INDEX(PDC!$I$1:$L$33,MATCH('RP2016'!AF532,PDC!I:I,0),MATCH(PDC!$K$1,PDC!$I$1:$L$1,0))</f>
        <v>Ouvriers qualifiés de type artisanal</v>
      </c>
      <c r="AE532" t="s">
        <v>199</v>
      </c>
      <c r="AF532" t="s">
        <v>107</v>
      </c>
      <c r="AG532" t="s">
        <v>131</v>
      </c>
      <c r="AH532" s="58">
        <v>3823.0966268739899</v>
      </c>
      <c r="AI532">
        <f t="shared" si="152"/>
        <v>3823.0966268739899</v>
      </c>
      <c r="AL532" t="str">
        <f t="shared" si="153"/>
        <v>8427_Information et communication</v>
      </c>
      <c r="AM532" t="str">
        <f>INDEX(PDC!$F$42:$G$60,MATCH('RP2016'!$AO532,PDC!$F$42:$F$60,0),2)</f>
        <v>Information et communication</v>
      </c>
      <c r="AN532">
        <v>8427</v>
      </c>
      <c r="AO532" t="s">
        <v>319</v>
      </c>
      <c r="AP532">
        <v>172.52</v>
      </c>
      <c r="AQ532">
        <v>37.590000000000003</v>
      </c>
      <c r="AR532">
        <v>16.23</v>
      </c>
      <c r="AT532">
        <f t="shared" si="154"/>
        <v>210.11</v>
      </c>
      <c r="AU532">
        <f t="shared" si="155"/>
        <v>16.23</v>
      </c>
      <c r="AV532" s="82">
        <f t="shared" si="156"/>
        <v>172.52</v>
      </c>
      <c r="AW532" s="82">
        <f t="shared" si="157"/>
        <v>37.590000000000003</v>
      </c>
      <c r="AX532" s="82">
        <f t="shared" si="158"/>
        <v>16.23</v>
      </c>
      <c r="AY532" s="82">
        <f t="shared" si="159"/>
        <v>0</v>
      </c>
      <c r="AZ532" s="82">
        <f t="shared" si="160"/>
        <v>210.11</v>
      </c>
      <c r="BA532" s="82">
        <f t="shared" si="161"/>
        <v>16.23</v>
      </c>
      <c r="BB532" s="82">
        <f t="shared" si="162"/>
        <v>226.34</v>
      </c>
      <c r="BE532" t="str">
        <f t="shared" si="163"/>
        <v>8414_C1_TP2_SEXE1</v>
      </c>
      <c r="BF532">
        <v>1</v>
      </c>
      <c r="BG532" t="s">
        <v>200</v>
      </c>
      <c r="BH532" t="s">
        <v>314</v>
      </c>
      <c r="BI532" t="s">
        <v>145</v>
      </c>
      <c r="BJ532" s="61">
        <v>9.6039409270101093</v>
      </c>
      <c r="BK532" s="61">
        <f t="shared" si="164"/>
        <v>9.6039409270101093</v>
      </c>
    </row>
    <row r="533" spans="1:63" x14ac:dyDescent="0.35">
      <c r="A533" t="str">
        <f t="shared" si="150"/>
        <v>8405_Travail du bois, industries du papier et imprimerie _1</v>
      </c>
      <c r="B533" t="str">
        <f>INDEX(PDC!$F$1:$G$40,MATCH('RP2016'!C533,PDC!F:F,0),MATCH(PDC!$G$1,PDC!$F$1:$G$1,0))</f>
        <v xml:space="preserve">Travail du bois, industries du papier et imprimerie </v>
      </c>
      <c r="C533" t="s">
        <v>204</v>
      </c>
      <c r="D533" t="s">
        <v>127</v>
      </c>
      <c r="E533" t="s">
        <v>199</v>
      </c>
      <c r="F533" s="58">
        <v>520.87137581089303</v>
      </c>
      <c r="G533">
        <f t="shared" si="165"/>
        <v>520.87137581089303</v>
      </c>
      <c r="AC533" t="str">
        <f t="shared" si="151"/>
        <v>8407_Ouvriers qualifiés de type artisanal_2</v>
      </c>
      <c r="AD533" t="str">
        <f>INDEX(PDC!$I$1:$L$33,MATCH('RP2016'!AF533,PDC!I:I,0),MATCH(PDC!$K$1,PDC!$I$1:$L$1,0))</f>
        <v>Ouvriers qualifiés de type artisanal</v>
      </c>
      <c r="AE533" t="s">
        <v>200</v>
      </c>
      <c r="AF533" t="s">
        <v>107</v>
      </c>
      <c r="AG533" t="s">
        <v>131</v>
      </c>
      <c r="AH533" s="58">
        <v>431.51117911114198</v>
      </c>
      <c r="AI533">
        <f t="shared" si="152"/>
        <v>431.51117911114198</v>
      </c>
      <c r="AL533" t="str">
        <f t="shared" si="153"/>
        <v>8427_Activités financières et d'assurance</v>
      </c>
      <c r="AM533" t="str">
        <f>INDEX(PDC!$F$42:$G$60,MATCH('RP2016'!$AO533,PDC!$F$42:$F$60,0),2)</f>
        <v>Activités financières et d'assurance</v>
      </c>
      <c r="AN533">
        <v>8427</v>
      </c>
      <c r="AO533" t="s">
        <v>223</v>
      </c>
      <c r="AP533">
        <v>268.43</v>
      </c>
      <c r="AQ533">
        <v>523.47</v>
      </c>
      <c r="AR533">
        <v>30.57</v>
      </c>
      <c r="AS533">
        <v>53.47</v>
      </c>
      <c r="AT533">
        <f t="shared" si="154"/>
        <v>791.90000000000009</v>
      </c>
      <c r="AU533">
        <f t="shared" si="155"/>
        <v>84.039999999999992</v>
      </c>
      <c r="AV533" s="82">
        <f t="shared" si="156"/>
        <v>268.43</v>
      </c>
      <c r="AW533" s="82">
        <f t="shared" si="157"/>
        <v>523.47</v>
      </c>
      <c r="AX533" s="82">
        <f t="shared" si="158"/>
        <v>30.57</v>
      </c>
      <c r="AY533" s="82">
        <f t="shared" si="159"/>
        <v>53.47</v>
      </c>
      <c r="AZ533" s="82">
        <f t="shared" si="160"/>
        <v>791.90000000000009</v>
      </c>
      <c r="BA533" s="82">
        <f t="shared" si="161"/>
        <v>84.039999999999992</v>
      </c>
      <c r="BB533" s="82">
        <f t="shared" si="162"/>
        <v>875.94</v>
      </c>
      <c r="BE533" t="str">
        <f t="shared" si="163"/>
        <v>8414_C3_TP1_SEXE1</v>
      </c>
      <c r="BF533">
        <v>1</v>
      </c>
      <c r="BG533" t="s">
        <v>199</v>
      </c>
      <c r="BH533" t="s">
        <v>315</v>
      </c>
      <c r="BI533" t="s">
        <v>145</v>
      </c>
      <c r="BJ533" s="61">
        <v>934.615696274897</v>
      </c>
      <c r="BK533" s="61">
        <f t="shared" si="164"/>
        <v>934.615696274897</v>
      </c>
    </row>
    <row r="534" spans="1:63" x14ac:dyDescent="0.35">
      <c r="A534" t="str">
        <f t="shared" si="150"/>
        <v>8405_Travail du bois, industries du papier et imprimerie _2</v>
      </c>
      <c r="B534" t="str">
        <f>INDEX(PDC!$F$1:$G$40,MATCH('RP2016'!C534,PDC!F:F,0),MATCH(PDC!$G$1,PDC!$F$1:$G$1,0))</f>
        <v xml:space="preserve">Travail du bois, industries du papier et imprimerie </v>
      </c>
      <c r="C534" t="s">
        <v>204</v>
      </c>
      <c r="D534" t="s">
        <v>127</v>
      </c>
      <c r="E534" t="s">
        <v>200</v>
      </c>
      <c r="F534" s="58">
        <v>152.75180591163999</v>
      </c>
      <c r="G534">
        <f t="shared" si="165"/>
        <v>152.75180591163999</v>
      </c>
      <c r="AC534" t="str">
        <f t="shared" si="151"/>
        <v>8407_Chauffeurs_1</v>
      </c>
      <c r="AD534" t="str">
        <f>INDEX(PDC!$I$1:$L$33,MATCH('RP2016'!AF534,PDC!I:I,0),MATCH(PDC!$K$1,PDC!$I$1:$L$1,0))</f>
        <v>Chauffeurs</v>
      </c>
      <c r="AE534" t="s">
        <v>199</v>
      </c>
      <c r="AF534" t="s">
        <v>288</v>
      </c>
      <c r="AG534" t="s">
        <v>131</v>
      </c>
      <c r="AH534" s="58">
        <v>2397.1160072000898</v>
      </c>
      <c r="AI534">
        <f t="shared" si="152"/>
        <v>2397.1160072000898</v>
      </c>
      <c r="AL534" t="str">
        <f t="shared" si="153"/>
        <v>8427_Activités immobilières</v>
      </c>
      <c r="AM534" t="str">
        <f>INDEX(PDC!$F$42:$G$60,MATCH('RP2016'!$AO534,PDC!$F$42:$F$60,0),2)</f>
        <v>Activités immobilières</v>
      </c>
      <c r="AN534">
        <v>8427</v>
      </c>
      <c r="AO534" t="s">
        <v>224</v>
      </c>
      <c r="AP534">
        <v>69.47</v>
      </c>
      <c r="AQ534">
        <v>129.91</v>
      </c>
      <c r="AR534">
        <v>7.17</v>
      </c>
      <c r="AS534">
        <v>13.43</v>
      </c>
      <c r="AT534">
        <f t="shared" si="154"/>
        <v>199.38</v>
      </c>
      <c r="AU534">
        <f t="shared" si="155"/>
        <v>20.6</v>
      </c>
      <c r="AV534" s="82">
        <f t="shared" si="156"/>
        <v>69.47</v>
      </c>
      <c r="AW534" s="82">
        <f t="shared" si="157"/>
        <v>129.91</v>
      </c>
      <c r="AX534" s="82">
        <f t="shared" si="158"/>
        <v>7.17</v>
      </c>
      <c r="AY534" s="82">
        <f t="shared" si="159"/>
        <v>13.43</v>
      </c>
      <c r="AZ534" s="82">
        <f t="shared" si="160"/>
        <v>199.38</v>
      </c>
      <c r="BA534" s="82">
        <f t="shared" si="161"/>
        <v>20.6</v>
      </c>
      <c r="BB534" s="82">
        <f t="shared" si="162"/>
        <v>219.98</v>
      </c>
      <c r="BE534" t="str">
        <f t="shared" si="163"/>
        <v>8414_C3_TP2_SEXE1</v>
      </c>
      <c r="BF534">
        <v>1</v>
      </c>
      <c r="BG534" t="s">
        <v>200</v>
      </c>
      <c r="BH534" t="s">
        <v>315</v>
      </c>
      <c r="BI534" t="s">
        <v>145</v>
      </c>
      <c r="BJ534" s="61">
        <v>39.853053900797001</v>
      </c>
      <c r="BK534" s="61">
        <f t="shared" si="164"/>
        <v>39.853053900797001</v>
      </c>
    </row>
    <row r="535" spans="1:63" x14ac:dyDescent="0.35">
      <c r="A535" t="str">
        <f t="shared" si="150"/>
        <v>8405_Industrie chimique_1</v>
      </c>
      <c r="B535" t="str">
        <f>INDEX(PDC!$F$1:$G$40,MATCH('RP2016'!C535,PDC!F:F,0),MATCH(PDC!$G$1,PDC!$F$1:$G$1,0))</f>
        <v>Industrie chimique</v>
      </c>
      <c r="C535" t="s">
        <v>205</v>
      </c>
      <c r="D535" t="s">
        <v>127</v>
      </c>
      <c r="E535" t="s">
        <v>199</v>
      </c>
      <c r="F535" s="58">
        <v>656.33373643191999</v>
      </c>
      <c r="G535">
        <f t="shared" si="165"/>
        <v>656.33373643191999</v>
      </c>
      <c r="AC535" t="str">
        <f t="shared" si="151"/>
        <v>8407_Chauffeurs_2</v>
      </c>
      <c r="AD535" t="str">
        <f>INDEX(PDC!$I$1:$L$33,MATCH('RP2016'!AF535,PDC!I:I,0),MATCH(PDC!$K$1,PDC!$I$1:$L$1,0))</f>
        <v>Chauffeurs</v>
      </c>
      <c r="AE535" t="s">
        <v>200</v>
      </c>
      <c r="AF535" t="s">
        <v>288</v>
      </c>
      <c r="AG535" t="s">
        <v>131</v>
      </c>
      <c r="AH535" s="58">
        <v>218.99931622493699</v>
      </c>
      <c r="AI535">
        <f t="shared" si="152"/>
        <v>218.99931622493699</v>
      </c>
      <c r="AL535" t="str">
        <f t="shared" si="153"/>
        <v>8427_Activités scientifiques et techniques ; services administratifs et de soutien</v>
      </c>
      <c r="AM535" t="str">
        <f>INDEX(PDC!$F$42:$G$60,MATCH('RP2016'!$AO535,PDC!$F$42:$F$60,0),2)</f>
        <v>Activités scientifiques et techniques ; services administratifs et de soutien</v>
      </c>
      <c r="AN535">
        <v>8427</v>
      </c>
      <c r="AO535" t="s">
        <v>320</v>
      </c>
      <c r="AP535">
        <v>740.62</v>
      </c>
      <c r="AQ535">
        <v>772.84</v>
      </c>
      <c r="AR535">
        <v>435.61</v>
      </c>
      <c r="AS535">
        <v>288.64999999999998</v>
      </c>
      <c r="AT535">
        <f t="shared" si="154"/>
        <v>1513.46</v>
      </c>
      <c r="AU535">
        <f t="shared" si="155"/>
        <v>724.26</v>
      </c>
      <c r="AV535" s="82">
        <f t="shared" si="156"/>
        <v>740.62</v>
      </c>
      <c r="AW535" s="82">
        <f t="shared" si="157"/>
        <v>772.84</v>
      </c>
      <c r="AX535" s="82">
        <f t="shared" si="158"/>
        <v>435.61</v>
      </c>
      <c r="AY535" s="82">
        <f t="shared" si="159"/>
        <v>288.64999999999998</v>
      </c>
      <c r="AZ535" s="82">
        <f t="shared" si="160"/>
        <v>1513.46</v>
      </c>
      <c r="BA535" s="82">
        <f t="shared" si="161"/>
        <v>724.26</v>
      </c>
      <c r="BB535" s="82">
        <f t="shared" si="162"/>
        <v>2237.7200000000003</v>
      </c>
      <c r="BE535" t="str">
        <f t="shared" si="163"/>
        <v>8414_C4_TP1_SEXE1</v>
      </c>
      <c r="BF535">
        <v>1</v>
      </c>
      <c r="BG535" t="s">
        <v>199</v>
      </c>
      <c r="BH535" t="s">
        <v>316</v>
      </c>
      <c r="BI535" t="s">
        <v>145</v>
      </c>
      <c r="BJ535" s="61">
        <v>222.08002392749</v>
      </c>
      <c r="BK535" s="61">
        <f t="shared" si="164"/>
        <v>222.08002392749</v>
      </c>
    </row>
    <row r="536" spans="1:63" x14ac:dyDescent="0.35">
      <c r="A536" t="str">
        <f t="shared" si="150"/>
        <v>8405_Industrie chimique_2</v>
      </c>
      <c r="B536" t="str">
        <f>INDEX(PDC!$F$1:$G$40,MATCH('RP2016'!C536,PDC!F:F,0),MATCH(PDC!$G$1,PDC!$F$1:$G$1,0))</f>
        <v>Industrie chimique</v>
      </c>
      <c r="C536" t="s">
        <v>205</v>
      </c>
      <c r="D536" t="s">
        <v>127</v>
      </c>
      <c r="E536" t="s">
        <v>200</v>
      </c>
      <c r="F536" s="58">
        <v>500.21776156425398</v>
      </c>
      <c r="G536">
        <f t="shared" si="165"/>
        <v>500.21776156425398</v>
      </c>
      <c r="AC536" t="str">
        <f t="shared" si="151"/>
        <v>8407_Ouvriers qualifiés de la manutention, du magasinage et du transport_1</v>
      </c>
      <c r="AD536" t="str">
        <f>INDEX(PDC!$I$1:$L$33,MATCH('RP2016'!AF536,PDC!I:I,0),MATCH(PDC!$K$1,PDC!$I$1:$L$1,0))</f>
        <v>Ouvriers qualifiés de la manutention, du magasinage et du transport</v>
      </c>
      <c r="AE536" t="s">
        <v>199</v>
      </c>
      <c r="AF536" t="s">
        <v>289</v>
      </c>
      <c r="AG536" t="s">
        <v>131</v>
      </c>
      <c r="AH536" s="58">
        <v>1326.1675239251899</v>
      </c>
      <c r="AI536">
        <f t="shared" si="152"/>
        <v>1326.1675239251899</v>
      </c>
      <c r="AL536" t="str">
        <f t="shared" si="153"/>
        <v>8427_Administration publique, enseignement, santé humaine et action sociale</v>
      </c>
      <c r="AM536" t="str">
        <f>INDEX(PDC!$F$42:$G$60,MATCH('RP2016'!$AO536,PDC!$F$42:$F$60,0),2)</f>
        <v>Administration publique, enseignement, santé humaine et action sociale</v>
      </c>
      <c r="AN536">
        <v>8427</v>
      </c>
      <c r="AO536" t="s">
        <v>321</v>
      </c>
      <c r="AP536">
        <v>946.32</v>
      </c>
      <c r="AQ536">
        <v>3222.82</v>
      </c>
      <c r="AR536">
        <v>307.02999999999997</v>
      </c>
      <c r="AS536">
        <v>1018.15</v>
      </c>
      <c r="AT536">
        <f t="shared" si="154"/>
        <v>4169.1400000000003</v>
      </c>
      <c r="AU536">
        <f t="shared" si="155"/>
        <v>1325.1799999999998</v>
      </c>
      <c r="AV536" s="82">
        <f t="shared" si="156"/>
        <v>946.32</v>
      </c>
      <c r="AW536" s="82">
        <f t="shared" si="157"/>
        <v>3222.82</v>
      </c>
      <c r="AX536" s="82">
        <f t="shared" si="158"/>
        <v>307.02999999999997</v>
      </c>
      <c r="AY536" s="82">
        <f t="shared" si="159"/>
        <v>1018.15</v>
      </c>
      <c r="AZ536" s="82">
        <f t="shared" si="160"/>
        <v>4169.1400000000003</v>
      </c>
      <c r="BA536" s="82">
        <f t="shared" si="161"/>
        <v>1325.1799999999998</v>
      </c>
      <c r="BB536" s="82">
        <f t="shared" si="162"/>
        <v>5494.32</v>
      </c>
      <c r="BE536" t="str">
        <f t="shared" si="163"/>
        <v>8414_C4_TP2_SEXE1</v>
      </c>
      <c r="BF536">
        <v>1</v>
      </c>
      <c r="BG536" t="s">
        <v>200</v>
      </c>
      <c r="BH536" t="s">
        <v>316</v>
      </c>
      <c r="BI536" t="s">
        <v>145</v>
      </c>
      <c r="BJ536" s="61">
        <v>12.627988377145</v>
      </c>
      <c r="BK536" s="61">
        <f t="shared" si="164"/>
        <v>12.627988377145</v>
      </c>
    </row>
    <row r="537" spans="1:63" x14ac:dyDescent="0.35">
      <c r="A537" t="str">
        <f t="shared" si="150"/>
        <v>8405_Industrie pharmaceutique_1</v>
      </c>
      <c r="B537" t="str">
        <f>INDEX(PDC!$F$1:$G$40,MATCH('RP2016'!C537,PDC!F:F,0),MATCH(PDC!$G$1,PDC!$F$1:$G$1,0))</f>
        <v>Industrie pharmaceutique</v>
      </c>
      <c r="C537" t="s">
        <v>206</v>
      </c>
      <c r="D537" t="s">
        <v>127</v>
      </c>
      <c r="E537" t="s">
        <v>199</v>
      </c>
      <c r="F537" s="58">
        <v>246.31431904157299</v>
      </c>
      <c r="G537">
        <f t="shared" si="165"/>
        <v>246.31431904157299</v>
      </c>
      <c r="AC537" t="str">
        <f t="shared" si="151"/>
        <v>8407_Ouvriers qualifiés de la manutention, du magasinage et du transport_2</v>
      </c>
      <c r="AD537" t="str">
        <f>INDEX(PDC!$I$1:$L$33,MATCH('RP2016'!AF537,PDC!I:I,0),MATCH(PDC!$K$1,PDC!$I$1:$L$1,0))</f>
        <v>Ouvriers qualifiés de la manutention, du magasinage et du transport</v>
      </c>
      <c r="AE537" t="s">
        <v>200</v>
      </c>
      <c r="AF537" t="s">
        <v>289</v>
      </c>
      <c r="AG537" t="s">
        <v>131</v>
      </c>
      <c r="AH537" s="58">
        <v>198.35382303082901</v>
      </c>
      <c r="AI537">
        <f t="shared" si="152"/>
        <v>198.35382303082901</v>
      </c>
      <c r="AL537" t="str">
        <f t="shared" si="153"/>
        <v>8427_Autres activités de services</v>
      </c>
      <c r="AM537" t="str">
        <f>INDEX(PDC!$F$42:$G$60,MATCH('RP2016'!$AO537,PDC!$F$42:$F$60,0),2)</f>
        <v>Autres activités de services</v>
      </c>
      <c r="AN537">
        <v>8427</v>
      </c>
      <c r="AO537" t="s">
        <v>322</v>
      </c>
      <c r="AP537">
        <v>195.96</v>
      </c>
      <c r="AQ537">
        <v>478.61</v>
      </c>
      <c r="AR537">
        <v>150.63999999999999</v>
      </c>
      <c r="AS537">
        <v>185.67</v>
      </c>
      <c r="AT537">
        <f t="shared" si="154"/>
        <v>674.57</v>
      </c>
      <c r="AU537">
        <f t="shared" si="155"/>
        <v>336.30999999999995</v>
      </c>
      <c r="AV537" s="82">
        <f t="shared" si="156"/>
        <v>195.96</v>
      </c>
      <c r="AW537" s="82">
        <f t="shared" si="157"/>
        <v>478.61</v>
      </c>
      <c r="AX537" s="82">
        <f t="shared" si="158"/>
        <v>150.63999999999999</v>
      </c>
      <c r="AY537" s="82">
        <f t="shared" si="159"/>
        <v>185.67</v>
      </c>
      <c r="AZ537" s="82">
        <f t="shared" si="160"/>
        <v>674.57</v>
      </c>
      <c r="BA537" s="82">
        <f t="shared" si="161"/>
        <v>336.30999999999995</v>
      </c>
      <c r="BB537" s="82">
        <f t="shared" si="162"/>
        <v>1010.88</v>
      </c>
      <c r="BE537" t="str">
        <f t="shared" si="163"/>
        <v>8414_C5_TP1_SEXE1</v>
      </c>
      <c r="BF537">
        <v>1</v>
      </c>
      <c r="BG537" t="s">
        <v>199</v>
      </c>
      <c r="BH537" t="s">
        <v>317</v>
      </c>
      <c r="BI537" t="s">
        <v>145</v>
      </c>
      <c r="BJ537" s="61">
        <v>5200.7989333043397</v>
      </c>
      <c r="BK537" s="61">
        <f t="shared" si="164"/>
        <v>5200.7989333043397</v>
      </c>
    </row>
    <row r="538" spans="1:63" x14ac:dyDescent="0.35">
      <c r="A538" t="str">
        <f t="shared" si="150"/>
        <v>8405_Industrie pharmaceutique_2</v>
      </c>
      <c r="B538" t="str">
        <f>INDEX(PDC!$F$1:$G$40,MATCH('RP2016'!C538,PDC!F:F,0),MATCH(PDC!$G$1,PDC!$F$1:$G$1,0))</f>
        <v>Industrie pharmaceutique</v>
      </c>
      <c r="C538" t="s">
        <v>206</v>
      </c>
      <c r="D538" t="s">
        <v>127</v>
      </c>
      <c r="E538" t="s">
        <v>200</v>
      </c>
      <c r="F538" s="58">
        <v>240.09829615659501</v>
      </c>
      <c r="G538">
        <f t="shared" si="165"/>
        <v>240.09829615659501</v>
      </c>
      <c r="AC538" t="str">
        <f t="shared" si="151"/>
        <v>8407_Ouvriers non qualifiés de type industriel_1</v>
      </c>
      <c r="AD538" t="str">
        <f>INDEX(PDC!$I$1:$L$33,MATCH('RP2016'!AF538,PDC!I:I,0),MATCH(PDC!$K$1,PDC!$I$1:$L$1,0))</f>
        <v>Ouvriers non qualifiés de type industriel</v>
      </c>
      <c r="AE538" t="s">
        <v>199</v>
      </c>
      <c r="AF538" t="s">
        <v>290</v>
      </c>
      <c r="AG538" t="s">
        <v>131</v>
      </c>
      <c r="AH538" s="58">
        <v>2380.8345546894402</v>
      </c>
      <c r="AI538">
        <f t="shared" si="152"/>
        <v>2380.8345546894402</v>
      </c>
      <c r="AL538" t="str">
        <f t="shared" si="153"/>
        <v>8427_Tous secteurs</v>
      </c>
      <c r="AM538" t="str">
        <f>INDEX(PDC!$F$42:$G$60,MATCH('RP2016'!$AO538,PDC!$F$42:$F$60,0),2)</f>
        <v>Tous secteurs</v>
      </c>
      <c r="AN538">
        <v>8427</v>
      </c>
      <c r="AO538" t="s">
        <v>78</v>
      </c>
      <c r="AP538">
        <v>10195.969999999999</v>
      </c>
      <c r="AQ538">
        <v>9620.5300000000007</v>
      </c>
      <c r="AR538">
        <v>1916.56</v>
      </c>
      <c r="AS538">
        <v>2163.42</v>
      </c>
      <c r="AT538">
        <f t="shared" si="154"/>
        <v>19816.5</v>
      </c>
      <c r="AU538">
        <f t="shared" si="155"/>
        <v>4079.98</v>
      </c>
      <c r="AV538" s="82">
        <f t="shared" si="156"/>
        <v>10195.969999999999</v>
      </c>
      <c r="AW538" s="82">
        <f t="shared" si="157"/>
        <v>9620.5300000000007</v>
      </c>
      <c r="AX538" s="82">
        <f t="shared" si="158"/>
        <v>1916.56</v>
      </c>
      <c r="AY538" s="82">
        <f t="shared" si="159"/>
        <v>2163.42</v>
      </c>
      <c r="AZ538" s="82">
        <f t="shared" si="160"/>
        <v>19816.5</v>
      </c>
      <c r="BA538" s="82">
        <f t="shared" si="161"/>
        <v>4079.98</v>
      </c>
      <c r="BB538" s="82">
        <f t="shared" si="162"/>
        <v>23896.48</v>
      </c>
      <c r="BE538" t="str">
        <f t="shared" si="163"/>
        <v>8414_C5_TP2_SEXE1</v>
      </c>
      <c r="BF538">
        <v>1</v>
      </c>
      <c r="BG538" t="s">
        <v>200</v>
      </c>
      <c r="BH538" t="s">
        <v>317</v>
      </c>
      <c r="BI538" t="s">
        <v>145</v>
      </c>
      <c r="BJ538" s="61">
        <v>185.12307825040099</v>
      </c>
      <c r="BK538" s="61">
        <f t="shared" si="164"/>
        <v>185.12307825040099</v>
      </c>
    </row>
    <row r="539" spans="1:63" x14ac:dyDescent="0.35">
      <c r="A539" t="str">
        <f t="shared" si="150"/>
        <v>8405_Fabrication de produits en caoutchouc et en plastique ainsi que d'autres produits minéraux non métalliques_1</v>
      </c>
      <c r="B539" t="str">
        <f>INDEX(PDC!$F$1:$G$40,MATCH('RP2016'!C539,PDC!F:F,0),MATCH(PDC!$G$1,PDC!$F$1:$G$1,0))</f>
        <v>Fabrication de produits en caoutchouc et en plastique ainsi que d'autres produits minéraux non métalliques</v>
      </c>
      <c r="C539" t="s">
        <v>207</v>
      </c>
      <c r="D539" t="s">
        <v>127</v>
      </c>
      <c r="E539" t="s">
        <v>199</v>
      </c>
      <c r="F539" s="58">
        <v>1408.7299830802999</v>
      </c>
      <c r="G539">
        <f t="shared" si="165"/>
        <v>1408.7299830802999</v>
      </c>
      <c r="AC539" t="str">
        <f t="shared" si="151"/>
        <v>8407_Ouvriers non qualifiés de type industriel_2</v>
      </c>
      <c r="AD539" t="str">
        <f>INDEX(PDC!$I$1:$L$33,MATCH('RP2016'!AF539,PDC!I:I,0),MATCH(PDC!$K$1,PDC!$I$1:$L$1,0))</f>
        <v>Ouvriers non qualifiés de type industriel</v>
      </c>
      <c r="AE539" t="s">
        <v>200</v>
      </c>
      <c r="AF539" t="s">
        <v>290</v>
      </c>
      <c r="AG539" t="s">
        <v>131</v>
      </c>
      <c r="AH539" s="58">
        <v>796.48342021732901</v>
      </c>
      <c r="AI539">
        <f t="shared" si="152"/>
        <v>796.48342021732901</v>
      </c>
      <c r="AL539" t="str">
        <f t="shared" si="153"/>
        <v>8428_Agriculture, sylviculture et pêche</v>
      </c>
      <c r="AM539" t="str">
        <f>INDEX(PDC!$F$42:$G$60,MATCH('RP2016'!$AO539,PDC!$F$42:$F$60,0),2)</f>
        <v>Agriculture, sylviculture et pêche</v>
      </c>
      <c r="AN539">
        <v>8428</v>
      </c>
      <c r="AO539" t="s">
        <v>198</v>
      </c>
      <c r="AP539">
        <v>425.51</v>
      </c>
      <c r="AQ539">
        <v>165.66</v>
      </c>
      <c r="AR539">
        <v>149.25</v>
      </c>
      <c r="AS539">
        <v>60.21</v>
      </c>
      <c r="AT539">
        <f t="shared" si="154"/>
        <v>591.16999999999996</v>
      </c>
      <c r="AU539">
        <f t="shared" si="155"/>
        <v>209.46</v>
      </c>
      <c r="AV539" s="82">
        <f t="shared" si="156"/>
        <v>425.51</v>
      </c>
      <c r="AW539" s="82">
        <f t="shared" si="157"/>
        <v>165.66</v>
      </c>
      <c r="AX539" s="82">
        <f t="shared" si="158"/>
        <v>149.25</v>
      </c>
      <c r="AY539" s="82">
        <f t="shared" si="159"/>
        <v>60.21</v>
      </c>
      <c r="AZ539" s="82">
        <f t="shared" si="160"/>
        <v>591.16999999999996</v>
      </c>
      <c r="BA539" s="82">
        <f t="shared" si="161"/>
        <v>209.46</v>
      </c>
      <c r="BB539" s="82">
        <f t="shared" si="162"/>
        <v>800.63</v>
      </c>
      <c r="BE539" t="str">
        <f t="shared" si="163"/>
        <v>8414_DE_TP1_SEXE1</v>
      </c>
      <c r="BF539">
        <v>1</v>
      </c>
      <c r="BG539" t="s">
        <v>199</v>
      </c>
      <c r="BH539" t="s">
        <v>318</v>
      </c>
      <c r="BI539" t="s">
        <v>145</v>
      </c>
      <c r="BJ539" s="61">
        <v>292.342865148709</v>
      </c>
      <c r="BK539" s="61">
        <f t="shared" si="164"/>
        <v>292.342865148709</v>
      </c>
    </row>
    <row r="540" spans="1:63" x14ac:dyDescent="0.35">
      <c r="A540" t="str">
        <f t="shared" si="150"/>
        <v>8405_Fabrication de produits en caoutchouc et en plastique ainsi que d'autres produits minéraux non métalliques_2</v>
      </c>
      <c r="B540" t="str">
        <f>INDEX(PDC!$F$1:$G$40,MATCH('RP2016'!C540,PDC!F:F,0),MATCH(PDC!$G$1,PDC!$F$1:$G$1,0))</f>
        <v>Fabrication de produits en caoutchouc et en plastique ainsi que d'autres produits minéraux non métalliques</v>
      </c>
      <c r="C540" t="s">
        <v>207</v>
      </c>
      <c r="D540" t="s">
        <v>127</v>
      </c>
      <c r="E540" t="s">
        <v>200</v>
      </c>
      <c r="F540" s="58">
        <v>662.57384317588401</v>
      </c>
      <c r="G540">
        <f t="shared" si="165"/>
        <v>662.57384317588401</v>
      </c>
      <c r="AC540" t="str">
        <f t="shared" si="151"/>
        <v>8407_Ouvriers non qualifiés de type artisanal_1</v>
      </c>
      <c r="AD540" t="str">
        <f>INDEX(PDC!$I$1:$L$33,MATCH('RP2016'!AF540,PDC!I:I,0),MATCH(PDC!$K$1,PDC!$I$1:$L$1,0))</f>
        <v>Ouvriers non qualifiés de type artisanal</v>
      </c>
      <c r="AE540" t="s">
        <v>199</v>
      </c>
      <c r="AF540" t="s">
        <v>291</v>
      </c>
      <c r="AG540" t="s">
        <v>131</v>
      </c>
      <c r="AH540" s="58">
        <v>2504.1545409371802</v>
      </c>
      <c r="AI540">
        <f t="shared" si="152"/>
        <v>2504.1545409371802</v>
      </c>
      <c r="AL540" t="str">
        <f t="shared" si="153"/>
        <v>8428_Fabrication de denrées alimentaires, de boissons et  de produits à base de tabac</v>
      </c>
      <c r="AM540" t="str">
        <f>INDEX(PDC!$F$42:$G$60,MATCH('RP2016'!$AO540,PDC!$F$42:$F$60,0),2)</f>
        <v>Fabrication de denrées alimentaires, de boissons et  de produits à base de tabac</v>
      </c>
      <c r="AN540">
        <v>8428</v>
      </c>
      <c r="AO540" t="s">
        <v>314</v>
      </c>
      <c r="AP540">
        <v>2844.57</v>
      </c>
      <c r="AQ540">
        <v>1551.16</v>
      </c>
      <c r="AR540">
        <v>335.85</v>
      </c>
      <c r="AS540">
        <v>190.59</v>
      </c>
      <c r="AT540">
        <f t="shared" si="154"/>
        <v>4395.7300000000005</v>
      </c>
      <c r="AU540">
        <f t="shared" si="155"/>
        <v>526.44000000000005</v>
      </c>
      <c r="AV540" s="82">
        <f t="shared" si="156"/>
        <v>2844.57</v>
      </c>
      <c r="AW540" s="82">
        <f t="shared" si="157"/>
        <v>1551.16</v>
      </c>
      <c r="AX540" s="82">
        <f t="shared" si="158"/>
        <v>335.85</v>
      </c>
      <c r="AY540" s="82">
        <f t="shared" si="159"/>
        <v>190.59</v>
      </c>
      <c r="AZ540" s="82">
        <f t="shared" si="160"/>
        <v>4395.7300000000005</v>
      </c>
      <c r="BA540" s="82">
        <f t="shared" si="161"/>
        <v>526.44000000000005</v>
      </c>
      <c r="BB540" s="82">
        <f t="shared" si="162"/>
        <v>4922.17</v>
      </c>
      <c r="BE540" t="str">
        <f t="shared" si="163"/>
        <v>8414_DE_TP2_SEXE1</v>
      </c>
      <c r="BF540">
        <v>1</v>
      </c>
      <c r="BG540" t="s">
        <v>200</v>
      </c>
      <c r="BH540" t="s">
        <v>318</v>
      </c>
      <c r="BI540" t="s">
        <v>145</v>
      </c>
      <c r="BJ540" s="83">
        <v>1.00001328399336</v>
      </c>
      <c r="BK540" s="61" t="str">
        <f t="shared" si="164"/>
        <v>(s)</v>
      </c>
    </row>
    <row r="541" spans="1:63" x14ac:dyDescent="0.35">
      <c r="A541" t="str">
        <f t="shared" si="150"/>
        <v>8405_Métallurgie et fabrication de produits métalliques à l'exception des machines et des équipements_1</v>
      </c>
      <c r="B541" t="str">
        <f>INDEX(PDC!$F$1:$G$40,MATCH('RP2016'!C541,PDC!F:F,0),MATCH(PDC!$G$1,PDC!$F$1:$G$1,0))</f>
        <v>Métallurgie et fabrication de produits métalliques à l'exception des machines et des équipements</v>
      </c>
      <c r="C541" t="s">
        <v>208</v>
      </c>
      <c r="D541" t="s">
        <v>127</v>
      </c>
      <c r="E541" t="s">
        <v>199</v>
      </c>
      <c r="F541" s="58">
        <v>1273.30135408657</v>
      </c>
      <c r="G541">
        <f t="shared" si="165"/>
        <v>1273.30135408657</v>
      </c>
      <c r="AC541" t="str">
        <f t="shared" si="151"/>
        <v>8407_Ouvriers non qualifiés de type artisanal_2</v>
      </c>
      <c r="AD541" t="str">
        <f>INDEX(PDC!$I$1:$L$33,MATCH('RP2016'!AF541,PDC!I:I,0),MATCH(PDC!$K$1,PDC!$I$1:$L$1,0))</f>
        <v>Ouvriers non qualifiés de type artisanal</v>
      </c>
      <c r="AE541" t="s">
        <v>200</v>
      </c>
      <c r="AF541" t="s">
        <v>291</v>
      </c>
      <c r="AG541" t="s">
        <v>131</v>
      </c>
      <c r="AH541" s="58">
        <v>1098.7707504387799</v>
      </c>
      <c r="AI541">
        <f t="shared" si="152"/>
        <v>1098.7707504387799</v>
      </c>
      <c r="AL541" t="str">
        <f t="shared" si="153"/>
        <v>8428_Cokéfaction et raffinage</v>
      </c>
      <c r="AM541" t="str">
        <f>INDEX(PDC!$F$42:$G$60,MATCH('RP2016'!$AO541,PDC!$F$42:$F$60,0),2)</f>
        <v>Cokéfaction et raffinage</v>
      </c>
      <c r="AN541">
        <v>8428</v>
      </c>
      <c r="AO541" t="s">
        <v>323</v>
      </c>
      <c r="AP541">
        <v>2.9</v>
      </c>
      <c r="AT541">
        <f t="shared" si="154"/>
        <v>2.9</v>
      </c>
      <c r="AU541">
        <f t="shared" si="155"/>
        <v>0</v>
      </c>
      <c r="AV541" s="82" t="str">
        <f t="shared" si="156"/>
        <v>(s)</v>
      </c>
      <c r="AW541" s="82">
        <f t="shared" si="157"/>
        <v>0</v>
      </c>
      <c r="AX541" s="82">
        <f t="shared" si="158"/>
        <v>0</v>
      </c>
      <c r="AY541" s="82">
        <f t="shared" si="159"/>
        <v>0</v>
      </c>
      <c r="AZ541" s="82" t="str">
        <f t="shared" si="160"/>
        <v>(s)</v>
      </c>
      <c r="BA541" s="82">
        <f t="shared" si="161"/>
        <v>0</v>
      </c>
      <c r="BB541" s="82" t="str">
        <f t="shared" si="162"/>
        <v/>
      </c>
      <c r="BE541" t="str">
        <f t="shared" si="163"/>
        <v>8414_FZ_TP1_SEXE1</v>
      </c>
      <c r="BF541">
        <v>1</v>
      </c>
      <c r="BG541" t="s">
        <v>199</v>
      </c>
      <c r="BH541" t="s">
        <v>216</v>
      </c>
      <c r="BI541" t="s">
        <v>145</v>
      </c>
      <c r="BJ541" s="61">
        <v>1420.8939464238599</v>
      </c>
      <c r="BK541" s="61">
        <f t="shared" si="164"/>
        <v>1420.8939464238599</v>
      </c>
    </row>
    <row r="542" spans="1:63" x14ac:dyDescent="0.35">
      <c r="A542" t="str">
        <f t="shared" si="150"/>
        <v>8405_Métallurgie et fabrication de produits métalliques à l'exception des machines et des équipements_2</v>
      </c>
      <c r="B542" t="str">
        <f>INDEX(PDC!$F$1:$G$40,MATCH('RP2016'!C542,PDC!F:F,0),MATCH(PDC!$G$1,PDC!$F$1:$G$1,0))</f>
        <v>Métallurgie et fabrication de produits métalliques à l'exception des machines et des équipements</v>
      </c>
      <c r="C542" t="s">
        <v>208</v>
      </c>
      <c r="D542" t="s">
        <v>127</v>
      </c>
      <c r="E542" t="s">
        <v>200</v>
      </c>
      <c r="F542" s="58">
        <v>289.83300688913698</v>
      </c>
      <c r="G542">
        <f t="shared" si="165"/>
        <v>289.83300688913698</v>
      </c>
      <c r="AC542" t="str">
        <f t="shared" si="151"/>
        <v>8407_Ouvriers agricoles_1</v>
      </c>
      <c r="AD542" t="str">
        <f>INDEX(PDC!$I$1:$L$33,MATCH('RP2016'!AF542,PDC!I:I,0),MATCH(PDC!$K$1,PDC!$I$1:$L$1,0))</f>
        <v>Ouvriers agricoles</v>
      </c>
      <c r="AE542" t="s">
        <v>199</v>
      </c>
      <c r="AF542" t="s">
        <v>109</v>
      </c>
      <c r="AG542" t="s">
        <v>131</v>
      </c>
      <c r="AH542" s="58">
        <v>342.94518297291501</v>
      </c>
      <c r="AI542">
        <f t="shared" si="152"/>
        <v>342.94518297291501</v>
      </c>
      <c r="AL542" t="str">
        <f t="shared" si="153"/>
        <v>8428_Fabrication d'équipements électriques, électroniques, informatiques ; fabrication de machines</v>
      </c>
      <c r="AM542" t="str">
        <f>INDEX(PDC!$F$42:$G$60,MATCH('RP2016'!$AO542,PDC!$F$42:$F$60,0),2)</f>
        <v>Fabrication d'équipements électriques, électroniques, informatiques ; fabrication de machines</v>
      </c>
      <c r="AN542">
        <v>8428</v>
      </c>
      <c r="AO542" t="s">
        <v>315</v>
      </c>
      <c r="AP542">
        <v>3281.44</v>
      </c>
      <c r="AQ542">
        <v>1114.8499999999999</v>
      </c>
      <c r="AR542">
        <v>225.25</v>
      </c>
      <c r="AS542">
        <v>100.16</v>
      </c>
      <c r="AT542">
        <f t="shared" si="154"/>
        <v>4396.29</v>
      </c>
      <c r="AU542">
        <f t="shared" si="155"/>
        <v>325.40999999999997</v>
      </c>
      <c r="AV542" s="82">
        <f t="shared" si="156"/>
        <v>3281.44</v>
      </c>
      <c r="AW542" s="82">
        <f t="shared" si="157"/>
        <v>1114.8499999999999</v>
      </c>
      <c r="AX542" s="82">
        <f t="shared" si="158"/>
        <v>225.25</v>
      </c>
      <c r="AY542" s="82">
        <f t="shared" si="159"/>
        <v>100.16</v>
      </c>
      <c r="AZ542" s="82">
        <f t="shared" si="160"/>
        <v>4396.29</v>
      </c>
      <c r="BA542" s="82">
        <f t="shared" si="161"/>
        <v>325.40999999999997</v>
      </c>
      <c r="BB542" s="82">
        <f t="shared" si="162"/>
        <v>4721.7</v>
      </c>
      <c r="BE542" t="str">
        <f t="shared" si="163"/>
        <v>8414_FZ_TP2_SEXE1</v>
      </c>
      <c r="BF542">
        <v>1</v>
      </c>
      <c r="BG542" t="s">
        <v>200</v>
      </c>
      <c r="BH542" t="s">
        <v>216</v>
      </c>
      <c r="BI542" t="s">
        <v>145</v>
      </c>
      <c r="BJ542" s="61">
        <v>80.122165276893298</v>
      </c>
      <c r="BK542" s="61">
        <f t="shared" si="164"/>
        <v>80.122165276893298</v>
      </c>
    </row>
    <row r="543" spans="1:63" x14ac:dyDescent="0.35">
      <c r="A543" t="str">
        <f t="shared" si="150"/>
        <v>8405_Fabrication de produits informatiques, électroniques et optiques_1</v>
      </c>
      <c r="B543" t="str">
        <f>INDEX(PDC!$F$1:$G$40,MATCH('RP2016'!C543,PDC!F:F,0),MATCH(PDC!$G$1,PDC!$F$1:$G$1,0))</f>
        <v>Fabrication de produits informatiques, électroniques et optiques</v>
      </c>
      <c r="C543" t="s">
        <v>209</v>
      </c>
      <c r="D543" t="s">
        <v>127</v>
      </c>
      <c r="E543" t="s">
        <v>199</v>
      </c>
      <c r="F543" s="58">
        <v>48.793094538485903</v>
      </c>
      <c r="G543">
        <f t="shared" si="165"/>
        <v>48.793094538485903</v>
      </c>
      <c r="AC543" t="str">
        <f t="shared" si="151"/>
        <v>8407_Ouvriers agricoles_2</v>
      </c>
      <c r="AD543" t="str">
        <f>INDEX(PDC!$I$1:$L$33,MATCH('RP2016'!AF543,PDC!I:I,0),MATCH(PDC!$K$1,PDC!$I$1:$L$1,0))</f>
        <v>Ouvriers agricoles</v>
      </c>
      <c r="AE543" t="s">
        <v>200</v>
      </c>
      <c r="AF543" t="s">
        <v>109</v>
      </c>
      <c r="AG543" t="s">
        <v>131</v>
      </c>
      <c r="AH543" s="58">
        <v>188.78918749891699</v>
      </c>
      <c r="AI543">
        <f t="shared" si="152"/>
        <v>188.78918749891699</v>
      </c>
      <c r="AL543" t="str">
        <f t="shared" si="153"/>
        <v>8428_Fabrication de matériels de transport</v>
      </c>
      <c r="AM543" t="str">
        <f>INDEX(PDC!$F$42:$G$60,MATCH('RP2016'!$AO543,PDC!$F$42:$F$60,0),2)</f>
        <v>Fabrication de matériels de transport</v>
      </c>
      <c r="AN543">
        <v>8428</v>
      </c>
      <c r="AO543" t="s">
        <v>316</v>
      </c>
      <c r="AP543">
        <v>1812.37</v>
      </c>
      <c r="AQ543">
        <v>443.33</v>
      </c>
      <c r="AR543">
        <v>113.76</v>
      </c>
      <c r="AS543">
        <v>47.21</v>
      </c>
      <c r="AT543">
        <f t="shared" si="154"/>
        <v>2255.6999999999998</v>
      </c>
      <c r="AU543">
        <f t="shared" si="155"/>
        <v>160.97</v>
      </c>
      <c r="AV543" s="82">
        <f t="shared" si="156"/>
        <v>1812.37</v>
      </c>
      <c r="AW543" s="82">
        <f t="shared" si="157"/>
        <v>443.33</v>
      </c>
      <c r="AX543" s="82">
        <f t="shared" si="158"/>
        <v>113.76</v>
      </c>
      <c r="AY543" s="82">
        <f t="shared" si="159"/>
        <v>47.21</v>
      </c>
      <c r="AZ543" s="82">
        <f t="shared" si="160"/>
        <v>2255.6999999999998</v>
      </c>
      <c r="BA543" s="82">
        <f t="shared" si="161"/>
        <v>160.97</v>
      </c>
      <c r="BB543" s="82">
        <f t="shared" si="162"/>
        <v>2416.6699999999996</v>
      </c>
      <c r="BE543" t="str">
        <f t="shared" si="163"/>
        <v>8414_GZ_TP1_SEXE1</v>
      </c>
      <c r="BF543">
        <v>1</v>
      </c>
      <c r="BG543" t="s">
        <v>199</v>
      </c>
      <c r="BH543" t="s">
        <v>217</v>
      </c>
      <c r="BI543" t="s">
        <v>145</v>
      </c>
      <c r="BJ543" s="61">
        <v>1524.1632203326701</v>
      </c>
      <c r="BK543" s="61">
        <f t="shared" si="164"/>
        <v>1524.1632203326701</v>
      </c>
    </row>
    <row r="544" spans="1:63" x14ac:dyDescent="0.35">
      <c r="A544" t="str">
        <f t="shared" si="150"/>
        <v>8405_Fabrication de produits informatiques, électroniques et optiques_2</v>
      </c>
      <c r="B544" t="str">
        <f>INDEX(PDC!$F$1:$G$40,MATCH('RP2016'!C544,PDC!F:F,0),MATCH(PDC!$G$1,PDC!$F$1:$G$1,0))</f>
        <v>Fabrication de produits informatiques, électroniques et optiques</v>
      </c>
      <c r="C544" t="s">
        <v>209</v>
      </c>
      <c r="D544" t="s">
        <v>127</v>
      </c>
      <c r="E544" t="s">
        <v>200</v>
      </c>
      <c r="F544" s="58">
        <v>5.0171382496245904</v>
      </c>
      <c r="G544">
        <f t="shared" si="165"/>
        <v>5.0171382496245904</v>
      </c>
      <c r="AC544" t="str">
        <f t="shared" si="151"/>
        <v>8408_Professions libérales*_1</v>
      </c>
      <c r="AD544" t="str">
        <f>INDEX(PDC!$I$1:$L$33,MATCH('RP2016'!AF544,PDC!I:I,0),MATCH(PDC!$K$1,PDC!$I$1:$L$1,0))</f>
        <v>Professions libérales*</v>
      </c>
      <c r="AE544" t="s">
        <v>199</v>
      </c>
      <c r="AF544" t="s">
        <v>273</v>
      </c>
      <c r="AG544" t="s">
        <v>133</v>
      </c>
      <c r="AH544" s="58">
        <v>106.61879385821899</v>
      </c>
      <c r="AI544">
        <f t="shared" si="152"/>
        <v>106.61879385821899</v>
      </c>
      <c r="AL544" t="str">
        <f t="shared" si="153"/>
        <v>8428_Fabrication d'autres produits industriels</v>
      </c>
      <c r="AM544" t="str">
        <f>INDEX(PDC!$F$42:$G$60,MATCH('RP2016'!$AO544,PDC!$F$42:$F$60,0),2)</f>
        <v>Fabrication d'autres produits industriels</v>
      </c>
      <c r="AN544">
        <v>8428</v>
      </c>
      <c r="AO544" t="s">
        <v>317</v>
      </c>
      <c r="AP544">
        <v>12864.84</v>
      </c>
      <c r="AQ544">
        <v>4837.08</v>
      </c>
      <c r="AR544">
        <v>835.91</v>
      </c>
      <c r="AS544">
        <v>412.49</v>
      </c>
      <c r="AT544">
        <f t="shared" si="154"/>
        <v>17701.919999999998</v>
      </c>
      <c r="AU544">
        <f t="shared" si="155"/>
        <v>1248.4000000000001</v>
      </c>
      <c r="AV544" s="82">
        <f t="shared" si="156"/>
        <v>12864.84</v>
      </c>
      <c r="AW544" s="82">
        <f t="shared" si="157"/>
        <v>4837.08</v>
      </c>
      <c r="AX544" s="82">
        <f t="shared" si="158"/>
        <v>835.91</v>
      </c>
      <c r="AY544" s="82">
        <f t="shared" si="159"/>
        <v>412.49</v>
      </c>
      <c r="AZ544" s="82">
        <f t="shared" si="160"/>
        <v>17701.919999999998</v>
      </c>
      <c r="BA544" s="82">
        <f t="shared" si="161"/>
        <v>1248.4000000000001</v>
      </c>
      <c r="BB544" s="82">
        <f t="shared" si="162"/>
        <v>18950.32</v>
      </c>
      <c r="BE544" t="str">
        <f t="shared" si="163"/>
        <v>8414_GZ_TP2_SEXE1</v>
      </c>
      <c r="BF544">
        <v>1</v>
      </c>
      <c r="BG544" t="s">
        <v>200</v>
      </c>
      <c r="BH544" t="s">
        <v>217</v>
      </c>
      <c r="BI544" t="s">
        <v>145</v>
      </c>
      <c r="BJ544" s="61">
        <v>78.841052262128201</v>
      </c>
      <c r="BK544" s="61">
        <f t="shared" si="164"/>
        <v>78.841052262128201</v>
      </c>
    </row>
    <row r="545" spans="1:63" x14ac:dyDescent="0.35">
      <c r="A545" t="str">
        <f t="shared" si="150"/>
        <v>8405_Fabrication d'équipements électriques_1</v>
      </c>
      <c r="B545" t="str">
        <f>INDEX(PDC!$F$1:$G$40,MATCH('RP2016'!C545,PDC!F:F,0),MATCH(PDC!$G$1,PDC!$F$1:$G$1,0))</f>
        <v>Fabrication d'équipements électriques</v>
      </c>
      <c r="C545" t="s">
        <v>210</v>
      </c>
      <c r="D545" t="s">
        <v>127</v>
      </c>
      <c r="E545" t="s">
        <v>199</v>
      </c>
      <c r="F545" s="58">
        <v>399.34044650494099</v>
      </c>
      <c r="G545">
        <f t="shared" si="165"/>
        <v>399.34044650494099</v>
      </c>
      <c r="AC545" t="str">
        <f t="shared" si="151"/>
        <v>8408_Professions libérales*_2</v>
      </c>
      <c r="AD545" t="str">
        <f>INDEX(PDC!$I$1:$L$33,MATCH('RP2016'!AF545,PDC!I:I,0),MATCH(PDC!$K$1,PDC!$I$1:$L$1,0))</f>
        <v>Professions libérales*</v>
      </c>
      <c r="AE545" t="s">
        <v>200</v>
      </c>
      <c r="AF545" t="s">
        <v>273</v>
      </c>
      <c r="AG545" t="s">
        <v>133</v>
      </c>
      <c r="AH545" s="58">
        <v>296.69656070444802</v>
      </c>
      <c r="AI545">
        <f t="shared" si="152"/>
        <v>296.69656070444802</v>
      </c>
      <c r="AL545" t="str">
        <f t="shared" si="153"/>
        <v>8428_Industries extractives,  énergie, eau, gestion des déchets et dépollution</v>
      </c>
      <c r="AM545" t="str">
        <f>INDEX(PDC!$F$42:$G$60,MATCH('RP2016'!$AO545,PDC!$F$42:$F$60,0),2)</f>
        <v>Industries extractives,  énergie, eau, gestion des déchets et dépollution</v>
      </c>
      <c r="AN545">
        <v>8428</v>
      </c>
      <c r="AO545" t="s">
        <v>318</v>
      </c>
      <c r="AP545">
        <v>1512.24</v>
      </c>
      <c r="AQ545">
        <v>459.18</v>
      </c>
      <c r="AR545">
        <v>141.87</v>
      </c>
      <c r="AS545">
        <v>44.19</v>
      </c>
      <c r="AT545">
        <f t="shared" si="154"/>
        <v>1971.42</v>
      </c>
      <c r="AU545">
        <f t="shared" si="155"/>
        <v>186.06</v>
      </c>
      <c r="AV545" s="82">
        <f t="shared" si="156"/>
        <v>1512.24</v>
      </c>
      <c r="AW545" s="82">
        <f t="shared" si="157"/>
        <v>459.18</v>
      </c>
      <c r="AX545" s="82">
        <f t="shared" si="158"/>
        <v>141.87</v>
      </c>
      <c r="AY545" s="82">
        <f t="shared" si="159"/>
        <v>44.19</v>
      </c>
      <c r="AZ545" s="82">
        <f t="shared" si="160"/>
        <v>1971.42</v>
      </c>
      <c r="BA545" s="82">
        <f t="shared" si="161"/>
        <v>186.06</v>
      </c>
      <c r="BB545" s="82">
        <f t="shared" si="162"/>
        <v>2157.48</v>
      </c>
      <c r="BE545" t="str">
        <f t="shared" si="163"/>
        <v>8414_HZ_TP1_SEXE1</v>
      </c>
      <c r="BF545">
        <v>1</v>
      </c>
      <c r="BG545" t="s">
        <v>199</v>
      </c>
      <c r="BH545" t="s">
        <v>218</v>
      </c>
      <c r="BI545" t="s">
        <v>145</v>
      </c>
      <c r="BJ545" s="61">
        <v>748.997187161243</v>
      </c>
      <c r="BK545" s="61">
        <f t="shared" si="164"/>
        <v>748.997187161243</v>
      </c>
    </row>
    <row r="546" spans="1:63" x14ac:dyDescent="0.35">
      <c r="A546" t="str">
        <f t="shared" si="150"/>
        <v>8405_Fabrication d'équipements électriques_2</v>
      </c>
      <c r="B546" t="str">
        <f>INDEX(PDC!$F$1:$G$40,MATCH('RP2016'!C546,PDC!F:F,0),MATCH(PDC!$G$1,PDC!$F$1:$G$1,0))</f>
        <v>Fabrication d'équipements électriques</v>
      </c>
      <c r="C546" t="s">
        <v>210</v>
      </c>
      <c r="D546" t="s">
        <v>127</v>
      </c>
      <c r="E546" t="s">
        <v>200</v>
      </c>
      <c r="F546" s="58">
        <v>105.175672055059</v>
      </c>
      <c r="G546">
        <f t="shared" si="165"/>
        <v>105.175672055059</v>
      </c>
      <c r="AC546" t="str">
        <f t="shared" si="151"/>
        <v>8408_Cadres de la fonction publique_1</v>
      </c>
      <c r="AD546" t="str">
        <f>INDEX(PDC!$I$1:$L$33,MATCH('RP2016'!AF546,PDC!I:I,0),MATCH(PDC!$K$1,PDC!$I$1:$L$1,0))</f>
        <v>Cadres de la fonction publique</v>
      </c>
      <c r="AE546" t="s">
        <v>199</v>
      </c>
      <c r="AF546" t="s">
        <v>274</v>
      </c>
      <c r="AG546" t="s">
        <v>133</v>
      </c>
      <c r="AH546" s="58">
        <v>693.55132850630105</v>
      </c>
      <c r="AI546">
        <f t="shared" si="152"/>
        <v>693.55132850630105</v>
      </c>
      <c r="AL546" t="str">
        <f t="shared" si="153"/>
        <v>8428_Construction</v>
      </c>
      <c r="AM546" t="str">
        <f>INDEX(PDC!$F$42:$G$60,MATCH('RP2016'!$AO546,PDC!$F$42:$F$60,0),2)</f>
        <v>Construction</v>
      </c>
      <c r="AN546">
        <v>8428</v>
      </c>
      <c r="AO546" t="s">
        <v>216</v>
      </c>
      <c r="AP546">
        <v>7710.9</v>
      </c>
      <c r="AQ546">
        <v>1124.97</v>
      </c>
      <c r="AR546">
        <v>1395.62</v>
      </c>
      <c r="AS546">
        <v>116.48</v>
      </c>
      <c r="AT546">
        <f t="shared" si="154"/>
        <v>8835.869999999999</v>
      </c>
      <c r="AU546">
        <f t="shared" si="155"/>
        <v>1512.1</v>
      </c>
      <c r="AV546" s="82">
        <f t="shared" si="156"/>
        <v>7710.9</v>
      </c>
      <c r="AW546" s="82">
        <f t="shared" si="157"/>
        <v>1124.97</v>
      </c>
      <c r="AX546" s="82">
        <f t="shared" si="158"/>
        <v>1395.62</v>
      </c>
      <c r="AY546" s="82">
        <f t="shared" si="159"/>
        <v>116.48</v>
      </c>
      <c r="AZ546" s="82">
        <f t="shared" si="160"/>
        <v>8835.869999999999</v>
      </c>
      <c r="BA546" s="82">
        <f t="shared" si="161"/>
        <v>1512.1</v>
      </c>
      <c r="BB546" s="82">
        <f t="shared" si="162"/>
        <v>10347.969999999999</v>
      </c>
      <c r="BE546" t="str">
        <f t="shared" si="163"/>
        <v>8414_HZ_TP2_SEXE1</v>
      </c>
      <c r="BF546">
        <v>1</v>
      </c>
      <c r="BG546" t="s">
        <v>200</v>
      </c>
      <c r="BH546" t="s">
        <v>218</v>
      </c>
      <c r="BI546" t="s">
        <v>145</v>
      </c>
      <c r="BJ546" s="61">
        <v>64.552971239219204</v>
      </c>
      <c r="BK546" s="61">
        <f t="shared" si="164"/>
        <v>64.552971239219204</v>
      </c>
    </row>
    <row r="547" spans="1:63" x14ac:dyDescent="0.35">
      <c r="A547" t="str">
        <f t="shared" si="150"/>
        <v>8405_Fabrication de machines et équipements n.c.a._1</v>
      </c>
      <c r="B547" t="str">
        <f>INDEX(PDC!$F$1:$G$40,MATCH('RP2016'!C547,PDC!F:F,0),MATCH(PDC!$G$1,PDC!$F$1:$G$1,0))</f>
        <v>Fabrication de machines et équipements n.c.a.</v>
      </c>
      <c r="C547" t="s">
        <v>211</v>
      </c>
      <c r="D547" t="s">
        <v>127</v>
      </c>
      <c r="E547" t="s">
        <v>199</v>
      </c>
      <c r="F547" s="58">
        <v>341.65663790962498</v>
      </c>
      <c r="G547">
        <f t="shared" si="165"/>
        <v>341.65663790962498</v>
      </c>
      <c r="AC547" t="str">
        <f t="shared" si="151"/>
        <v>8408_Cadres de la fonction publique_2</v>
      </c>
      <c r="AD547" t="str">
        <f>INDEX(PDC!$I$1:$L$33,MATCH('RP2016'!AF547,PDC!I:I,0),MATCH(PDC!$K$1,PDC!$I$1:$L$1,0))</f>
        <v>Cadres de la fonction publique</v>
      </c>
      <c r="AE547" t="s">
        <v>200</v>
      </c>
      <c r="AF547" t="s">
        <v>274</v>
      </c>
      <c r="AG547" t="s">
        <v>133</v>
      </c>
      <c r="AH547" s="58">
        <v>446.66640291960198</v>
      </c>
      <c r="AI547">
        <f t="shared" si="152"/>
        <v>446.66640291960198</v>
      </c>
      <c r="AL547" t="str">
        <f t="shared" si="153"/>
        <v>8428_Commerce ; réparation d'automobiles et de motocycles</v>
      </c>
      <c r="AM547" t="str">
        <f>INDEX(PDC!$F$42:$G$60,MATCH('RP2016'!$AO547,PDC!$F$42:$F$60,0),2)</f>
        <v>Commerce ; réparation d'automobiles et de motocycles</v>
      </c>
      <c r="AN547">
        <v>8428</v>
      </c>
      <c r="AO547" t="s">
        <v>217</v>
      </c>
      <c r="AP547">
        <v>9988.09</v>
      </c>
      <c r="AQ547">
        <v>8659.64</v>
      </c>
      <c r="AR547">
        <v>1241.8699999999999</v>
      </c>
      <c r="AS547">
        <v>1319.57</v>
      </c>
      <c r="AT547">
        <f t="shared" si="154"/>
        <v>18647.73</v>
      </c>
      <c r="AU547">
        <f t="shared" si="155"/>
        <v>2561.4399999999996</v>
      </c>
      <c r="AV547" s="82">
        <f t="shared" si="156"/>
        <v>9988.09</v>
      </c>
      <c r="AW547" s="82">
        <f t="shared" si="157"/>
        <v>8659.64</v>
      </c>
      <c r="AX547" s="82">
        <f t="shared" si="158"/>
        <v>1241.8699999999999</v>
      </c>
      <c r="AY547" s="82">
        <f t="shared" si="159"/>
        <v>1319.57</v>
      </c>
      <c r="AZ547" s="82">
        <f t="shared" si="160"/>
        <v>18647.73</v>
      </c>
      <c r="BA547" s="82">
        <f t="shared" si="161"/>
        <v>2561.4399999999996</v>
      </c>
      <c r="BB547" s="82">
        <f t="shared" si="162"/>
        <v>21209.17</v>
      </c>
      <c r="BE547" t="str">
        <f t="shared" si="163"/>
        <v>8414_IZ_TP1_SEXE1</v>
      </c>
      <c r="BF547">
        <v>1</v>
      </c>
      <c r="BG547" t="s">
        <v>199</v>
      </c>
      <c r="BH547" t="s">
        <v>219</v>
      </c>
      <c r="BI547" t="s">
        <v>145</v>
      </c>
      <c r="BJ547" s="61">
        <v>609.88673731061499</v>
      </c>
      <c r="BK547" s="61">
        <f t="shared" si="164"/>
        <v>609.88673731061499</v>
      </c>
    </row>
    <row r="548" spans="1:63" x14ac:dyDescent="0.35">
      <c r="A548" t="str">
        <f t="shared" si="150"/>
        <v>8405_Fabrication de machines et équipements n.c.a._2</v>
      </c>
      <c r="B548" t="str">
        <f>INDEX(PDC!$F$1:$G$40,MATCH('RP2016'!C548,PDC!F:F,0),MATCH(PDC!$G$1,PDC!$F$1:$G$1,0))</f>
        <v>Fabrication de machines et équipements n.c.a.</v>
      </c>
      <c r="C548" t="s">
        <v>211</v>
      </c>
      <c r="D548" t="s">
        <v>127</v>
      </c>
      <c r="E548" t="s">
        <v>200</v>
      </c>
      <c r="F548" s="58">
        <v>124.614116731829</v>
      </c>
      <c r="G548">
        <f t="shared" si="165"/>
        <v>124.614116731829</v>
      </c>
      <c r="AC548" t="str">
        <f t="shared" si="151"/>
        <v>8408_Professeurs, professions scientifiques_1</v>
      </c>
      <c r="AD548" t="str">
        <f>INDEX(PDC!$I$1:$L$33,MATCH('RP2016'!AF548,PDC!I:I,0),MATCH(PDC!$K$1,PDC!$I$1:$L$1,0))</f>
        <v>Professeurs, professions scientifiques</v>
      </c>
      <c r="AE548" t="s">
        <v>199</v>
      </c>
      <c r="AF548" t="s">
        <v>275</v>
      </c>
      <c r="AG548" t="s">
        <v>133</v>
      </c>
      <c r="AH548" s="58">
        <v>1248.6733786233499</v>
      </c>
      <c r="AI548">
        <f t="shared" si="152"/>
        <v>1248.6733786233499</v>
      </c>
      <c r="AL548" t="str">
        <f t="shared" si="153"/>
        <v>8428_Transports et entreposage</v>
      </c>
      <c r="AM548" t="str">
        <f>INDEX(PDC!$F$42:$G$60,MATCH('RP2016'!$AO548,PDC!$F$42:$F$60,0),2)</f>
        <v>Transports et entreposage</v>
      </c>
      <c r="AN548">
        <v>8428</v>
      </c>
      <c r="AO548" t="s">
        <v>218</v>
      </c>
      <c r="AP548">
        <v>5433.88</v>
      </c>
      <c r="AQ548">
        <v>1466.38</v>
      </c>
      <c r="AR548">
        <v>405.98</v>
      </c>
      <c r="AS548">
        <v>147.54</v>
      </c>
      <c r="AT548">
        <f t="shared" si="154"/>
        <v>6900.26</v>
      </c>
      <c r="AU548">
        <f t="shared" si="155"/>
        <v>553.52</v>
      </c>
      <c r="AV548" s="82">
        <f t="shared" si="156"/>
        <v>5433.88</v>
      </c>
      <c r="AW548" s="82">
        <f t="shared" si="157"/>
        <v>1466.38</v>
      </c>
      <c r="AX548" s="82">
        <f t="shared" si="158"/>
        <v>405.98</v>
      </c>
      <c r="AY548" s="82">
        <f t="shared" si="159"/>
        <v>147.54</v>
      </c>
      <c r="AZ548" s="82">
        <f t="shared" si="160"/>
        <v>6900.26</v>
      </c>
      <c r="BA548" s="82">
        <f t="shared" si="161"/>
        <v>553.52</v>
      </c>
      <c r="BB548" s="82">
        <f t="shared" si="162"/>
        <v>7453.7800000000007</v>
      </c>
      <c r="BE548" t="str">
        <f t="shared" si="163"/>
        <v>8414_IZ_TP2_SEXE1</v>
      </c>
      <c r="BF548">
        <v>1</v>
      </c>
      <c r="BG548" t="s">
        <v>200</v>
      </c>
      <c r="BH548" t="s">
        <v>219</v>
      </c>
      <c r="BI548" t="s">
        <v>145</v>
      </c>
      <c r="BJ548" s="61">
        <v>96.628030299229394</v>
      </c>
      <c r="BK548" s="61">
        <f t="shared" si="164"/>
        <v>96.628030299229394</v>
      </c>
    </row>
    <row r="549" spans="1:63" x14ac:dyDescent="0.35">
      <c r="A549" t="str">
        <f t="shared" si="150"/>
        <v>8405_Fabrication de matériels de transport_1</v>
      </c>
      <c r="B549" t="str">
        <f>INDEX(PDC!$F$1:$G$40,MATCH('RP2016'!C549,PDC!F:F,0),MATCH(PDC!$G$1,PDC!$F$1:$G$1,0))</f>
        <v>Fabrication de matériels de transport</v>
      </c>
      <c r="C549" t="s">
        <v>212</v>
      </c>
      <c r="D549" t="s">
        <v>127</v>
      </c>
      <c r="E549" t="s">
        <v>199</v>
      </c>
      <c r="F549" s="58">
        <v>1722.98946834053</v>
      </c>
      <c r="G549">
        <f t="shared" si="165"/>
        <v>1722.98946834053</v>
      </c>
      <c r="AA549" s="77"/>
      <c r="AC549" t="str">
        <f t="shared" si="151"/>
        <v>8408_Professeurs, professions scientifiques_2</v>
      </c>
      <c r="AD549" t="str">
        <f>INDEX(PDC!$I$1:$L$33,MATCH('RP2016'!AF549,PDC!I:I,0),MATCH(PDC!$K$1,PDC!$I$1:$L$1,0))</f>
        <v>Professeurs, professions scientifiques</v>
      </c>
      <c r="AE549" t="s">
        <v>200</v>
      </c>
      <c r="AF549" t="s">
        <v>275</v>
      </c>
      <c r="AG549" t="s">
        <v>133</v>
      </c>
      <c r="AH549" s="58">
        <v>1600.6579718795001</v>
      </c>
      <c r="AI549">
        <f t="shared" si="152"/>
        <v>1600.6579718795001</v>
      </c>
      <c r="AL549" t="str">
        <f t="shared" si="153"/>
        <v>8428_Hébergement et restauration</v>
      </c>
      <c r="AM549" t="str">
        <f>INDEX(PDC!$F$42:$G$60,MATCH('RP2016'!$AO549,PDC!$F$42:$F$60,0),2)</f>
        <v>Hébergement et restauration</v>
      </c>
      <c r="AN549">
        <v>8428</v>
      </c>
      <c r="AO549" t="s">
        <v>219</v>
      </c>
      <c r="AP549">
        <v>1824.79</v>
      </c>
      <c r="AQ549">
        <v>1814.31</v>
      </c>
      <c r="AR549">
        <v>327.42</v>
      </c>
      <c r="AS549">
        <v>394.89</v>
      </c>
      <c r="AT549">
        <f t="shared" si="154"/>
        <v>3639.1</v>
      </c>
      <c r="AU549">
        <f t="shared" si="155"/>
        <v>722.31</v>
      </c>
      <c r="AV549" s="82">
        <f t="shared" si="156"/>
        <v>1824.79</v>
      </c>
      <c r="AW549" s="82">
        <f t="shared" si="157"/>
        <v>1814.31</v>
      </c>
      <c r="AX549" s="82">
        <f t="shared" si="158"/>
        <v>327.42</v>
      </c>
      <c r="AY549" s="82">
        <f t="shared" si="159"/>
        <v>394.89</v>
      </c>
      <c r="AZ549" s="82">
        <f t="shared" si="160"/>
        <v>3639.1</v>
      </c>
      <c r="BA549" s="82">
        <f t="shared" si="161"/>
        <v>722.31</v>
      </c>
      <c r="BB549" s="82">
        <f t="shared" si="162"/>
        <v>4361.41</v>
      </c>
      <c r="BE549" t="str">
        <f t="shared" si="163"/>
        <v>8414_JZ_TP1_SEXE1</v>
      </c>
      <c r="BF549">
        <v>1</v>
      </c>
      <c r="BG549" t="s">
        <v>199</v>
      </c>
      <c r="BH549" t="s">
        <v>319</v>
      </c>
      <c r="BI549" t="s">
        <v>145</v>
      </c>
      <c r="BJ549" s="61">
        <v>80.082488869887598</v>
      </c>
      <c r="BK549" s="61">
        <f t="shared" si="164"/>
        <v>80.082488869887598</v>
      </c>
    </row>
    <row r="550" spans="1:63" x14ac:dyDescent="0.35">
      <c r="A550" t="str">
        <f t="shared" si="150"/>
        <v>8405_Fabrication de matériels de transport_2</v>
      </c>
      <c r="B550" t="str">
        <f>INDEX(PDC!$F$1:$G$40,MATCH('RP2016'!C550,PDC!F:F,0),MATCH(PDC!$G$1,PDC!$F$1:$G$1,0))</f>
        <v>Fabrication de matériels de transport</v>
      </c>
      <c r="C550" t="s">
        <v>212</v>
      </c>
      <c r="D550" t="s">
        <v>127</v>
      </c>
      <c r="E550" t="s">
        <v>200</v>
      </c>
      <c r="F550" s="58">
        <v>409.97738222749001</v>
      </c>
      <c r="G550">
        <f t="shared" si="165"/>
        <v>409.97738222749001</v>
      </c>
      <c r="AC550" t="str">
        <f t="shared" si="151"/>
        <v>8408_Professions de l'information, des arts et des spectacles_1</v>
      </c>
      <c r="AD550" t="str">
        <f>INDEX(PDC!$I$1:$L$33,MATCH('RP2016'!AF550,PDC!I:I,0),MATCH(PDC!$K$1,PDC!$I$1:$L$1,0))</f>
        <v>Professions de l'information, des arts et des spectacles</v>
      </c>
      <c r="AE550" t="s">
        <v>199</v>
      </c>
      <c r="AF550" t="s">
        <v>276</v>
      </c>
      <c r="AG550" t="s">
        <v>133</v>
      </c>
      <c r="AH550" s="58">
        <v>598.30280055690901</v>
      </c>
      <c r="AI550">
        <f t="shared" si="152"/>
        <v>598.30280055690901</v>
      </c>
      <c r="AL550" t="str">
        <f t="shared" si="153"/>
        <v>8428_Information et communication</v>
      </c>
      <c r="AM550" t="str">
        <f>INDEX(PDC!$F$42:$G$60,MATCH('RP2016'!$AO550,PDC!$F$42:$F$60,0),2)</f>
        <v>Information et communication</v>
      </c>
      <c r="AN550">
        <v>8428</v>
      </c>
      <c r="AO550" t="s">
        <v>319</v>
      </c>
      <c r="AP550">
        <v>1213.69</v>
      </c>
      <c r="AQ550">
        <v>557.32000000000005</v>
      </c>
      <c r="AR550">
        <v>93.38</v>
      </c>
      <c r="AS550">
        <v>71.040000000000006</v>
      </c>
      <c r="AT550">
        <f t="shared" si="154"/>
        <v>1771.0100000000002</v>
      </c>
      <c r="AU550">
        <f t="shared" si="155"/>
        <v>164.42000000000002</v>
      </c>
      <c r="AV550" s="82">
        <f t="shared" si="156"/>
        <v>1213.69</v>
      </c>
      <c r="AW550" s="82">
        <f t="shared" si="157"/>
        <v>557.32000000000005</v>
      </c>
      <c r="AX550" s="82">
        <f t="shared" si="158"/>
        <v>93.38</v>
      </c>
      <c r="AY550" s="82">
        <f t="shared" si="159"/>
        <v>71.040000000000006</v>
      </c>
      <c r="AZ550" s="82">
        <f t="shared" si="160"/>
        <v>1771.0100000000002</v>
      </c>
      <c r="BA550" s="82">
        <f t="shared" si="161"/>
        <v>164.42000000000002</v>
      </c>
      <c r="BB550" s="82">
        <f t="shared" si="162"/>
        <v>1935.4300000000003</v>
      </c>
      <c r="BE550" t="str">
        <f t="shared" si="163"/>
        <v>8414_JZ_TP2_SEXE1</v>
      </c>
      <c r="BF550">
        <v>1</v>
      </c>
      <c r="BG550" t="s">
        <v>200</v>
      </c>
      <c r="BH550" t="s">
        <v>319</v>
      </c>
      <c r="BI550" t="s">
        <v>145</v>
      </c>
      <c r="BJ550" s="83">
        <v>2.9634495158018601</v>
      </c>
      <c r="BK550" s="61" t="str">
        <f t="shared" si="164"/>
        <v>(s)</v>
      </c>
    </row>
    <row r="551" spans="1:63" x14ac:dyDescent="0.35">
      <c r="A551" t="str">
        <f t="shared" si="150"/>
        <v>8405_Autres industries manufacturières ; réparation et installation de machines et d'équipements_1</v>
      </c>
      <c r="B551" t="str">
        <f>INDEX(PDC!$F$1:$G$40,MATCH('RP2016'!C551,PDC!F:F,0),MATCH(PDC!$G$1,PDC!$F$1:$G$1,0))</f>
        <v>Autres industries manufacturières ; réparation et installation de machines et d'équipements</v>
      </c>
      <c r="C551" t="s">
        <v>213</v>
      </c>
      <c r="D551" t="s">
        <v>127</v>
      </c>
      <c r="E551" t="s">
        <v>199</v>
      </c>
      <c r="F551" s="58">
        <v>1044.51166465662</v>
      </c>
      <c r="G551">
        <f t="shared" si="165"/>
        <v>1044.51166465662</v>
      </c>
      <c r="AC551" t="str">
        <f t="shared" si="151"/>
        <v>8408_Professions de l'information, des arts et des spectacles_2</v>
      </c>
      <c r="AD551" t="str">
        <f>INDEX(PDC!$I$1:$L$33,MATCH('RP2016'!AF551,PDC!I:I,0),MATCH(PDC!$K$1,PDC!$I$1:$L$1,0))</f>
        <v>Professions de l'information, des arts et des spectacles</v>
      </c>
      <c r="AE551" t="s">
        <v>200</v>
      </c>
      <c r="AF551" t="s">
        <v>276</v>
      </c>
      <c r="AG551" t="s">
        <v>133</v>
      </c>
      <c r="AH551" s="58">
        <v>360.13802316753402</v>
      </c>
      <c r="AI551">
        <f t="shared" si="152"/>
        <v>360.13802316753402</v>
      </c>
      <c r="AL551" t="str">
        <f t="shared" si="153"/>
        <v>8428_Activités financières et d'assurance</v>
      </c>
      <c r="AM551" t="str">
        <f>INDEX(PDC!$F$42:$G$60,MATCH('RP2016'!$AO551,PDC!$F$42:$F$60,0),2)</f>
        <v>Activités financières et d'assurance</v>
      </c>
      <c r="AN551">
        <v>8428</v>
      </c>
      <c r="AO551" t="s">
        <v>223</v>
      </c>
      <c r="AP551">
        <v>2184.5700000000002</v>
      </c>
      <c r="AQ551">
        <v>3217.34</v>
      </c>
      <c r="AR551">
        <v>150.76</v>
      </c>
      <c r="AS551">
        <v>347.54</v>
      </c>
      <c r="AT551">
        <f t="shared" si="154"/>
        <v>5401.91</v>
      </c>
      <c r="AU551">
        <f t="shared" si="155"/>
        <v>498.3</v>
      </c>
      <c r="AV551" s="82">
        <f t="shared" si="156"/>
        <v>2184.5700000000002</v>
      </c>
      <c r="AW551" s="82">
        <f t="shared" si="157"/>
        <v>3217.34</v>
      </c>
      <c r="AX551" s="82">
        <f t="shared" si="158"/>
        <v>150.76</v>
      </c>
      <c r="AY551" s="82">
        <f t="shared" si="159"/>
        <v>347.54</v>
      </c>
      <c r="AZ551" s="82">
        <f t="shared" si="160"/>
        <v>5401.91</v>
      </c>
      <c r="BA551" s="82">
        <f t="shared" si="161"/>
        <v>498.3</v>
      </c>
      <c r="BB551" s="82">
        <f t="shared" si="162"/>
        <v>5900.21</v>
      </c>
      <c r="BE551" t="str">
        <f t="shared" si="163"/>
        <v>8414_KZ_TP1_SEXE1</v>
      </c>
      <c r="BF551">
        <v>1</v>
      </c>
      <c r="BG551" t="s">
        <v>199</v>
      </c>
      <c r="BH551" t="s">
        <v>223</v>
      </c>
      <c r="BI551" t="s">
        <v>145</v>
      </c>
      <c r="BJ551" s="61">
        <v>672.40838672887901</v>
      </c>
      <c r="BK551" s="61">
        <f t="shared" si="164"/>
        <v>672.40838672887901</v>
      </c>
    </row>
    <row r="552" spans="1:63" x14ac:dyDescent="0.35">
      <c r="A552" t="str">
        <f t="shared" si="150"/>
        <v>8405_Autres industries manufacturières ; réparation et installation de machines et d'équipements_2</v>
      </c>
      <c r="B552" t="str">
        <f>INDEX(PDC!$F$1:$G$40,MATCH('RP2016'!C552,PDC!F:F,0),MATCH(PDC!$G$1,PDC!$F$1:$G$1,0))</f>
        <v>Autres industries manufacturières ; réparation et installation de machines et d'équipements</v>
      </c>
      <c r="C552" t="s">
        <v>213</v>
      </c>
      <c r="D552" t="s">
        <v>127</v>
      </c>
      <c r="E552" t="s">
        <v>200</v>
      </c>
      <c r="F552" s="58">
        <v>633.02212972140796</v>
      </c>
      <c r="G552">
        <f t="shared" si="165"/>
        <v>633.02212972140796</v>
      </c>
      <c r="AC552" t="str">
        <f t="shared" si="151"/>
        <v>8408_Cadres administratifs et commerciaux d'entreprise_1</v>
      </c>
      <c r="AD552" t="str">
        <f>INDEX(PDC!$I$1:$L$33,MATCH('RP2016'!AF552,PDC!I:I,0),MATCH(PDC!$K$1,PDC!$I$1:$L$1,0))</f>
        <v>Cadres administratifs et commerciaux d'entreprise</v>
      </c>
      <c r="AE552" t="s">
        <v>199</v>
      </c>
      <c r="AF552" t="s">
        <v>277</v>
      </c>
      <c r="AG552" t="s">
        <v>133</v>
      </c>
      <c r="AH552" s="58">
        <v>4542.6127616514304</v>
      </c>
      <c r="AI552">
        <f t="shared" si="152"/>
        <v>4542.6127616514304</v>
      </c>
      <c r="AL552" t="str">
        <f t="shared" si="153"/>
        <v>8428_Activités immobilières</v>
      </c>
      <c r="AM552" t="str">
        <f>INDEX(PDC!$F$42:$G$60,MATCH('RP2016'!$AO552,PDC!$F$42:$F$60,0),2)</f>
        <v>Activités immobilières</v>
      </c>
      <c r="AN552">
        <v>8428</v>
      </c>
      <c r="AO552" t="s">
        <v>224</v>
      </c>
      <c r="AP552">
        <v>817.29</v>
      </c>
      <c r="AQ552">
        <v>1301.8699999999999</v>
      </c>
      <c r="AR552">
        <v>58.65</v>
      </c>
      <c r="AS552">
        <v>89.37</v>
      </c>
      <c r="AT552">
        <f t="shared" si="154"/>
        <v>2119.16</v>
      </c>
      <c r="AU552">
        <f t="shared" si="155"/>
        <v>148.02000000000001</v>
      </c>
      <c r="AV552" s="82">
        <f t="shared" si="156"/>
        <v>817.29</v>
      </c>
      <c r="AW552" s="82">
        <f t="shared" si="157"/>
        <v>1301.8699999999999</v>
      </c>
      <c r="AX552" s="82">
        <f t="shared" si="158"/>
        <v>58.65</v>
      </c>
      <c r="AY552" s="82">
        <f t="shared" si="159"/>
        <v>89.37</v>
      </c>
      <c r="AZ552" s="82">
        <f t="shared" si="160"/>
        <v>2119.16</v>
      </c>
      <c r="BA552" s="82">
        <f t="shared" si="161"/>
        <v>148.02000000000001</v>
      </c>
      <c r="BB552" s="82">
        <f t="shared" si="162"/>
        <v>2267.1799999999998</v>
      </c>
      <c r="BE552" t="str">
        <f t="shared" si="163"/>
        <v>8414_KZ_TP2_SEXE1</v>
      </c>
      <c r="BF552">
        <v>1</v>
      </c>
      <c r="BG552" t="s">
        <v>200</v>
      </c>
      <c r="BH552" t="s">
        <v>223</v>
      </c>
      <c r="BI552" t="s">
        <v>145</v>
      </c>
      <c r="BJ552" s="61">
        <v>9.6476221486965095</v>
      </c>
      <c r="BK552" s="61">
        <f t="shared" si="164"/>
        <v>9.6476221486965095</v>
      </c>
    </row>
    <row r="553" spans="1:63" x14ac:dyDescent="0.35">
      <c r="A553" t="str">
        <f t="shared" si="150"/>
        <v>8405_Production et distribution d'électricité, de gaz, de vapeur et d'air conditionné_1</v>
      </c>
      <c r="B553" t="str">
        <f>INDEX(PDC!$F$1:$G$40,MATCH('RP2016'!C553,PDC!F:F,0),MATCH(PDC!$G$1,PDC!$F$1:$G$1,0))</f>
        <v>Production et distribution d'électricité, de gaz, de vapeur et d'air conditionné</v>
      </c>
      <c r="C553" t="s">
        <v>214</v>
      </c>
      <c r="D553" t="s">
        <v>127</v>
      </c>
      <c r="E553" t="s">
        <v>199</v>
      </c>
      <c r="F553" s="58">
        <v>2122.5178318337798</v>
      </c>
      <c r="G553">
        <f t="shared" si="165"/>
        <v>2122.5178318337798</v>
      </c>
      <c r="AC553" t="str">
        <f t="shared" si="151"/>
        <v>8408_Cadres administratifs et commerciaux d'entreprise_2</v>
      </c>
      <c r="AD553" t="str">
        <f>INDEX(PDC!$I$1:$L$33,MATCH('RP2016'!AF553,PDC!I:I,0),MATCH(PDC!$K$1,PDC!$I$1:$L$1,0))</f>
        <v>Cadres administratifs et commerciaux d'entreprise</v>
      </c>
      <c r="AE553" t="s">
        <v>200</v>
      </c>
      <c r="AF553" t="s">
        <v>277</v>
      </c>
      <c r="AG553" t="s">
        <v>133</v>
      </c>
      <c r="AH553" s="58">
        <v>3557.6654585273</v>
      </c>
      <c r="AI553">
        <f t="shared" si="152"/>
        <v>3557.6654585273</v>
      </c>
      <c r="AL553" t="str">
        <f t="shared" si="153"/>
        <v>8428_Activités scientifiques et techniques ; services administratifs et de soutien</v>
      </c>
      <c r="AM553" t="str">
        <f>INDEX(PDC!$F$42:$G$60,MATCH('RP2016'!$AO553,PDC!$F$42:$F$60,0),2)</f>
        <v>Activités scientifiques et techniques ; services administratifs et de soutien</v>
      </c>
      <c r="AN553">
        <v>8428</v>
      </c>
      <c r="AO553" t="s">
        <v>320</v>
      </c>
      <c r="AP553">
        <v>5546.9</v>
      </c>
      <c r="AQ553">
        <v>6078.04</v>
      </c>
      <c r="AR553">
        <v>3795.77</v>
      </c>
      <c r="AS553">
        <v>2112.73</v>
      </c>
      <c r="AT553">
        <f t="shared" si="154"/>
        <v>11624.939999999999</v>
      </c>
      <c r="AU553">
        <f t="shared" si="155"/>
        <v>5908.5</v>
      </c>
      <c r="AV553" s="82">
        <f t="shared" si="156"/>
        <v>5546.9</v>
      </c>
      <c r="AW553" s="82">
        <f t="shared" si="157"/>
        <v>6078.04</v>
      </c>
      <c r="AX553" s="82">
        <f t="shared" si="158"/>
        <v>3795.77</v>
      </c>
      <c r="AY553" s="82">
        <f t="shared" si="159"/>
        <v>2112.73</v>
      </c>
      <c r="AZ553" s="82">
        <f t="shared" si="160"/>
        <v>11624.939999999999</v>
      </c>
      <c r="BA553" s="82">
        <f t="shared" si="161"/>
        <v>5908.5</v>
      </c>
      <c r="BB553" s="82">
        <f t="shared" si="162"/>
        <v>17533.439999999999</v>
      </c>
      <c r="BE553" t="str">
        <f t="shared" si="163"/>
        <v>8414_LZ_TP1_SEXE1</v>
      </c>
      <c r="BF553">
        <v>1</v>
      </c>
      <c r="BG553" t="s">
        <v>199</v>
      </c>
      <c r="BH553" t="s">
        <v>224</v>
      </c>
      <c r="BI553" t="s">
        <v>145</v>
      </c>
      <c r="BJ553" s="61">
        <v>75.636363706102699</v>
      </c>
      <c r="BK553" s="61">
        <f t="shared" si="164"/>
        <v>75.636363706102699</v>
      </c>
    </row>
    <row r="554" spans="1:63" x14ac:dyDescent="0.35">
      <c r="A554" t="str">
        <f t="shared" si="150"/>
        <v>8405_Production et distribution d'électricité, de gaz, de vapeur et d'air conditionné_2</v>
      </c>
      <c r="B554" t="str">
        <f>INDEX(PDC!$F$1:$G$40,MATCH('RP2016'!C554,PDC!F:F,0),MATCH(PDC!$G$1,PDC!$F$1:$G$1,0))</f>
        <v>Production et distribution d'électricité, de gaz, de vapeur et d'air conditionné</v>
      </c>
      <c r="C554" t="s">
        <v>214</v>
      </c>
      <c r="D554" t="s">
        <v>127</v>
      </c>
      <c r="E554" t="s">
        <v>200</v>
      </c>
      <c r="F554" s="58">
        <v>482.40572819389399</v>
      </c>
      <c r="G554">
        <f t="shared" si="165"/>
        <v>482.40572819389399</v>
      </c>
      <c r="AC554" t="str">
        <f t="shared" si="151"/>
        <v>8408_Ingénieurs et cadres techniques d'entreprise_1</v>
      </c>
      <c r="AD554" t="str">
        <f>INDEX(PDC!$I$1:$L$33,MATCH('RP2016'!AF554,PDC!I:I,0),MATCH(PDC!$K$1,PDC!$I$1:$L$1,0))</f>
        <v>Ingénieurs et cadres techniques d'entreprise</v>
      </c>
      <c r="AE554" t="s">
        <v>199</v>
      </c>
      <c r="AF554" t="s">
        <v>101</v>
      </c>
      <c r="AG554" t="s">
        <v>133</v>
      </c>
      <c r="AH554" s="58">
        <v>7875.6975381331504</v>
      </c>
      <c r="AI554">
        <f t="shared" si="152"/>
        <v>7875.6975381331504</v>
      </c>
      <c r="AL554" t="str">
        <f t="shared" si="153"/>
        <v>8428_Administration publique, enseignement, santé humaine et action sociale</v>
      </c>
      <c r="AM554" t="str">
        <f>INDEX(PDC!$F$42:$G$60,MATCH('RP2016'!$AO554,PDC!$F$42:$F$60,0),2)</f>
        <v>Administration publique, enseignement, santé humaine et action sociale</v>
      </c>
      <c r="AN554">
        <v>8428</v>
      </c>
      <c r="AO554" t="s">
        <v>321</v>
      </c>
      <c r="AP554">
        <v>5896.29</v>
      </c>
      <c r="AQ554">
        <v>19354.89</v>
      </c>
      <c r="AR554">
        <v>2140.31</v>
      </c>
      <c r="AS554">
        <v>6117.4</v>
      </c>
      <c r="AT554">
        <f t="shared" si="154"/>
        <v>25251.18</v>
      </c>
      <c r="AU554">
        <f t="shared" si="155"/>
        <v>8257.7099999999991</v>
      </c>
      <c r="AV554" s="82">
        <f t="shared" si="156"/>
        <v>5896.29</v>
      </c>
      <c r="AW554" s="82">
        <f t="shared" si="157"/>
        <v>19354.89</v>
      </c>
      <c r="AX554" s="82">
        <f t="shared" si="158"/>
        <v>2140.31</v>
      </c>
      <c r="AY554" s="82">
        <f t="shared" si="159"/>
        <v>6117.4</v>
      </c>
      <c r="AZ554" s="82">
        <f t="shared" si="160"/>
        <v>25251.18</v>
      </c>
      <c r="BA554" s="82">
        <f t="shared" si="161"/>
        <v>8257.7099999999991</v>
      </c>
      <c r="BB554" s="82">
        <f t="shared" si="162"/>
        <v>33508.89</v>
      </c>
      <c r="BE554" t="str">
        <f t="shared" si="163"/>
        <v>8414_LZ_TP2_SEXE1</v>
      </c>
      <c r="BF554">
        <v>1</v>
      </c>
      <c r="BG554" t="s">
        <v>200</v>
      </c>
      <c r="BH554" t="s">
        <v>224</v>
      </c>
      <c r="BI554" t="s">
        <v>145</v>
      </c>
      <c r="BJ554" s="61">
        <v>10.0699414560364</v>
      </c>
      <c r="BK554" s="61">
        <f t="shared" si="164"/>
        <v>10.0699414560364</v>
      </c>
    </row>
    <row r="555" spans="1:63" x14ac:dyDescent="0.35">
      <c r="A555" t="str">
        <f t="shared" si="150"/>
        <v>8405_Production et distribution d'eau ; assainissement, gestion des déchets et dépollution_1</v>
      </c>
      <c r="B555" t="str">
        <f>INDEX(PDC!$F$1:$G$40,MATCH('RP2016'!C555,PDC!F:F,0),MATCH(PDC!$G$1,PDC!$F$1:$G$1,0))</f>
        <v>Production et distribution d'eau ; assainissement, gestion des déchets et dépollution</v>
      </c>
      <c r="C555" t="s">
        <v>215</v>
      </c>
      <c r="D555" t="s">
        <v>127</v>
      </c>
      <c r="E555" t="s">
        <v>199</v>
      </c>
      <c r="F555" s="58">
        <v>530.99157433587095</v>
      </c>
      <c r="G555">
        <f t="shared" si="165"/>
        <v>530.99157433587095</v>
      </c>
      <c r="AC555" t="str">
        <f t="shared" si="151"/>
        <v>8408_Ingénieurs et cadres techniques d'entreprise_2</v>
      </c>
      <c r="AD555" t="str">
        <f>INDEX(PDC!$I$1:$L$33,MATCH('RP2016'!AF555,PDC!I:I,0),MATCH(PDC!$K$1,PDC!$I$1:$L$1,0))</f>
        <v>Ingénieurs et cadres techniques d'entreprise</v>
      </c>
      <c r="AE555" t="s">
        <v>200</v>
      </c>
      <c r="AF555" t="s">
        <v>101</v>
      </c>
      <c r="AG555" t="s">
        <v>133</v>
      </c>
      <c r="AH555" s="58">
        <v>2039.07417501695</v>
      </c>
      <c r="AI555">
        <f t="shared" si="152"/>
        <v>2039.07417501695</v>
      </c>
      <c r="AL555" t="str">
        <f t="shared" si="153"/>
        <v>8428_Autres activités de services</v>
      </c>
      <c r="AM555" t="str">
        <f>INDEX(PDC!$F$42:$G$60,MATCH('RP2016'!$AO555,PDC!$F$42:$F$60,0),2)</f>
        <v>Autres activités de services</v>
      </c>
      <c r="AN555">
        <v>8428</v>
      </c>
      <c r="AO555" t="s">
        <v>322</v>
      </c>
      <c r="AP555">
        <v>1443.05</v>
      </c>
      <c r="AQ555">
        <v>3222.54</v>
      </c>
      <c r="AR555">
        <v>597.62</v>
      </c>
      <c r="AS555">
        <v>1132.6099999999999</v>
      </c>
      <c r="AT555">
        <f t="shared" si="154"/>
        <v>4665.59</v>
      </c>
      <c r="AU555">
        <f t="shared" si="155"/>
        <v>1730.23</v>
      </c>
      <c r="AV555" s="82">
        <f t="shared" si="156"/>
        <v>1443.05</v>
      </c>
      <c r="AW555" s="82">
        <f t="shared" si="157"/>
        <v>3222.54</v>
      </c>
      <c r="AX555" s="82">
        <f t="shared" si="158"/>
        <v>597.62</v>
      </c>
      <c r="AY555" s="82">
        <f t="shared" si="159"/>
        <v>1132.6099999999999</v>
      </c>
      <c r="AZ555" s="82">
        <f t="shared" si="160"/>
        <v>4665.59</v>
      </c>
      <c r="BA555" s="82">
        <f t="shared" si="161"/>
        <v>1730.23</v>
      </c>
      <c r="BB555" s="82">
        <f t="shared" si="162"/>
        <v>6395.82</v>
      </c>
      <c r="BE555" t="str">
        <f t="shared" si="163"/>
        <v>8414_MN_TP1_SEXE1</v>
      </c>
      <c r="BF555">
        <v>1</v>
      </c>
      <c r="BG555" t="s">
        <v>199</v>
      </c>
      <c r="BH555" t="s">
        <v>320</v>
      </c>
      <c r="BI555" t="s">
        <v>145</v>
      </c>
      <c r="BJ555" s="61">
        <v>1377.2412807455601</v>
      </c>
      <c r="BK555" s="61">
        <f t="shared" si="164"/>
        <v>1377.2412807455601</v>
      </c>
    </row>
    <row r="556" spans="1:63" x14ac:dyDescent="0.35">
      <c r="A556" t="str">
        <f t="shared" si="150"/>
        <v>8405_Production et distribution d'eau ; assainissement, gestion des déchets et dépollution_2</v>
      </c>
      <c r="B556" t="str">
        <f>INDEX(PDC!$F$1:$G$40,MATCH('RP2016'!C556,PDC!F:F,0),MATCH(PDC!$G$1,PDC!$F$1:$G$1,0))</f>
        <v>Production et distribution d'eau ; assainissement, gestion des déchets et dépollution</v>
      </c>
      <c r="C556" t="s">
        <v>215</v>
      </c>
      <c r="D556" t="s">
        <v>127</v>
      </c>
      <c r="E556" t="s">
        <v>200</v>
      </c>
      <c r="F556" s="58">
        <v>164.99086006844701</v>
      </c>
      <c r="G556">
        <f t="shared" si="165"/>
        <v>164.99086006844701</v>
      </c>
      <c r="AC556" t="str">
        <f t="shared" si="151"/>
        <v>8408_Professeurs des écoles, instituteurs et assimilés_1</v>
      </c>
      <c r="AD556" t="str">
        <f>INDEX(PDC!$I$1:$L$33,MATCH('RP2016'!AF556,PDC!I:I,0),MATCH(PDC!$K$1,PDC!$I$1:$L$1,0))</f>
        <v>Professeurs des écoles, instituteurs et assimilés</v>
      </c>
      <c r="AE556" t="s">
        <v>199</v>
      </c>
      <c r="AF556" t="s">
        <v>103</v>
      </c>
      <c r="AG556" t="s">
        <v>133</v>
      </c>
      <c r="AH556" s="58">
        <v>1376.36382690041</v>
      </c>
      <c r="AI556">
        <f t="shared" si="152"/>
        <v>1376.36382690041</v>
      </c>
      <c r="AL556" t="str">
        <f t="shared" si="153"/>
        <v>8428_Tous secteurs</v>
      </c>
      <c r="AM556" t="str">
        <f>INDEX(PDC!$F$42:$G$60,MATCH('RP2016'!$AO556,PDC!$F$42:$F$60,0),2)</f>
        <v>Tous secteurs</v>
      </c>
      <c r="AN556">
        <v>8428</v>
      </c>
      <c r="AO556" t="s">
        <v>78</v>
      </c>
      <c r="AP556">
        <v>64803.31</v>
      </c>
      <c r="AQ556">
        <v>55368.56</v>
      </c>
      <c r="AR556">
        <v>12009.27</v>
      </c>
      <c r="AS556">
        <v>12704.01</v>
      </c>
      <c r="AT556">
        <f t="shared" si="154"/>
        <v>120171.87</v>
      </c>
      <c r="AU556">
        <f t="shared" si="155"/>
        <v>24713.279999999999</v>
      </c>
      <c r="AV556" s="82">
        <f t="shared" si="156"/>
        <v>64803.31</v>
      </c>
      <c r="AW556" s="82">
        <f t="shared" si="157"/>
        <v>55368.56</v>
      </c>
      <c r="AX556" s="82">
        <f t="shared" si="158"/>
        <v>12009.27</v>
      </c>
      <c r="AY556" s="82">
        <f t="shared" si="159"/>
        <v>12704.01</v>
      </c>
      <c r="AZ556" s="82">
        <f t="shared" si="160"/>
        <v>120171.87</v>
      </c>
      <c r="BA556" s="82">
        <f t="shared" si="161"/>
        <v>24713.279999999999</v>
      </c>
      <c r="BB556" s="82">
        <f t="shared" si="162"/>
        <v>144885.15</v>
      </c>
      <c r="BE556" t="str">
        <f t="shared" si="163"/>
        <v>8414_MN_TP2_SEXE1</v>
      </c>
      <c r="BF556">
        <v>1</v>
      </c>
      <c r="BG556" t="s">
        <v>200</v>
      </c>
      <c r="BH556" t="s">
        <v>320</v>
      </c>
      <c r="BI556" t="s">
        <v>145</v>
      </c>
      <c r="BJ556" s="61">
        <v>178.41738880209999</v>
      </c>
      <c r="BK556" s="61">
        <f t="shared" si="164"/>
        <v>178.41738880209999</v>
      </c>
    </row>
    <row r="557" spans="1:63" x14ac:dyDescent="0.35">
      <c r="A557" t="str">
        <f t="shared" si="150"/>
        <v>8405_Construction _1</v>
      </c>
      <c r="B557" t="str">
        <f>INDEX(PDC!$F$1:$G$40,MATCH('RP2016'!C557,PDC!F:F,0),MATCH(PDC!$G$1,PDC!$F$1:$G$1,0))</f>
        <v xml:space="preserve">Construction </v>
      </c>
      <c r="C557" t="s">
        <v>216</v>
      </c>
      <c r="D557" t="s">
        <v>127</v>
      </c>
      <c r="E557" t="s">
        <v>199</v>
      </c>
      <c r="F557" s="58">
        <v>5046.3740613836799</v>
      </c>
      <c r="G557">
        <f t="shared" ref="G557:G588" si="166">F557</f>
        <v>5046.3740613836799</v>
      </c>
      <c r="AC557" t="str">
        <f t="shared" si="151"/>
        <v>8408_Professeurs des écoles, instituteurs et assimilés_2</v>
      </c>
      <c r="AD557" t="str">
        <f>INDEX(PDC!$I$1:$L$33,MATCH('RP2016'!AF557,PDC!I:I,0),MATCH(PDC!$K$1,PDC!$I$1:$L$1,0))</f>
        <v>Professeurs des écoles, instituteurs et assimilés</v>
      </c>
      <c r="AE557" t="s">
        <v>200</v>
      </c>
      <c r="AF557" t="s">
        <v>103</v>
      </c>
      <c r="AG557" t="s">
        <v>133</v>
      </c>
      <c r="AH557" s="58">
        <v>1718.80002146469</v>
      </c>
      <c r="AI557">
        <f t="shared" si="152"/>
        <v>1718.80002146469</v>
      </c>
      <c r="AL557" t="str">
        <f t="shared" si="153"/>
        <v>8429_Agriculture, sylviculture et pêche</v>
      </c>
      <c r="AM557" t="str">
        <f>INDEX(PDC!$F$42:$G$60,MATCH('RP2016'!$AO557,PDC!$F$42:$F$60,0),2)</f>
        <v>Agriculture, sylviculture et pêche</v>
      </c>
      <c r="AN557">
        <v>8429</v>
      </c>
      <c r="AO557" t="s">
        <v>198</v>
      </c>
      <c r="AP557">
        <v>215.95</v>
      </c>
      <c r="AQ557">
        <v>110.61</v>
      </c>
      <c r="AR557">
        <v>55.64</v>
      </c>
      <c r="AS557">
        <v>33.72</v>
      </c>
      <c r="AT557">
        <f t="shared" si="154"/>
        <v>326.56</v>
      </c>
      <c r="AU557">
        <f t="shared" si="155"/>
        <v>89.36</v>
      </c>
      <c r="AV557" s="82">
        <f t="shared" si="156"/>
        <v>215.95</v>
      </c>
      <c r="AW557" s="82">
        <f t="shared" si="157"/>
        <v>110.61</v>
      </c>
      <c r="AX557" s="82">
        <f t="shared" si="158"/>
        <v>55.64</v>
      </c>
      <c r="AY557" s="82">
        <f t="shared" si="159"/>
        <v>33.72</v>
      </c>
      <c r="AZ557" s="82">
        <f t="shared" si="160"/>
        <v>326.56</v>
      </c>
      <c r="BA557" s="82">
        <f t="shared" si="161"/>
        <v>89.36</v>
      </c>
      <c r="BB557" s="82">
        <f t="shared" si="162"/>
        <v>415.92</v>
      </c>
      <c r="BE557" t="str">
        <f t="shared" si="163"/>
        <v>8414_OQ_TP1_SEXE1</v>
      </c>
      <c r="BF557">
        <v>1</v>
      </c>
      <c r="BG557" t="s">
        <v>199</v>
      </c>
      <c r="BH557" t="s">
        <v>321</v>
      </c>
      <c r="BI557" t="s">
        <v>145</v>
      </c>
      <c r="BJ557" s="61">
        <v>804.31921936400897</v>
      </c>
      <c r="BK557" s="61">
        <f t="shared" si="164"/>
        <v>804.31921936400897</v>
      </c>
    </row>
    <row r="558" spans="1:63" x14ac:dyDescent="0.35">
      <c r="A558" t="str">
        <f t="shared" si="150"/>
        <v>8405_Construction _2</v>
      </c>
      <c r="B558" t="str">
        <f>INDEX(PDC!$F$1:$G$40,MATCH('RP2016'!C558,PDC!F:F,0),MATCH(PDC!$G$1,PDC!$F$1:$G$1,0))</f>
        <v xml:space="preserve">Construction </v>
      </c>
      <c r="C558" t="s">
        <v>216</v>
      </c>
      <c r="D558" t="s">
        <v>127</v>
      </c>
      <c r="E558" t="s">
        <v>200</v>
      </c>
      <c r="F558" s="58">
        <v>747.338639589271</v>
      </c>
      <c r="G558">
        <f t="shared" si="166"/>
        <v>747.338639589271</v>
      </c>
      <c r="AC558" t="str">
        <f t="shared" si="151"/>
        <v>8408_Professions intermédiaires de la santé et du travail social_1</v>
      </c>
      <c r="AD558" t="str">
        <f>INDEX(PDC!$I$1:$L$33,MATCH('RP2016'!AF558,PDC!I:I,0),MATCH(PDC!$K$1,PDC!$I$1:$L$1,0))</f>
        <v>Professions intermédiaires de la santé et du travail social</v>
      </c>
      <c r="AE558" t="s">
        <v>199</v>
      </c>
      <c r="AF558" t="s">
        <v>105</v>
      </c>
      <c r="AG558" t="s">
        <v>133</v>
      </c>
      <c r="AH558" s="58">
        <v>1399.7366599154</v>
      </c>
      <c r="AI558">
        <f t="shared" si="152"/>
        <v>1399.7366599154</v>
      </c>
      <c r="AL558" t="str">
        <f t="shared" si="153"/>
        <v>8429_Fabrication de denrées alimentaires, de boissons et  de produits à base de tabac</v>
      </c>
      <c r="AM558" t="str">
        <f>INDEX(PDC!$F$42:$G$60,MATCH('RP2016'!$AO558,PDC!$F$42:$F$60,0),2)</f>
        <v>Fabrication de denrées alimentaires, de boissons et  de produits à base de tabac</v>
      </c>
      <c r="AN558">
        <v>8429</v>
      </c>
      <c r="AO558" t="s">
        <v>314</v>
      </c>
      <c r="AP558">
        <v>305</v>
      </c>
      <c r="AQ558">
        <v>146.65</v>
      </c>
      <c r="AR558">
        <v>12.65</v>
      </c>
      <c r="AS558">
        <v>14.78</v>
      </c>
      <c r="AT558">
        <f t="shared" si="154"/>
        <v>451.65</v>
      </c>
      <c r="AU558">
        <f t="shared" si="155"/>
        <v>27.43</v>
      </c>
      <c r="AV558" s="82">
        <f t="shared" si="156"/>
        <v>305</v>
      </c>
      <c r="AW558" s="82">
        <f t="shared" si="157"/>
        <v>146.65</v>
      </c>
      <c r="AX558" s="82">
        <f t="shared" si="158"/>
        <v>12.65</v>
      </c>
      <c r="AY558" s="82">
        <f t="shared" si="159"/>
        <v>14.78</v>
      </c>
      <c r="AZ558" s="82">
        <f t="shared" si="160"/>
        <v>451.65</v>
      </c>
      <c r="BA558" s="82">
        <f t="shared" si="161"/>
        <v>27.43</v>
      </c>
      <c r="BB558" s="82">
        <f t="shared" si="162"/>
        <v>479.08</v>
      </c>
      <c r="BE558" t="str">
        <f t="shared" si="163"/>
        <v>8414_OQ_TP2_SEXE1</v>
      </c>
      <c r="BF558">
        <v>1</v>
      </c>
      <c r="BG558" t="s">
        <v>200</v>
      </c>
      <c r="BH558" t="s">
        <v>321</v>
      </c>
      <c r="BI558" t="s">
        <v>145</v>
      </c>
      <c r="BJ558" s="61">
        <v>172.99091732280201</v>
      </c>
      <c r="BK558" s="61">
        <f t="shared" si="164"/>
        <v>172.99091732280201</v>
      </c>
    </row>
    <row r="559" spans="1:63" x14ac:dyDescent="0.35">
      <c r="A559" t="str">
        <f t="shared" si="150"/>
        <v>8405_Commerce ; réparation d'automobiles et de motocycles_1</v>
      </c>
      <c r="B559" t="str">
        <f>INDEX(PDC!$F$1:$G$40,MATCH('RP2016'!C559,PDC!F:F,0),MATCH(PDC!$G$1,PDC!$F$1:$G$1,0))</f>
        <v>Commerce ; réparation d'automobiles et de motocycles</v>
      </c>
      <c r="C559" t="s">
        <v>217</v>
      </c>
      <c r="D559" t="s">
        <v>127</v>
      </c>
      <c r="E559" t="s">
        <v>199</v>
      </c>
      <c r="F559" s="58">
        <v>5361.5533453309799</v>
      </c>
      <c r="G559">
        <f t="shared" si="166"/>
        <v>5361.5533453309799</v>
      </c>
      <c r="AC559" t="str">
        <f t="shared" si="151"/>
        <v>8408_Professions intermédiaires de la santé et du travail social_2</v>
      </c>
      <c r="AD559" t="str">
        <f>INDEX(PDC!$I$1:$L$33,MATCH('RP2016'!AF559,PDC!I:I,0),MATCH(PDC!$K$1,PDC!$I$1:$L$1,0))</f>
        <v>Professions intermédiaires de la santé et du travail social</v>
      </c>
      <c r="AE559" t="s">
        <v>200</v>
      </c>
      <c r="AF559" t="s">
        <v>105</v>
      </c>
      <c r="AG559" t="s">
        <v>133</v>
      </c>
      <c r="AH559" s="58">
        <v>4984.5680966952104</v>
      </c>
      <c r="AI559">
        <f t="shared" si="152"/>
        <v>4984.5680966952104</v>
      </c>
      <c r="AL559" t="str">
        <f t="shared" si="153"/>
        <v>8429_Fabrication d'équipements électriques, électroniques, informatiques ; fabrication de machines</v>
      </c>
      <c r="AM559" t="str">
        <f>INDEX(PDC!$F$42:$G$60,MATCH('RP2016'!$AO559,PDC!$F$42:$F$60,0),2)</f>
        <v>Fabrication d'équipements électriques, électroniques, informatiques ; fabrication de machines</v>
      </c>
      <c r="AN559">
        <v>8429</v>
      </c>
      <c r="AO559" t="s">
        <v>315</v>
      </c>
      <c r="AP559">
        <v>11.22</v>
      </c>
      <c r="AT559">
        <f t="shared" si="154"/>
        <v>11.22</v>
      </c>
      <c r="AU559">
        <f t="shared" si="155"/>
        <v>0</v>
      </c>
      <c r="AV559" s="82">
        <f t="shared" si="156"/>
        <v>11.22</v>
      </c>
      <c r="AW559" s="82">
        <f t="shared" si="157"/>
        <v>0</v>
      </c>
      <c r="AX559" s="82">
        <f t="shared" si="158"/>
        <v>0</v>
      </c>
      <c r="AY559" s="82">
        <f t="shared" si="159"/>
        <v>0</v>
      </c>
      <c r="AZ559" s="82">
        <f t="shared" si="160"/>
        <v>11.22</v>
      </c>
      <c r="BA559" s="82">
        <f t="shared" si="161"/>
        <v>0</v>
      </c>
      <c r="BB559" s="82">
        <f t="shared" si="162"/>
        <v>11.22</v>
      </c>
      <c r="BE559" t="str">
        <f t="shared" si="163"/>
        <v>8414_RU_TP1_SEXE1</v>
      </c>
      <c r="BF559">
        <v>1</v>
      </c>
      <c r="BG559" t="s">
        <v>199</v>
      </c>
      <c r="BH559" t="s">
        <v>322</v>
      </c>
      <c r="BI559" t="s">
        <v>145</v>
      </c>
      <c r="BJ559" s="61">
        <v>213.77275902520299</v>
      </c>
      <c r="BK559" s="61">
        <f t="shared" si="164"/>
        <v>213.77275902520299</v>
      </c>
    </row>
    <row r="560" spans="1:63" x14ac:dyDescent="0.35">
      <c r="A560" t="str">
        <f t="shared" si="150"/>
        <v>8405_Commerce ; réparation d'automobiles et de motocycles_2</v>
      </c>
      <c r="B560" t="str">
        <f>INDEX(PDC!$F$1:$G$40,MATCH('RP2016'!C560,PDC!F:F,0),MATCH(PDC!$G$1,PDC!$F$1:$G$1,0))</f>
        <v>Commerce ; réparation d'automobiles et de motocycles</v>
      </c>
      <c r="C560" t="s">
        <v>217</v>
      </c>
      <c r="D560" t="s">
        <v>127</v>
      </c>
      <c r="E560" t="s">
        <v>200</v>
      </c>
      <c r="F560" s="58">
        <v>5323.72302489303</v>
      </c>
      <c r="G560">
        <f t="shared" si="166"/>
        <v>5323.72302489303</v>
      </c>
      <c r="AC560" t="str">
        <f t="shared" si="151"/>
        <v>8408_Clergé, religieux_1</v>
      </c>
      <c r="AD560" t="str">
        <f>INDEX(PDC!$I$1:$L$33,MATCH('RP2016'!AF560,PDC!I:I,0),MATCH(PDC!$K$1,PDC!$I$1:$L$1,0))</f>
        <v>Clergé, religieux</v>
      </c>
      <c r="AE560" t="s">
        <v>199</v>
      </c>
      <c r="AF560" t="s">
        <v>292</v>
      </c>
      <c r="AG560" t="s">
        <v>133</v>
      </c>
      <c r="AH560" s="58">
        <v>33.963262808991303</v>
      </c>
      <c r="AI560">
        <f t="shared" si="152"/>
        <v>33.963262808991303</v>
      </c>
      <c r="AL560" t="str">
        <f t="shared" si="153"/>
        <v>8429_Fabrication d'autres produits industriels</v>
      </c>
      <c r="AM560" t="str">
        <f>INDEX(PDC!$F$42:$G$60,MATCH('RP2016'!$AO560,PDC!$F$42:$F$60,0),2)</f>
        <v>Fabrication d'autres produits industriels</v>
      </c>
      <c r="AN560">
        <v>8429</v>
      </c>
      <c r="AO560" t="s">
        <v>317</v>
      </c>
      <c r="AP560">
        <v>258.08999999999997</v>
      </c>
      <c r="AQ560">
        <v>221.94</v>
      </c>
      <c r="AR560">
        <v>35.26</v>
      </c>
      <c r="AS560">
        <v>35.33</v>
      </c>
      <c r="AT560">
        <f t="shared" si="154"/>
        <v>480.03</v>
      </c>
      <c r="AU560">
        <f t="shared" si="155"/>
        <v>70.59</v>
      </c>
      <c r="AV560" s="82">
        <f t="shared" si="156"/>
        <v>258.08999999999997</v>
      </c>
      <c r="AW560" s="82">
        <f t="shared" si="157"/>
        <v>221.94</v>
      </c>
      <c r="AX560" s="82">
        <f t="shared" si="158"/>
        <v>35.26</v>
      </c>
      <c r="AY560" s="82">
        <f t="shared" si="159"/>
        <v>35.33</v>
      </c>
      <c r="AZ560" s="82">
        <f t="shared" si="160"/>
        <v>480.03</v>
      </c>
      <c r="BA560" s="82">
        <f t="shared" si="161"/>
        <v>70.59</v>
      </c>
      <c r="BB560" s="82">
        <f t="shared" si="162"/>
        <v>550.62</v>
      </c>
      <c r="BE560" t="str">
        <f t="shared" si="163"/>
        <v>8414_RU_TP2_SEXE1</v>
      </c>
      <c r="BF560">
        <v>1</v>
      </c>
      <c r="BG560" t="s">
        <v>200</v>
      </c>
      <c r="BH560" t="s">
        <v>322</v>
      </c>
      <c r="BI560" t="s">
        <v>145</v>
      </c>
      <c r="BJ560" s="61">
        <v>45.942327048317701</v>
      </c>
      <c r="BK560" s="61">
        <f t="shared" si="164"/>
        <v>45.942327048317701</v>
      </c>
    </row>
    <row r="561" spans="1:63" x14ac:dyDescent="0.35">
      <c r="A561" t="str">
        <f t="shared" si="150"/>
        <v>8405_Transports et entreposage _1</v>
      </c>
      <c r="B561" t="str">
        <f>INDEX(PDC!$F$1:$G$40,MATCH('RP2016'!C561,PDC!F:F,0),MATCH(PDC!$G$1,PDC!$F$1:$G$1,0))</f>
        <v xml:space="preserve">Transports et entreposage </v>
      </c>
      <c r="C561" t="s">
        <v>218</v>
      </c>
      <c r="D561" t="s">
        <v>127</v>
      </c>
      <c r="E561" t="s">
        <v>199</v>
      </c>
      <c r="F561" s="58">
        <v>3831.1699393183399</v>
      </c>
      <c r="G561">
        <f t="shared" si="166"/>
        <v>3831.1699393183399</v>
      </c>
      <c r="AC561" t="str">
        <f t="shared" si="151"/>
        <v>8408_Clergé, religieux_2</v>
      </c>
      <c r="AD561" t="str">
        <f>INDEX(PDC!$I$1:$L$33,MATCH('RP2016'!AF561,PDC!I:I,0),MATCH(PDC!$K$1,PDC!$I$1:$L$1,0))</f>
        <v>Clergé, religieux</v>
      </c>
      <c r="AE561" t="s">
        <v>200</v>
      </c>
      <c r="AF561" t="s">
        <v>292</v>
      </c>
      <c r="AG561" t="s">
        <v>133</v>
      </c>
      <c r="AH561" s="58">
        <v>13.559954356875</v>
      </c>
      <c r="AI561">
        <f t="shared" si="152"/>
        <v>13.559954356875</v>
      </c>
      <c r="AL561" t="str">
        <f t="shared" si="153"/>
        <v>8429_Industries extractives,  énergie, eau, gestion des déchets et dépollution</v>
      </c>
      <c r="AM561" t="str">
        <f>INDEX(PDC!$F$42:$G$60,MATCH('RP2016'!$AO561,PDC!$F$42:$F$60,0),2)</f>
        <v>Industries extractives,  énergie, eau, gestion des déchets et dépollution</v>
      </c>
      <c r="AN561">
        <v>8429</v>
      </c>
      <c r="AO561" t="s">
        <v>318</v>
      </c>
      <c r="AP561">
        <v>75.48</v>
      </c>
      <c r="AQ561">
        <v>9.9499999999999993</v>
      </c>
      <c r="AR561">
        <v>15.15</v>
      </c>
      <c r="AS561">
        <v>5.0999999999999996</v>
      </c>
      <c r="AT561">
        <f t="shared" si="154"/>
        <v>85.43</v>
      </c>
      <c r="AU561">
        <f t="shared" si="155"/>
        <v>20.25</v>
      </c>
      <c r="AV561" s="82">
        <f t="shared" si="156"/>
        <v>75.48</v>
      </c>
      <c r="AW561" s="82">
        <f t="shared" si="157"/>
        <v>9.9499999999999993</v>
      </c>
      <c r="AX561" s="82">
        <f t="shared" si="158"/>
        <v>15.15</v>
      </c>
      <c r="AY561" s="82">
        <f t="shared" si="159"/>
        <v>5.0999999999999996</v>
      </c>
      <c r="AZ561" s="82">
        <f t="shared" si="160"/>
        <v>85.43</v>
      </c>
      <c r="BA561" s="82">
        <f t="shared" si="161"/>
        <v>20.25</v>
      </c>
      <c r="BB561" s="82">
        <f t="shared" si="162"/>
        <v>105.68</v>
      </c>
      <c r="BE561" t="str">
        <f t="shared" si="163"/>
        <v>8415_AZ_TP1_SEXE1</v>
      </c>
      <c r="BF561">
        <v>1</v>
      </c>
      <c r="BG561" t="s">
        <v>199</v>
      </c>
      <c r="BH561" t="s">
        <v>198</v>
      </c>
      <c r="BI561" t="s">
        <v>147</v>
      </c>
      <c r="BJ561" s="61">
        <v>104.037057764678</v>
      </c>
      <c r="BK561" s="61">
        <f t="shared" si="164"/>
        <v>104.037057764678</v>
      </c>
    </row>
    <row r="562" spans="1:63" x14ac:dyDescent="0.35">
      <c r="A562" t="str">
        <f t="shared" si="150"/>
        <v>8405_Transports et entreposage _2</v>
      </c>
      <c r="B562" t="str">
        <f>INDEX(PDC!$F$1:$G$40,MATCH('RP2016'!C562,PDC!F:F,0),MATCH(PDC!$G$1,PDC!$F$1:$G$1,0))</f>
        <v xml:space="preserve">Transports et entreposage </v>
      </c>
      <c r="C562" t="s">
        <v>218</v>
      </c>
      <c r="D562" t="s">
        <v>127</v>
      </c>
      <c r="E562" t="s">
        <v>200</v>
      </c>
      <c r="F562" s="58">
        <v>1752.1911614186499</v>
      </c>
      <c r="G562">
        <f t="shared" si="166"/>
        <v>1752.1911614186499</v>
      </c>
      <c r="AC562" t="str">
        <f t="shared" si="151"/>
        <v>8408_Professions intermédiaires administratives de la Fonction Publique_1</v>
      </c>
      <c r="AD562" t="str">
        <f>INDEX(PDC!$I$1:$L$33,MATCH('RP2016'!AF562,PDC!I:I,0),MATCH(PDC!$K$1,PDC!$I$1:$L$1,0))</f>
        <v>Professions intermédiaires administratives de la Fonction Publique</v>
      </c>
      <c r="AE562" t="s">
        <v>199</v>
      </c>
      <c r="AF562" t="s">
        <v>278</v>
      </c>
      <c r="AG562" t="s">
        <v>133</v>
      </c>
      <c r="AH562" s="58">
        <v>445.53751111398299</v>
      </c>
      <c r="AI562">
        <f t="shared" si="152"/>
        <v>445.53751111398299</v>
      </c>
      <c r="AL562" t="str">
        <f t="shared" si="153"/>
        <v>8429_Construction</v>
      </c>
      <c r="AM562" t="str">
        <f>INDEX(PDC!$F$42:$G$60,MATCH('RP2016'!$AO562,PDC!$F$42:$F$60,0),2)</f>
        <v>Construction</v>
      </c>
      <c r="AN562">
        <v>8429</v>
      </c>
      <c r="AO562" t="s">
        <v>216</v>
      </c>
      <c r="AP562">
        <v>785.61</v>
      </c>
      <c r="AQ562">
        <v>50.39</v>
      </c>
      <c r="AR562">
        <v>80.33</v>
      </c>
      <c r="AS562">
        <v>5</v>
      </c>
      <c r="AT562">
        <f t="shared" si="154"/>
        <v>836</v>
      </c>
      <c r="AU562">
        <f t="shared" si="155"/>
        <v>85.33</v>
      </c>
      <c r="AV562" s="82">
        <f t="shared" si="156"/>
        <v>785.61</v>
      </c>
      <c r="AW562" s="82">
        <f t="shared" si="157"/>
        <v>50.39</v>
      </c>
      <c r="AX562" s="82">
        <f t="shared" si="158"/>
        <v>80.33</v>
      </c>
      <c r="AY562" s="82">
        <f t="shared" si="159"/>
        <v>5</v>
      </c>
      <c r="AZ562" s="82">
        <f t="shared" si="160"/>
        <v>836</v>
      </c>
      <c r="BA562" s="82">
        <f t="shared" si="161"/>
        <v>85.33</v>
      </c>
      <c r="BB562" s="82">
        <f t="shared" si="162"/>
        <v>921.33</v>
      </c>
      <c r="BE562" t="str">
        <f t="shared" si="163"/>
        <v>8415_AZ_TP2_SEXE1</v>
      </c>
      <c r="BF562">
        <v>1</v>
      </c>
      <c r="BG562" t="s">
        <v>200</v>
      </c>
      <c r="BH562" t="s">
        <v>198</v>
      </c>
      <c r="BI562" t="s">
        <v>147</v>
      </c>
      <c r="BJ562" s="61">
        <v>8.2765027995331799</v>
      </c>
      <c r="BK562" s="61">
        <f t="shared" si="164"/>
        <v>8.2765027995331799</v>
      </c>
    </row>
    <row r="563" spans="1:63" x14ac:dyDescent="0.35">
      <c r="A563" t="str">
        <f t="shared" si="150"/>
        <v>8405_Hébergement et restauration_1</v>
      </c>
      <c r="B563" t="str">
        <f>INDEX(PDC!$F$1:$G$40,MATCH('RP2016'!C563,PDC!F:F,0),MATCH(PDC!$G$1,PDC!$F$1:$G$1,0))</f>
        <v>Hébergement et restauration</v>
      </c>
      <c r="C563" t="s">
        <v>219</v>
      </c>
      <c r="D563" t="s">
        <v>127</v>
      </c>
      <c r="E563" t="s">
        <v>199</v>
      </c>
      <c r="F563" s="58">
        <v>926.18322712989504</v>
      </c>
      <c r="G563">
        <f t="shared" si="166"/>
        <v>926.18322712989504</v>
      </c>
      <c r="AC563" t="str">
        <f t="shared" si="151"/>
        <v>8408_Professions intermédiaires administratives de la Fonction Publique_2</v>
      </c>
      <c r="AD563" t="str">
        <f>INDEX(PDC!$I$1:$L$33,MATCH('RP2016'!AF563,PDC!I:I,0),MATCH(PDC!$K$1,PDC!$I$1:$L$1,0))</f>
        <v>Professions intermédiaires administratives de la Fonction Publique</v>
      </c>
      <c r="AE563" t="s">
        <v>200</v>
      </c>
      <c r="AF563" t="s">
        <v>278</v>
      </c>
      <c r="AG563" t="s">
        <v>133</v>
      </c>
      <c r="AH563" s="58">
        <v>662.78003290220795</v>
      </c>
      <c r="AI563">
        <f t="shared" si="152"/>
        <v>662.78003290220795</v>
      </c>
      <c r="AL563" t="str">
        <f t="shared" si="153"/>
        <v>8429_Commerce ; réparation d'automobiles et de motocycles</v>
      </c>
      <c r="AM563" t="str">
        <f>INDEX(PDC!$F$42:$G$60,MATCH('RP2016'!$AO563,PDC!$F$42:$F$60,0),2)</f>
        <v>Commerce ; réparation d'automobiles et de motocycles</v>
      </c>
      <c r="AN563">
        <v>8429</v>
      </c>
      <c r="AO563" t="s">
        <v>217</v>
      </c>
      <c r="AP563">
        <v>713.81</v>
      </c>
      <c r="AQ563">
        <v>558.72</v>
      </c>
      <c r="AR563">
        <v>44.43</v>
      </c>
      <c r="AS563">
        <v>90.9</v>
      </c>
      <c r="AT563">
        <f t="shared" si="154"/>
        <v>1272.53</v>
      </c>
      <c r="AU563">
        <f t="shared" si="155"/>
        <v>135.33000000000001</v>
      </c>
      <c r="AV563" s="82">
        <f t="shared" si="156"/>
        <v>713.81</v>
      </c>
      <c r="AW563" s="82">
        <f t="shared" si="157"/>
        <v>558.72</v>
      </c>
      <c r="AX563" s="82">
        <f t="shared" si="158"/>
        <v>44.43</v>
      </c>
      <c r="AY563" s="82">
        <f t="shared" si="159"/>
        <v>90.9</v>
      </c>
      <c r="AZ563" s="82">
        <f t="shared" si="160"/>
        <v>1272.53</v>
      </c>
      <c r="BA563" s="82">
        <f t="shared" si="161"/>
        <v>135.33000000000001</v>
      </c>
      <c r="BB563" s="82">
        <f t="shared" si="162"/>
        <v>1407.86</v>
      </c>
      <c r="BE563" t="str">
        <f t="shared" si="163"/>
        <v>8415_C1_TP1_SEXE1</v>
      </c>
      <c r="BF563">
        <v>1</v>
      </c>
      <c r="BG563" t="s">
        <v>199</v>
      </c>
      <c r="BH563" t="s">
        <v>314</v>
      </c>
      <c r="BI563" t="s">
        <v>147</v>
      </c>
      <c r="BJ563" s="61">
        <v>1018.91933136051</v>
      </c>
      <c r="BK563" s="61">
        <f t="shared" si="164"/>
        <v>1018.91933136051</v>
      </c>
    </row>
    <row r="564" spans="1:63" x14ac:dyDescent="0.35">
      <c r="A564" t="str">
        <f t="shared" si="150"/>
        <v>8405_Hébergement et restauration_2</v>
      </c>
      <c r="B564" t="str">
        <f>INDEX(PDC!$F$1:$G$40,MATCH('RP2016'!C564,PDC!F:F,0),MATCH(PDC!$G$1,PDC!$F$1:$G$1,0))</f>
        <v>Hébergement et restauration</v>
      </c>
      <c r="C564" t="s">
        <v>219</v>
      </c>
      <c r="D564" t="s">
        <v>127</v>
      </c>
      <c r="E564" t="s">
        <v>200</v>
      </c>
      <c r="F564" s="58">
        <v>1313.3481904559401</v>
      </c>
      <c r="G564">
        <f t="shared" si="166"/>
        <v>1313.3481904559401</v>
      </c>
      <c r="AC564" t="str">
        <f t="shared" si="151"/>
        <v>8408_Professions intermédiaires administratives et commerciales des entreprises_1</v>
      </c>
      <c r="AD564" t="str">
        <f>INDEX(PDC!$I$1:$L$33,MATCH('RP2016'!AF564,PDC!I:I,0),MATCH(PDC!$K$1,PDC!$I$1:$L$1,0))</f>
        <v>Professions intermédiaires administratives et commerciales des entreprises</v>
      </c>
      <c r="AE564" t="s">
        <v>199</v>
      </c>
      <c r="AF564" t="s">
        <v>279</v>
      </c>
      <c r="AG564" t="s">
        <v>133</v>
      </c>
      <c r="AH564" s="58">
        <v>6997.5110429741599</v>
      </c>
      <c r="AI564">
        <f t="shared" si="152"/>
        <v>6997.5110429741599</v>
      </c>
      <c r="AL564" t="str">
        <f t="shared" si="153"/>
        <v>8429_Transports et entreposage</v>
      </c>
      <c r="AM564" t="str">
        <f>INDEX(PDC!$F$42:$G$60,MATCH('RP2016'!$AO564,PDC!$F$42:$F$60,0),2)</f>
        <v>Transports et entreposage</v>
      </c>
      <c r="AN564">
        <v>8429</v>
      </c>
      <c r="AO564" t="s">
        <v>218</v>
      </c>
      <c r="AP564">
        <v>214.13</v>
      </c>
      <c r="AQ564">
        <v>79.819999999999993</v>
      </c>
      <c r="AR564">
        <v>57.27</v>
      </c>
      <c r="AS564">
        <v>45.88</v>
      </c>
      <c r="AT564">
        <f t="shared" si="154"/>
        <v>293.95</v>
      </c>
      <c r="AU564">
        <f t="shared" si="155"/>
        <v>103.15</v>
      </c>
      <c r="AV564" s="82">
        <f t="shared" si="156"/>
        <v>214.13</v>
      </c>
      <c r="AW564" s="82">
        <f t="shared" si="157"/>
        <v>79.819999999999993</v>
      </c>
      <c r="AX564" s="82">
        <f t="shared" si="158"/>
        <v>57.27</v>
      </c>
      <c r="AY564" s="82">
        <f t="shared" si="159"/>
        <v>45.88</v>
      </c>
      <c r="AZ564" s="82">
        <f t="shared" si="160"/>
        <v>293.95</v>
      </c>
      <c r="BA564" s="82">
        <f t="shared" si="161"/>
        <v>103.15</v>
      </c>
      <c r="BB564" s="82">
        <f t="shared" si="162"/>
        <v>397.1</v>
      </c>
      <c r="BE564" t="str">
        <f t="shared" si="163"/>
        <v>8415_C1_TP2_SEXE1</v>
      </c>
      <c r="BF564">
        <v>1</v>
      </c>
      <c r="BG564" t="s">
        <v>200</v>
      </c>
      <c r="BH564" t="s">
        <v>314</v>
      </c>
      <c r="BI564" t="s">
        <v>147</v>
      </c>
      <c r="BJ564" s="61">
        <v>94.679251566084403</v>
      </c>
      <c r="BK564" s="61">
        <f t="shared" si="164"/>
        <v>94.679251566084403</v>
      </c>
    </row>
    <row r="565" spans="1:63" x14ac:dyDescent="0.35">
      <c r="A565" t="str">
        <f t="shared" si="150"/>
        <v>8405_Edition, audiovisuel et diffusion_1</v>
      </c>
      <c r="B565" t="str">
        <f>INDEX(PDC!$F$1:$G$40,MATCH('RP2016'!C565,PDC!F:F,0),MATCH(PDC!$G$1,PDC!$F$1:$G$1,0))</f>
        <v>Edition, audiovisuel et diffusion</v>
      </c>
      <c r="C565" t="s">
        <v>220</v>
      </c>
      <c r="D565" t="s">
        <v>127</v>
      </c>
      <c r="E565" t="s">
        <v>199</v>
      </c>
      <c r="F565" s="58">
        <v>147.11238129625099</v>
      </c>
      <c r="G565">
        <f t="shared" si="166"/>
        <v>147.11238129625099</v>
      </c>
      <c r="AC565" t="str">
        <f t="shared" si="151"/>
        <v>8408_Professions intermédiaires administratives et commerciales des entreprises_2</v>
      </c>
      <c r="AD565" t="str">
        <f>INDEX(PDC!$I$1:$L$33,MATCH('RP2016'!AF565,PDC!I:I,0),MATCH(PDC!$K$1,PDC!$I$1:$L$1,0))</f>
        <v>Professions intermédiaires administratives et commerciales des entreprises</v>
      </c>
      <c r="AE565" t="s">
        <v>200</v>
      </c>
      <c r="AF565" t="s">
        <v>279</v>
      </c>
      <c r="AG565" t="s">
        <v>133</v>
      </c>
      <c r="AH565" s="58">
        <v>8786.9859558751505</v>
      </c>
      <c r="AI565">
        <f t="shared" si="152"/>
        <v>8786.9859558751505</v>
      </c>
      <c r="AL565" t="str">
        <f t="shared" si="153"/>
        <v>8429_Hébergement et restauration</v>
      </c>
      <c r="AM565" t="str">
        <f>INDEX(PDC!$F$42:$G$60,MATCH('RP2016'!$AO565,PDC!$F$42:$F$60,0),2)</f>
        <v>Hébergement et restauration</v>
      </c>
      <c r="AN565">
        <v>8429</v>
      </c>
      <c r="AO565" t="s">
        <v>219</v>
      </c>
      <c r="AP565">
        <v>127.01</v>
      </c>
      <c r="AQ565">
        <v>185.18</v>
      </c>
      <c r="AR565">
        <v>62.87</v>
      </c>
      <c r="AS565">
        <v>28.07</v>
      </c>
      <c r="AT565">
        <f t="shared" si="154"/>
        <v>312.19</v>
      </c>
      <c r="AU565">
        <f t="shared" si="155"/>
        <v>90.94</v>
      </c>
      <c r="AV565" s="82">
        <f t="shared" si="156"/>
        <v>127.01</v>
      </c>
      <c r="AW565" s="82">
        <f t="shared" si="157"/>
        <v>185.18</v>
      </c>
      <c r="AX565" s="82">
        <f t="shared" si="158"/>
        <v>62.87</v>
      </c>
      <c r="AY565" s="82">
        <f t="shared" si="159"/>
        <v>28.07</v>
      </c>
      <c r="AZ565" s="82">
        <f t="shared" si="160"/>
        <v>312.19</v>
      </c>
      <c r="BA565" s="82">
        <f t="shared" si="161"/>
        <v>90.94</v>
      </c>
      <c r="BB565" s="82">
        <f t="shared" si="162"/>
        <v>403.13</v>
      </c>
      <c r="BE565" t="str">
        <f t="shared" si="163"/>
        <v>8415_C3_TP1_SEXE1</v>
      </c>
      <c r="BF565">
        <v>1</v>
      </c>
      <c r="BG565" t="s">
        <v>199</v>
      </c>
      <c r="BH565" t="s">
        <v>315</v>
      </c>
      <c r="BI565" t="s">
        <v>147</v>
      </c>
      <c r="BJ565" s="61">
        <v>465.36910615742897</v>
      </c>
      <c r="BK565" s="61">
        <f t="shared" si="164"/>
        <v>465.36910615742897</v>
      </c>
    </row>
    <row r="566" spans="1:63" x14ac:dyDescent="0.35">
      <c r="A566" t="str">
        <f t="shared" si="150"/>
        <v>8405_Edition, audiovisuel et diffusion_2</v>
      </c>
      <c r="B566" t="str">
        <f>INDEX(PDC!$F$1:$G$40,MATCH('RP2016'!C566,PDC!F:F,0),MATCH(PDC!$G$1,PDC!$F$1:$G$1,0))</f>
        <v>Edition, audiovisuel et diffusion</v>
      </c>
      <c r="C566" t="s">
        <v>220</v>
      </c>
      <c r="D566" t="s">
        <v>127</v>
      </c>
      <c r="E566" t="s">
        <v>200</v>
      </c>
      <c r="F566" s="58">
        <v>118.000370762591</v>
      </c>
      <c r="G566">
        <f t="shared" si="166"/>
        <v>118.000370762591</v>
      </c>
      <c r="AC566" t="str">
        <f t="shared" si="151"/>
        <v>8408_Techniciens_1</v>
      </c>
      <c r="AD566" t="str">
        <f>INDEX(PDC!$I$1:$L$33,MATCH('RP2016'!AF566,PDC!I:I,0),MATCH(PDC!$K$1,PDC!$I$1:$L$1,0))</f>
        <v>Techniciens</v>
      </c>
      <c r="AE566" t="s">
        <v>199</v>
      </c>
      <c r="AF566" t="s">
        <v>280</v>
      </c>
      <c r="AG566" t="s">
        <v>133</v>
      </c>
      <c r="AH566" s="58">
        <v>7798.5746095723698</v>
      </c>
      <c r="AI566">
        <f t="shared" si="152"/>
        <v>7798.5746095723698</v>
      </c>
      <c r="AL566" t="str">
        <f t="shared" si="153"/>
        <v>8429_Information et communication</v>
      </c>
      <c r="AM566" t="str">
        <f>INDEX(PDC!$F$42:$G$60,MATCH('RP2016'!$AO566,PDC!$F$42:$F$60,0),2)</f>
        <v>Information et communication</v>
      </c>
      <c r="AN566">
        <v>8429</v>
      </c>
      <c r="AO566" t="s">
        <v>319</v>
      </c>
      <c r="AP566">
        <v>14.73</v>
      </c>
      <c r="AQ566">
        <v>10.19</v>
      </c>
      <c r="AT566">
        <f t="shared" si="154"/>
        <v>24.92</v>
      </c>
      <c r="AU566">
        <f t="shared" si="155"/>
        <v>0</v>
      </c>
      <c r="AV566" s="82">
        <f t="shared" si="156"/>
        <v>14.73</v>
      </c>
      <c r="AW566" s="82">
        <f t="shared" si="157"/>
        <v>10.19</v>
      </c>
      <c r="AX566" s="82">
        <f t="shared" si="158"/>
        <v>0</v>
      </c>
      <c r="AY566" s="82">
        <f t="shared" si="159"/>
        <v>0</v>
      </c>
      <c r="AZ566" s="82">
        <f t="shared" si="160"/>
        <v>24.92</v>
      </c>
      <c r="BA566" s="82">
        <f t="shared" si="161"/>
        <v>0</v>
      </c>
      <c r="BB566" s="82">
        <f t="shared" si="162"/>
        <v>24.92</v>
      </c>
      <c r="BE566" t="str">
        <f t="shared" si="163"/>
        <v>8415_C3_TP2_SEXE1</v>
      </c>
      <c r="BF566">
        <v>1</v>
      </c>
      <c r="BG566" t="s">
        <v>200</v>
      </c>
      <c r="BH566" t="s">
        <v>315</v>
      </c>
      <c r="BI566" t="s">
        <v>147</v>
      </c>
      <c r="BJ566" s="61">
        <v>14.038002846037999</v>
      </c>
      <c r="BK566" s="61">
        <f t="shared" si="164"/>
        <v>14.038002846037999</v>
      </c>
    </row>
    <row r="567" spans="1:63" x14ac:dyDescent="0.35">
      <c r="A567" t="str">
        <f t="shared" si="150"/>
        <v>8405_Télécommunications_1</v>
      </c>
      <c r="B567" t="str">
        <f>INDEX(PDC!$F$1:$G$40,MATCH('RP2016'!C567,PDC!F:F,0),MATCH(PDC!$G$1,PDC!$F$1:$G$1,0))</f>
        <v>Télécommunications</v>
      </c>
      <c r="C567" t="s">
        <v>221</v>
      </c>
      <c r="D567" t="s">
        <v>127</v>
      </c>
      <c r="E567" t="s">
        <v>199</v>
      </c>
      <c r="F567" s="58">
        <v>55.672955397063703</v>
      </c>
      <c r="G567">
        <f t="shared" si="166"/>
        <v>55.672955397063703</v>
      </c>
      <c r="AC567" t="str">
        <f t="shared" si="151"/>
        <v>8408_Techniciens_2</v>
      </c>
      <c r="AD567" t="str">
        <f>INDEX(PDC!$I$1:$L$33,MATCH('RP2016'!AF567,PDC!I:I,0),MATCH(PDC!$K$1,PDC!$I$1:$L$1,0))</f>
        <v>Techniciens</v>
      </c>
      <c r="AE567" t="s">
        <v>200</v>
      </c>
      <c r="AF567" t="s">
        <v>280</v>
      </c>
      <c r="AG567" t="s">
        <v>133</v>
      </c>
      <c r="AH567" s="58">
        <v>1797.1602052645801</v>
      </c>
      <c r="AI567">
        <f t="shared" si="152"/>
        <v>1797.1602052645801</v>
      </c>
      <c r="AL567" t="str">
        <f t="shared" si="153"/>
        <v>8429_Activités financières et d'assurance</v>
      </c>
      <c r="AM567" t="str">
        <f>INDEX(PDC!$F$42:$G$60,MATCH('RP2016'!$AO567,PDC!$F$42:$F$60,0),2)</f>
        <v>Activités financières et d'assurance</v>
      </c>
      <c r="AN567">
        <v>8429</v>
      </c>
      <c r="AO567" t="s">
        <v>223</v>
      </c>
      <c r="AP567">
        <v>75.34</v>
      </c>
      <c r="AQ567">
        <v>133.16</v>
      </c>
      <c r="AT567">
        <f t="shared" si="154"/>
        <v>208.5</v>
      </c>
      <c r="AU567">
        <f t="shared" si="155"/>
        <v>0</v>
      </c>
      <c r="AV567" s="82">
        <f t="shared" si="156"/>
        <v>75.34</v>
      </c>
      <c r="AW567" s="82">
        <f t="shared" si="157"/>
        <v>133.16</v>
      </c>
      <c r="AX567" s="82">
        <f t="shared" si="158"/>
        <v>0</v>
      </c>
      <c r="AY567" s="82">
        <f t="shared" si="159"/>
        <v>0</v>
      </c>
      <c r="AZ567" s="82">
        <f t="shared" si="160"/>
        <v>208.5</v>
      </c>
      <c r="BA567" s="82">
        <f t="shared" si="161"/>
        <v>0</v>
      </c>
      <c r="BB567" s="82">
        <f t="shared" si="162"/>
        <v>208.5</v>
      </c>
      <c r="BE567" t="str">
        <f t="shared" si="163"/>
        <v>8415_C4_TP1_SEXE1</v>
      </c>
      <c r="BF567">
        <v>1</v>
      </c>
      <c r="BG567" t="s">
        <v>199</v>
      </c>
      <c r="BH567" t="s">
        <v>316</v>
      </c>
      <c r="BI567" t="s">
        <v>147</v>
      </c>
      <c r="BJ567" s="61">
        <v>10.177477293820401</v>
      </c>
      <c r="BK567" s="61">
        <f t="shared" si="164"/>
        <v>10.177477293820401</v>
      </c>
    </row>
    <row r="568" spans="1:63" x14ac:dyDescent="0.35">
      <c r="A568" t="str">
        <f t="shared" si="150"/>
        <v>8405_Télécommunications_2</v>
      </c>
      <c r="B568" t="str">
        <f>INDEX(PDC!$F$1:$G$40,MATCH('RP2016'!C568,PDC!F:F,0),MATCH(PDC!$G$1,PDC!$F$1:$G$1,0))</f>
        <v>Télécommunications</v>
      </c>
      <c r="C568" t="s">
        <v>221</v>
      </c>
      <c r="D568" t="s">
        <v>127</v>
      </c>
      <c r="E568" t="s">
        <v>200</v>
      </c>
      <c r="F568" s="58">
        <v>26.382661869977898</v>
      </c>
      <c r="G568">
        <f t="shared" si="166"/>
        <v>26.382661869977898</v>
      </c>
      <c r="AC568" t="str">
        <f t="shared" si="151"/>
        <v>8408_Contremaîtres, agents de maîtrise_1</v>
      </c>
      <c r="AD568" t="str">
        <f>INDEX(PDC!$I$1:$L$33,MATCH('RP2016'!AF568,PDC!I:I,0),MATCH(PDC!$K$1,PDC!$I$1:$L$1,0))</f>
        <v>Contremaîtres, agents de maîtrise</v>
      </c>
      <c r="AE568" t="s">
        <v>199</v>
      </c>
      <c r="AF568" t="s">
        <v>281</v>
      </c>
      <c r="AG568" t="s">
        <v>133</v>
      </c>
      <c r="AH568" s="58">
        <v>3272.7306808651501</v>
      </c>
      <c r="AI568">
        <f t="shared" si="152"/>
        <v>3272.7306808651501</v>
      </c>
      <c r="AL568" t="str">
        <f t="shared" si="153"/>
        <v>8429_Activités immobilières</v>
      </c>
      <c r="AM568" t="str">
        <f>INDEX(PDC!$F$42:$G$60,MATCH('RP2016'!$AO568,PDC!$F$42:$F$60,0),2)</f>
        <v>Activités immobilières</v>
      </c>
      <c r="AN568">
        <v>8429</v>
      </c>
      <c r="AO568" t="s">
        <v>224</v>
      </c>
      <c r="AP568">
        <v>20.46</v>
      </c>
      <c r="AQ568">
        <v>19.87</v>
      </c>
      <c r="AT568">
        <f t="shared" si="154"/>
        <v>40.33</v>
      </c>
      <c r="AU568">
        <f t="shared" si="155"/>
        <v>0</v>
      </c>
      <c r="AV568" s="82">
        <f t="shared" si="156"/>
        <v>20.46</v>
      </c>
      <c r="AW568" s="82">
        <f t="shared" si="157"/>
        <v>19.87</v>
      </c>
      <c r="AX568" s="82">
        <f t="shared" si="158"/>
        <v>0</v>
      </c>
      <c r="AY568" s="82">
        <f t="shared" si="159"/>
        <v>0</v>
      </c>
      <c r="AZ568" s="82">
        <f t="shared" si="160"/>
        <v>40.33</v>
      </c>
      <c r="BA568" s="82">
        <f t="shared" si="161"/>
        <v>0</v>
      </c>
      <c r="BB568" s="82">
        <f t="shared" si="162"/>
        <v>40.33</v>
      </c>
      <c r="BE568" t="str">
        <f t="shared" si="163"/>
        <v>8415_C5_TP1_SEXE1</v>
      </c>
      <c r="BF568">
        <v>1</v>
      </c>
      <c r="BG568" t="s">
        <v>199</v>
      </c>
      <c r="BH568" t="s">
        <v>317</v>
      </c>
      <c r="BI568" t="s">
        <v>147</v>
      </c>
      <c r="BJ568" s="61">
        <v>1020.01661626269</v>
      </c>
      <c r="BK568" s="61">
        <f t="shared" si="164"/>
        <v>1020.01661626269</v>
      </c>
    </row>
    <row r="569" spans="1:63" x14ac:dyDescent="0.35">
      <c r="A569" t="str">
        <f t="shared" si="150"/>
        <v>8405_Activités informatiques et services d'information_1</v>
      </c>
      <c r="B569" t="str">
        <f>INDEX(PDC!$F$1:$G$40,MATCH('RP2016'!C569,PDC!F:F,0),MATCH(PDC!$G$1,PDC!$F$1:$G$1,0))</f>
        <v>Activités informatiques et services d'information</v>
      </c>
      <c r="C569" t="s">
        <v>222</v>
      </c>
      <c r="D569" t="s">
        <v>127</v>
      </c>
      <c r="E569" t="s">
        <v>199</v>
      </c>
      <c r="F569" s="58">
        <v>152.103802591407</v>
      </c>
      <c r="G569">
        <f t="shared" si="166"/>
        <v>152.103802591407</v>
      </c>
      <c r="AC569" t="str">
        <f t="shared" si="151"/>
        <v>8408_Contremaîtres, agents de maîtrise_2</v>
      </c>
      <c r="AD569" t="str">
        <f>INDEX(PDC!$I$1:$L$33,MATCH('RP2016'!AF569,PDC!I:I,0),MATCH(PDC!$K$1,PDC!$I$1:$L$1,0))</f>
        <v>Contremaîtres, agents de maîtrise</v>
      </c>
      <c r="AE569" t="s">
        <v>200</v>
      </c>
      <c r="AF569" t="s">
        <v>281</v>
      </c>
      <c r="AG569" t="s">
        <v>133</v>
      </c>
      <c r="AH569" s="58">
        <v>580.88145926181903</v>
      </c>
      <c r="AI569">
        <f t="shared" si="152"/>
        <v>580.88145926181903</v>
      </c>
      <c r="AL569" t="str">
        <f t="shared" si="153"/>
        <v>8429_Activités scientifiques et techniques ; services administratifs et de soutien</v>
      </c>
      <c r="AM569" t="str">
        <f>INDEX(PDC!$F$42:$G$60,MATCH('RP2016'!$AO569,PDC!$F$42:$F$60,0),2)</f>
        <v>Activités scientifiques et techniques ; services administratifs et de soutien</v>
      </c>
      <c r="AN569">
        <v>8429</v>
      </c>
      <c r="AO569" t="s">
        <v>320</v>
      </c>
      <c r="AP569">
        <v>157.30000000000001</v>
      </c>
      <c r="AQ569">
        <v>190.09</v>
      </c>
      <c r="AR569">
        <v>135.11000000000001</v>
      </c>
      <c r="AS569">
        <v>40.5</v>
      </c>
      <c r="AT569">
        <f t="shared" si="154"/>
        <v>347.39</v>
      </c>
      <c r="AU569">
        <f t="shared" si="155"/>
        <v>175.61</v>
      </c>
      <c r="AV569" s="82">
        <f t="shared" si="156"/>
        <v>157.30000000000001</v>
      </c>
      <c r="AW569" s="82">
        <f t="shared" si="157"/>
        <v>190.09</v>
      </c>
      <c r="AX569" s="82">
        <f t="shared" si="158"/>
        <v>135.11000000000001</v>
      </c>
      <c r="AY569" s="82">
        <f t="shared" si="159"/>
        <v>40.5</v>
      </c>
      <c r="AZ569" s="82">
        <f t="shared" si="160"/>
        <v>347.39</v>
      </c>
      <c r="BA569" s="82">
        <f t="shared" si="161"/>
        <v>175.61</v>
      </c>
      <c r="BB569" s="82">
        <f t="shared" si="162"/>
        <v>523</v>
      </c>
      <c r="BE569" t="str">
        <f t="shared" si="163"/>
        <v>8415_C5_TP2_SEXE1</v>
      </c>
      <c r="BF569">
        <v>1</v>
      </c>
      <c r="BG569" t="s">
        <v>200</v>
      </c>
      <c r="BH569" t="s">
        <v>317</v>
      </c>
      <c r="BI569" t="s">
        <v>147</v>
      </c>
      <c r="BJ569" s="61">
        <v>44.029400547261503</v>
      </c>
      <c r="BK569" s="61">
        <f t="shared" si="164"/>
        <v>44.029400547261503</v>
      </c>
    </row>
    <row r="570" spans="1:63" x14ac:dyDescent="0.35">
      <c r="A570" t="str">
        <f t="shared" si="150"/>
        <v>8405_Activités informatiques et services d'information_2</v>
      </c>
      <c r="B570" t="str">
        <f>INDEX(PDC!$F$1:$G$40,MATCH('RP2016'!C570,PDC!F:F,0),MATCH(PDC!$G$1,PDC!$F$1:$G$1,0))</f>
        <v>Activités informatiques et services d'information</v>
      </c>
      <c r="C570" t="s">
        <v>222</v>
      </c>
      <c r="D570" t="s">
        <v>127</v>
      </c>
      <c r="E570" t="s">
        <v>200</v>
      </c>
      <c r="F570" s="58">
        <v>53.3426108180659</v>
      </c>
      <c r="G570">
        <f t="shared" si="166"/>
        <v>53.3426108180659</v>
      </c>
      <c r="AC570" t="str">
        <f t="shared" si="151"/>
        <v>8408_Employés civils et agents de service de la Fonction Publique_1</v>
      </c>
      <c r="AD570" t="str">
        <f>INDEX(PDC!$I$1:$L$33,MATCH('RP2016'!AF570,PDC!I:I,0),MATCH(PDC!$K$1,PDC!$I$1:$L$1,0))</f>
        <v>Employés civils et agents de service de la Fonction Publique</v>
      </c>
      <c r="AE570" t="s">
        <v>199</v>
      </c>
      <c r="AF570" t="s">
        <v>282</v>
      </c>
      <c r="AG570" t="s">
        <v>133</v>
      </c>
      <c r="AH570" s="58">
        <v>2183.2033010590799</v>
      </c>
      <c r="AI570">
        <f t="shared" si="152"/>
        <v>2183.2033010590799</v>
      </c>
      <c r="AL570" t="str">
        <f t="shared" si="153"/>
        <v>8429_Administration publique, enseignement, santé humaine et action sociale</v>
      </c>
      <c r="AM570" t="str">
        <f>INDEX(PDC!$F$42:$G$60,MATCH('RP2016'!$AO570,PDC!$F$42:$F$60,0),2)</f>
        <v>Administration publique, enseignement, santé humaine et action sociale</v>
      </c>
      <c r="AN570">
        <v>8429</v>
      </c>
      <c r="AO570" t="s">
        <v>321</v>
      </c>
      <c r="AP570">
        <v>341.62</v>
      </c>
      <c r="AQ570">
        <v>1246.5899999999999</v>
      </c>
      <c r="AR570">
        <v>120.32</v>
      </c>
      <c r="AS570">
        <v>463.72</v>
      </c>
      <c r="AT570">
        <f t="shared" si="154"/>
        <v>1588.21</v>
      </c>
      <c r="AU570">
        <f t="shared" si="155"/>
        <v>584.04</v>
      </c>
      <c r="AV570" s="82">
        <f t="shared" si="156"/>
        <v>341.62</v>
      </c>
      <c r="AW570" s="82">
        <f t="shared" si="157"/>
        <v>1246.5899999999999</v>
      </c>
      <c r="AX570" s="82">
        <f t="shared" si="158"/>
        <v>120.32</v>
      </c>
      <c r="AY570" s="82">
        <f t="shared" si="159"/>
        <v>463.72</v>
      </c>
      <c r="AZ570" s="82">
        <f t="shared" si="160"/>
        <v>1588.21</v>
      </c>
      <c r="BA570" s="82">
        <f t="shared" si="161"/>
        <v>584.04</v>
      </c>
      <c r="BB570" s="82">
        <f t="shared" si="162"/>
        <v>2172.25</v>
      </c>
      <c r="BE570" t="str">
        <f t="shared" si="163"/>
        <v>8415_DE_TP1_SEXE1</v>
      </c>
      <c r="BF570">
        <v>1</v>
      </c>
      <c r="BG570" t="s">
        <v>199</v>
      </c>
      <c r="BH570" t="s">
        <v>318</v>
      </c>
      <c r="BI570" t="s">
        <v>147</v>
      </c>
      <c r="BJ570" s="61">
        <v>294.50893677794801</v>
      </c>
      <c r="BK570" s="61">
        <f t="shared" si="164"/>
        <v>294.50893677794801</v>
      </c>
    </row>
    <row r="571" spans="1:63" x14ac:dyDescent="0.35">
      <c r="A571" t="str">
        <f t="shared" si="150"/>
        <v>8405_Activités financières et d'assurance_1</v>
      </c>
      <c r="B571" t="str">
        <f>INDEX(PDC!$F$1:$G$40,MATCH('RP2016'!C571,PDC!F:F,0),MATCH(PDC!$G$1,PDC!$F$1:$G$1,0))</f>
        <v>Activités financières et d'assurance</v>
      </c>
      <c r="C571" t="s">
        <v>223</v>
      </c>
      <c r="D571" t="s">
        <v>127</v>
      </c>
      <c r="E571" t="s">
        <v>199</v>
      </c>
      <c r="F571" s="58">
        <v>624.46298871631996</v>
      </c>
      <c r="G571">
        <f t="shared" si="166"/>
        <v>624.46298871631996</v>
      </c>
      <c r="AC571" t="str">
        <f t="shared" si="151"/>
        <v>8408_Employés civils et agents de service de la Fonction Publique_2</v>
      </c>
      <c r="AD571" t="str">
        <f>INDEX(PDC!$I$1:$L$33,MATCH('RP2016'!AF571,PDC!I:I,0),MATCH(PDC!$K$1,PDC!$I$1:$L$1,0))</f>
        <v>Employés civils et agents de service de la Fonction Publique</v>
      </c>
      <c r="AE571" t="s">
        <v>200</v>
      </c>
      <c r="AF571" t="s">
        <v>282</v>
      </c>
      <c r="AG571" t="s">
        <v>133</v>
      </c>
      <c r="AH571" s="58">
        <v>6718.9669423822297</v>
      </c>
      <c r="AI571">
        <f t="shared" si="152"/>
        <v>6718.9669423822297</v>
      </c>
      <c r="AL571" t="str">
        <f t="shared" si="153"/>
        <v>8429_Autres activités de services</v>
      </c>
      <c r="AM571" t="str">
        <f>INDEX(PDC!$F$42:$G$60,MATCH('RP2016'!$AO571,PDC!$F$42:$F$60,0),2)</f>
        <v>Autres activités de services</v>
      </c>
      <c r="AN571">
        <v>8429</v>
      </c>
      <c r="AO571" t="s">
        <v>322</v>
      </c>
      <c r="AP571">
        <v>90.94</v>
      </c>
      <c r="AQ571">
        <v>202.34</v>
      </c>
      <c r="AR571">
        <v>40.26</v>
      </c>
      <c r="AS571">
        <v>80.75</v>
      </c>
      <c r="AT571">
        <f t="shared" si="154"/>
        <v>293.27999999999997</v>
      </c>
      <c r="AU571">
        <f t="shared" si="155"/>
        <v>121.00999999999999</v>
      </c>
      <c r="AV571" s="82">
        <f t="shared" si="156"/>
        <v>90.94</v>
      </c>
      <c r="AW571" s="82">
        <f t="shared" si="157"/>
        <v>202.34</v>
      </c>
      <c r="AX571" s="82">
        <f t="shared" si="158"/>
        <v>40.26</v>
      </c>
      <c r="AY571" s="82">
        <f t="shared" si="159"/>
        <v>80.75</v>
      </c>
      <c r="AZ571" s="82">
        <f t="shared" si="160"/>
        <v>293.27999999999997</v>
      </c>
      <c r="BA571" s="82">
        <f t="shared" si="161"/>
        <v>121.00999999999999</v>
      </c>
      <c r="BB571" s="82">
        <f t="shared" si="162"/>
        <v>414.28999999999996</v>
      </c>
      <c r="BE571" t="str">
        <f t="shared" si="163"/>
        <v>8415_FZ_TP1_SEXE1</v>
      </c>
      <c r="BF571">
        <v>1</v>
      </c>
      <c r="BG571" t="s">
        <v>199</v>
      </c>
      <c r="BH571" t="s">
        <v>216</v>
      </c>
      <c r="BI571" t="s">
        <v>147</v>
      </c>
      <c r="BJ571" s="61">
        <v>2080.5130918032601</v>
      </c>
      <c r="BK571" s="61">
        <f t="shared" si="164"/>
        <v>2080.5130918032601</v>
      </c>
    </row>
    <row r="572" spans="1:63" x14ac:dyDescent="0.35">
      <c r="A572" t="str">
        <f t="shared" si="150"/>
        <v>8405_Activités financières et d'assurance_2</v>
      </c>
      <c r="B572" t="str">
        <f>INDEX(PDC!$F$1:$G$40,MATCH('RP2016'!C572,PDC!F:F,0),MATCH(PDC!$G$1,PDC!$F$1:$G$1,0))</f>
        <v>Activités financières et d'assurance</v>
      </c>
      <c r="C572" t="s">
        <v>223</v>
      </c>
      <c r="D572" t="s">
        <v>127</v>
      </c>
      <c r="E572" t="s">
        <v>200</v>
      </c>
      <c r="F572" s="58">
        <v>1121.5430265628399</v>
      </c>
      <c r="G572">
        <f t="shared" si="166"/>
        <v>1121.5430265628399</v>
      </c>
      <c r="AC572" t="str">
        <f t="shared" si="151"/>
        <v>8408_Policiers et militaires_1</v>
      </c>
      <c r="AD572" t="str">
        <f>INDEX(PDC!$I$1:$L$33,MATCH('RP2016'!AF572,PDC!I:I,0),MATCH(PDC!$K$1,PDC!$I$1:$L$1,0))</f>
        <v>Policiers et militaires</v>
      </c>
      <c r="AE572" t="s">
        <v>199</v>
      </c>
      <c r="AF572" t="s">
        <v>283</v>
      </c>
      <c r="AG572" t="s">
        <v>133</v>
      </c>
      <c r="AH572" s="58">
        <v>1879.0051376219701</v>
      </c>
      <c r="AI572">
        <f t="shared" si="152"/>
        <v>1879.0051376219701</v>
      </c>
      <c r="AL572" t="str">
        <f t="shared" si="153"/>
        <v>8429_Tous secteurs</v>
      </c>
      <c r="AM572" t="str">
        <f>INDEX(PDC!$F$42:$G$60,MATCH('RP2016'!$AO572,PDC!$F$42:$F$60,0),2)</f>
        <v>Tous secteurs</v>
      </c>
      <c r="AN572">
        <v>8429</v>
      </c>
      <c r="AO572" t="s">
        <v>78</v>
      </c>
      <c r="AP572">
        <v>3406.7</v>
      </c>
      <c r="AQ572">
        <v>3165.51</v>
      </c>
      <c r="AR572">
        <v>659.29</v>
      </c>
      <c r="AS572">
        <v>843.75</v>
      </c>
      <c r="AT572">
        <f t="shared" si="154"/>
        <v>6572.21</v>
      </c>
      <c r="AU572">
        <f t="shared" si="155"/>
        <v>1503.04</v>
      </c>
      <c r="AV572" s="82">
        <f t="shared" si="156"/>
        <v>3406.7</v>
      </c>
      <c r="AW572" s="82">
        <f t="shared" si="157"/>
        <v>3165.51</v>
      </c>
      <c r="AX572" s="82">
        <f t="shared" si="158"/>
        <v>659.29</v>
      </c>
      <c r="AY572" s="82">
        <f t="shared" si="159"/>
        <v>843.75</v>
      </c>
      <c r="AZ572" s="82">
        <f t="shared" si="160"/>
        <v>6572.21</v>
      </c>
      <c r="BA572" s="82">
        <f t="shared" si="161"/>
        <v>1503.04</v>
      </c>
      <c r="BB572" s="82">
        <f t="shared" si="162"/>
        <v>8075.25</v>
      </c>
      <c r="BE572" t="str">
        <f t="shared" si="163"/>
        <v>8415_FZ_TP2_SEXE1</v>
      </c>
      <c r="BF572">
        <v>1</v>
      </c>
      <c r="BG572" t="s">
        <v>200</v>
      </c>
      <c r="BH572" t="s">
        <v>216</v>
      </c>
      <c r="BI572" t="s">
        <v>147</v>
      </c>
      <c r="BJ572" s="61">
        <v>128.40910122874701</v>
      </c>
      <c r="BK572" s="61">
        <f t="shared" si="164"/>
        <v>128.40910122874701</v>
      </c>
    </row>
    <row r="573" spans="1:63" x14ac:dyDescent="0.35">
      <c r="A573" t="str">
        <f t="shared" si="150"/>
        <v>8405_Activités immobilières_1</v>
      </c>
      <c r="B573" t="str">
        <f>INDEX(PDC!$F$1:$G$40,MATCH('RP2016'!C573,PDC!F:F,0),MATCH(PDC!$G$1,PDC!$F$1:$G$1,0))</f>
        <v>Activités immobilières</v>
      </c>
      <c r="C573" t="s">
        <v>224</v>
      </c>
      <c r="D573" t="s">
        <v>127</v>
      </c>
      <c r="E573" t="s">
        <v>199</v>
      </c>
      <c r="F573" s="58">
        <v>385.25407454766298</v>
      </c>
      <c r="G573">
        <f t="shared" si="166"/>
        <v>385.25407454766298</v>
      </c>
      <c r="AC573" t="str">
        <f t="shared" si="151"/>
        <v>8408_Policiers et militaires_2</v>
      </c>
      <c r="AD573" t="str">
        <f>INDEX(PDC!$I$1:$L$33,MATCH('RP2016'!AF573,PDC!I:I,0),MATCH(PDC!$K$1,PDC!$I$1:$L$1,0))</f>
        <v>Policiers et militaires</v>
      </c>
      <c r="AE573" t="s">
        <v>200</v>
      </c>
      <c r="AF573" t="s">
        <v>283</v>
      </c>
      <c r="AG573" t="s">
        <v>133</v>
      </c>
      <c r="AH573" s="58">
        <v>203.015267112201</v>
      </c>
      <c r="AI573">
        <f t="shared" si="152"/>
        <v>203.015267112201</v>
      </c>
      <c r="AL573" t="str">
        <f t="shared" si="153"/>
        <v>8430_Agriculture, sylviculture et pêche</v>
      </c>
      <c r="AM573" t="str">
        <f>INDEX(PDC!$F$42:$G$60,MATCH('RP2016'!$AO573,PDC!$F$42:$F$60,0),2)</f>
        <v>Agriculture, sylviculture et pêche</v>
      </c>
      <c r="AN573">
        <v>8430</v>
      </c>
      <c r="AO573" t="s">
        <v>198</v>
      </c>
      <c r="AP573">
        <v>144.41</v>
      </c>
      <c r="AQ573">
        <v>66.239999999999995</v>
      </c>
      <c r="AR573">
        <v>24.94</v>
      </c>
      <c r="AS573">
        <v>14.67</v>
      </c>
      <c r="AT573">
        <f t="shared" si="154"/>
        <v>210.64999999999998</v>
      </c>
      <c r="AU573">
        <f t="shared" si="155"/>
        <v>39.61</v>
      </c>
      <c r="AV573" s="82">
        <f t="shared" si="156"/>
        <v>144.41</v>
      </c>
      <c r="AW573" s="82">
        <f t="shared" si="157"/>
        <v>66.239999999999995</v>
      </c>
      <c r="AX573" s="82">
        <f t="shared" si="158"/>
        <v>24.94</v>
      </c>
      <c r="AY573" s="82">
        <f t="shared" si="159"/>
        <v>14.67</v>
      </c>
      <c r="AZ573" s="82">
        <f t="shared" si="160"/>
        <v>210.64999999999998</v>
      </c>
      <c r="BA573" s="82">
        <f t="shared" si="161"/>
        <v>39.61</v>
      </c>
      <c r="BB573" s="82">
        <f t="shared" si="162"/>
        <v>250.26</v>
      </c>
      <c r="BE573" t="str">
        <f t="shared" si="163"/>
        <v>8415_GZ_TP1_SEXE1</v>
      </c>
      <c r="BF573">
        <v>1</v>
      </c>
      <c r="BG573" t="s">
        <v>199</v>
      </c>
      <c r="BH573" t="s">
        <v>217</v>
      </c>
      <c r="BI573" t="s">
        <v>147</v>
      </c>
      <c r="BJ573" s="61">
        <v>2007.8248349267899</v>
      </c>
      <c r="BK573" s="61">
        <f t="shared" si="164"/>
        <v>2007.8248349267899</v>
      </c>
    </row>
    <row r="574" spans="1:63" x14ac:dyDescent="0.35">
      <c r="A574" t="str">
        <f t="shared" si="150"/>
        <v>8405_Activités immobilières_2</v>
      </c>
      <c r="B574" t="str">
        <f>INDEX(PDC!$F$1:$G$40,MATCH('RP2016'!C574,PDC!F:F,0),MATCH(PDC!$G$1,PDC!$F$1:$G$1,0))</f>
        <v>Activités immobilières</v>
      </c>
      <c r="C574" t="s">
        <v>224</v>
      </c>
      <c r="D574" t="s">
        <v>127</v>
      </c>
      <c r="E574" t="s">
        <v>200</v>
      </c>
      <c r="F574" s="58">
        <v>759.62110978807198</v>
      </c>
      <c r="G574">
        <f t="shared" si="166"/>
        <v>759.62110978807198</v>
      </c>
      <c r="AC574" t="str">
        <f t="shared" si="151"/>
        <v>8408_Employés administratifs d'entreprise_1</v>
      </c>
      <c r="AD574" t="str">
        <f>INDEX(PDC!$I$1:$L$33,MATCH('RP2016'!AF574,PDC!I:I,0),MATCH(PDC!$K$1,PDC!$I$1:$L$1,0))</f>
        <v>Employés administratifs d'entreprise</v>
      </c>
      <c r="AE574" t="s">
        <v>199</v>
      </c>
      <c r="AF574" t="s">
        <v>284</v>
      </c>
      <c r="AG574" t="s">
        <v>133</v>
      </c>
      <c r="AH574" s="58">
        <v>2081.9585073518601</v>
      </c>
      <c r="AI574">
        <f t="shared" si="152"/>
        <v>2081.9585073518601</v>
      </c>
      <c r="AL574" t="str">
        <f t="shared" si="153"/>
        <v>8430_Fabrication de denrées alimentaires, de boissons et  de produits à base de tabac</v>
      </c>
      <c r="AM574" t="str">
        <f>INDEX(PDC!$F$42:$G$60,MATCH('RP2016'!$AO574,PDC!$F$42:$F$60,0),2)</f>
        <v>Fabrication de denrées alimentaires, de boissons et  de produits à base de tabac</v>
      </c>
      <c r="AN574">
        <v>8430</v>
      </c>
      <c r="AO574" t="s">
        <v>314</v>
      </c>
      <c r="AP574">
        <v>257.74</v>
      </c>
      <c r="AQ574">
        <v>286.14999999999998</v>
      </c>
      <c r="AR574">
        <v>62.96</v>
      </c>
      <c r="AS574">
        <v>51.9</v>
      </c>
      <c r="AT574">
        <f t="shared" si="154"/>
        <v>543.89</v>
      </c>
      <c r="AU574">
        <f t="shared" si="155"/>
        <v>114.86</v>
      </c>
      <c r="AV574" s="82">
        <f t="shared" si="156"/>
        <v>257.74</v>
      </c>
      <c r="AW574" s="82">
        <f t="shared" si="157"/>
        <v>286.14999999999998</v>
      </c>
      <c r="AX574" s="82">
        <f t="shared" si="158"/>
        <v>62.96</v>
      </c>
      <c r="AY574" s="82">
        <f t="shared" si="159"/>
        <v>51.9</v>
      </c>
      <c r="AZ574" s="82">
        <f t="shared" si="160"/>
        <v>543.89</v>
      </c>
      <c r="BA574" s="82">
        <f t="shared" si="161"/>
        <v>114.86</v>
      </c>
      <c r="BB574" s="82">
        <f t="shared" si="162"/>
        <v>658.75</v>
      </c>
      <c r="BE574" t="str">
        <f t="shared" si="163"/>
        <v>8415_GZ_TP2_SEXE1</v>
      </c>
      <c r="BF574">
        <v>1</v>
      </c>
      <c r="BG574" t="s">
        <v>200</v>
      </c>
      <c r="BH574" t="s">
        <v>217</v>
      </c>
      <c r="BI574" t="s">
        <v>147</v>
      </c>
      <c r="BJ574" s="61">
        <v>232.763933724396</v>
      </c>
      <c r="BK574" s="61">
        <f t="shared" si="164"/>
        <v>232.763933724396</v>
      </c>
    </row>
    <row r="575" spans="1:63" x14ac:dyDescent="0.35">
      <c r="A575" t="str">
        <f t="shared" si="150"/>
        <v>8405_Activités juridiques, comptables, de gestion, d'architecture, d'ingénierie, de contrôle et d'analyses techniques_1</v>
      </c>
      <c r="B575" t="str">
        <f>INDEX(PDC!$F$1:$G$40,MATCH('RP2016'!C575,PDC!F:F,0),MATCH(PDC!$G$1,PDC!$F$1:$G$1,0))</f>
        <v>Activités juridiques, comptables, de gestion, d'architecture, d'ingénierie, de contrôle et d'analyses techniques</v>
      </c>
      <c r="C575" t="s">
        <v>225</v>
      </c>
      <c r="D575" t="s">
        <v>127</v>
      </c>
      <c r="E575" t="s">
        <v>199</v>
      </c>
      <c r="F575" s="58">
        <v>1157.9163635636601</v>
      </c>
      <c r="G575">
        <f t="shared" si="166"/>
        <v>1157.9163635636601</v>
      </c>
      <c r="AA575" s="77"/>
      <c r="AC575" t="str">
        <f t="shared" si="151"/>
        <v>8408_Employés administratifs d'entreprise_2</v>
      </c>
      <c r="AD575" t="str">
        <f>INDEX(PDC!$I$1:$L$33,MATCH('RP2016'!AF575,PDC!I:I,0),MATCH(PDC!$K$1,PDC!$I$1:$L$1,0))</f>
        <v>Employés administratifs d'entreprise</v>
      </c>
      <c r="AE575" t="s">
        <v>200</v>
      </c>
      <c r="AF575" t="s">
        <v>284</v>
      </c>
      <c r="AG575" t="s">
        <v>133</v>
      </c>
      <c r="AH575" s="58">
        <v>9293.2299654071994</v>
      </c>
      <c r="AI575">
        <f t="shared" si="152"/>
        <v>9293.2299654071994</v>
      </c>
      <c r="AL575" t="str">
        <f t="shared" si="153"/>
        <v>8430_Fabrication d'équipements électriques, électroniques, informatiques ; fabrication de machines</v>
      </c>
      <c r="AM575" t="str">
        <f>INDEX(PDC!$F$42:$G$60,MATCH('RP2016'!$AO575,PDC!$F$42:$F$60,0),2)</f>
        <v>Fabrication d'équipements électriques, électroniques, informatiques ; fabrication de machines</v>
      </c>
      <c r="AN575">
        <v>8430</v>
      </c>
      <c r="AO575" t="s">
        <v>315</v>
      </c>
      <c r="AP575">
        <v>101.42</v>
      </c>
      <c r="AQ575">
        <v>21.48</v>
      </c>
      <c r="AR575">
        <v>6.05</v>
      </c>
      <c r="AS575">
        <v>5</v>
      </c>
      <c r="AT575">
        <f t="shared" si="154"/>
        <v>122.9</v>
      </c>
      <c r="AU575">
        <f t="shared" si="155"/>
        <v>11.05</v>
      </c>
      <c r="AV575" s="82">
        <f t="shared" si="156"/>
        <v>101.42</v>
      </c>
      <c r="AW575" s="82">
        <f t="shared" si="157"/>
        <v>21.48</v>
      </c>
      <c r="AX575" s="82">
        <f t="shared" si="158"/>
        <v>6.05</v>
      </c>
      <c r="AY575" s="82">
        <f t="shared" si="159"/>
        <v>5</v>
      </c>
      <c r="AZ575" s="82">
        <f t="shared" si="160"/>
        <v>122.9</v>
      </c>
      <c r="BA575" s="82">
        <f t="shared" si="161"/>
        <v>11.05</v>
      </c>
      <c r="BB575" s="82">
        <f t="shared" si="162"/>
        <v>133.95000000000002</v>
      </c>
      <c r="BE575" t="str">
        <f t="shared" si="163"/>
        <v>8415_HZ_TP1_SEXE1</v>
      </c>
      <c r="BF575">
        <v>1</v>
      </c>
      <c r="BG575" t="s">
        <v>199</v>
      </c>
      <c r="BH575" t="s">
        <v>218</v>
      </c>
      <c r="BI575" t="s">
        <v>147</v>
      </c>
      <c r="BJ575" s="61">
        <v>971.89451066275501</v>
      </c>
      <c r="BK575" s="61">
        <f t="shared" si="164"/>
        <v>971.89451066275501</v>
      </c>
    </row>
    <row r="576" spans="1:63" x14ac:dyDescent="0.35">
      <c r="A576" t="str">
        <f t="shared" si="150"/>
        <v>8405_Activités juridiques, comptables, de gestion, d'architecture, d'ingénierie, de contrôle et d'analyses techniques_2</v>
      </c>
      <c r="B576" t="str">
        <f>INDEX(PDC!$F$1:$G$40,MATCH('RP2016'!C576,PDC!F:F,0),MATCH(PDC!$G$1,PDC!$F$1:$G$1,0))</f>
        <v>Activités juridiques, comptables, de gestion, d'architecture, d'ingénierie, de contrôle et d'analyses techniques</v>
      </c>
      <c r="C576" t="s">
        <v>225</v>
      </c>
      <c r="D576" t="s">
        <v>127</v>
      </c>
      <c r="E576" t="s">
        <v>200</v>
      </c>
      <c r="F576" s="58">
        <v>1171.69452230616</v>
      </c>
      <c r="G576">
        <f t="shared" si="166"/>
        <v>1171.69452230616</v>
      </c>
      <c r="AC576" t="str">
        <f t="shared" si="151"/>
        <v>8408_Employés de commerce_1</v>
      </c>
      <c r="AD576" t="str">
        <f>INDEX(PDC!$I$1:$L$33,MATCH('RP2016'!AF576,PDC!I:I,0),MATCH(PDC!$K$1,PDC!$I$1:$L$1,0))</f>
        <v>Employés de commerce</v>
      </c>
      <c r="AE576" t="s">
        <v>199</v>
      </c>
      <c r="AF576" t="s">
        <v>285</v>
      </c>
      <c r="AG576" t="s">
        <v>133</v>
      </c>
      <c r="AH576" s="58">
        <v>2308.01566505756</v>
      </c>
      <c r="AI576">
        <f t="shared" si="152"/>
        <v>2308.01566505756</v>
      </c>
      <c r="AL576" t="str">
        <f t="shared" si="153"/>
        <v>8430_Fabrication de matériels de transport</v>
      </c>
      <c r="AM576" t="str">
        <f>INDEX(PDC!$F$42:$G$60,MATCH('RP2016'!$AO576,PDC!$F$42:$F$60,0),2)</f>
        <v>Fabrication de matériels de transport</v>
      </c>
      <c r="AN576">
        <v>8430</v>
      </c>
      <c r="AO576" t="s">
        <v>316</v>
      </c>
      <c r="AP576">
        <v>8.5500000000000007</v>
      </c>
      <c r="AT576">
        <f t="shared" si="154"/>
        <v>8.5500000000000007</v>
      </c>
      <c r="AU576">
        <f t="shared" si="155"/>
        <v>0</v>
      </c>
      <c r="AV576" s="82">
        <f t="shared" si="156"/>
        <v>8.5500000000000007</v>
      </c>
      <c r="AW576" s="82">
        <f t="shared" si="157"/>
        <v>0</v>
      </c>
      <c r="AX576" s="82">
        <f t="shared" si="158"/>
        <v>0</v>
      </c>
      <c r="AY576" s="82">
        <f t="shared" si="159"/>
        <v>0</v>
      </c>
      <c r="AZ576" s="82">
        <f t="shared" si="160"/>
        <v>8.5500000000000007</v>
      </c>
      <c r="BA576" s="82">
        <f t="shared" si="161"/>
        <v>0</v>
      </c>
      <c r="BB576" s="82">
        <f t="shared" si="162"/>
        <v>8.5500000000000007</v>
      </c>
      <c r="BE576" t="str">
        <f t="shared" si="163"/>
        <v>8415_HZ_TP2_SEXE1</v>
      </c>
      <c r="BF576">
        <v>1</v>
      </c>
      <c r="BG576" t="s">
        <v>200</v>
      </c>
      <c r="BH576" t="s">
        <v>218</v>
      </c>
      <c r="BI576" t="s">
        <v>147</v>
      </c>
      <c r="BJ576" s="61">
        <v>107.837288358563</v>
      </c>
      <c r="BK576" s="61">
        <f t="shared" si="164"/>
        <v>107.837288358563</v>
      </c>
    </row>
    <row r="577" spans="1:63" x14ac:dyDescent="0.35">
      <c r="A577" t="str">
        <f t="shared" si="150"/>
        <v>8405_Recherche-développement scientifique_1</v>
      </c>
      <c r="B577" t="str">
        <f>INDEX(PDC!$F$1:$G$40,MATCH('RP2016'!C577,PDC!F:F,0),MATCH(PDC!$G$1,PDC!$F$1:$G$1,0))</f>
        <v>Recherche-développement scientifique</v>
      </c>
      <c r="C577" t="s">
        <v>226</v>
      </c>
      <c r="D577" t="s">
        <v>127</v>
      </c>
      <c r="E577" t="s">
        <v>199</v>
      </c>
      <c r="F577" s="58">
        <v>40.1596980797406</v>
      </c>
      <c r="G577">
        <f t="shared" si="166"/>
        <v>40.1596980797406</v>
      </c>
      <c r="AC577" t="str">
        <f t="shared" si="151"/>
        <v>8408_Employés de commerce_2</v>
      </c>
      <c r="AD577" t="str">
        <f>INDEX(PDC!$I$1:$L$33,MATCH('RP2016'!AF577,PDC!I:I,0),MATCH(PDC!$K$1,PDC!$I$1:$L$1,0))</f>
        <v>Employés de commerce</v>
      </c>
      <c r="AE577" t="s">
        <v>200</v>
      </c>
      <c r="AF577" t="s">
        <v>285</v>
      </c>
      <c r="AG577" t="s">
        <v>133</v>
      </c>
      <c r="AH577" s="58">
        <v>7050.0001693958502</v>
      </c>
      <c r="AI577">
        <f t="shared" si="152"/>
        <v>7050.0001693958502</v>
      </c>
      <c r="AL577" t="str">
        <f t="shared" si="153"/>
        <v>8430_Fabrication d'autres produits industriels</v>
      </c>
      <c r="AM577" t="str">
        <f>INDEX(PDC!$F$42:$G$60,MATCH('RP2016'!$AO577,PDC!$F$42:$F$60,0),2)</f>
        <v>Fabrication d'autres produits industriels</v>
      </c>
      <c r="AN577">
        <v>8430</v>
      </c>
      <c r="AO577" t="s">
        <v>317</v>
      </c>
      <c r="AP577">
        <v>2578.9699999999998</v>
      </c>
      <c r="AQ577">
        <v>967.91</v>
      </c>
      <c r="AR577">
        <v>145.66999999999999</v>
      </c>
      <c r="AS577">
        <v>69.8</v>
      </c>
      <c r="AT577">
        <f t="shared" si="154"/>
        <v>3546.8799999999997</v>
      </c>
      <c r="AU577">
        <f t="shared" si="155"/>
        <v>215.46999999999997</v>
      </c>
      <c r="AV577" s="82">
        <f t="shared" si="156"/>
        <v>2578.9699999999998</v>
      </c>
      <c r="AW577" s="82">
        <f t="shared" si="157"/>
        <v>967.91</v>
      </c>
      <c r="AX577" s="82">
        <f t="shared" si="158"/>
        <v>145.66999999999999</v>
      </c>
      <c r="AY577" s="82">
        <f t="shared" si="159"/>
        <v>69.8</v>
      </c>
      <c r="AZ577" s="82">
        <f t="shared" si="160"/>
        <v>3546.8799999999997</v>
      </c>
      <c r="BA577" s="82">
        <f t="shared" si="161"/>
        <v>215.46999999999997</v>
      </c>
      <c r="BB577" s="82">
        <f t="shared" si="162"/>
        <v>3762.3499999999995</v>
      </c>
      <c r="BE577" t="str">
        <f t="shared" si="163"/>
        <v>8415_IZ_TP1_SEXE1</v>
      </c>
      <c r="BF577">
        <v>1</v>
      </c>
      <c r="BG577" t="s">
        <v>199</v>
      </c>
      <c r="BH577" t="s">
        <v>219</v>
      </c>
      <c r="BI577" t="s">
        <v>147</v>
      </c>
      <c r="BJ577" s="61">
        <v>1377.1157328617301</v>
      </c>
      <c r="BK577" s="61">
        <f t="shared" si="164"/>
        <v>1377.1157328617301</v>
      </c>
    </row>
    <row r="578" spans="1:63" x14ac:dyDescent="0.35">
      <c r="A578" t="str">
        <f t="shared" si="150"/>
        <v>8405_Recherche-développement scientifique_2</v>
      </c>
      <c r="B578" t="str">
        <f>INDEX(PDC!$F$1:$G$40,MATCH('RP2016'!C578,PDC!F:F,0),MATCH(PDC!$G$1,PDC!$F$1:$G$1,0))</f>
        <v>Recherche-développement scientifique</v>
      </c>
      <c r="C578" t="s">
        <v>226</v>
      </c>
      <c r="D578" t="s">
        <v>127</v>
      </c>
      <c r="E578" t="s">
        <v>200</v>
      </c>
      <c r="F578" s="58">
        <v>36.4710079449343</v>
      </c>
      <c r="G578">
        <f t="shared" si="166"/>
        <v>36.4710079449343</v>
      </c>
      <c r="AC578" t="str">
        <f t="shared" si="151"/>
        <v>8408_Personnels des services directs aux particuliers_1</v>
      </c>
      <c r="AD578" t="str">
        <f>INDEX(PDC!$I$1:$L$33,MATCH('RP2016'!AF578,PDC!I:I,0),MATCH(PDC!$K$1,PDC!$I$1:$L$1,0))</f>
        <v>Personnels des services directs aux particuliers</v>
      </c>
      <c r="AE578" t="s">
        <v>199</v>
      </c>
      <c r="AF578" t="s">
        <v>286</v>
      </c>
      <c r="AG578" t="s">
        <v>133</v>
      </c>
      <c r="AH578" s="58">
        <v>1648.9253056165801</v>
      </c>
      <c r="AI578">
        <f t="shared" si="152"/>
        <v>1648.9253056165801</v>
      </c>
      <c r="AL578" t="str">
        <f t="shared" si="153"/>
        <v>8430_Industries extractives,  énergie, eau, gestion des déchets et dépollution</v>
      </c>
      <c r="AM578" t="str">
        <f>INDEX(PDC!$F$42:$G$60,MATCH('RP2016'!$AO578,PDC!$F$42:$F$60,0),2)</f>
        <v>Industries extractives,  énergie, eau, gestion des déchets et dépollution</v>
      </c>
      <c r="AN578">
        <v>8430</v>
      </c>
      <c r="AO578" t="s">
        <v>318</v>
      </c>
      <c r="AP578">
        <v>79.150000000000006</v>
      </c>
      <c r="AQ578">
        <v>2.98</v>
      </c>
      <c r="AR578">
        <v>5.89</v>
      </c>
      <c r="AT578">
        <f t="shared" si="154"/>
        <v>82.13000000000001</v>
      </c>
      <c r="AU578">
        <f t="shared" si="155"/>
        <v>5.89</v>
      </c>
      <c r="AV578" s="82">
        <f t="shared" si="156"/>
        <v>79.150000000000006</v>
      </c>
      <c r="AW578" s="82" t="str">
        <f t="shared" si="157"/>
        <v>(s)</v>
      </c>
      <c r="AX578" s="82">
        <f t="shared" si="158"/>
        <v>5.89</v>
      </c>
      <c r="AY578" s="82">
        <f t="shared" si="159"/>
        <v>0</v>
      </c>
      <c r="AZ578" s="82">
        <f t="shared" si="160"/>
        <v>82.13000000000001</v>
      </c>
      <c r="BA578" s="82">
        <f t="shared" si="161"/>
        <v>5.89</v>
      </c>
      <c r="BB578" s="82">
        <f t="shared" si="162"/>
        <v>88.02000000000001</v>
      </c>
      <c r="BE578" t="str">
        <f t="shared" si="163"/>
        <v>8415_IZ_TP2_SEXE1</v>
      </c>
      <c r="BF578">
        <v>1</v>
      </c>
      <c r="BG578" t="s">
        <v>200</v>
      </c>
      <c r="BH578" t="s">
        <v>219</v>
      </c>
      <c r="BI578" t="s">
        <v>147</v>
      </c>
      <c r="BJ578" s="61">
        <v>173.23403708515499</v>
      </c>
      <c r="BK578" s="61">
        <f t="shared" si="164"/>
        <v>173.23403708515499</v>
      </c>
    </row>
    <row r="579" spans="1:63" x14ac:dyDescent="0.35">
      <c r="A579" t="str">
        <f t="shared" si="150"/>
        <v>8405_Autres activités spécialisées, scientifiques et techniques_1</v>
      </c>
      <c r="B579" t="str">
        <f>INDEX(PDC!$F$1:$G$40,MATCH('RP2016'!C579,PDC!F:F,0),MATCH(PDC!$G$1,PDC!$F$1:$G$1,0))</f>
        <v>Autres activités spécialisées, scientifiques et techniques</v>
      </c>
      <c r="C579" t="s">
        <v>227</v>
      </c>
      <c r="D579" t="s">
        <v>127</v>
      </c>
      <c r="E579" t="s">
        <v>199</v>
      </c>
      <c r="F579" s="58">
        <v>87.053347849184703</v>
      </c>
      <c r="G579">
        <f t="shared" si="166"/>
        <v>87.053347849184703</v>
      </c>
      <c r="AC579" t="str">
        <f t="shared" si="151"/>
        <v>8408_Personnels des services directs aux particuliers_2</v>
      </c>
      <c r="AD579" t="str">
        <f>INDEX(PDC!$I$1:$L$33,MATCH('RP2016'!AF579,PDC!I:I,0),MATCH(PDC!$K$1,PDC!$I$1:$L$1,0))</f>
        <v>Personnels des services directs aux particuliers</v>
      </c>
      <c r="AE579" t="s">
        <v>200</v>
      </c>
      <c r="AF579" t="s">
        <v>286</v>
      </c>
      <c r="AG579" t="s">
        <v>133</v>
      </c>
      <c r="AH579" s="58">
        <v>10511.1430009134</v>
      </c>
      <c r="AI579">
        <f t="shared" si="152"/>
        <v>10511.1430009134</v>
      </c>
      <c r="AL579" t="str">
        <f t="shared" si="153"/>
        <v>8430_Construction</v>
      </c>
      <c r="AM579" t="str">
        <f>INDEX(PDC!$F$42:$G$60,MATCH('RP2016'!$AO579,PDC!$F$42:$F$60,0),2)</f>
        <v>Construction</v>
      </c>
      <c r="AN579">
        <v>8430</v>
      </c>
      <c r="AO579" t="s">
        <v>216</v>
      </c>
      <c r="AP579">
        <v>1083.3499999999999</v>
      </c>
      <c r="AQ579">
        <v>150.13</v>
      </c>
      <c r="AR579">
        <v>210.95</v>
      </c>
      <c r="AT579">
        <f t="shared" si="154"/>
        <v>1233.48</v>
      </c>
      <c r="AU579">
        <f t="shared" si="155"/>
        <v>210.95</v>
      </c>
      <c r="AV579" s="82">
        <f t="shared" si="156"/>
        <v>1083.3499999999999</v>
      </c>
      <c r="AW579" s="82">
        <f t="shared" si="157"/>
        <v>150.13</v>
      </c>
      <c r="AX579" s="82">
        <f t="shared" si="158"/>
        <v>210.95</v>
      </c>
      <c r="AY579" s="82">
        <f t="shared" si="159"/>
        <v>0</v>
      </c>
      <c r="AZ579" s="82">
        <f t="shared" si="160"/>
        <v>1233.48</v>
      </c>
      <c r="BA579" s="82">
        <f t="shared" si="161"/>
        <v>210.95</v>
      </c>
      <c r="BB579" s="82">
        <f t="shared" si="162"/>
        <v>1444.43</v>
      </c>
      <c r="BE579" t="str">
        <f t="shared" si="163"/>
        <v>8415_JZ_TP1_SEXE1</v>
      </c>
      <c r="BF579">
        <v>1</v>
      </c>
      <c r="BG579" t="s">
        <v>199</v>
      </c>
      <c r="BH579" t="s">
        <v>319</v>
      </c>
      <c r="BI579" t="s">
        <v>147</v>
      </c>
      <c r="BJ579" s="61">
        <v>111.13521270426899</v>
      </c>
      <c r="BK579" s="61">
        <f t="shared" si="164"/>
        <v>111.13521270426899</v>
      </c>
    </row>
    <row r="580" spans="1:63" x14ac:dyDescent="0.35">
      <c r="A580" t="str">
        <f t="shared" ref="A580:A643" si="167">D580&amp;"_"&amp;B580&amp;"_"&amp;E580</f>
        <v>8405_Autres activités spécialisées, scientifiques et techniques_2</v>
      </c>
      <c r="B580" t="str">
        <f>INDEX(PDC!$F$1:$G$40,MATCH('RP2016'!C580,PDC!F:F,0),MATCH(PDC!$G$1,PDC!$F$1:$G$1,0))</f>
        <v>Autres activités spécialisées, scientifiques et techniques</v>
      </c>
      <c r="C580" t="s">
        <v>227</v>
      </c>
      <c r="D580" t="s">
        <v>127</v>
      </c>
      <c r="E580" t="s">
        <v>200</v>
      </c>
      <c r="F580" s="58">
        <v>178.89002784365201</v>
      </c>
      <c r="G580">
        <f t="shared" si="166"/>
        <v>178.89002784365201</v>
      </c>
      <c r="AC580" t="str">
        <f t="shared" si="151"/>
        <v>8408_Ouvriers qualifiés de type industriel_1</v>
      </c>
      <c r="AD580" t="str">
        <f>INDEX(PDC!$I$1:$L$33,MATCH('RP2016'!AF580,PDC!I:I,0),MATCH(PDC!$K$1,PDC!$I$1:$L$1,0))</f>
        <v>Ouvriers qualifiés de type industriel</v>
      </c>
      <c r="AE580" t="s">
        <v>199</v>
      </c>
      <c r="AF580" t="s">
        <v>287</v>
      </c>
      <c r="AG580" t="s">
        <v>133</v>
      </c>
      <c r="AH580" s="58">
        <v>6753.3971432592798</v>
      </c>
      <c r="AI580">
        <f t="shared" si="152"/>
        <v>6753.3971432592798</v>
      </c>
      <c r="AL580" t="str">
        <f t="shared" si="153"/>
        <v>8430_Commerce ; réparation d'automobiles et de motocycles</v>
      </c>
      <c r="AM580" t="str">
        <f>INDEX(PDC!$F$42:$G$60,MATCH('RP2016'!$AO580,PDC!$F$42:$F$60,0),2)</f>
        <v>Commerce ; réparation d'automobiles et de motocycles</v>
      </c>
      <c r="AN580">
        <v>8430</v>
      </c>
      <c r="AO580" t="s">
        <v>217</v>
      </c>
      <c r="AP580">
        <v>630.4</v>
      </c>
      <c r="AQ580">
        <v>686.98</v>
      </c>
      <c r="AR580">
        <v>89.32</v>
      </c>
      <c r="AS580">
        <v>70.459999999999994</v>
      </c>
      <c r="AT580">
        <f t="shared" si="154"/>
        <v>1317.38</v>
      </c>
      <c r="AU580">
        <f t="shared" si="155"/>
        <v>159.77999999999997</v>
      </c>
      <c r="AV580" s="82">
        <f t="shared" si="156"/>
        <v>630.4</v>
      </c>
      <c r="AW580" s="82">
        <f t="shared" si="157"/>
        <v>686.98</v>
      </c>
      <c r="AX580" s="82">
        <f t="shared" si="158"/>
        <v>89.32</v>
      </c>
      <c r="AY580" s="82">
        <f t="shared" si="159"/>
        <v>70.459999999999994</v>
      </c>
      <c r="AZ580" s="82">
        <f t="shared" si="160"/>
        <v>1317.38</v>
      </c>
      <c r="BA580" s="82">
        <f t="shared" si="161"/>
        <v>159.77999999999997</v>
      </c>
      <c r="BB580" s="82">
        <f t="shared" si="162"/>
        <v>1477.16</v>
      </c>
      <c r="BE580" t="str">
        <f t="shared" si="163"/>
        <v>8415_JZ_TP2_SEXE1</v>
      </c>
      <c r="BF580">
        <v>1</v>
      </c>
      <c r="BG580" t="s">
        <v>200</v>
      </c>
      <c r="BH580" t="s">
        <v>319</v>
      </c>
      <c r="BI580" t="s">
        <v>147</v>
      </c>
      <c r="BJ580" s="61">
        <v>39.334225085997701</v>
      </c>
      <c r="BK580" s="61">
        <f t="shared" si="164"/>
        <v>39.334225085997701</v>
      </c>
    </row>
    <row r="581" spans="1:63" x14ac:dyDescent="0.35">
      <c r="A581" t="str">
        <f t="shared" si="167"/>
        <v>8405_Activités de services administratifs et de soutien_1</v>
      </c>
      <c r="B581" t="str">
        <f>INDEX(PDC!$F$1:$G$40,MATCH('RP2016'!C581,PDC!F:F,0),MATCH(PDC!$G$1,PDC!$F$1:$G$1,0))</f>
        <v>Activités de services administratifs et de soutien</v>
      </c>
      <c r="C581" t="s">
        <v>228</v>
      </c>
      <c r="D581" t="s">
        <v>127</v>
      </c>
      <c r="E581" t="s">
        <v>199</v>
      </c>
      <c r="F581" s="58">
        <v>2847.94233907853</v>
      </c>
      <c r="G581">
        <f t="shared" si="166"/>
        <v>2847.94233907853</v>
      </c>
      <c r="AC581" t="str">
        <f t="shared" ref="AC581:AC644" si="168">AG581&amp;"_"&amp;AD581&amp;"_"&amp;AE581</f>
        <v>8408_Ouvriers qualifiés de type industriel_2</v>
      </c>
      <c r="AD581" t="str">
        <f>INDEX(PDC!$I$1:$L$33,MATCH('RP2016'!AF581,PDC!I:I,0),MATCH(PDC!$K$1,PDC!$I$1:$L$1,0))</f>
        <v>Ouvriers qualifiés de type industriel</v>
      </c>
      <c r="AE581" t="s">
        <v>200</v>
      </c>
      <c r="AF581" t="s">
        <v>287</v>
      </c>
      <c r="AG581" t="s">
        <v>133</v>
      </c>
      <c r="AH581" s="58">
        <v>802.90555354878097</v>
      </c>
      <c r="AI581">
        <f t="shared" ref="AI581:AI644" si="169">IF(AH581&lt;5,"(s)",AH581)</f>
        <v>802.90555354878097</v>
      </c>
      <c r="AL581" t="str">
        <f t="shared" ref="AL581:AL644" si="170">AN581&amp;"_"&amp;AM581</f>
        <v>8430_Transports et entreposage</v>
      </c>
      <c r="AM581" t="str">
        <f>INDEX(PDC!$F$42:$G$60,MATCH('RP2016'!$AO581,PDC!$F$42:$F$60,0),2)</f>
        <v>Transports et entreposage</v>
      </c>
      <c r="AN581">
        <v>8430</v>
      </c>
      <c r="AO581" t="s">
        <v>218</v>
      </c>
      <c r="AP581">
        <v>643.47</v>
      </c>
      <c r="AQ581">
        <v>210.27</v>
      </c>
      <c r="AR581">
        <v>33.15</v>
      </c>
      <c r="AS581">
        <v>20.04</v>
      </c>
      <c r="AT581">
        <f t="shared" ref="AT581:AT644" si="171">SUM(AP581:AQ581)</f>
        <v>853.74</v>
      </c>
      <c r="AU581">
        <f t="shared" ref="AU581:AU644" si="172">SUM(AR581:AS581)</f>
        <v>53.19</v>
      </c>
      <c r="AV581" s="82">
        <f t="shared" ref="AV581:AV644" si="173">IF(COUNTBLANK(AP581)=1,0,IF(AP581&lt;5,"(s)",AP581))</f>
        <v>643.47</v>
      </c>
      <c r="AW581" s="82">
        <f t="shared" ref="AW581:AW644" si="174">IF(COUNTBLANK(AQ581)=1,0,IF(AQ581&lt;5,"(s)",AQ581))</f>
        <v>210.27</v>
      </c>
      <c r="AX581" s="82">
        <f t="shared" ref="AX581:AX644" si="175">IF(COUNTBLANK(AR581)=1,0,IF(AR581&lt;5,"(s)",AR581))</f>
        <v>33.15</v>
      </c>
      <c r="AY581" s="82">
        <f t="shared" ref="AY581:AY644" si="176">IF(COUNTBLANK(AS581)=1,0,IF(AS581&lt;5,"(s)",AS581))</f>
        <v>20.04</v>
      </c>
      <c r="AZ581" s="82">
        <f t="shared" ref="AZ581:AZ644" si="177">IF(AT581=0,0,IF(AT581&lt;5,"(s)",AT581))</f>
        <v>853.74</v>
      </c>
      <c r="BA581" s="82">
        <f t="shared" ref="BA581:BA644" si="178">IF(AU581=0,0,IF(AU581&lt;5,"(s)",AU581))</f>
        <v>53.19</v>
      </c>
      <c r="BB581" s="82">
        <f t="shared" ref="BB581:BB644" si="179">IF(OR(AZ581="(s)",BA581="(s)"),"",AZ581+BA581)</f>
        <v>906.93000000000006</v>
      </c>
      <c r="BE581" t="str">
        <f t="shared" ref="BE581:BE644" si="180">BI581&amp;"_"&amp;BH581&amp;"_TP"&amp;BG581&amp;"_SEXE"&amp;BF581</f>
        <v>8415_KZ_TP1_SEXE1</v>
      </c>
      <c r="BF581">
        <v>1</v>
      </c>
      <c r="BG581" t="s">
        <v>199</v>
      </c>
      <c r="BH581" t="s">
        <v>223</v>
      </c>
      <c r="BI581" t="s">
        <v>147</v>
      </c>
      <c r="BJ581" s="61">
        <v>191.82986990850301</v>
      </c>
      <c r="BK581" s="61">
        <f t="shared" ref="BK581:BK644" si="181">IF(BJ581&lt;5,"(s)",BJ581)</f>
        <v>191.82986990850301</v>
      </c>
    </row>
    <row r="582" spans="1:63" x14ac:dyDescent="0.35">
      <c r="A582" t="str">
        <f t="shared" si="167"/>
        <v>8405_Activités de services administratifs et de soutien_2</v>
      </c>
      <c r="B582" t="str">
        <f>INDEX(PDC!$F$1:$G$40,MATCH('RP2016'!C582,PDC!F:F,0),MATCH(PDC!$G$1,PDC!$F$1:$G$1,0))</f>
        <v>Activités de services administratifs et de soutien</v>
      </c>
      <c r="C582" t="s">
        <v>228</v>
      </c>
      <c r="D582" t="s">
        <v>127</v>
      </c>
      <c r="E582" t="s">
        <v>200</v>
      </c>
      <c r="F582" s="58">
        <v>2368.1814847762098</v>
      </c>
      <c r="G582">
        <f t="shared" si="166"/>
        <v>2368.1814847762098</v>
      </c>
      <c r="AC582" t="str">
        <f t="shared" si="168"/>
        <v>8408_Ouvriers qualifiés de type artisanal_1</v>
      </c>
      <c r="AD582" t="str">
        <f>INDEX(PDC!$I$1:$L$33,MATCH('RP2016'!AF582,PDC!I:I,0),MATCH(PDC!$K$1,PDC!$I$1:$L$1,0))</f>
        <v>Ouvriers qualifiés de type artisanal</v>
      </c>
      <c r="AE582" t="s">
        <v>199</v>
      </c>
      <c r="AF582" t="s">
        <v>107</v>
      </c>
      <c r="AG582" t="s">
        <v>133</v>
      </c>
      <c r="AH582" s="58">
        <v>8038.4116739389001</v>
      </c>
      <c r="AI582">
        <f t="shared" si="169"/>
        <v>8038.4116739389001</v>
      </c>
      <c r="AL582" t="str">
        <f t="shared" si="170"/>
        <v>8430_Hébergement et restauration</v>
      </c>
      <c r="AM582" t="str">
        <f>INDEX(PDC!$F$42:$G$60,MATCH('RP2016'!$AO582,PDC!$F$42:$F$60,0),2)</f>
        <v>Hébergement et restauration</v>
      </c>
      <c r="AN582">
        <v>8430</v>
      </c>
      <c r="AO582" t="s">
        <v>219</v>
      </c>
      <c r="AP582">
        <v>111.42</v>
      </c>
      <c r="AQ582">
        <v>123.16</v>
      </c>
      <c r="AR582">
        <v>32.590000000000003</v>
      </c>
      <c r="AS582">
        <v>39.409999999999997</v>
      </c>
      <c r="AT582">
        <f t="shared" si="171"/>
        <v>234.57999999999998</v>
      </c>
      <c r="AU582">
        <f t="shared" si="172"/>
        <v>72</v>
      </c>
      <c r="AV582" s="82">
        <f t="shared" si="173"/>
        <v>111.42</v>
      </c>
      <c r="AW582" s="82">
        <f t="shared" si="174"/>
        <v>123.16</v>
      </c>
      <c r="AX582" s="82">
        <f t="shared" si="175"/>
        <v>32.590000000000003</v>
      </c>
      <c r="AY582" s="82">
        <f t="shared" si="176"/>
        <v>39.409999999999997</v>
      </c>
      <c r="AZ582" s="82">
        <f t="shared" si="177"/>
        <v>234.57999999999998</v>
      </c>
      <c r="BA582" s="82">
        <f t="shared" si="178"/>
        <v>72</v>
      </c>
      <c r="BB582" s="82">
        <f t="shared" si="179"/>
        <v>306.58</v>
      </c>
      <c r="BE582" t="str">
        <f t="shared" si="180"/>
        <v>8415_KZ_TP2_SEXE1</v>
      </c>
      <c r="BF582">
        <v>1</v>
      </c>
      <c r="BG582" t="s">
        <v>200</v>
      </c>
      <c r="BH582" t="s">
        <v>223</v>
      </c>
      <c r="BI582" t="s">
        <v>147</v>
      </c>
      <c r="BJ582" s="61">
        <v>10</v>
      </c>
      <c r="BK582" s="61">
        <f t="shared" si="181"/>
        <v>10</v>
      </c>
    </row>
    <row r="583" spans="1:63" x14ac:dyDescent="0.35">
      <c r="A583" t="str">
        <f t="shared" si="167"/>
        <v>8405_Administration publique_1</v>
      </c>
      <c r="B583" t="str">
        <f>INDEX(PDC!$F$1:$G$40,MATCH('RP2016'!C583,PDC!F:F,0),MATCH(PDC!$G$1,PDC!$F$1:$G$1,0))</f>
        <v>Administration publique</v>
      </c>
      <c r="C583" t="s">
        <v>229</v>
      </c>
      <c r="D583" t="s">
        <v>127</v>
      </c>
      <c r="E583" t="s">
        <v>199</v>
      </c>
      <c r="F583" s="58">
        <v>1219.2646585153</v>
      </c>
      <c r="G583">
        <f t="shared" si="166"/>
        <v>1219.2646585153</v>
      </c>
      <c r="AC583" t="str">
        <f t="shared" si="168"/>
        <v>8408_Ouvriers qualifiés de type artisanal_2</v>
      </c>
      <c r="AD583" t="str">
        <f>INDEX(PDC!$I$1:$L$33,MATCH('RP2016'!AF583,PDC!I:I,0),MATCH(PDC!$K$1,PDC!$I$1:$L$1,0))</f>
        <v>Ouvriers qualifiés de type artisanal</v>
      </c>
      <c r="AE583" t="s">
        <v>200</v>
      </c>
      <c r="AF583" t="s">
        <v>107</v>
      </c>
      <c r="AG583" t="s">
        <v>133</v>
      </c>
      <c r="AH583" s="58">
        <v>904.95569678521201</v>
      </c>
      <c r="AI583">
        <f t="shared" si="169"/>
        <v>904.95569678521201</v>
      </c>
      <c r="AL583" t="str">
        <f t="shared" si="170"/>
        <v>8430_Information et communication</v>
      </c>
      <c r="AM583" t="str">
        <f>INDEX(PDC!$F$42:$G$60,MATCH('RP2016'!$AO583,PDC!$F$42:$F$60,0),2)</f>
        <v>Information et communication</v>
      </c>
      <c r="AN583">
        <v>8430</v>
      </c>
      <c r="AO583" t="s">
        <v>319</v>
      </c>
      <c r="AP583">
        <v>35.659999999999997</v>
      </c>
      <c r="AQ583">
        <v>19.59</v>
      </c>
      <c r="AR583">
        <v>5</v>
      </c>
      <c r="AT583">
        <f t="shared" si="171"/>
        <v>55.25</v>
      </c>
      <c r="AU583">
        <f t="shared" si="172"/>
        <v>5</v>
      </c>
      <c r="AV583" s="82">
        <f t="shared" si="173"/>
        <v>35.659999999999997</v>
      </c>
      <c r="AW583" s="82">
        <f t="shared" si="174"/>
        <v>19.59</v>
      </c>
      <c r="AX583" s="82">
        <f t="shared" si="175"/>
        <v>5</v>
      </c>
      <c r="AY583" s="82">
        <f t="shared" si="176"/>
        <v>0</v>
      </c>
      <c r="AZ583" s="82">
        <f t="shared" si="177"/>
        <v>55.25</v>
      </c>
      <c r="BA583" s="82">
        <f t="shared" si="178"/>
        <v>5</v>
      </c>
      <c r="BB583" s="82">
        <f t="shared" si="179"/>
        <v>60.25</v>
      </c>
      <c r="BE583" t="str">
        <f t="shared" si="180"/>
        <v>8415_LZ_TP1_SEXE1</v>
      </c>
      <c r="BF583">
        <v>1</v>
      </c>
      <c r="BG583" t="s">
        <v>199</v>
      </c>
      <c r="BH583" t="s">
        <v>224</v>
      </c>
      <c r="BI583" t="s">
        <v>147</v>
      </c>
      <c r="BJ583" s="61">
        <v>212.299797206542</v>
      </c>
      <c r="BK583" s="61">
        <f t="shared" si="181"/>
        <v>212.299797206542</v>
      </c>
    </row>
    <row r="584" spans="1:63" x14ac:dyDescent="0.35">
      <c r="A584" t="str">
        <f t="shared" si="167"/>
        <v>8405_Administration publique_2</v>
      </c>
      <c r="B584" t="str">
        <f>INDEX(PDC!$F$1:$G$40,MATCH('RP2016'!C584,PDC!F:F,0),MATCH(PDC!$G$1,PDC!$F$1:$G$1,0))</f>
        <v>Administration publique</v>
      </c>
      <c r="C584" t="s">
        <v>229</v>
      </c>
      <c r="D584" t="s">
        <v>127</v>
      </c>
      <c r="E584" t="s">
        <v>200</v>
      </c>
      <c r="F584" s="58">
        <v>1835.9942904960301</v>
      </c>
      <c r="G584">
        <f t="shared" si="166"/>
        <v>1835.9942904960301</v>
      </c>
      <c r="AC584" t="str">
        <f t="shared" si="168"/>
        <v>8408_Chauffeurs_1</v>
      </c>
      <c r="AD584" t="str">
        <f>INDEX(PDC!$I$1:$L$33,MATCH('RP2016'!AF584,PDC!I:I,0),MATCH(PDC!$K$1,PDC!$I$1:$L$1,0))</f>
        <v>Chauffeurs</v>
      </c>
      <c r="AE584" t="s">
        <v>199</v>
      </c>
      <c r="AF584" t="s">
        <v>288</v>
      </c>
      <c r="AG584" t="s">
        <v>133</v>
      </c>
      <c r="AH584" s="58">
        <v>4499.7267896784897</v>
      </c>
      <c r="AI584">
        <f t="shared" si="169"/>
        <v>4499.7267896784897</v>
      </c>
      <c r="AL584" t="str">
        <f t="shared" si="170"/>
        <v>8430_Activités financières et d'assurance</v>
      </c>
      <c r="AM584" t="str">
        <f>INDEX(PDC!$F$42:$G$60,MATCH('RP2016'!$AO584,PDC!$F$42:$F$60,0),2)</f>
        <v>Activités financières et d'assurance</v>
      </c>
      <c r="AN584">
        <v>8430</v>
      </c>
      <c r="AO584" t="s">
        <v>223</v>
      </c>
      <c r="AP584">
        <v>66.53</v>
      </c>
      <c r="AQ584">
        <v>132.57</v>
      </c>
      <c r="AS584">
        <v>7.86</v>
      </c>
      <c r="AT584">
        <f t="shared" si="171"/>
        <v>199.1</v>
      </c>
      <c r="AU584">
        <f t="shared" si="172"/>
        <v>7.86</v>
      </c>
      <c r="AV584" s="82">
        <f t="shared" si="173"/>
        <v>66.53</v>
      </c>
      <c r="AW584" s="82">
        <f t="shared" si="174"/>
        <v>132.57</v>
      </c>
      <c r="AX584" s="82">
        <f t="shared" si="175"/>
        <v>0</v>
      </c>
      <c r="AY584" s="82">
        <f t="shared" si="176"/>
        <v>7.86</v>
      </c>
      <c r="AZ584" s="82">
        <f t="shared" si="177"/>
        <v>199.1</v>
      </c>
      <c r="BA584" s="82">
        <f t="shared" si="178"/>
        <v>7.86</v>
      </c>
      <c r="BB584" s="82">
        <f t="shared" si="179"/>
        <v>206.96</v>
      </c>
      <c r="BE584" t="str">
        <f t="shared" si="180"/>
        <v>8415_LZ_TP2_SEXE1</v>
      </c>
      <c r="BF584">
        <v>1</v>
      </c>
      <c r="BG584" t="s">
        <v>200</v>
      </c>
      <c r="BH584" t="s">
        <v>224</v>
      </c>
      <c r="BI584" t="s">
        <v>147</v>
      </c>
      <c r="BJ584" s="61">
        <v>21.5362685532188</v>
      </c>
      <c r="BK584" s="61">
        <f t="shared" si="181"/>
        <v>21.5362685532188</v>
      </c>
    </row>
    <row r="585" spans="1:63" x14ac:dyDescent="0.35">
      <c r="A585" t="str">
        <f t="shared" si="167"/>
        <v>8405_Enseignement_1</v>
      </c>
      <c r="B585" t="str">
        <f>INDEX(PDC!$F$1:$G$40,MATCH('RP2016'!C585,PDC!F:F,0),MATCH(PDC!$G$1,PDC!$F$1:$G$1,0))</f>
        <v>Enseignement</v>
      </c>
      <c r="C585" t="s">
        <v>230</v>
      </c>
      <c r="D585" t="s">
        <v>127</v>
      </c>
      <c r="E585" t="s">
        <v>199</v>
      </c>
      <c r="F585" s="58">
        <v>674.69161809828699</v>
      </c>
      <c r="G585">
        <f t="shared" si="166"/>
        <v>674.69161809828699</v>
      </c>
      <c r="AC585" t="str">
        <f t="shared" si="168"/>
        <v>8408_Chauffeurs_2</v>
      </c>
      <c r="AD585" t="str">
        <f>INDEX(PDC!$I$1:$L$33,MATCH('RP2016'!AF585,PDC!I:I,0),MATCH(PDC!$K$1,PDC!$I$1:$L$1,0))</f>
        <v>Chauffeurs</v>
      </c>
      <c r="AE585" t="s">
        <v>200</v>
      </c>
      <c r="AF585" t="s">
        <v>288</v>
      </c>
      <c r="AG585" t="s">
        <v>133</v>
      </c>
      <c r="AH585" s="58">
        <v>447.37544978182302</v>
      </c>
      <c r="AI585">
        <f t="shared" si="169"/>
        <v>447.37544978182302</v>
      </c>
      <c r="AL585" t="str">
        <f t="shared" si="170"/>
        <v>8430_Activités immobilières</v>
      </c>
      <c r="AM585" t="str">
        <f>INDEX(PDC!$F$42:$G$60,MATCH('RP2016'!$AO585,PDC!$F$42:$F$60,0),2)</f>
        <v>Activités immobilières</v>
      </c>
      <c r="AN585">
        <v>8430</v>
      </c>
      <c r="AO585" t="s">
        <v>224</v>
      </c>
      <c r="AP585">
        <v>64.39</v>
      </c>
      <c r="AQ585">
        <v>30.8</v>
      </c>
      <c r="AR585">
        <v>5.17</v>
      </c>
      <c r="AT585">
        <f t="shared" si="171"/>
        <v>95.19</v>
      </c>
      <c r="AU585">
        <f t="shared" si="172"/>
        <v>5.17</v>
      </c>
      <c r="AV585" s="82">
        <f t="shared" si="173"/>
        <v>64.39</v>
      </c>
      <c r="AW585" s="82">
        <f t="shared" si="174"/>
        <v>30.8</v>
      </c>
      <c r="AX585" s="82">
        <f t="shared" si="175"/>
        <v>5.17</v>
      </c>
      <c r="AY585" s="82">
        <f t="shared" si="176"/>
        <v>0</v>
      </c>
      <c r="AZ585" s="82">
        <f t="shared" si="177"/>
        <v>95.19</v>
      </c>
      <c r="BA585" s="82">
        <f t="shared" si="178"/>
        <v>5.17</v>
      </c>
      <c r="BB585" s="82">
        <f t="shared" si="179"/>
        <v>100.36</v>
      </c>
      <c r="BE585" t="str">
        <f t="shared" si="180"/>
        <v>8415_MN_TP1_SEXE1</v>
      </c>
      <c r="BF585">
        <v>1</v>
      </c>
      <c r="BG585" t="s">
        <v>199</v>
      </c>
      <c r="BH585" t="s">
        <v>320</v>
      </c>
      <c r="BI585" t="s">
        <v>147</v>
      </c>
      <c r="BJ585" s="61">
        <v>1094.7021849735399</v>
      </c>
      <c r="BK585" s="61">
        <f t="shared" si="181"/>
        <v>1094.7021849735399</v>
      </c>
    </row>
    <row r="586" spans="1:63" x14ac:dyDescent="0.35">
      <c r="A586" t="str">
        <f t="shared" si="167"/>
        <v>8405_Enseignement_2</v>
      </c>
      <c r="B586" t="str">
        <f>INDEX(PDC!$F$1:$G$40,MATCH('RP2016'!C586,PDC!F:F,0),MATCH(PDC!$G$1,PDC!$F$1:$G$1,0))</f>
        <v>Enseignement</v>
      </c>
      <c r="C586" t="s">
        <v>230</v>
      </c>
      <c r="D586" t="s">
        <v>127</v>
      </c>
      <c r="E586" t="s">
        <v>200</v>
      </c>
      <c r="F586" s="58">
        <v>1597.96943600695</v>
      </c>
      <c r="G586">
        <f t="shared" si="166"/>
        <v>1597.96943600695</v>
      </c>
      <c r="AC586" t="str">
        <f t="shared" si="168"/>
        <v>8408_Ouvriers qualifiés de la manutention, du magasinage et du transport_1</v>
      </c>
      <c r="AD586" t="str">
        <f>INDEX(PDC!$I$1:$L$33,MATCH('RP2016'!AF586,PDC!I:I,0),MATCH(PDC!$K$1,PDC!$I$1:$L$1,0))</f>
        <v>Ouvriers qualifiés de la manutention, du magasinage et du transport</v>
      </c>
      <c r="AE586" t="s">
        <v>199</v>
      </c>
      <c r="AF586" t="s">
        <v>289</v>
      </c>
      <c r="AG586" t="s">
        <v>133</v>
      </c>
      <c r="AH586" s="58">
        <v>2612.9796928493902</v>
      </c>
      <c r="AI586">
        <f t="shared" si="169"/>
        <v>2612.9796928493902</v>
      </c>
      <c r="AL586" t="str">
        <f t="shared" si="170"/>
        <v>8430_Activités scientifiques et techniques ; services administratifs et de soutien</v>
      </c>
      <c r="AM586" t="str">
        <f>INDEX(PDC!$F$42:$G$60,MATCH('RP2016'!$AO586,PDC!$F$42:$F$60,0),2)</f>
        <v>Activités scientifiques et techniques ; services administratifs et de soutien</v>
      </c>
      <c r="AN586">
        <v>8430</v>
      </c>
      <c r="AO586" t="s">
        <v>320</v>
      </c>
      <c r="AP586">
        <v>202.66</v>
      </c>
      <c r="AQ586">
        <v>333.82</v>
      </c>
      <c r="AR586">
        <v>430.2</v>
      </c>
      <c r="AS586">
        <v>163.61000000000001</v>
      </c>
      <c r="AT586">
        <f t="shared" si="171"/>
        <v>536.48</v>
      </c>
      <c r="AU586">
        <f t="shared" si="172"/>
        <v>593.80999999999995</v>
      </c>
      <c r="AV586" s="82">
        <f t="shared" si="173"/>
        <v>202.66</v>
      </c>
      <c r="AW586" s="82">
        <f t="shared" si="174"/>
        <v>333.82</v>
      </c>
      <c r="AX586" s="82">
        <f t="shared" si="175"/>
        <v>430.2</v>
      </c>
      <c r="AY586" s="82">
        <f t="shared" si="176"/>
        <v>163.61000000000001</v>
      </c>
      <c r="AZ586" s="82">
        <f t="shared" si="177"/>
        <v>536.48</v>
      </c>
      <c r="BA586" s="82">
        <f t="shared" si="178"/>
        <v>593.80999999999995</v>
      </c>
      <c r="BB586" s="82">
        <f t="shared" si="179"/>
        <v>1130.29</v>
      </c>
      <c r="BE586" t="str">
        <f t="shared" si="180"/>
        <v>8415_MN_TP2_SEXE1</v>
      </c>
      <c r="BF586">
        <v>1</v>
      </c>
      <c r="BG586" t="s">
        <v>200</v>
      </c>
      <c r="BH586" t="s">
        <v>320</v>
      </c>
      <c r="BI586" t="s">
        <v>147</v>
      </c>
      <c r="BJ586" s="61">
        <v>221.807273467393</v>
      </c>
      <c r="BK586" s="61">
        <f t="shared" si="181"/>
        <v>221.807273467393</v>
      </c>
    </row>
    <row r="587" spans="1:63" x14ac:dyDescent="0.35">
      <c r="A587" t="str">
        <f t="shared" si="167"/>
        <v>8405_Activités pour la santé humaine_1</v>
      </c>
      <c r="B587" t="str">
        <f>INDEX(PDC!$F$1:$G$40,MATCH('RP2016'!C587,PDC!F:F,0),MATCH(PDC!$G$1,PDC!$F$1:$G$1,0))</f>
        <v>Activités pour la santé humaine</v>
      </c>
      <c r="C587" t="s">
        <v>231</v>
      </c>
      <c r="D587" t="s">
        <v>127</v>
      </c>
      <c r="E587" t="s">
        <v>199</v>
      </c>
      <c r="F587" s="58">
        <v>506.792760969217</v>
      </c>
      <c r="G587">
        <f t="shared" si="166"/>
        <v>506.792760969217</v>
      </c>
      <c r="AC587" t="str">
        <f t="shared" si="168"/>
        <v>8408_Ouvriers qualifiés de la manutention, du magasinage et du transport_2</v>
      </c>
      <c r="AD587" t="str">
        <f>INDEX(PDC!$I$1:$L$33,MATCH('RP2016'!AF587,PDC!I:I,0),MATCH(PDC!$K$1,PDC!$I$1:$L$1,0))</f>
        <v>Ouvriers qualifiés de la manutention, du magasinage et du transport</v>
      </c>
      <c r="AE587" t="s">
        <v>200</v>
      </c>
      <c r="AF587" t="s">
        <v>289</v>
      </c>
      <c r="AG587" t="s">
        <v>133</v>
      </c>
      <c r="AH587" s="58">
        <v>403.69641484994702</v>
      </c>
      <c r="AI587">
        <f t="shared" si="169"/>
        <v>403.69641484994702</v>
      </c>
      <c r="AL587" t="str">
        <f t="shared" si="170"/>
        <v>8430_Administration publique, enseignement, santé humaine et action sociale</v>
      </c>
      <c r="AM587" t="str">
        <f>INDEX(PDC!$F$42:$G$60,MATCH('RP2016'!$AO587,PDC!$F$42:$F$60,0),2)</f>
        <v>Administration publique, enseignement, santé humaine et action sociale</v>
      </c>
      <c r="AN587">
        <v>8430</v>
      </c>
      <c r="AO587" t="s">
        <v>321</v>
      </c>
      <c r="AP587">
        <v>685.52</v>
      </c>
      <c r="AQ587">
        <v>1913.81</v>
      </c>
      <c r="AR587">
        <v>224.24</v>
      </c>
      <c r="AS587">
        <v>693.83</v>
      </c>
      <c r="AT587">
        <f t="shared" si="171"/>
        <v>2599.33</v>
      </c>
      <c r="AU587">
        <f t="shared" si="172"/>
        <v>918.07</v>
      </c>
      <c r="AV587" s="82">
        <f t="shared" si="173"/>
        <v>685.52</v>
      </c>
      <c r="AW587" s="82">
        <f t="shared" si="174"/>
        <v>1913.81</v>
      </c>
      <c r="AX587" s="82">
        <f t="shared" si="175"/>
        <v>224.24</v>
      </c>
      <c r="AY587" s="82">
        <f t="shared" si="176"/>
        <v>693.83</v>
      </c>
      <c r="AZ587" s="82">
        <f t="shared" si="177"/>
        <v>2599.33</v>
      </c>
      <c r="BA587" s="82">
        <f t="shared" si="178"/>
        <v>918.07</v>
      </c>
      <c r="BB587" s="82">
        <f t="shared" si="179"/>
        <v>3517.4</v>
      </c>
      <c r="BE587" t="str">
        <f t="shared" si="180"/>
        <v>8415_OQ_TP1_SEXE1</v>
      </c>
      <c r="BF587">
        <v>1</v>
      </c>
      <c r="BG587" t="s">
        <v>199</v>
      </c>
      <c r="BH587" t="s">
        <v>321</v>
      </c>
      <c r="BI587" t="s">
        <v>147</v>
      </c>
      <c r="BJ587" s="61">
        <v>1086.19456193682</v>
      </c>
      <c r="BK587" s="61">
        <f t="shared" si="181"/>
        <v>1086.19456193682</v>
      </c>
    </row>
    <row r="588" spans="1:63" x14ac:dyDescent="0.35">
      <c r="A588" t="str">
        <f t="shared" si="167"/>
        <v>8405_Activités pour la santé humaine_2</v>
      </c>
      <c r="B588" t="str">
        <f>INDEX(PDC!$F$1:$G$40,MATCH('RP2016'!C588,PDC!F:F,0),MATCH(PDC!$G$1,PDC!$F$1:$G$1,0))</f>
        <v>Activités pour la santé humaine</v>
      </c>
      <c r="C588" t="s">
        <v>231</v>
      </c>
      <c r="D588" t="s">
        <v>127</v>
      </c>
      <c r="E588" t="s">
        <v>200</v>
      </c>
      <c r="F588" s="58">
        <v>2402.93724778455</v>
      </c>
      <c r="G588">
        <f t="shared" si="166"/>
        <v>2402.93724778455</v>
      </c>
      <c r="AC588" t="str">
        <f t="shared" si="168"/>
        <v>8408_Ouvriers non qualifiés de type industriel_1</v>
      </c>
      <c r="AD588" t="str">
        <f>INDEX(PDC!$I$1:$L$33,MATCH('RP2016'!AF588,PDC!I:I,0),MATCH(PDC!$K$1,PDC!$I$1:$L$1,0))</f>
        <v>Ouvriers non qualifiés de type industriel</v>
      </c>
      <c r="AE588" t="s">
        <v>199</v>
      </c>
      <c r="AF588" t="s">
        <v>290</v>
      </c>
      <c r="AG588" t="s">
        <v>133</v>
      </c>
      <c r="AH588" s="58">
        <v>5885.0499922764302</v>
      </c>
      <c r="AI588">
        <f t="shared" si="169"/>
        <v>5885.0499922764302</v>
      </c>
      <c r="AL588" t="str">
        <f t="shared" si="170"/>
        <v>8430_Autres activités de services</v>
      </c>
      <c r="AM588" t="str">
        <f>INDEX(PDC!$F$42:$G$60,MATCH('RP2016'!$AO588,PDC!$F$42:$F$60,0),2)</f>
        <v>Autres activités de services</v>
      </c>
      <c r="AN588">
        <v>8430</v>
      </c>
      <c r="AO588" t="s">
        <v>322</v>
      </c>
      <c r="AP588">
        <v>51.24</v>
      </c>
      <c r="AQ588">
        <v>298.38</v>
      </c>
      <c r="AR588">
        <v>30.32</v>
      </c>
      <c r="AS588">
        <v>44.9</v>
      </c>
      <c r="AT588">
        <f t="shared" si="171"/>
        <v>349.62</v>
      </c>
      <c r="AU588">
        <f t="shared" si="172"/>
        <v>75.22</v>
      </c>
      <c r="AV588" s="82">
        <f t="shared" si="173"/>
        <v>51.24</v>
      </c>
      <c r="AW588" s="82">
        <f t="shared" si="174"/>
        <v>298.38</v>
      </c>
      <c r="AX588" s="82">
        <f t="shared" si="175"/>
        <v>30.32</v>
      </c>
      <c r="AY588" s="82">
        <f t="shared" si="176"/>
        <v>44.9</v>
      </c>
      <c r="AZ588" s="82">
        <f t="shared" si="177"/>
        <v>349.62</v>
      </c>
      <c r="BA588" s="82">
        <f t="shared" si="178"/>
        <v>75.22</v>
      </c>
      <c r="BB588" s="82">
        <f t="shared" si="179"/>
        <v>424.84000000000003</v>
      </c>
      <c r="BE588" t="str">
        <f t="shared" si="180"/>
        <v>8415_OQ_TP2_SEXE1</v>
      </c>
      <c r="BF588">
        <v>1</v>
      </c>
      <c r="BG588" t="s">
        <v>200</v>
      </c>
      <c r="BH588" t="s">
        <v>321</v>
      </c>
      <c r="BI588" t="s">
        <v>147</v>
      </c>
      <c r="BJ588" s="61">
        <v>203.547841049129</v>
      </c>
      <c r="BK588" s="61">
        <f t="shared" si="181"/>
        <v>203.547841049129</v>
      </c>
    </row>
    <row r="589" spans="1:63" x14ac:dyDescent="0.35">
      <c r="A589" t="str">
        <f t="shared" si="167"/>
        <v>8405_Hébergement médico-social et social et action sociale sans hébergement_1</v>
      </c>
      <c r="B589" t="str">
        <f>INDEX(PDC!$F$1:$G$40,MATCH('RP2016'!C589,PDC!F:F,0),MATCH(PDC!$G$1,PDC!$F$1:$G$1,0))</f>
        <v>Hébergement médico-social et social et action sociale sans hébergement</v>
      </c>
      <c r="C589" t="s">
        <v>232</v>
      </c>
      <c r="D589" t="s">
        <v>127</v>
      </c>
      <c r="E589" t="s">
        <v>199</v>
      </c>
      <c r="F589" s="58">
        <v>1348.7210137484001</v>
      </c>
      <c r="G589">
        <f t="shared" ref="G589:G620" si="182">F589</f>
        <v>1348.7210137484001</v>
      </c>
      <c r="AC589" t="str">
        <f t="shared" si="168"/>
        <v>8408_Ouvriers non qualifiés de type industriel_2</v>
      </c>
      <c r="AD589" t="str">
        <f>INDEX(PDC!$I$1:$L$33,MATCH('RP2016'!AF589,PDC!I:I,0),MATCH(PDC!$K$1,PDC!$I$1:$L$1,0))</f>
        <v>Ouvriers non qualifiés de type industriel</v>
      </c>
      <c r="AE589" t="s">
        <v>200</v>
      </c>
      <c r="AF589" t="s">
        <v>290</v>
      </c>
      <c r="AG589" t="s">
        <v>133</v>
      </c>
      <c r="AH589" s="58">
        <v>1775.5766938189799</v>
      </c>
      <c r="AI589">
        <f t="shared" si="169"/>
        <v>1775.5766938189799</v>
      </c>
      <c r="AL589" t="str">
        <f t="shared" si="170"/>
        <v>8430_Tous secteurs</v>
      </c>
      <c r="AM589" t="str">
        <f>INDEX(PDC!$F$42:$G$60,MATCH('RP2016'!$AO589,PDC!$F$42:$F$60,0),2)</f>
        <v>Tous secteurs</v>
      </c>
      <c r="AN589">
        <v>8430</v>
      </c>
      <c r="AO589" t="s">
        <v>78</v>
      </c>
      <c r="AP589">
        <v>6744.88</v>
      </c>
      <c r="AQ589">
        <v>5244.27</v>
      </c>
      <c r="AR589">
        <v>1306.45</v>
      </c>
      <c r="AS589">
        <v>1181.48</v>
      </c>
      <c r="AT589">
        <f t="shared" si="171"/>
        <v>11989.150000000001</v>
      </c>
      <c r="AU589">
        <f t="shared" si="172"/>
        <v>2487.9300000000003</v>
      </c>
      <c r="AV589" s="82">
        <f t="shared" si="173"/>
        <v>6744.88</v>
      </c>
      <c r="AW589" s="82">
        <f t="shared" si="174"/>
        <v>5244.27</v>
      </c>
      <c r="AX589" s="82">
        <f t="shared" si="175"/>
        <v>1306.45</v>
      </c>
      <c r="AY589" s="82">
        <f t="shared" si="176"/>
        <v>1181.48</v>
      </c>
      <c r="AZ589" s="82">
        <f t="shared" si="177"/>
        <v>11989.150000000001</v>
      </c>
      <c r="BA589" s="82">
        <f t="shared" si="178"/>
        <v>2487.9300000000003</v>
      </c>
      <c r="BB589" s="82">
        <f t="shared" si="179"/>
        <v>14477.080000000002</v>
      </c>
      <c r="BE589" t="str">
        <f t="shared" si="180"/>
        <v>8415_RU_TP1_SEXE1</v>
      </c>
      <c r="BF589">
        <v>1</v>
      </c>
      <c r="BG589" t="s">
        <v>199</v>
      </c>
      <c r="BH589" t="s">
        <v>322</v>
      </c>
      <c r="BI589" t="s">
        <v>147</v>
      </c>
      <c r="BJ589" s="61">
        <v>333.06206412914298</v>
      </c>
      <c r="BK589" s="61">
        <f t="shared" si="181"/>
        <v>333.06206412914298</v>
      </c>
    </row>
    <row r="590" spans="1:63" x14ac:dyDescent="0.35">
      <c r="A590" t="str">
        <f t="shared" si="167"/>
        <v>8405_Hébergement médico-social et social et action sociale sans hébergement_2</v>
      </c>
      <c r="B590" t="str">
        <f>INDEX(PDC!$F$1:$G$40,MATCH('RP2016'!C590,PDC!F:F,0),MATCH(PDC!$G$1,PDC!$F$1:$G$1,0))</f>
        <v>Hébergement médico-social et social et action sociale sans hébergement</v>
      </c>
      <c r="C590" t="s">
        <v>232</v>
      </c>
      <c r="D590" t="s">
        <v>127</v>
      </c>
      <c r="E590" t="s">
        <v>200</v>
      </c>
      <c r="F590" s="58">
        <v>6719.1747113482197</v>
      </c>
      <c r="G590">
        <f t="shared" si="182"/>
        <v>6719.1747113482197</v>
      </c>
      <c r="AC590" t="str">
        <f t="shared" si="168"/>
        <v>8408_Ouvriers non qualifiés de type artisanal_1</v>
      </c>
      <c r="AD590" t="str">
        <f>INDEX(PDC!$I$1:$L$33,MATCH('RP2016'!AF590,PDC!I:I,0),MATCH(PDC!$K$1,PDC!$I$1:$L$1,0))</f>
        <v>Ouvriers non qualifiés de type artisanal</v>
      </c>
      <c r="AE590" t="s">
        <v>199</v>
      </c>
      <c r="AF590" t="s">
        <v>291</v>
      </c>
      <c r="AG590" t="s">
        <v>133</v>
      </c>
      <c r="AH590" s="58">
        <v>4403.3895979787503</v>
      </c>
      <c r="AI590">
        <f t="shared" si="169"/>
        <v>4403.3895979787503</v>
      </c>
      <c r="AL590" t="str">
        <f t="shared" si="170"/>
        <v>8431_Agriculture, sylviculture et pêche</v>
      </c>
      <c r="AM590" t="str">
        <f>INDEX(PDC!$F$42:$G$60,MATCH('RP2016'!$AO590,PDC!$F$42:$F$60,0),2)</f>
        <v>Agriculture, sylviculture et pêche</v>
      </c>
      <c r="AN590">
        <v>8431</v>
      </c>
      <c r="AO590" t="s">
        <v>198</v>
      </c>
      <c r="AP590">
        <v>882.21</v>
      </c>
      <c r="AQ590">
        <v>468.95</v>
      </c>
      <c r="AR590">
        <v>503.26</v>
      </c>
      <c r="AS590">
        <v>185.35</v>
      </c>
      <c r="AT590">
        <f t="shared" si="171"/>
        <v>1351.16</v>
      </c>
      <c r="AU590">
        <f t="shared" si="172"/>
        <v>688.61</v>
      </c>
      <c r="AV590" s="82">
        <f t="shared" si="173"/>
        <v>882.21</v>
      </c>
      <c r="AW590" s="82">
        <f t="shared" si="174"/>
        <v>468.95</v>
      </c>
      <c r="AX590" s="82">
        <f t="shared" si="175"/>
        <v>503.26</v>
      </c>
      <c r="AY590" s="82">
        <f t="shared" si="176"/>
        <v>185.35</v>
      </c>
      <c r="AZ590" s="82">
        <f t="shared" si="177"/>
        <v>1351.16</v>
      </c>
      <c r="BA590" s="82">
        <f t="shared" si="178"/>
        <v>688.61</v>
      </c>
      <c r="BB590" s="82">
        <f t="shared" si="179"/>
        <v>2039.77</v>
      </c>
      <c r="BE590" t="str">
        <f t="shared" si="180"/>
        <v>8415_RU_TP2_SEXE1</v>
      </c>
      <c r="BF590">
        <v>1</v>
      </c>
      <c r="BG590" t="s">
        <v>200</v>
      </c>
      <c r="BH590" t="s">
        <v>322</v>
      </c>
      <c r="BI590" t="s">
        <v>147</v>
      </c>
      <c r="BJ590" s="61">
        <v>145.82220677402501</v>
      </c>
      <c r="BK590" s="61">
        <f t="shared" si="181"/>
        <v>145.82220677402501</v>
      </c>
    </row>
    <row r="591" spans="1:63" x14ac:dyDescent="0.35">
      <c r="A591" t="str">
        <f t="shared" si="167"/>
        <v>8405_Arts, spectacles et activités récréatives_1</v>
      </c>
      <c r="B591" t="str">
        <f>INDEX(PDC!$F$1:$G$40,MATCH('RP2016'!C591,PDC!F:F,0),MATCH(PDC!$G$1,PDC!$F$1:$G$1,0))</f>
        <v>Arts, spectacles et activités récréatives</v>
      </c>
      <c r="C591" t="s">
        <v>233</v>
      </c>
      <c r="D591" t="s">
        <v>127</v>
      </c>
      <c r="E591" t="s">
        <v>199</v>
      </c>
      <c r="F591" s="58">
        <v>349.72582220730999</v>
      </c>
      <c r="G591">
        <f t="shared" si="182"/>
        <v>349.72582220730999</v>
      </c>
      <c r="AC591" t="str">
        <f t="shared" si="168"/>
        <v>8408_Ouvriers non qualifiés de type artisanal_2</v>
      </c>
      <c r="AD591" t="str">
        <f>INDEX(PDC!$I$1:$L$33,MATCH('RP2016'!AF591,PDC!I:I,0),MATCH(PDC!$K$1,PDC!$I$1:$L$1,0))</f>
        <v>Ouvriers non qualifiés de type artisanal</v>
      </c>
      <c r="AE591" t="s">
        <v>200</v>
      </c>
      <c r="AF591" t="s">
        <v>291</v>
      </c>
      <c r="AG591" t="s">
        <v>133</v>
      </c>
      <c r="AH591" s="58">
        <v>2218.8992420364202</v>
      </c>
      <c r="AI591">
        <f t="shared" si="169"/>
        <v>2218.8992420364202</v>
      </c>
      <c r="AL591" t="str">
        <f t="shared" si="170"/>
        <v>8431_Fabrication de denrées alimentaires, de boissons et  de produits à base de tabac</v>
      </c>
      <c r="AM591" t="str">
        <f>INDEX(PDC!$F$42:$G$60,MATCH('RP2016'!$AO591,PDC!$F$42:$F$60,0),2)</f>
        <v>Fabrication de denrées alimentaires, de boissons et  de produits à base de tabac</v>
      </c>
      <c r="AN591">
        <v>8431</v>
      </c>
      <c r="AO591" t="s">
        <v>314</v>
      </c>
      <c r="AP591">
        <v>2053.1999999999998</v>
      </c>
      <c r="AQ591">
        <v>1714.17</v>
      </c>
      <c r="AR591">
        <v>331.54</v>
      </c>
      <c r="AS591">
        <v>241.66</v>
      </c>
      <c r="AT591">
        <f t="shared" si="171"/>
        <v>3767.37</v>
      </c>
      <c r="AU591">
        <f t="shared" si="172"/>
        <v>573.20000000000005</v>
      </c>
      <c r="AV591" s="82">
        <f t="shared" si="173"/>
        <v>2053.1999999999998</v>
      </c>
      <c r="AW591" s="82">
        <f t="shared" si="174"/>
        <v>1714.17</v>
      </c>
      <c r="AX591" s="82">
        <f t="shared" si="175"/>
        <v>331.54</v>
      </c>
      <c r="AY591" s="82">
        <f t="shared" si="176"/>
        <v>241.66</v>
      </c>
      <c r="AZ591" s="82">
        <f t="shared" si="177"/>
        <v>3767.37</v>
      </c>
      <c r="BA591" s="82">
        <f t="shared" si="178"/>
        <v>573.20000000000005</v>
      </c>
      <c r="BB591" s="82">
        <f t="shared" si="179"/>
        <v>4340.57</v>
      </c>
      <c r="BE591" t="str">
        <f t="shared" si="180"/>
        <v>8416_AZ_TP1_SEXE1</v>
      </c>
      <c r="BF591">
        <v>1</v>
      </c>
      <c r="BG591" t="s">
        <v>199</v>
      </c>
      <c r="BH591" t="s">
        <v>198</v>
      </c>
      <c r="BI591" t="s">
        <v>149</v>
      </c>
      <c r="BJ591" s="61">
        <v>404.12217988633802</v>
      </c>
      <c r="BK591" s="61">
        <f t="shared" si="181"/>
        <v>404.12217988633802</v>
      </c>
    </row>
    <row r="592" spans="1:63" x14ac:dyDescent="0.35">
      <c r="A592" t="str">
        <f t="shared" si="167"/>
        <v>8405_Arts, spectacles et activités récréatives_2</v>
      </c>
      <c r="B592" t="str">
        <f>INDEX(PDC!$F$1:$G$40,MATCH('RP2016'!C592,PDC!F:F,0),MATCH(PDC!$G$1,PDC!$F$1:$G$1,0))</f>
        <v>Arts, spectacles et activités récréatives</v>
      </c>
      <c r="C592" t="s">
        <v>233</v>
      </c>
      <c r="D592" t="s">
        <v>127</v>
      </c>
      <c r="E592" t="s">
        <v>200</v>
      </c>
      <c r="F592" s="58">
        <v>365.97029077950702</v>
      </c>
      <c r="G592">
        <f t="shared" si="182"/>
        <v>365.97029077950702</v>
      </c>
      <c r="AC592" t="str">
        <f t="shared" si="168"/>
        <v>8408_Ouvriers agricoles_1</v>
      </c>
      <c r="AD592" t="str">
        <f>INDEX(PDC!$I$1:$L$33,MATCH('RP2016'!AF592,PDC!I:I,0),MATCH(PDC!$K$1,PDC!$I$1:$L$1,0))</f>
        <v>Ouvriers agricoles</v>
      </c>
      <c r="AE592" t="s">
        <v>199</v>
      </c>
      <c r="AF592" t="s">
        <v>109</v>
      </c>
      <c r="AG592" t="s">
        <v>133</v>
      </c>
      <c r="AH592" s="58">
        <v>608.75753100004999</v>
      </c>
      <c r="AI592">
        <f t="shared" si="169"/>
        <v>608.75753100004999</v>
      </c>
      <c r="AL592" t="str">
        <f t="shared" si="170"/>
        <v>8431_Cokéfaction et raffinage</v>
      </c>
      <c r="AM592" t="str">
        <f>INDEX(PDC!$F$42:$G$60,MATCH('RP2016'!$AO592,PDC!$F$42:$F$60,0),2)</f>
        <v>Cokéfaction et raffinage</v>
      </c>
      <c r="AN592">
        <v>8431</v>
      </c>
      <c r="AO592" t="s">
        <v>323</v>
      </c>
      <c r="AP592">
        <v>5.0199999999999996</v>
      </c>
      <c r="AT592">
        <f t="shared" si="171"/>
        <v>5.0199999999999996</v>
      </c>
      <c r="AU592">
        <f t="shared" si="172"/>
        <v>0</v>
      </c>
      <c r="AV592" s="82">
        <f t="shared" si="173"/>
        <v>5.0199999999999996</v>
      </c>
      <c r="AW592" s="82">
        <f t="shared" si="174"/>
        <v>0</v>
      </c>
      <c r="AX592" s="82">
        <f t="shared" si="175"/>
        <v>0</v>
      </c>
      <c r="AY592" s="82">
        <f t="shared" si="176"/>
        <v>0</v>
      </c>
      <c r="AZ592" s="82">
        <f t="shared" si="177"/>
        <v>5.0199999999999996</v>
      </c>
      <c r="BA592" s="82">
        <f t="shared" si="178"/>
        <v>0</v>
      </c>
      <c r="BB592" s="82">
        <f t="shared" si="179"/>
        <v>5.0199999999999996</v>
      </c>
      <c r="BE592" t="str">
        <f t="shared" si="180"/>
        <v>8416_AZ_TP2_SEXE1</v>
      </c>
      <c r="BF592">
        <v>1</v>
      </c>
      <c r="BG592" t="s">
        <v>200</v>
      </c>
      <c r="BH592" t="s">
        <v>198</v>
      </c>
      <c r="BI592" t="s">
        <v>149</v>
      </c>
      <c r="BJ592" s="61">
        <v>48.3917545520913</v>
      </c>
      <c r="BK592" s="61">
        <f t="shared" si="181"/>
        <v>48.3917545520913</v>
      </c>
    </row>
    <row r="593" spans="1:63" x14ac:dyDescent="0.35">
      <c r="A593" t="str">
        <f t="shared" si="167"/>
        <v>8405_Autres activités de services _1</v>
      </c>
      <c r="B593" t="str">
        <f>INDEX(PDC!$F$1:$G$40,MATCH('RP2016'!C593,PDC!F:F,0),MATCH(PDC!$G$1,PDC!$F$1:$G$1,0))</f>
        <v xml:space="preserve">Autres activités de services </v>
      </c>
      <c r="C593" t="s">
        <v>234</v>
      </c>
      <c r="D593" t="s">
        <v>127</v>
      </c>
      <c r="E593" t="s">
        <v>199</v>
      </c>
      <c r="F593" s="58">
        <v>598.23647566373495</v>
      </c>
      <c r="G593">
        <f t="shared" si="182"/>
        <v>598.23647566373495</v>
      </c>
      <c r="AC593" t="str">
        <f t="shared" si="168"/>
        <v>8408_Ouvriers agricoles_2</v>
      </c>
      <c r="AD593" t="str">
        <f>INDEX(PDC!$I$1:$L$33,MATCH('RP2016'!AF593,PDC!I:I,0),MATCH(PDC!$K$1,PDC!$I$1:$L$1,0))</f>
        <v>Ouvriers agricoles</v>
      </c>
      <c r="AE593" t="s">
        <v>200</v>
      </c>
      <c r="AF593" t="s">
        <v>109</v>
      </c>
      <c r="AG593" t="s">
        <v>133</v>
      </c>
      <c r="AH593" s="58">
        <v>209.14087184133501</v>
      </c>
      <c r="AI593">
        <f t="shared" si="169"/>
        <v>209.14087184133501</v>
      </c>
      <c r="AL593" t="str">
        <f t="shared" si="170"/>
        <v>8431_Fabrication d'équipements électriques, électroniques, informatiques ; fabrication de machines</v>
      </c>
      <c r="AM593" t="str">
        <f>INDEX(PDC!$F$42:$G$60,MATCH('RP2016'!$AO593,PDC!$F$42:$F$60,0),2)</f>
        <v>Fabrication d'équipements électriques, électroniques, informatiques ; fabrication de machines</v>
      </c>
      <c r="AN593">
        <v>8431</v>
      </c>
      <c r="AO593" t="s">
        <v>315</v>
      </c>
      <c r="AP593">
        <v>2080.59</v>
      </c>
      <c r="AQ593">
        <v>776.55</v>
      </c>
      <c r="AR593">
        <v>96.83</v>
      </c>
      <c r="AS593">
        <v>65.39</v>
      </c>
      <c r="AT593">
        <f t="shared" si="171"/>
        <v>2857.1400000000003</v>
      </c>
      <c r="AU593">
        <f t="shared" si="172"/>
        <v>162.22</v>
      </c>
      <c r="AV593" s="82">
        <f t="shared" si="173"/>
        <v>2080.59</v>
      </c>
      <c r="AW593" s="82">
        <f t="shared" si="174"/>
        <v>776.55</v>
      </c>
      <c r="AX593" s="82">
        <f t="shared" si="175"/>
        <v>96.83</v>
      </c>
      <c r="AY593" s="82">
        <f t="shared" si="176"/>
        <v>65.39</v>
      </c>
      <c r="AZ593" s="82">
        <f t="shared" si="177"/>
        <v>2857.1400000000003</v>
      </c>
      <c r="BA593" s="82">
        <f t="shared" si="178"/>
        <v>162.22</v>
      </c>
      <c r="BB593" s="82">
        <f t="shared" si="179"/>
        <v>3019.36</v>
      </c>
      <c r="BE593" t="str">
        <f t="shared" si="180"/>
        <v>8416_C1_TP1_SEXE1</v>
      </c>
      <c r="BF593">
        <v>1</v>
      </c>
      <c r="BG593" t="s">
        <v>199</v>
      </c>
      <c r="BH593" t="s">
        <v>314</v>
      </c>
      <c r="BI593" t="s">
        <v>149</v>
      </c>
      <c r="BJ593" s="61">
        <v>910.60310337925705</v>
      </c>
      <c r="BK593" s="61">
        <f t="shared" si="181"/>
        <v>910.60310337925705</v>
      </c>
    </row>
    <row r="594" spans="1:63" x14ac:dyDescent="0.35">
      <c r="A594" t="str">
        <f t="shared" si="167"/>
        <v>8405_Autres activités de services _2</v>
      </c>
      <c r="B594" t="str">
        <f>INDEX(PDC!$F$1:$G$40,MATCH('RP2016'!C594,PDC!F:F,0),MATCH(PDC!$G$1,PDC!$F$1:$G$1,0))</f>
        <v xml:space="preserve">Autres activités de services </v>
      </c>
      <c r="C594" t="s">
        <v>234</v>
      </c>
      <c r="D594" t="s">
        <v>127</v>
      </c>
      <c r="E594" t="s">
        <v>200</v>
      </c>
      <c r="F594" s="58">
        <v>1520.16758085523</v>
      </c>
      <c r="G594">
        <f t="shared" si="182"/>
        <v>1520.16758085523</v>
      </c>
      <c r="AC594" t="str">
        <f t="shared" si="168"/>
        <v>8409_Professions libérales*_1</v>
      </c>
      <c r="AD594" t="str">
        <f>INDEX(PDC!$I$1:$L$33,MATCH('RP2016'!AF594,PDC!I:I,0),MATCH(PDC!$K$1,PDC!$I$1:$L$1,0))</f>
        <v>Professions libérales*</v>
      </c>
      <c r="AE594" t="s">
        <v>199</v>
      </c>
      <c r="AF594" t="s">
        <v>273</v>
      </c>
      <c r="AG594" t="s">
        <v>135</v>
      </c>
      <c r="AH594" s="58">
        <v>85.786969440982602</v>
      </c>
      <c r="AI594">
        <f t="shared" si="169"/>
        <v>85.786969440982602</v>
      </c>
      <c r="AL594" t="str">
        <f t="shared" si="170"/>
        <v>8431_Fabrication de matériels de transport</v>
      </c>
      <c r="AM594" t="str">
        <f>INDEX(PDC!$F$42:$G$60,MATCH('RP2016'!$AO594,PDC!$F$42:$F$60,0),2)</f>
        <v>Fabrication de matériels de transport</v>
      </c>
      <c r="AN594">
        <v>8431</v>
      </c>
      <c r="AO594" t="s">
        <v>316</v>
      </c>
      <c r="AP594">
        <v>1162.93</v>
      </c>
      <c r="AQ594">
        <v>187.9</v>
      </c>
      <c r="AR594">
        <v>68.39</v>
      </c>
      <c r="AS594">
        <v>17.239999999999998</v>
      </c>
      <c r="AT594">
        <f t="shared" si="171"/>
        <v>1350.8300000000002</v>
      </c>
      <c r="AU594">
        <f t="shared" si="172"/>
        <v>85.63</v>
      </c>
      <c r="AV594" s="82">
        <f t="shared" si="173"/>
        <v>1162.93</v>
      </c>
      <c r="AW594" s="82">
        <f t="shared" si="174"/>
        <v>187.9</v>
      </c>
      <c r="AX594" s="82">
        <f t="shared" si="175"/>
        <v>68.39</v>
      </c>
      <c r="AY594" s="82">
        <f t="shared" si="176"/>
        <v>17.239999999999998</v>
      </c>
      <c r="AZ594" s="82">
        <f t="shared" si="177"/>
        <v>1350.8300000000002</v>
      </c>
      <c r="BA594" s="82">
        <f t="shared" si="178"/>
        <v>85.63</v>
      </c>
      <c r="BB594" s="82">
        <f t="shared" si="179"/>
        <v>1436.46</v>
      </c>
      <c r="BE594" t="str">
        <f t="shared" si="180"/>
        <v>8416_C1_TP2_SEXE1</v>
      </c>
      <c r="BF594">
        <v>1</v>
      </c>
      <c r="BG594" t="s">
        <v>200</v>
      </c>
      <c r="BH594" t="s">
        <v>314</v>
      </c>
      <c r="BI594" t="s">
        <v>149</v>
      </c>
      <c r="BJ594" s="61">
        <v>51.894359232000703</v>
      </c>
      <c r="BK594" s="61">
        <f t="shared" si="181"/>
        <v>51.894359232000703</v>
      </c>
    </row>
    <row r="595" spans="1:63" x14ac:dyDescent="0.35">
      <c r="A595" t="str">
        <f t="shared" si="167"/>
        <v>8405_Activités des ménages en tant qu'employeurs ; activités indifférenciées des ménages en tant que producteurs de biens et services pour usage propre_1</v>
      </c>
      <c r="B595" t="str">
        <f>INDEX(PDC!$F$1:$G$40,MATCH('RP2016'!C595,PDC!F:F,0),MATCH(PDC!$G$1,PDC!$F$1:$G$1,0))</f>
        <v>Activités des ménages en tant qu'employeurs ; activités indifférenciées des ménages en tant que producteurs de biens et services pour usage propre</v>
      </c>
      <c r="C595" t="s">
        <v>235</v>
      </c>
      <c r="D595" t="s">
        <v>127</v>
      </c>
      <c r="E595" t="s">
        <v>199</v>
      </c>
      <c r="F595" s="58">
        <v>25.174446257153399</v>
      </c>
      <c r="G595">
        <f t="shared" si="182"/>
        <v>25.174446257153399</v>
      </c>
      <c r="AC595" t="str">
        <f t="shared" si="168"/>
        <v>8409_Professions libérales*_2</v>
      </c>
      <c r="AD595" t="str">
        <f>INDEX(PDC!$I$1:$L$33,MATCH('RP2016'!AF595,PDC!I:I,0),MATCH(PDC!$K$1,PDC!$I$1:$L$1,0))</f>
        <v>Professions libérales*</v>
      </c>
      <c r="AE595" t="s">
        <v>200</v>
      </c>
      <c r="AF595" t="s">
        <v>273</v>
      </c>
      <c r="AG595" t="s">
        <v>135</v>
      </c>
      <c r="AH595" s="58">
        <v>332.79968352704401</v>
      </c>
      <c r="AI595">
        <f t="shared" si="169"/>
        <v>332.79968352704401</v>
      </c>
      <c r="AL595" t="str">
        <f t="shared" si="170"/>
        <v>8431_Fabrication d'autres produits industriels</v>
      </c>
      <c r="AM595" t="str">
        <f>INDEX(PDC!$F$42:$G$60,MATCH('RP2016'!$AO595,PDC!$F$42:$F$60,0),2)</f>
        <v>Fabrication d'autres produits industriels</v>
      </c>
      <c r="AN595">
        <v>8431</v>
      </c>
      <c r="AO595" t="s">
        <v>317</v>
      </c>
      <c r="AP595">
        <v>4920.1400000000003</v>
      </c>
      <c r="AQ595">
        <v>2045.86</v>
      </c>
      <c r="AR595">
        <v>269.55</v>
      </c>
      <c r="AS595">
        <v>232.36</v>
      </c>
      <c r="AT595">
        <f t="shared" si="171"/>
        <v>6966</v>
      </c>
      <c r="AU595">
        <f t="shared" si="172"/>
        <v>501.91</v>
      </c>
      <c r="AV595" s="82">
        <f t="shared" si="173"/>
        <v>4920.1400000000003</v>
      </c>
      <c r="AW595" s="82">
        <f t="shared" si="174"/>
        <v>2045.86</v>
      </c>
      <c r="AX595" s="82">
        <f t="shared" si="175"/>
        <v>269.55</v>
      </c>
      <c r="AY595" s="82">
        <f t="shared" si="176"/>
        <v>232.36</v>
      </c>
      <c r="AZ595" s="82">
        <f t="shared" si="177"/>
        <v>6966</v>
      </c>
      <c r="BA595" s="82">
        <f t="shared" si="178"/>
        <v>501.91</v>
      </c>
      <c r="BB595" s="82">
        <f t="shared" si="179"/>
        <v>7467.91</v>
      </c>
      <c r="BE595" t="str">
        <f t="shared" si="180"/>
        <v>8416_C3_TP1_SEXE1</v>
      </c>
      <c r="BF595">
        <v>1</v>
      </c>
      <c r="BG595" t="s">
        <v>199</v>
      </c>
      <c r="BH595" t="s">
        <v>315</v>
      </c>
      <c r="BI595" t="s">
        <v>149</v>
      </c>
      <c r="BJ595" s="61">
        <v>777.12884426200105</v>
      </c>
      <c r="BK595" s="61">
        <f t="shared" si="181"/>
        <v>777.12884426200105</v>
      </c>
    </row>
    <row r="596" spans="1:63" x14ac:dyDescent="0.35">
      <c r="A596" t="str">
        <f t="shared" si="167"/>
        <v>8405_Activités des ménages en tant qu'employeurs ; activités indifférenciées des ménages en tant que producteurs de biens et services pour usage propre_2</v>
      </c>
      <c r="B596" t="str">
        <f>INDEX(PDC!$F$1:$G$40,MATCH('RP2016'!C596,PDC!F:F,0),MATCH(PDC!$G$1,PDC!$F$1:$G$1,0))</f>
        <v>Activités des ménages en tant qu'employeurs ; activités indifférenciées des ménages en tant que producteurs de biens et services pour usage propre</v>
      </c>
      <c r="C596" t="s">
        <v>235</v>
      </c>
      <c r="D596" t="s">
        <v>127</v>
      </c>
      <c r="E596" t="s">
        <v>200</v>
      </c>
      <c r="F596" s="58">
        <v>589.33035855084097</v>
      </c>
      <c r="G596">
        <f t="shared" si="182"/>
        <v>589.33035855084097</v>
      </c>
      <c r="AC596" t="str">
        <f t="shared" si="168"/>
        <v>8409_Cadres de la fonction publique_1</v>
      </c>
      <c r="AD596" t="str">
        <f>INDEX(PDC!$I$1:$L$33,MATCH('RP2016'!AF596,PDC!I:I,0),MATCH(PDC!$K$1,PDC!$I$1:$L$1,0))</f>
        <v>Cadres de la fonction publique</v>
      </c>
      <c r="AE596" t="s">
        <v>199</v>
      </c>
      <c r="AF596" t="s">
        <v>274</v>
      </c>
      <c r="AG596" t="s">
        <v>135</v>
      </c>
      <c r="AH596" s="58">
        <v>1006.06607857394</v>
      </c>
      <c r="AI596">
        <f t="shared" si="169"/>
        <v>1006.06607857394</v>
      </c>
      <c r="AL596" t="str">
        <f t="shared" si="170"/>
        <v>8431_Industries extractives,  énergie, eau, gestion des déchets et dépollution</v>
      </c>
      <c r="AM596" t="str">
        <f>INDEX(PDC!$F$42:$G$60,MATCH('RP2016'!$AO596,PDC!$F$42:$F$60,0),2)</f>
        <v>Industries extractives,  énergie, eau, gestion des déchets et dépollution</v>
      </c>
      <c r="AN596">
        <v>8431</v>
      </c>
      <c r="AO596" t="s">
        <v>318</v>
      </c>
      <c r="AP596">
        <v>1018.78</v>
      </c>
      <c r="AQ596">
        <v>312.95999999999998</v>
      </c>
      <c r="AR596">
        <v>59.22</v>
      </c>
      <c r="AS596">
        <v>24.12</v>
      </c>
      <c r="AT596">
        <f t="shared" si="171"/>
        <v>1331.74</v>
      </c>
      <c r="AU596">
        <f t="shared" si="172"/>
        <v>83.34</v>
      </c>
      <c r="AV596" s="82">
        <f t="shared" si="173"/>
        <v>1018.78</v>
      </c>
      <c r="AW596" s="82">
        <f t="shared" si="174"/>
        <v>312.95999999999998</v>
      </c>
      <c r="AX596" s="82">
        <f t="shared" si="175"/>
        <v>59.22</v>
      </c>
      <c r="AY596" s="82">
        <f t="shared" si="176"/>
        <v>24.12</v>
      </c>
      <c r="AZ596" s="82">
        <f t="shared" si="177"/>
        <v>1331.74</v>
      </c>
      <c r="BA596" s="82">
        <f t="shared" si="178"/>
        <v>83.34</v>
      </c>
      <c r="BB596" s="82">
        <f t="shared" si="179"/>
        <v>1415.08</v>
      </c>
      <c r="BE596" t="str">
        <f t="shared" si="180"/>
        <v>8416_C3_TP2_SEXE1</v>
      </c>
      <c r="BF596">
        <v>1</v>
      </c>
      <c r="BG596" t="s">
        <v>200</v>
      </c>
      <c r="BH596" t="s">
        <v>315</v>
      </c>
      <c r="BI596" t="s">
        <v>149</v>
      </c>
      <c r="BJ596" s="61">
        <v>25.961701992050099</v>
      </c>
      <c r="BK596" s="61">
        <f t="shared" si="181"/>
        <v>25.961701992050099</v>
      </c>
    </row>
    <row r="597" spans="1:63" x14ac:dyDescent="0.35">
      <c r="A597" t="str">
        <f t="shared" si="167"/>
        <v>8405_Activités extra-territoriales_1</v>
      </c>
      <c r="B597" t="str">
        <f>INDEX(PDC!$F$1:$G$40,MATCH('RP2016'!C597,PDC!F:F,0),MATCH(PDC!$G$1,PDC!$F$1:$G$1,0))</f>
        <v>Activités extra-territoriales</v>
      </c>
      <c r="C597" t="s">
        <v>237</v>
      </c>
      <c r="D597" t="s">
        <v>127</v>
      </c>
      <c r="E597" t="s">
        <v>199</v>
      </c>
      <c r="F597" s="58">
        <v>10.885884319567401</v>
      </c>
      <c r="G597">
        <f t="shared" si="182"/>
        <v>10.885884319567401</v>
      </c>
      <c r="AC597" t="str">
        <f t="shared" si="168"/>
        <v>8409_Cadres de la fonction publique_2</v>
      </c>
      <c r="AD597" t="str">
        <f>INDEX(PDC!$I$1:$L$33,MATCH('RP2016'!AF597,PDC!I:I,0),MATCH(PDC!$K$1,PDC!$I$1:$L$1,0))</f>
        <v>Cadres de la fonction publique</v>
      </c>
      <c r="AE597" t="s">
        <v>200</v>
      </c>
      <c r="AF597" t="s">
        <v>274</v>
      </c>
      <c r="AG597" t="s">
        <v>135</v>
      </c>
      <c r="AH597" s="58">
        <v>891.25576233125003</v>
      </c>
      <c r="AI597">
        <f t="shared" si="169"/>
        <v>891.25576233125003</v>
      </c>
      <c r="AL597" t="str">
        <f t="shared" si="170"/>
        <v>8431_Construction</v>
      </c>
      <c r="AM597" t="str">
        <f>INDEX(PDC!$F$42:$G$60,MATCH('RP2016'!$AO597,PDC!$F$42:$F$60,0),2)</f>
        <v>Construction</v>
      </c>
      <c r="AN597">
        <v>8431</v>
      </c>
      <c r="AO597" t="s">
        <v>216</v>
      </c>
      <c r="AP597">
        <v>4391.42</v>
      </c>
      <c r="AQ597">
        <v>686.61</v>
      </c>
      <c r="AR597">
        <v>659.32</v>
      </c>
      <c r="AS597">
        <v>53.7</v>
      </c>
      <c r="AT597">
        <f t="shared" si="171"/>
        <v>5078.03</v>
      </c>
      <c r="AU597">
        <f t="shared" si="172"/>
        <v>713.0200000000001</v>
      </c>
      <c r="AV597" s="82">
        <f t="shared" si="173"/>
        <v>4391.42</v>
      </c>
      <c r="AW597" s="82">
        <f t="shared" si="174"/>
        <v>686.61</v>
      </c>
      <c r="AX597" s="82">
        <f t="shared" si="175"/>
        <v>659.32</v>
      </c>
      <c r="AY597" s="82">
        <f t="shared" si="176"/>
        <v>53.7</v>
      </c>
      <c r="AZ597" s="82">
        <f t="shared" si="177"/>
        <v>5078.03</v>
      </c>
      <c r="BA597" s="82">
        <f t="shared" si="178"/>
        <v>713.0200000000001</v>
      </c>
      <c r="BB597" s="82">
        <f t="shared" si="179"/>
        <v>5791.05</v>
      </c>
      <c r="BE597" t="str">
        <f t="shared" si="180"/>
        <v>8416_C4_TP1_SEXE1</v>
      </c>
      <c r="BF597">
        <v>1</v>
      </c>
      <c r="BG597" t="s">
        <v>199</v>
      </c>
      <c r="BH597" t="s">
        <v>316</v>
      </c>
      <c r="BI597" t="s">
        <v>149</v>
      </c>
      <c r="BJ597" s="61">
        <v>509.08530471260002</v>
      </c>
      <c r="BK597" s="61">
        <f t="shared" si="181"/>
        <v>509.08530471260002</v>
      </c>
    </row>
    <row r="598" spans="1:63" x14ac:dyDescent="0.35">
      <c r="A598" t="str">
        <f t="shared" si="167"/>
        <v>8406_Agriculture, sylviculture et pêche_1</v>
      </c>
      <c r="B598" t="str">
        <f>INDEX(PDC!$F$1:$G$40,MATCH('RP2016'!C598,PDC!F:F,0),MATCH(PDC!$G$1,PDC!$F$1:$G$1,0))</f>
        <v>Agriculture, sylviculture et pêche</v>
      </c>
      <c r="C598" t="s">
        <v>198</v>
      </c>
      <c r="D598" t="s">
        <v>129</v>
      </c>
      <c r="E598" t="s">
        <v>199</v>
      </c>
      <c r="F598" s="58">
        <v>155.469777029038</v>
      </c>
      <c r="G598">
        <f t="shared" si="182"/>
        <v>155.469777029038</v>
      </c>
      <c r="AC598" t="str">
        <f t="shared" si="168"/>
        <v>8409_Professeurs, professions scientifiques_1</v>
      </c>
      <c r="AD598" t="str">
        <f>INDEX(PDC!$I$1:$L$33,MATCH('RP2016'!AF598,PDC!I:I,0),MATCH(PDC!$K$1,PDC!$I$1:$L$1,0))</f>
        <v>Professeurs, professions scientifiques</v>
      </c>
      <c r="AE598" t="s">
        <v>199</v>
      </c>
      <c r="AF598" t="s">
        <v>275</v>
      </c>
      <c r="AG598" t="s">
        <v>135</v>
      </c>
      <c r="AH598" s="58">
        <v>3626.17584495656</v>
      </c>
      <c r="AI598">
        <f t="shared" si="169"/>
        <v>3626.17584495656</v>
      </c>
      <c r="AL598" t="str">
        <f t="shared" si="170"/>
        <v>8431_Commerce ; réparation d'automobiles et de motocycles</v>
      </c>
      <c r="AM598" t="str">
        <f>INDEX(PDC!$F$42:$G$60,MATCH('RP2016'!$AO598,PDC!$F$42:$F$60,0),2)</f>
        <v>Commerce ; réparation d'automobiles et de motocycles</v>
      </c>
      <c r="AN598">
        <v>8431</v>
      </c>
      <c r="AO598" t="s">
        <v>217</v>
      </c>
      <c r="AP598">
        <v>7452.03</v>
      </c>
      <c r="AQ598">
        <v>5918.61</v>
      </c>
      <c r="AR598">
        <v>698.98</v>
      </c>
      <c r="AS598">
        <v>828.06</v>
      </c>
      <c r="AT598">
        <f t="shared" si="171"/>
        <v>13370.64</v>
      </c>
      <c r="AU598">
        <f t="shared" si="172"/>
        <v>1527.04</v>
      </c>
      <c r="AV598" s="82">
        <f t="shared" si="173"/>
        <v>7452.03</v>
      </c>
      <c r="AW598" s="82">
        <f t="shared" si="174"/>
        <v>5918.61</v>
      </c>
      <c r="AX598" s="82">
        <f t="shared" si="175"/>
        <v>698.98</v>
      </c>
      <c r="AY598" s="82">
        <f t="shared" si="176"/>
        <v>828.06</v>
      </c>
      <c r="AZ598" s="82">
        <f t="shared" si="177"/>
        <v>13370.64</v>
      </c>
      <c r="BA598" s="82">
        <f t="shared" si="178"/>
        <v>1527.04</v>
      </c>
      <c r="BB598" s="82">
        <f t="shared" si="179"/>
        <v>14897.68</v>
      </c>
      <c r="BE598" t="str">
        <f t="shared" si="180"/>
        <v>8416_C4_TP2_SEXE1</v>
      </c>
      <c r="BF598">
        <v>1</v>
      </c>
      <c r="BG598" t="s">
        <v>200</v>
      </c>
      <c r="BH598" t="s">
        <v>316</v>
      </c>
      <c r="BI598" t="s">
        <v>149</v>
      </c>
      <c r="BJ598" s="61">
        <v>11.9974373737771</v>
      </c>
      <c r="BK598" s="61">
        <f t="shared" si="181"/>
        <v>11.9974373737771</v>
      </c>
    </row>
    <row r="599" spans="1:63" x14ac:dyDescent="0.35">
      <c r="A599" t="str">
        <f t="shared" si="167"/>
        <v>8406_Agriculture, sylviculture et pêche_2</v>
      </c>
      <c r="B599" t="str">
        <f>INDEX(PDC!$F$1:$G$40,MATCH('RP2016'!C599,PDC!F:F,0),MATCH(PDC!$G$1,PDC!$F$1:$G$1,0))</f>
        <v>Agriculture, sylviculture et pêche</v>
      </c>
      <c r="C599" t="s">
        <v>198</v>
      </c>
      <c r="D599" t="s">
        <v>129</v>
      </c>
      <c r="E599" t="s">
        <v>200</v>
      </c>
      <c r="F599" s="58">
        <v>139.798469785267</v>
      </c>
      <c r="G599">
        <f t="shared" si="182"/>
        <v>139.798469785267</v>
      </c>
      <c r="AC599" t="str">
        <f t="shared" si="168"/>
        <v>8409_Professeurs, professions scientifiques_2</v>
      </c>
      <c r="AD599" t="str">
        <f>INDEX(PDC!$I$1:$L$33,MATCH('RP2016'!AF599,PDC!I:I,0),MATCH(PDC!$K$1,PDC!$I$1:$L$1,0))</f>
        <v>Professeurs, professions scientifiques</v>
      </c>
      <c r="AE599" t="s">
        <v>200</v>
      </c>
      <c r="AF599" t="s">
        <v>275</v>
      </c>
      <c r="AG599" t="s">
        <v>135</v>
      </c>
      <c r="AH599" s="58">
        <v>3018.3564909136198</v>
      </c>
      <c r="AI599">
        <f t="shared" si="169"/>
        <v>3018.3564909136198</v>
      </c>
      <c r="AL599" t="str">
        <f t="shared" si="170"/>
        <v>8431_Transports et entreposage</v>
      </c>
      <c r="AM599" t="str">
        <f>INDEX(PDC!$F$42:$G$60,MATCH('RP2016'!$AO599,PDC!$F$42:$F$60,0),2)</f>
        <v>Transports et entreposage</v>
      </c>
      <c r="AN599">
        <v>8431</v>
      </c>
      <c r="AO599" t="s">
        <v>218</v>
      </c>
      <c r="AP599">
        <v>3530.99</v>
      </c>
      <c r="AQ599">
        <v>942.95</v>
      </c>
      <c r="AR599">
        <v>247.84</v>
      </c>
      <c r="AS599">
        <v>47.56</v>
      </c>
      <c r="AT599">
        <f t="shared" si="171"/>
        <v>4473.9399999999996</v>
      </c>
      <c r="AU599">
        <f t="shared" si="172"/>
        <v>295.39999999999998</v>
      </c>
      <c r="AV599" s="82">
        <f t="shared" si="173"/>
        <v>3530.99</v>
      </c>
      <c r="AW599" s="82">
        <f t="shared" si="174"/>
        <v>942.95</v>
      </c>
      <c r="AX599" s="82">
        <f t="shared" si="175"/>
        <v>247.84</v>
      </c>
      <c r="AY599" s="82">
        <f t="shared" si="176"/>
        <v>47.56</v>
      </c>
      <c r="AZ599" s="82">
        <f t="shared" si="177"/>
        <v>4473.9399999999996</v>
      </c>
      <c r="BA599" s="82">
        <f t="shared" si="178"/>
        <v>295.39999999999998</v>
      </c>
      <c r="BB599" s="82">
        <f t="shared" si="179"/>
        <v>4769.3399999999992</v>
      </c>
      <c r="BE599" t="str">
        <f t="shared" si="180"/>
        <v>8416_C5_TP1_SEXE1</v>
      </c>
      <c r="BF599">
        <v>1</v>
      </c>
      <c r="BG599" t="s">
        <v>199</v>
      </c>
      <c r="BH599" t="s">
        <v>317</v>
      </c>
      <c r="BI599" t="s">
        <v>149</v>
      </c>
      <c r="BJ599" s="61">
        <v>3092.9916037694802</v>
      </c>
      <c r="BK599" s="61">
        <f t="shared" si="181"/>
        <v>3092.9916037694802</v>
      </c>
    </row>
    <row r="600" spans="1:63" x14ac:dyDescent="0.35">
      <c r="A600" t="str">
        <f t="shared" si="167"/>
        <v>8406_Industries extractives _1</v>
      </c>
      <c r="B600" t="str">
        <f>INDEX(PDC!$F$1:$G$40,MATCH('RP2016'!C600,PDC!F:F,0),MATCH(PDC!$G$1,PDC!$F$1:$G$1,0))</f>
        <v xml:space="preserve">Industries extractives </v>
      </c>
      <c r="C600" t="s">
        <v>201</v>
      </c>
      <c r="D600" t="s">
        <v>129</v>
      </c>
      <c r="E600" t="s">
        <v>199</v>
      </c>
      <c r="F600" s="58">
        <v>49.783112326588302</v>
      </c>
      <c r="G600">
        <f t="shared" si="182"/>
        <v>49.783112326588302</v>
      </c>
      <c r="AC600" t="str">
        <f t="shared" si="168"/>
        <v>8409_Professions de l'information, des arts et des spectacles_1</v>
      </c>
      <c r="AD600" t="str">
        <f>INDEX(PDC!$I$1:$L$33,MATCH('RP2016'!AF600,PDC!I:I,0),MATCH(PDC!$K$1,PDC!$I$1:$L$1,0))</f>
        <v>Professions de l'information, des arts et des spectacles</v>
      </c>
      <c r="AE600" t="s">
        <v>199</v>
      </c>
      <c r="AF600" t="s">
        <v>276</v>
      </c>
      <c r="AG600" t="s">
        <v>135</v>
      </c>
      <c r="AH600" s="58">
        <v>809.80022505406203</v>
      </c>
      <c r="AI600">
        <f t="shared" si="169"/>
        <v>809.80022505406203</v>
      </c>
      <c r="AL600" t="str">
        <f t="shared" si="170"/>
        <v>8431_Hébergement et restauration</v>
      </c>
      <c r="AM600" t="str">
        <f>INDEX(PDC!$F$42:$G$60,MATCH('RP2016'!$AO600,PDC!$F$42:$F$60,0),2)</f>
        <v>Hébergement et restauration</v>
      </c>
      <c r="AN600">
        <v>8431</v>
      </c>
      <c r="AO600" t="s">
        <v>219</v>
      </c>
      <c r="AP600">
        <v>1088.72</v>
      </c>
      <c r="AQ600">
        <v>1314.3</v>
      </c>
      <c r="AR600">
        <v>253.25</v>
      </c>
      <c r="AS600">
        <v>232.25</v>
      </c>
      <c r="AT600">
        <f t="shared" si="171"/>
        <v>2403.02</v>
      </c>
      <c r="AU600">
        <f t="shared" si="172"/>
        <v>485.5</v>
      </c>
      <c r="AV600" s="82">
        <f t="shared" si="173"/>
        <v>1088.72</v>
      </c>
      <c r="AW600" s="82">
        <f t="shared" si="174"/>
        <v>1314.3</v>
      </c>
      <c r="AX600" s="82">
        <f t="shared" si="175"/>
        <v>253.25</v>
      </c>
      <c r="AY600" s="82">
        <f t="shared" si="176"/>
        <v>232.25</v>
      </c>
      <c r="AZ600" s="82">
        <f t="shared" si="177"/>
        <v>2403.02</v>
      </c>
      <c r="BA600" s="82">
        <f t="shared" si="178"/>
        <v>485.5</v>
      </c>
      <c r="BB600" s="82">
        <f t="shared" si="179"/>
        <v>2888.52</v>
      </c>
      <c r="BE600" t="str">
        <f t="shared" si="180"/>
        <v>8416_C5_TP2_SEXE1</v>
      </c>
      <c r="BF600">
        <v>1</v>
      </c>
      <c r="BG600" t="s">
        <v>200</v>
      </c>
      <c r="BH600" t="s">
        <v>317</v>
      </c>
      <c r="BI600" t="s">
        <v>149</v>
      </c>
      <c r="BJ600" s="61">
        <v>93.717883706570305</v>
      </c>
      <c r="BK600" s="61">
        <f t="shared" si="181"/>
        <v>93.717883706570305</v>
      </c>
    </row>
    <row r="601" spans="1:63" x14ac:dyDescent="0.35">
      <c r="A601" t="str">
        <f t="shared" si="167"/>
        <v>8406_Industries extractives _2</v>
      </c>
      <c r="B601" t="str">
        <f>INDEX(PDC!$F$1:$G$40,MATCH('RP2016'!C601,PDC!F:F,0),MATCH(PDC!$G$1,PDC!$F$1:$G$1,0))</f>
        <v xml:space="preserve">Industries extractives </v>
      </c>
      <c r="C601" t="s">
        <v>201</v>
      </c>
      <c r="D601" t="s">
        <v>129</v>
      </c>
      <c r="E601" t="s">
        <v>200</v>
      </c>
      <c r="F601" s="58">
        <v>29.4626908216046</v>
      </c>
      <c r="G601">
        <f t="shared" si="182"/>
        <v>29.4626908216046</v>
      </c>
      <c r="AA601" s="77"/>
      <c r="AC601" t="str">
        <f t="shared" si="168"/>
        <v>8409_Professions de l'information, des arts et des spectacles_2</v>
      </c>
      <c r="AD601" t="str">
        <f>INDEX(PDC!$I$1:$L$33,MATCH('RP2016'!AF601,PDC!I:I,0),MATCH(PDC!$K$1,PDC!$I$1:$L$1,0))</f>
        <v>Professions de l'information, des arts et des spectacles</v>
      </c>
      <c r="AE601" t="s">
        <v>200</v>
      </c>
      <c r="AF601" t="s">
        <v>276</v>
      </c>
      <c r="AG601" t="s">
        <v>135</v>
      </c>
      <c r="AH601" s="58">
        <v>677.89917761670495</v>
      </c>
      <c r="AI601">
        <f t="shared" si="169"/>
        <v>677.89917761670495</v>
      </c>
      <c r="AL601" t="str">
        <f t="shared" si="170"/>
        <v>8431_Information et communication</v>
      </c>
      <c r="AM601" t="str">
        <f>INDEX(PDC!$F$42:$G$60,MATCH('RP2016'!$AO601,PDC!$F$42:$F$60,0),2)</f>
        <v>Information et communication</v>
      </c>
      <c r="AN601">
        <v>8431</v>
      </c>
      <c r="AO601" t="s">
        <v>319</v>
      </c>
      <c r="AP601">
        <v>1064.33</v>
      </c>
      <c r="AQ601">
        <v>422.61</v>
      </c>
      <c r="AR601">
        <v>179.16</v>
      </c>
      <c r="AS601">
        <v>135.03</v>
      </c>
      <c r="AT601">
        <f t="shared" si="171"/>
        <v>1486.94</v>
      </c>
      <c r="AU601">
        <f t="shared" si="172"/>
        <v>314.19</v>
      </c>
      <c r="AV601" s="82">
        <f t="shared" si="173"/>
        <v>1064.33</v>
      </c>
      <c r="AW601" s="82">
        <f t="shared" si="174"/>
        <v>422.61</v>
      </c>
      <c r="AX601" s="82">
        <f t="shared" si="175"/>
        <v>179.16</v>
      </c>
      <c r="AY601" s="82">
        <f t="shared" si="176"/>
        <v>135.03</v>
      </c>
      <c r="AZ601" s="82">
        <f t="shared" si="177"/>
        <v>1486.94</v>
      </c>
      <c r="BA601" s="82">
        <f t="shared" si="178"/>
        <v>314.19</v>
      </c>
      <c r="BB601" s="82">
        <f t="shared" si="179"/>
        <v>1801.13</v>
      </c>
      <c r="BE601" t="str">
        <f t="shared" si="180"/>
        <v>8416_DE_TP1_SEXE1</v>
      </c>
      <c r="BF601">
        <v>1</v>
      </c>
      <c r="BG601" t="s">
        <v>199</v>
      </c>
      <c r="BH601" t="s">
        <v>318</v>
      </c>
      <c r="BI601" t="s">
        <v>149</v>
      </c>
      <c r="BJ601" s="61">
        <v>588.11227865784997</v>
      </c>
      <c r="BK601" s="61">
        <f t="shared" si="181"/>
        <v>588.11227865784997</v>
      </c>
    </row>
    <row r="602" spans="1:63" x14ac:dyDescent="0.35">
      <c r="A602" t="str">
        <f t="shared" si="167"/>
        <v>8406_Fabrication de denrées alimentaires, de boissons et de produits à base de tabac_1</v>
      </c>
      <c r="B602" t="str">
        <f>INDEX(PDC!$F$1:$G$40,MATCH('RP2016'!C602,PDC!F:F,0),MATCH(PDC!$G$1,PDC!$F$1:$G$1,0))</f>
        <v>Fabrication de denrées alimentaires, de boissons et de produits à base de tabac</v>
      </c>
      <c r="C602" t="s">
        <v>202</v>
      </c>
      <c r="D602" t="s">
        <v>129</v>
      </c>
      <c r="E602" t="s">
        <v>199</v>
      </c>
      <c r="F602" s="58">
        <v>946.91203997486502</v>
      </c>
      <c r="G602">
        <f t="shared" si="182"/>
        <v>946.91203997486502</v>
      </c>
      <c r="AC602" t="str">
        <f t="shared" si="168"/>
        <v>8409_Cadres administratifs et commerciaux d'entreprise_1</v>
      </c>
      <c r="AD602" t="str">
        <f>INDEX(PDC!$I$1:$L$33,MATCH('RP2016'!AF602,PDC!I:I,0),MATCH(PDC!$K$1,PDC!$I$1:$L$1,0))</f>
        <v>Cadres administratifs et commerciaux d'entreprise</v>
      </c>
      <c r="AE602" t="s">
        <v>199</v>
      </c>
      <c r="AF602" t="s">
        <v>277</v>
      </c>
      <c r="AG602" t="s">
        <v>135</v>
      </c>
      <c r="AH602" s="58">
        <v>7352.7346063731302</v>
      </c>
      <c r="AI602">
        <f t="shared" si="169"/>
        <v>7352.7346063731302</v>
      </c>
      <c r="AL602" t="str">
        <f t="shared" si="170"/>
        <v>8431_Activités financières et d'assurance</v>
      </c>
      <c r="AM602" t="str">
        <f>INDEX(PDC!$F$42:$G$60,MATCH('RP2016'!$AO602,PDC!$F$42:$F$60,0),2)</f>
        <v>Activités financières et d'assurance</v>
      </c>
      <c r="AN602">
        <v>8431</v>
      </c>
      <c r="AO602" t="s">
        <v>223</v>
      </c>
      <c r="AP602">
        <v>1113.1099999999999</v>
      </c>
      <c r="AQ602">
        <v>1816.72</v>
      </c>
      <c r="AR602">
        <v>85.79</v>
      </c>
      <c r="AS602">
        <v>178.94</v>
      </c>
      <c r="AT602">
        <f t="shared" si="171"/>
        <v>2929.83</v>
      </c>
      <c r="AU602">
        <f t="shared" si="172"/>
        <v>264.73</v>
      </c>
      <c r="AV602" s="82">
        <f t="shared" si="173"/>
        <v>1113.1099999999999</v>
      </c>
      <c r="AW602" s="82">
        <f t="shared" si="174"/>
        <v>1816.72</v>
      </c>
      <c r="AX602" s="82">
        <f t="shared" si="175"/>
        <v>85.79</v>
      </c>
      <c r="AY602" s="82">
        <f t="shared" si="176"/>
        <v>178.94</v>
      </c>
      <c r="AZ602" s="82">
        <f t="shared" si="177"/>
        <v>2929.83</v>
      </c>
      <c r="BA602" s="82">
        <f t="shared" si="178"/>
        <v>264.73</v>
      </c>
      <c r="BB602" s="82">
        <f t="shared" si="179"/>
        <v>3194.56</v>
      </c>
      <c r="BE602" t="str">
        <f t="shared" si="180"/>
        <v>8416_DE_TP2_SEXE1</v>
      </c>
      <c r="BF602">
        <v>1</v>
      </c>
      <c r="BG602" t="s">
        <v>200</v>
      </c>
      <c r="BH602" t="s">
        <v>318</v>
      </c>
      <c r="BI602" t="s">
        <v>149</v>
      </c>
      <c r="BJ602" s="61">
        <v>17.807085874672801</v>
      </c>
      <c r="BK602" s="61">
        <f t="shared" si="181"/>
        <v>17.807085874672801</v>
      </c>
    </row>
    <row r="603" spans="1:63" x14ac:dyDescent="0.35">
      <c r="A603" t="str">
        <f t="shared" si="167"/>
        <v>8406_Fabrication de denrées alimentaires, de boissons et de produits à base de tabac_2</v>
      </c>
      <c r="B603" t="str">
        <f>INDEX(PDC!$F$1:$G$40,MATCH('RP2016'!C603,PDC!F:F,0),MATCH(PDC!$G$1,PDC!$F$1:$G$1,0))</f>
        <v>Fabrication de denrées alimentaires, de boissons et de produits à base de tabac</v>
      </c>
      <c r="C603" t="s">
        <v>202</v>
      </c>
      <c r="D603" t="s">
        <v>129</v>
      </c>
      <c r="E603" t="s">
        <v>200</v>
      </c>
      <c r="F603" s="58">
        <v>821.75647277295195</v>
      </c>
      <c r="G603">
        <f t="shared" si="182"/>
        <v>821.75647277295195</v>
      </c>
      <c r="AC603" t="str">
        <f t="shared" si="168"/>
        <v>8409_Cadres administratifs et commerciaux d'entreprise_2</v>
      </c>
      <c r="AD603" t="str">
        <f>INDEX(PDC!$I$1:$L$33,MATCH('RP2016'!AF603,PDC!I:I,0),MATCH(PDC!$K$1,PDC!$I$1:$L$1,0))</f>
        <v>Cadres administratifs et commerciaux d'entreprise</v>
      </c>
      <c r="AE603" t="s">
        <v>200</v>
      </c>
      <c r="AF603" t="s">
        <v>277</v>
      </c>
      <c r="AG603" t="s">
        <v>135</v>
      </c>
      <c r="AH603" s="58">
        <v>6141.5736100075101</v>
      </c>
      <c r="AI603">
        <f t="shared" si="169"/>
        <v>6141.5736100075101</v>
      </c>
      <c r="AL603" t="str">
        <f t="shared" si="170"/>
        <v>8431_Activités immobilières</v>
      </c>
      <c r="AM603" t="str">
        <f>INDEX(PDC!$F$42:$G$60,MATCH('RP2016'!$AO603,PDC!$F$42:$F$60,0),2)</f>
        <v>Activités immobilières</v>
      </c>
      <c r="AN603">
        <v>8431</v>
      </c>
      <c r="AO603" t="s">
        <v>224</v>
      </c>
      <c r="AP603">
        <v>304.95</v>
      </c>
      <c r="AQ603">
        <v>590.73</v>
      </c>
      <c r="AR603">
        <v>45.18</v>
      </c>
      <c r="AS603">
        <v>79.77</v>
      </c>
      <c r="AT603">
        <f t="shared" si="171"/>
        <v>895.68000000000006</v>
      </c>
      <c r="AU603">
        <f t="shared" si="172"/>
        <v>124.94999999999999</v>
      </c>
      <c r="AV603" s="82">
        <f t="shared" si="173"/>
        <v>304.95</v>
      </c>
      <c r="AW603" s="82">
        <f t="shared" si="174"/>
        <v>590.73</v>
      </c>
      <c r="AX603" s="82">
        <f t="shared" si="175"/>
        <v>45.18</v>
      </c>
      <c r="AY603" s="82">
        <f t="shared" si="176"/>
        <v>79.77</v>
      </c>
      <c r="AZ603" s="82">
        <f t="shared" si="177"/>
        <v>895.68000000000006</v>
      </c>
      <c r="BA603" s="82">
        <f t="shared" si="178"/>
        <v>124.94999999999999</v>
      </c>
      <c r="BB603" s="82">
        <f t="shared" si="179"/>
        <v>1020.6300000000001</v>
      </c>
      <c r="BE603" t="str">
        <f t="shared" si="180"/>
        <v>8416_FZ_TP1_SEXE1</v>
      </c>
      <c r="BF603">
        <v>1</v>
      </c>
      <c r="BG603" t="s">
        <v>199</v>
      </c>
      <c r="BH603" t="s">
        <v>216</v>
      </c>
      <c r="BI603" t="s">
        <v>149</v>
      </c>
      <c r="BJ603" s="61">
        <v>5023.1141014466803</v>
      </c>
      <c r="BK603" s="61">
        <f t="shared" si="181"/>
        <v>5023.1141014466803</v>
      </c>
    </row>
    <row r="604" spans="1:63" x14ac:dyDescent="0.35">
      <c r="A604" t="str">
        <f t="shared" si="167"/>
        <v>8406_Fabrication de textiles, industries de l'habillement, industrie du cuir et de la chaussure_1</v>
      </c>
      <c r="B604" t="str">
        <f>INDEX(PDC!$F$1:$G$40,MATCH('RP2016'!C604,PDC!F:F,0),MATCH(PDC!$G$1,PDC!$F$1:$G$1,0))</f>
        <v>Fabrication de textiles, industries de l'habillement, industrie du cuir et de la chaussure</v>
      </c>
      <c r="C604" t="s">
        <v>203</v>
      </c>
      <c r="D604" t="s">
        <v>129</v>
      </c>
      <c r="E604" t="s">
        <v>199</v>
      </c>
      <c r="F604" s="58">
        <v>1273.3232010003701</v>
      </c>
      <c r="G604">
        <f t="shared" si="182"/>
        <v>1273.3232010003701</v>
      </c>
      <c r="AC604" t="str">
        <f t="shared" si="168"/>
        <v>8409_Ingénieurs et cadres techniques d'entreprise_1</v>
      </c>
      <c r="AD604" t="str">
        <f>INDEX(PDC!$I$1:$L$33,MATCH('RP2016'!AF604,PDC!I:I,0),MATCH(PDC!$K$1,PDC!$I$1:$L$1,0))</f>
        <v>Ingénieurs et cadres techniques d'entreprise</v>
      </c>
      <c r="AE604" t="s">
        <v>199</v>
      </c>
      <c r="AF604" t="s">
        <v>101</v>
      </c>
      <c r="AG604" t="s">
        <v>135</v>
      </c>
      <c r="AH604" s="58">
        <v>20142.698060208601</v>
      </c>
      <c r="AI604">
        <f t="shared" si="169"/>
        <v>20142.698060208601</v>
      </c>
      <c r="AL604" t="str">
        <f t="shared" si="170"/>
        <v>8431_Activités scientifiques et techniques ; services administratifs et de soutien</v>
      </c>
      <c r="AM604" t="str">
        <f>INDEX(PDC!$F$42:$G$60,MATCH('RP2016'!$AO604,PDC!$F$42:$F$60,0),2)</f>
        <v>Activités scientifiques et techniques ; services administratifs et de soutien</v>
      </c>
      <c r="AN604">
        <v>8431</v>
      </c>
      <c r="AO604" t="s">
        <v>320</v>
      </c>
      <c r="AP604">
        <v>2677.49</v>
      </c>
      <c r="AQ604">
        <v>3184.3</v>
      </c>
      <c r="AR604">
        <v>2092.59</v>
      </c>
      <c r="AS604">
        <v>1161.06</v>
      </c>
      <c r="AT604">
        <f t="shared" si="171"/>
        <v>5861.79</v>
      </c>
      <c r="AU604">
        <f t="shared" si="172"/>
        <v>3253.65</v>
      </c>
      <c r="AV604" s="82">
        <f t="shared" si="173"/>
        <v>2677.49</v>
      </c>
      <c r="AW604" s="82">
        <f t="shared" si="174"/>
        <v>3184.3</v>
      </c>
      <c r="AX604" s="82">
        <f t="shared" si="175"/>
        <v>2092.59</v>
      </c>
      <c r="AY604" s="82">
        <f t="shared" si="176"/>
        <v>1161.06</v>
      </c>
      <c r="AZ604" s="82">
        <f t="shared" si="177"/>
        <v>5861.79</v>
      </c>
      <c r="BA604" s="82">
        <f t="shared" si="178"/>
        <v>3253.65</v>
      </c>
      <c r="BB604" s="82">
        <f t="shared" si="179"/>
        <v>9115.44</v>
      </c>
      <c r="BE604" t="str">
        <f t="shared" si="180"/>
        <v>8416_FZ_TP2_SEXE1</v>
      </c>
      <c r="BF604">
        <v>1</v>
      </c>
      <c r="BG604" t="s">
        <v>200</v>
      </c>
      <c r="BH604" t="s">
        <v>216</v>
      </c>
      <c r="BI604" t="s">
        <v>149</v>
      </c>
      <c r="BJ604" s="61">
        <v>246.86248843100299</v>
      </c>
      <c r="BK604" s="61">
        <f t="shared" si="181"/>
        <v>246.86248843100299</v>
      </c>
    </row>
    <row r="605" spans="1:63" x14ac:dyDescent="0.35">
      <c r="A605" t="str">
        <f t="shared" si="167"/>
        <v>8406_Fabrication de textiles, industries de l'habillement, industrie du cuir et de la chaussure_2</v>
      </c>
      <c r="B605" t="str">
        <f>INDEX(PDC!$F$1:$G$40,MATCH('RP2016'!C605,PDC!F:F,0),MATCH(PDC!$G$1,PDC!$F$1:$G$1,0))</f>
        <v>Fabrication de textiles, industries de l'habillement, industrie du cuir et de la chaussure</v>
      </c>
      <c r="C605" t="s">
        <v>203</v>
      </c>
      <c r="D605" t="s">
        <v>129</v>
      </c>
      <c r="E605" t="s">
        <v>200</v>
      </c>
      <c r="F605" s="58">
        <v>867.81480520804803</v>
      </c>
      <c r="G605">
        <f t="shared" si="182"/>
        <v>867.81480520804803</v>
      </c>
      <c r="AC605" t="str">
        <f t="shared" si="168"/>
        <v>8409_Ingénieurs et cadres techniques d'entreprise_2</v>
      </c>
      <c r="AD605" t="str">
        <f>INDEX(PDC!$I$1:$L$33,MATCH('RP2016'!AF605,PDC!I:I,0),MATCH(PDC!$K$1,PDC!$I$1:$L$1,0))</f>
        <v>Ingénieurs et cadres techniques d'entreprise</v>
      </c>
      <c r="AE605" t="s">
        <v>200</v>
      </c>
      <c r="AF605" t="s">
        <v>101</v>
      </c>
      <c r="AG605" t="s">
        <v>135</v>
      </c>
      <c r="AH605" s="58">
        <v>5371.1273821960003</v>
      </c>
      <c r="AI605">
        <f t="shared" si="169"/>
        <v>5371.1273821960003</v>
      </c>
      <c r="AL605" t="str">
        <f t="shared" si="170"/>
        <v>8431_Administration publique, enseignement, santé humaine et action sociale</v>
      </c>
      <c r="AM605" t="str">
        <f>INDEX(PDC!$F$42:$G$60,MATCH('RP2016'!$AO605,PDC!$F$42:$F$60,0),2)</f>
        <v>Administration publique, enseignement, santé humaine et action sociale</v>
      </c>
      <c r="AN605">
        <v>8431</v>
      </c>
      <c r="AO605" t="s">
        <v>321</v>
      </c>
      <c r="AP605">
        <v>3260.19</v>
      </c>
      <c r="AQ605">
        <v>10626.28</v>
      </c>
      <c r="AR605">
        <v>1207.27</v>
      </c>
      <c r="AS605">
        <v>3115.29</v>
      </c>
      <c r="AT605">
        <f t="shared" si="171"/>
        <v>13886.470000000001</v>
      </c>
      <c r="AU605">
        <f t="shared" si="172"/>
        <v>4322.5599999999995</v>
      </c>
      <c r="AV605" s="82">
        <f t="shared" si="173"/>
        <v>3260.19</v>
      </c>
      <c r="AW605" s="82">
        <f t="shared" si="174"/>
        <v>10626.28</v>
      </c>
      <c r="AX605" s="82">
        <f t="shared" si="175"/>
        <v>1207.27</v>
      </c>
      <c r="AY605" s="82">
        <f t="shared" si="176"/>
        <v>3115.29</v>
      </c>
      <c r="AZ605" s="82">
        <f t="shared" si="177"/>
        <v>13886.470000000001</v>
      </c>
      <c r="BA605" s="82">
        <f t="shared" si="178"/>
        <v>4322.5599999999995</v>
      </c>
      <c r="BB605" s="82">
        <f t="shared" si="179"/>
        <v>18209.03</v>
      </c>
      <c r="BE605" t="str">
        <f t="shared" si="180"/>
        <v>8416_GZ_TP1_SEXE1</v>
      </c>
      <c r="BF605">
        <v>1</v>
      </c>
      <c r="BG605" t="s">
        <v>199</v>
      </c>
      <c r="BH605" t="s">
        <v>217</v>
      </c>
      <c r="BI605" t="s">
        <v>149</v>
      </c>
      <c r="BJ605" s="61">
        <v>6414.6230502939297</v>
      </c>
      <c r="BK605" s="61">
        <f t="shared" si="181"/>
        <v>6414.6230502939297</v>
      </c>
    </row>
    <row r="606" spans="1:63" x14ac:dyDescent="0.35">
      <c r="A606" t="str">
        <f t="shared" si="167"/>
        <v>8406_Travail du bois, industries du papier et imprimerie _1</v>
      </c>
      <c r="B606" t="str">
        <f>INDEX(PDC!$F$1:$G$40,MATCH('RP2016'!C606,PDC!F:F,0),MATCH(PDC!$G$1,PDC!$F$1:$G$1,0))</f>
        <v xml:space="preserve">Travail du bois, industries du papier et imprimerie </v>
      </c>
      <c r="C606" t="s">
        <v>204</v>
      </c>
      <c r="D606" t="s">
        <v>129</v>
      </c>
      <c r="E606" t="s">
        <v>199</v>
      </c>
      <c r="F606" s="58">
        <v>555.78210239602595</v>
      </c>
      <c r="G606">
        <f t="shared" si="182"/>
        <v>555.78210239602595</v>
      </c>
      <c r="AC606" t="str">
        <f t="shared" si="168"/>
        <v>8409_Professeurs des écoles, instituteurs et assimilés_1</v>
      </c>
      <c r="AD606" t="str">
        <f>INDEX(PDC!$I$1:$L$33,MATCH('RP2016'!AF606,PDC!I:I,0),MATCH(PDC!$K$1,PDC!$I$1:$L$1,0))</f>
        <v>Professeurs des écoles, instituteurs et assimilés</v>
      </c>
      <c r="AE606" t="s">
        <v>199</v>
      </c>
      <c r="AF606" t="s">
        <v>103</v>
      </c>
      <c r="AG606" t="s">
        <v>135</v>
      </c>
      <c r="AH606" s="58">
        <v>1897.6865133989099</v>
      </c>
      <c r="AI606">
        <f t="shared" si="169"/>
        <v>1897.6865133989099</v>
      </c>
      <c r="AL606" t="str">
        <f t="shared" si="170"/>
        <v>8431_Autres activités de services</v>
      </c>
      <c r="AM606" t="str">
        <f>INDEX(PDC!$F$42:$G$60,MATCH('RP2016'!$AO606,PDC!$F$42:$F$60,0),2)</f>
        <v>Autres activités de services</v>
      </c>
      <c r="AN606">
        <v>8431</v>
      </c>
      <c r="AO606" t="s">
        <v>322</v>
      </c>
      <c r="AP606">
        <v>1263.5999999999999</v>
      </c>
      <c r="AQ606">
        <v>2228.8000000000002</v>
      </c>
      <c r="AR606">
        <v>479.12</v>
      </c>
      <c r="AS606">
        <v>716.31</v>
      </c>
      <c r="AT606">
        <f t="shared" si="171"/>
        <v>3492.4</v>
      </c>
      <c r="AU606">
        <f t="shared" si="172"/>
        <v>1195.4299999999998</v>
      </c>
      <c r="AV606" s="82">
        <f t="shared" si="173"/>
        <v>1263.5999999999999</v>
      </c>
      <c r="AW606" s="82">
        <f t="shared" si="174"/>
        <v>2228.8000000000002</v>
      </c>
      <c r="AX606" s="82">
        <f t="shared" si="175"/>
        <v>479.12</v>
      </c>
      <c r="AY606" s="82">
        <f t="shared" si="176"/>
        <v>716.31</v>
      </c>
      <c r="AZ606" s="82">
        <f t="shared" si="177"/>
        <v>3492.4</v>
      </c>
      <c r="BA606" s="82">
        <f t="shared" si="178"/>
        <v>1195.4299999999998</v>
      </c>
      <c r="BB606" s="82">
        <f t="shared" si="179"/>
        <v>4687.83</v>
      </c>
      <c r="BE606" t="str">
        <f t="shared" si="180"/>
        <v>8416_GZ_TP2_SEXE1</v>
      </c>
      <c r="BF606">
        <v>1</v>
      </c>
      <c r="BG606" t="s">
        <v>200</v>
      </c>
      <c r="BH606" t="s">
        <v>217</v>
      </c>
      <c r="BI606" t="s">
        <v>149</v>
      </c>
      <c r="BJ606" s="61">
        <v>576.06305445164605</v>
      </c>
      <c r="BK606" s="61">
        <f t="shared" si="181"/>
        <v>576.06305445164605</v>
      </c>
    </row>
    <row r="607" spans="1:63" x14ac:dyDescent="0.35">
      <c r="A607" t="str">
        <f t="shared" si="167"/>
        <v>8406_Travail du bois, industries du papier et imprimerie _2</v>
      </c>
      <c r="B607" t="str">
        <f>INDEX(PDC!$F$1:$G$40,MATCH('RP2016'!C607,PDC!F:F,0),MATCH(PDC!$G$1,PDC!$F$1:$G$1,0))</f>
        <v xml:space="preserve">Travail du bois, industries du papier et imprimerie </v>
      </c>
      <c r="C607" t="s">
        <v>204</v>
      </c>
      <c r="D607" t="s">
        <v>129</v>
      </c>
      <c r="E607" t="s">
        <v>200</v>
      </c>
      <c r="F607" s="58">
        <v>206.46665193688699</v>
      </c>
      <c r="G607">
        <f t="shared" si="182"/>
        <v>206.46665193688699</v>
      </c>
      <c r="AC607" t="str">
        <f t="shared" si="168"/>
        <v>8409_Professeurs des écoles, instituteurs et assimilés_2</v>
      </c>
      <c r="AD607" t="str">
        <f>INDEX(PDC!$I$1:$L$33,MATCH('RP2016'!AF607,PDC!I:I,0),MATCH(PDC!$K$1,PDC!$I$1:$L$1,0))</f>
        <v>Professeurs des écoles, instituteurs et assimilés</v>
      </c>
      <c r="AE607" t="s">
        <v>200</v>
      </c>
      <c r="AF607" t="s">
        <v>103</v>
      </c>
      <c r="AG607" t="s">
        <v>135</v>
      </c>
      <c r="AH607" s="58">
        <v>2274.6433247206301</v>
      </c>
      <c r="AI607">
        <f t="shared" si="169"/>
        <v>2274.6433247206301</v>
      </c>
      <c r="AL607" t="str">
        <f t="shared" si="170"/>
        <v>8431_Tous secteurs</v>
      </c>
      <c r="AM607" t="str">
        <f>INDEX(PDC!$F$42:$G$60,MATCH('RP2016'!$AO607,PDC!$F$42:$F$60,0),2)</f>
        <v>Tous secteurs</v>
      </c>
      <c r="AN607">
        <v>8431</v>
      </c>
      <c r="AO607" t="s">
        <v>78</v>
      </c>
      <c r="AP607">
        <v>38269.71</v>
      </c>
      <c r="AQ607">
        <v>33238.29</v>
      </c>
      <c r="AR607">
        <v>7277.28</v>
      </c>
      <c r="AS607">
        <v>7314.08</v>
      </c>
      <c r="AT607">
        <f t="shared" si="171"/>
        <v>71508</v>
      </c>
      <c r="AU607">
        <f t="shared" si="172"/>
        <v>14591.36</v>
      </c>
      <c r="AV607" s="82">
        <f t="shared" si="173"/>
        <v>38269.71</v>
      </c>
      <c r="AW607" s="82">
        <f t="shared" si="174"/>
        <v>33238.29</v>
      </c>
      <c r="AX607" s="82">
        <f t="shared" si="175"/>
        <v>7277.28</v>
      </c>
      <c r="AY607" s="82">
        <f t="shared" si="176"/>
        <v>7314.08</v>
      </c>
      <c r="AZ607" s="82">
        <f t="shared" si="177"/>
        <v>71508</v>
      </c>
      <c r="BA607" s="82">
        <f t="shared" si="178"/>
        <v>14591.36</v>
      </c>
      <c r="BB607" s="82">
        <f t="shared" si="179"/>
        <v>86099.36</v>
      </c>
      <c r="BE607" t="str">
        <f t="shared" si="180"/>
        <v>8416_HZ_TP1_SEXE1</v>
      </c>
      <c r="BF607">
        <v>1</v>
      </c>
      <c r="BG607" t="s">
        <v>199</v>
      </c>
      <c r="BH607" t="s">
        <v>218</v>
      </c>
      <c r="BI607" t="s">
        <v>149</v>
      </c>
      <c r="BJ607" s="61">
        <v>2056.7986927397001</v>
      </c>
      <c r="BK607" s="61">
        <f t="shared" si="181"/>
        <v>2056.7986927397001</v>
      </c>
    </row>
    <row r="608" spans="1:63" x14ac:dyDescent="0.35">
      <c r="A608" t="str">
        <f t="shared" si="167"/>
        <v>8406_Cokéfaction et raffinage_1</v>
      </c>
      <c r="B608" t="str">
        <f>INDEX(PDC!$F$1:$G$40,MATCH('RP2016'!C608,PDC!F:F,0),MATCH(PDC!$G$1,PDC!$F$1:$G$1,0))</f>
        <v>Cokéfaction et raffinage</v>
      </c>
      <c r="C608" t="s">
        <v>236</v>
      </c>
      <c r="D608" t="s">
        <v>129</v>
      </c>
      <c r="E608" t="s">
        <v>199</v>
      </c>
      <c r="F608" s="58">
        <v>8.1024791395556797</v>
      </c>
      <c r="G608">
        <f t="shared" si="182"/>
        <v>8.1024791395556797</v>
      </c>
      <c r="AC608" t="str">
        <f t="shared" si="168"/>
        <v>8409_Professions intermédiaires de la santé et du travail social_1</v>
      </c>
      <c r="AD608" t="str">
        <f>INDEX(PDC!$I$1:$L$33,MATCH('RP2016'!AF608,PDC!I:I,0),MATCH(PDC!$K$1,PDC!$I$1:$L$1,0))</f>
        <v>Professions intermédiaires de la santé et du travail social</v>
      </c>
      <c r="AE608" t="s">
        <v>199</v>
      </c>
      <c r="AF608" t="s">
        <v>105</v>
      </c>
      <c r="AG608" t="s">
        <v>135</v>
      </c>
      <c r="AH608" s="58">
        <v>1726.8218666315099</v>
      </c>
      <c r="AI608">
        <f t="shared" si="169"/>
        <v>1726.8218666315099</v>
      </c>
      <c r="AL608" t="str">
        <f t="shared" si="170"/>
        <v>8432_Agriculture, sylviculture et pêche</v>
      </c>
      <c r="AM608" t="str">
        <f>INDEX(PDC!$F$42:$G$60,MATCH('RP2016'!$AO608,PDC!$F$42:$F$60,0),2)</f>
        <v>Agriculture, sylviculture et pêche</v>
      </c>
      <c r="AN608">
        <v>8432</v>
      </c>
      <c r="AO608" t="s">
        <v>198</v>
      </c>
      <c r="AP608">
        <v>323.38</v>
      </c>
      <c r="AQ608">
        <v>88.74</v>
      </c>
      <c r="AR608">
        <v>66.17</v>
      </c>
      <c r="AS608">
        <v>39.979999999999997</v>
      </c>
      <c r="AT608">
        <f t="shared" si="171"/>
        <v>412.12</v>
      </c>
      <c r="AU608">
        <f t="shared" si="172"/>
        <v>106.15</v>
      </c>
      <c r="AV608" s="82">
        <f t="shared" si="173"/>
        <v>323.38</v>
      </c>
      <c r="AW608" s="82">
        <f t="shared" si="174"/>
        <v>88.74</v>
      </c>
      <c r="AX608" s="82">
        <f t="shared" si="175"/>
        <v>66.17</v>
      </c>
      <c r="AY608" s="82">
        <f t="shared" si="176"/>
        <v>39.979999999999997</v>
      </c>
      <c r="AZ608" s="82">
        <f t="shared" si="177"/>
        <v>412.12</v>
      </c>
      <c r="BA608" s="82">
        <f t="shared" si="178"/>
        <v>106.15</v>
      </c>
      <c r="BB608" s="82">
        <f t="shared" si="179"/>
        <v>518.27</v>
      </c>
      <c r="BE608" t="str">
        <f t="shared" si="180"/>
        <v>8416_HZ_TP2_SEXE1</v>
      </c>
      <c r="BF608">
        <v>1</v>
      </c>
      <c r="BG608" t="s">
        <v>200</v>
      </c>
      <c r="BH608" t="s">
        <v>218</v>
      </c>
      <c r="BI608" t="s">
        <v>149</v>
      </c>
      <c r="BJ608" s="61">
        <v>227.76048085340199</v>
      </c>
      <c r="BK608" s="61">
        <f t="shared" si="181"/>
        <v>227.76048085340199</v>
      </c>
    </row>
    <row r="609" spans="1:63" x14ac:dyDescent="0.35">
      <c r="A609" t="str">
        <f t="shared" si="167"/>
        <v>8406_Industrie chimique_1</v>
      </c>
      <c r="B609" t="str">
        <f>INDEX(PDC!$F$1:$G$40,MATCH('RP2016'!C609,PDC!F:F,0),MATCH(PDC!$G$1,PDC!$F$1:$G$1,0))</f>
        <v>Industrie chimique</v>
      </c>
      <c r="C609" t="s">
        <v>205</v>
      </c>
      <c r="D609" t="s">
        <v>129</v>
      </c>
      <c r="E609" t="s">
        <v>199</v>
      </c>
      <c r="F609" s="58">
        <v>264.18766896450899</v>
      </c>
      <c r="G609">
        <f t="shared" si="182"/>
        <v>264.18766896450899</v>
      </c>
      <c r="AC609" t="str">
        <f t="shared" si="168"/>
        <v>8409_Professions intermédiaires de la santé et du travail social_2</v>
      </c>
      <c r="AD609" t="str">
        <f>INDEX(PDC!$I$1:$L$33,MATCH('RP2016'!AF609,PDC!I:I,0),MATCH(PDC!$K$1,PDC!$I$1:$L$1,0))</f>
        <v>Professions intermédiaires de la santé et du travail social</v>
      </c>
      <c r="AE609" t="s">
        <v>200</v>
      </c>
      <c r="AF609" t="s">
        <v>105</v>
      </c>
      <c r="AG609" t="s">
        <v>135</v>
      </c>
      <c r="AH609" s="58">
        <v>6241.9455272754003</v>
      </c>
      <c r="AI609">
        <f t="shared" si="169"/>
        <v>6241.9455272754003</v>
      </c>
      <c r="AL609" t="str">
        <f t="shared" si="170"/>
        <v>8432_Fabrication de denrées alimentaires, de boissons et  de produits à base de tabac</v>
      </c>
      <c r="AM609" t="str">
        <f>INDEX(PDC!$F$42:$G$60,MATCH('RP2016'!$AO609,PDC!$F$42:$F$60,0),2)</f>
        <v>Fabrication de denrées alimentaires, de boissons et  de produits à base de tabac</v>
      </c>
      <c r="AN609">
        <v>8432</v>
      </c>
      <c r="AO609" t="s">
        <v>314</v>
      </c>
      <c r="AP609">
        <v>842.32</v>
      </c>
      <c r="AQ609">
        <v>514.53</v>
      </c>
      <c r="AR609">
        <v>80.83</v>
      </c>
      <c r="AS609">
        <v>93.18</v>
      </c>
      <c r="AT609">
        <f t="shared" si="171"/>
        <v>1356.85</v>
      </c>
      <c r="AU609">
        <f t="shared" si="172"/>
        <v>174.01</v>
      </c>
      <c r="AV609" s="82">
        <f t="shared" si="173"/>
        <v>842.32</v>
      </c>
      <c r="AW609" s="82">
        <f t="shared" si="174"/>
        <v>514.53</v>
      </c>
      <c r="AX609" s="82">
        <f t="shared" si="175"/>
        <v>80.83</v>
      </c>
      <c r="AY609" s="82">
        <f t="shared" si="176"/>
        <v>93.18</v>
      </c>
      <c r="AZ609" s="82">
        <f t="shared" si="177"/>
        <v>1356.85</v>
      </c>
      <c r="BA609" s="82">
        <f t="shared" si="178"/>
        <v>174.01</v>
      </c>
      <c r="BB609" s="82">
        <f t="shared" si="179"/>
        <v>1530.86</v>
      </c>
      <c r="BE609" t="str">
        <f t="shared" si="180"/>
        <v>8416_IZ_TP1_SEXE1</v>
      </c>
      <c r="BF609">
        <v>1</v>
      </c>
      <c r="BG609" t="s">
        <v>199</v>
      </c>
      <c r="BH609" t="s">
        <v>219</v>
      </c>
      <c r="BI609" t="s">
        <v>149</v>
      </c>
      <c r="BJ609" s="61">
        <v>1811.14928150737</v>
      </c>
      <c r="BK609" s="61">
        <f t="shared" si="181"/>
        <v>1811.14928150737</v>
      </c>
    </row>
    <row r="610" spans="1:63" x14ac:dyDescent="0.35">
      <c r="A610" t="str">
        <f t="shared" si="167"/>
        <v>8406_Industrie chimique_2</v>
      </c>
      <c r="B610" t="str">
        <f>INDEX(PDC!$F$1:$G$40,MATCH('RP2016'!C610,PDC!F:F,0),MATCH(PDC!$G$1,PDC!$F$1:$G$1,0))</f>
        <v>Industrie chimique</v>
      </c>
      <c r="C610" t="s">
        <v>205</v>
      </c>
      <c r="D610" t="s">
        <v>129</v>
      </c>
      <c r="E610" t="s">
        <v>200</v>
      </c>
      <c r="F610" s="58">
        <v>137.06526278157301</v>
      </c>
      <c r="G610">
        <f t="shared" si="182"/>
        <v>137.06526278157301</v>
      </c>
      <c r="AC610" t="str">
        <f t="shared" si="168"/>
        <v>8409_Clergé, religieux_1</v>
      </c>
      <c r="AD610" t="str">
        <f>INDEX(PDC!$I$1:$L$33,MATCH('RP2016'!AF610,PDC!I:I,0),MATCH(PDC!$K$1,PDC!$I$1:$L$1,0))</f>
        <v>Clergé, religieux</v>
      </c>
      <c r="AE610" t="s">
        <v>199</v>
      </c>
      <c r="AF610" t="s">
        <v>292</v>
      </c>
      <c r="AG610" t="s">
        <v>135</v>
      </c>
      <c r="AH610" s="58">
        <v>100.28362875281999</v>
      </c>
      <c r="AI610">
        <f t="shared" si="169"/>
        <v>100.28362875281999</v>
      </c>
      <c r="AL610" t="str">
        <f t="shared" si="170"/>
        <v>8432_Fabrication d'équipements électriques, électroniques, informatiques ; fabrication de machines</v>
      </c>
      <c r="AM610" t="str">
        <f>INDEX(PDC!$F$42:$G$60,MATCH('RP2016'!$AO610,PDC!$F$42:$F$60,0),2)</f>
        <v>Fabrication d'équipements électriques, électroniques, informatiques ; fabrication de machines</v>
      </c>
      <c r="AN610">
        <v>8432</v>
      </c>
      <c r="AO610" t="s">
        <v>315</v>
      </c>
      <c r="AP610">
        <v>324.8</v>
      </c>
      <c r="AQ610">
        <v>216.48</v>
      </c>
      <c r="AR610">
        <v>20.03</v>
      </c>
      <c r="AS610">
        <v>3.06</v>
      </c>
      <c r="AT610">
        <f t="shared" si="171"/>
        <v>541.28</v>
      </c>
      <c r="AU610">
        <f t="shared" si="172"/>
        <v>23.09</v>
      </c>
      <c r="AV610" s="82">
        <f t="shared" si="173"/>
        <v>324.8</v>
      </c>
      <c r="AW610" s="82">
        <f t="shared" si="174"/>
        <v>216.48</v>
      </c>
      <c r="AX610" s="82">
        <f t="shared" si="175"/>
        <v>20.03</v>
      </c>
      <c r="AY610" s="82" t="str">
        <f t="shared" si="176"/>
        <v>(s)</v>
      </c>
      <c r="AZ610" s="82">
        <f t="shared" si="177"/>
        <v>541.28</v>
      </c>
      <c r="BA610" s="82">
        <f t="shared" si="178"/>
        <v>23.09</v>
      </c>
      <c r="BB610" s="82">
        <f t="shared" si="179"/>
        <v>564.37</v>
      </c>
      <c r="BE610" t="str">
        <f t="shared" si="180"/>
        <v>8416_IZ_TP2_SEXE1</v>
      </c>
      <c r="BF610">
        <v>1</v>
      </c>
      <c r="BG610" t="s">
        <v>200</v>
      </c>
      <c r="BH610" t="s">
        <v>219</v>
      </c>
      <c r="BI610" t="s">
        <v>149</v>
      </c>
      <c r="BJ610" s="61">
        <v>247.64264427327899</v>
      </c>
      <c r="BK610" s="61">
        <f t="shared" si="181"/>
        <v>247.64264427327899</v>
      </c>
    </row>
    <row r="611" spans="1:63" x14ac:dyDescent="0.35">
      <c r="A611" t="str">
        <f t="shared" si="167"/>
        <v>8406_Industrie pharmaceutique_1</v>
      </c>
      <c r="B611" t="str">
        <f>INDEX(PDC!$F$1:$G$40,MATCH('RP2016'!C611,PDC!F:F,0),MATCH(PDC!$G$1,PDC!$F$1:$G$1,0))</f>
        <v>Industrie pharmaceutique</v>
      </c>
      <c r="C611" t="s">
        <v>206</v>
      </c>
      <c r="D611" t="s">
        <v>129</v>
      </c>
      <c r="E611" t="s">
        <v>199</v>
      </c>
      <c r="F611" s="58">
        <v>246.045773704872</v>
      </c>
      <c r="G611">
        <f t="shared" si="182"/>
        <v>246.045773704872</v>
      </c>
      <c r="AC611" t="str">
        <f t="shared" si="168"/>
        <v>8409_Clergé, religieux_2</v>
      </c>
      <c r="AD611" t="str">
        <f>INDEX(PDC!$I$1:$L$33,MATCH('RP2016'!AF611,PDC!I:I,0),MATCH(PDC!$K$1,PDC!$I$1:$L$1,0))</f>
        <v>Clergé, religieux</v>
      </c>
      <c r="AE611" t="s">
        <v>200</v>
      </c>
      <c r="AF611" t="s">
        <v>292</v>
      </c>
      <c r="AG611" t="s">
        <v>135</v>
      </c>
      <c r="AH611" s="58">
        <v>48.400731089292997</v>
      </c>
      <c r="AI611">
        <f t="shared" si="169"/>
        <v>48.400731089292997</v>
      </c>
      <c r="AL611" t="str">
        <f t="shared" si="170"/>
        <v>8432_Fabrication de matériels de transport</v>
      </c>
      <c r="AM611" t="str">
        <f>INDEX(PDC!$F$42:$G$60,MATCH('RP2016'!$AO611,PDC!$F$42:$F$60,0),2)</f>
        <v>Fabrication de matériels de transport</v>
      </c>
      <c r="AN611">
        <v>8432</v>
      </c>
      <c r="AO611" t="s">
        <v>316</v>
      </c>
      <c r="AP611">
        <v>147.24</v>
      </c>
      <c r="AQ611">
        <v>23.91</v>
      </c>
      <c r="AR611">
        <v>10.08</v>
      </c>
      <c r="AT611">
        <f t="shared" si="171"/>
        <v>171.15</v>
      </c>
      <c r="AU611">
        <f t="shared" si="172"/>
        <v>10.08</v>
      </c>
      <c r="AV611" s="82">
        <f t="shared" si="173"/>
        <v>147.24</v>
      </c>
      <c r="AW611" s="82">
        <f t="shared" si="174"/>
        <v>23.91</v>
      </c>
      <c r="AX611" s="82">
        <f t="shared" si="175"/>
        <v>10.08</v>
      </c>
      <c r="AY611" s="82">
        <f t="shared" si="176"/>
        <v>0</v>
      </c>
      <c r="AZ611" s="82">
        <f t="shared" si="177"/>
        <v>171.15</v>
      </c>
      <c r="BA611" s="82">
        <f t="shared" si="178"/>
        <v>10.08</v>
      </c>
      <c r="BB611" s="82">
        <f t="shared" si="179"/>
        <v>181.23000000000002</v>
      </c>
      <c r="BE611" t="str">
        <f t="shared" si="180"/>
        <v>8416_JZ_TP1_SEXE1</v>
      </c>
      <c r="BF611">
        <v>1</v>
      </c>
      <c r="BG611" t="s">
        <v>199</v>
      </c>
      <c r="BH611" t="s">
        <v>319</v>
      </c>
      <c r="BI611" t="s">
        <v>149</v>
      </c>
      <c r="BJ611" s="61">
        <v>446.41315440774099</v>
      </c>
      <c r="BK611" s="61">
        <f t="shared" si="181"/>
        <v>446.41315440774099</v>
      </c>
    </row>
    <row r="612" spans="1:63" x14ac:dyDescent="0.35">
      <c r="A612" t="str">
        <f t="shared" si="167"/>
        <v>8406_Industrie pharmaceutique_2</v>
      </c>
      <c r="B612" t="str">
        <f>INDEX(PDC!$F$1:$G$40,MATCH('RP2016'!C612,PDC!F:F,0),MATCH(PDC!$G$1,PDC!$F$1:$G$1,0))</f>
        <v>Industrie pharmaceutique</v>
      </c>
      <c r="C612" t="s">
        <v>206</v>
      </c>
      <c r="D612" t="s">
        <v>129</v>
      </c>
      <c r="E612" t="s">
        <v>200</v>
      </c>
      <c r="F612" s="58">
        <v>239.59398716725599</v>
      </c>
      <c r="G612">
        <f t="shared" si="182"/>
        <v>239.59398716725599</v>
      </c>
      <c r="AC612" t="str">
        <f t="shared" si="168"/>
        <v>8409_Professions intermédiaires administratives de la Fonction Publique_1</v>
      </c>
      <c r="AD612" t="str">
        <f>INDEX(PDC!$I$1:$L$33,MATCH('RP2016'!AF612,PDC!I:I,0),MATCH(PDC!$K$1,PDC!$I$1:$L$1,0))</f>
        <v>Professions intermédiaires administratives de la Fonction Publique</v>
      </c>
      <c r="AE612" t="s">
        <v>199</v>
      </c>
      <c r="AF612" t="s">
        <v>278</v>
      </c>
      <c r="AG612" t="s">
        <v>135</v>
      </c>
      <c r="AH612" s="58">
        <v>525.08265854529304</v>
      </c>
      <c r="AI612">
        <f t="shared" si="169"/>
        <v>525.08265854529304</v>
      </c>
      <c r="AL612" t="str">
        <f t="shared" si="170"/>
        <v>8432_Fabrication d'autres produits industriels</v>
      </c>
      <c r="AM612" t="str">
        <f>INDEX(PDC!$F$42:$G$60,MATCH('RP2016'!$AO612,PDC!$F$42:$F$60,0),2)</f>
        <v>Fabrication d'autres produits industriels</v>
      </c>
      <c r="AN612">
        <v>8432</v>
      </c>
      <c r="AO612" t="s">
        <v>317</v>
      </c>
      <c r="AP612">
        <v>2310.5</v>
      </c>
      <c r="AQ612">
        <v>1541.08</v>
      </c>
      <c r="AR612">
        <v>143.9</v>
      </c>
      <c r="AS612">
        <v>176.32</v>
      </c>
      <c r="AT612">
        <f t="shared" si="171"/>
        <v>3851.58</v>
      </c>
      <c r="AU612">
        <f t="shared" si="172"/>
        <v>320.22000000000003</v>
      </c>
      <c r="AV612" s="82">
        <f t="shared" si="173"/>
        <v>2310.5</v>
      </c>
      <c r="AW612" s="82">
        <f t="shared" si="174"/>
        <v>1541.08</v>
      </c>
      <c r="AX612" s="82">
        <f t="shared" si="175"/>
        <v>143.9</v>
      </c>
      <c r="AY612" s="82">
        <f t="shared" si="176"/>
        <v>176.32</v>
      </c>
      <c r="AZ612" s="82">
        <f t="shared" si="177"/>
        <v>3851.58</v>
      </c>
      <c r="BA612" s="82">
        <f t="shared" si="178"/>
        <v>320.22000000000003</v>
      </c>
      <c r="BB612" s="82">
        <f t="shared" si="179"/>
        <v>4171.8</v>
      </c>
      <c r="BE612" t="str">
        <f t="shared" si="180"/>
        <v>8416_JZ_TP2_SEXE1</v>
      </c>
      <c r="BF612">
        <v>1</v>
      </c>
      <c r="BG612" t="s">
        <v>200</v>
      </c>
      <c r="BH612" t="s">
        <v>319</v>
      </c>
      <c r="BI612" t="s">
        <v>149</v>
      </c>
      <c r="BJ612" s="61">
        <v>52.874706029892998</v>
      </c>
      <c r="BK612" s="61">
        <f t="shared" si="181"/>
        <v>52.874706029892998</v>
      </c>
    </row>
    <row r="613" spans="1:63" x14ac:dyDescent="0.35">
      <c r="A613" t="str">
        <f t="shared" si="167"/>
        <v>8406_Fabrication de produits en caoutchouc et en plastique ainsi que d'autres produits minéraux non métalliques_1</v>
      </c>
      <c r="B613" t="str">
        <f>INDEX(PDC!$F$1:$G$40,MATCH('RP2016'!C613,PDC!F:F,0),MATCH(PDC!$G$1,PDC!$F$1:$G$1,0))</f>
        <v>Fabrication de produits en caoutchouc et en plastique ainsi que d'autres produits minéraux non métalliques</v>
      </c>
      <c r="C613" t="s">
        <v>207</v>
      </c>
      <c r="D613" t="s">
        <v>129</v>
      </c>
      <c r="E613" t="s">
        <v>199</v>
      </c>
      <c r="F613" s="58">
        <v>921.36498529223604</v>
      </c>
      <c r="G613">
        <f t="shared" si="182"/>
        <v>921.36498529223604</v>
      </c>
      <c r="AC613" t="str">
        <f t="shared" si="168"/>
        <v>8409_Professions intermédiaires administratives de la Fonction Publique_2</v>
      </c>
      <c r="AD613" t="str">
        <f>INDEX(PDC!$I$1:$L$33,MATCH('RP2016'!AF613,PDC!I:I,0),MATCH(PDC!$K$1,PDC!$I$1:$L$1,0))</f>
        <v>Professions intermédiaires administratives de la Fonction Publique</v>
      </c>
      <c r="AE613" t="s">
        <v>200</v>
      </c>
      <c r="AF613" t="s">
        <v>278</v>
      </c>
      <c r="AG613" t="s">
        <v>135</v>
      </c>
      <c r="AH613" s="58">
        <v>865.10207660620097</v>
      </c>
      <c r="AI613">
        <f t="shared" si="169"/>
        <v>865.10207660620097</v>
      </c>
      <c r="AL613" t="str">
        <f t="shared" si="170"/>
        <v>8432_Industries extractives,  énergie, eau, gestion des déchets et dépollution</v>
      </c>
      <c r="AM613" t="str">
        <f>INDEX(PDC!$F$42:$G$60,MATCH('RP2016'!$AO613,PDC!$F$42:$F$60,0),2)</f>
        <v>Industries extractives,  énergie, eau, gestion des déchets et dépollution</v>
      </c>
      <c r="AN613">
        <v>8432</v>
      </c>
      <c r="AO613" t="s">
        <v>318</v>
      </c>
      <c r="AP613">
        <v>509.45</v>
      </c>
      <c r="AQ613">
        <v>88.98</v>
      </c>
      <c r="AR613">
        <v>22.31</v>
      </c>
      <c r="AS613">
        <v>16.100000000000001</v>
      </c>
      <c r="AT613">
        <f t="shared" si="171"/>
        <v>598.42999999999995</v>
      </c>
      <c r="AU613">
        <f t="shared" si="172"/>
        <v>38.409999999999997</v>
      </c>
      <c r="AV613" s="82">
        <f t="shared" si="173"/>
        <v>509.45</v>
      </c>
      <c r="AW613" s="82">
        <f t="shared" si="174"/>
        <v>88.98</v>
      </c>
      <c r="AX613" s="82">
        <f t="shared" si="175"/>
        <v>22.31</v>
      </c>
      <c r="AY613" s="82">
        <f t="shared" si="176"/>
        <v>16.100000000000001</v>
      </c>
      <c r="AZ613" s="82">
        <f t="shared" si="177"/>
        <v>598.42999999999995</v>
      </c>
      <c r="BA613" s="82">
        <f t="shared" si="178"/>
        <v>38.409999999999997</v>
      </c>
      <c r="BB613" s="82">
        <f t="shared" si="179"/>
        <v>636.83999999999992</v>
      </c>
      <c r="BE613" t="str">
        <f t="shared" si="180"/>
        <v>8416_KZ_TP1_SEXE1</v>
      </c>
      <c r="BF613">
        <v>1</v>
      </c>
      <c r="BG613" t="s">
        <v>199</v>
      </c>
      <c r="BH613" t="s">
        <v>223</v>
      </c>
      <c r="BI613" t="s">
        <v>149</v>
      </c>
      <c r="BJ613" s="61">
        <v>803.68622408898398</v>
      </c>
      <c r="BK613" s="61">
        <f t="shared" si="181"/>
        <v>803.68622408898398</v>
      </c>
    </row>
    <row r="614" spans="1:63" x14ac:dyDescent="0.35">
      <c r="A614" t="str">
        <f t="shared" si="167"/>
        <v>8406_Fabrication de produits en caoutchouc et en plastique ainsi que d'autres produits minéraux non métalliques_2</v>
      </c>
      <c r="B614" t="str">
        <f>INDEX(PDC!$F$1:$G$40,MATCH('RP2016'!C614,PDC!F:F,0),MATCH(PDC!$G$1,PDC!$F$1:$G$1,0))</f>
        <v>Fabrication de produits en caoutchouc et en plastique ainsi que d'autres produits minéraux non métalliques</v>
      </c>
      <c r="C614" t="s">
        <v>207</v>
      </c>
      <c r="D614" t="s">
        <v>129</v>
      </c>
      <c r="E614" t="s">
        <v>200</v>
      </c>
      <c r="F614" s="58">
        <v>574.00044928885904</v>
      </c>
      <c r="G614">
        <f t="shared" si="182"/>
        <v>574.00044928885904</v>
      </c>
      <c r="AC614" t="str">
        <f t="shared" si="168"/>
        <v>8409_Professions intermédiaires administratives et commerciales des entreprises_1</v>
      </c>
      <c r="AD614" t="str">
        <f>INDEX(PDC!$I$1:$L$33,MATCH('RP2016'!AF614,PDC!I:I,0),MATCH(PDC!$K$1,PDC!$I$1:$L$1,0))</f>
        <v>Professions intermédiaires administratives et commerciales des entreprises</v>
      </c>
      <c r="AE614" t="s">
        <v>199</v>
      </c>
      <c r="AF614" t="s">
        <v>279</v>
      </c>
      <c r="AG614" t="s">
        <v>135</v>
      </c>
      <c r="AH614" s="58">
        <v>8693.0763353162001</v>
      </c>
      <c r="AI614">
        <f t="shared" si="169"/>
        <v>8693.0763353162001</v>
      </c>
      <c r="AL614" t="str">
        <f t="shared" si="170"/>
        <v>8432_Construction</v>
      </c>
      <c r="AM614" t="str">
        <f>INDEX(PDC!$F$42:$G$60,MATCH('RP2016'!$AO614,PDC!$F$42:$F$60,0),2)</f>
        <v>Construction</v>
      </c>
      <c r="AN614">
        <v>8432</v>
      </c>
      <c r="AO614" t="s">
        <v>216</v>
      </c>
      <c r="AP614">
        <v>1889.19</v>
      </c>
      <c r="AQ614">
        <v>202.39</v>
      </c>
      <c r="AR614">
        <v>254.13</v>
      </c>
      <c r="AS614">
        <v>19.71</v>
      </c>
      <c r="AT614">
        <f t="shared" si="171"/>
        <v>2091.58</v>
      </c>
      <c r="AU614">
        <f t="shared" si="172"/>
        <v>273.83999999999997</v>
      </c>
      <c r="AV614" s="82">
        <f t="shared" si="173"/>
        <v>1889.19</v>
      </c>
      <c r="AW614" s="82">
        <f t="shared" si="174"/>
        <v>202.39</v>
      </c>
      <c r="AX614" s="82">
        <f t="shared" si="175"/>
        <v>254.13</v>
      </c>
      <c r="AY614" s="82">
        <f t="shared" si="176"/>
        <v>19.71</v>
      </c>
      <c r="AZ614" s="82">
        <f t="shared" si="177"/>
        <v>2091.58</v>
      </c>
      <c r="BA614" s="82">
        <f t="shared" si="178"/>
        <v>273.83999999999997</v>
      </c>
      <c r="BB614" s="82">
        <f t="shared" si="179"/>
        <v>2365.42</v>
      </c>
      <c r="BE614" t="str">
        <f t="shared" si="180"/>
        <v>8416_KZ_TP2_SEXE1</v>
      </c>
      <c r="BF614">
        <v>1</v>
      </c>
      <c r="BG614" t="s">
        <v>200</v>
      </c>
      <c r="BH614" t="s">
        <v>223</v>
      </c>
      <c r="BI614" t="s">
        <v>149</v>
      </c>
      <c r="BJ614" s="61">
        <v>13.6090847127268</v>
      </c>
      <c r="BK614" s="61">
        <f t="shared" si="181"/>
        <v>13.6090847127268</v>
      </c>
    </row>
    <row r="615" spans="1:63" x14ac:dyDescent="0.35">
      <c r="A615" t="str">
        <f t="shared" si="167"/>
        <v>8406_Métallurgie et fabrication de produits métalliques à l'exception des machines et des équipements_1</v>
      </c>
      <c r="B615" t="str">
        <f>INDEX(PDC!$F$1:$G$40,MATCH('RP2016'!C615,PDC!F:F,0),MATCH(PDC!$G$1,PDC!$F$1:$G$1,0))</f>
        <v>Métallurgie et fabrication de produits métalliques à l'exception des machines et des équipements</v>
      </c>
      <c r="C615" t="s">
        <v>208</v>
      </c>
      <c r="D615" t="s">
        <v>129</v>
      </c>
      <c r="E615" t="s">
        <v>199</v>
      </c>
      <c r="F615" s="58">
        <v>1670.3173698507301</v>
      </c>
      <c r="G615">
        <f t="shared" si="182"/>
        <v>1670.3173698507301</v>
      </c>
      <c r="AC615" t="str">
        <f t="shared" si="168"/>
        <v>8409_Professions intermédiaires administratives et commerciales des entreprises_2</v>
      </c>
      <c r="AD615" t="str">
        <f>INDEX(PDC!$I$1:$L$33,MATCH('RP2016'!AF615,PDC!I:I,0),MATCH(PDC!$K$1,PDC!$I$1:$L$1,0))</f>
        <v>Professions intermédiaires administratives et commerciales des entreprises</v>
      </c>
      <c r="AE615" t="s">
        <v>200</v>
      </c>
      <c r="AF615" t="s">
        <v>279</v>
      </c>
      <c r="AG615" t="s">
        <v>135</v>
      </c>
      <c r="AH615" s="58">
        <v>12273.490115542199</v>
      </c>
      <c r="AI615">
        <f t="shared" si="169"/>
        <v>12273.490115542199</v>
      </c>
      <c r="AL615" t="str">
        <f t="shared" si="170"/>
        <v>8432_Commerce ; réparation d'automobiles et de motocycles</v>
      </c>
      <c r="AM615" t="str">
        <f>INDEX(PDC!$F$42:$G$60,MATCH('RP2016'!$AO615,PDC!$F$42:$F$60,0),2)</f>
        <v>Commerce ; réparation d'automobiles et de motocycles</v>
      </c>
      <c r="AN615">
        <v>8432</v>
      </c>
      <c r="AO615" t="s">
        <v>217</v>
      </c>
      <c r="AP615">
        <v>2314.17</v>
      </c>
      <c r="AQ615">
        <v>2691.25</v>
      </c>
      <c r="AR615">
        <v>304.39</v>
      </c>
      <c r="AS615">
        <v>284.51</v>
      </c>
      <c r="AT615">
        <f t="shared" si="171"/>
        <v>5005.42</v>
      </c>
      <c r="AU615">
        <f t="shared" si="172"/>
        <v>588.9</v>
      </c>
      <c r="AV615" s="82">
        <f t="shared" si="173"/>
        <v>2314.17</v>
      </c>
      <c r="AW615" s="82">
        <f t="shared" si="174"/>
        <v>2691.25</v>
      </c>
      <c r="AX615" s="82">
        <f t="shared" si="175"/>
        <v>304.39</v>
      </c>
      <c r="AY615" s="82">
        <f t="shared" si="176"/>
        <v>284.51</v>
      </c>
      <c r="AZ615" s="82">
        <f t="shared" si="177"/>
        <v>5005.42</v>
      </c>
      <c r="BA615" s="82">
        <f t="shared" si="178"/>
        <v>588.9</v>
      </c>
      <c r="BB615" s="82">
        <f t="shared" si="179"/>
        <v>5594.32</v>
      </c>
      <c r="BE615" t="str">
        <f t="shared" si="180"/>
        <v>8416_LZ_TP1_SEXE1</v>
      </c>
      <c r="BF615">
        <v>1</v>
      </c>
      <c r="BG615" t="s">
        <v>199</v>
      </c>
      <c r="BH615" t="s">
        <v>224</v>
      </c>
      <c r="BI615" t="s">
        <v>149</v>
      </c>
      <c r="BJ615" s="61">
        <v>557.94460112960303</v>
      </c>
      <c r="BK615" s="61">
        <f t="shared" si="181"/>
        <v>557.94460112960303</v>
      </c>
    </row>
    <row r="616" spans="1:63" x14ac:dyDescent="0.35">
      <c r="A616" t="str">
        <f t="shared" si="167"/>
        <v>8406_Métallurgie et fabrication de produits métalliques à l'exception des machines et des équipements_2</v>
      </c>
      <c r="B616" t="str">
        <f>INDEX(PDC!$F$1:$G$40,MATCH('RP2016'!C616,PDC!F:F,0),MATCH(PDC!$G$1,PDC!$F$1:$G$1,0))</f>
        <v>Métallurgie et fabrication de produits métalliques à l'exception des machines et des équipements</v>
      </c>
      <c r="C616" t="s">
        <v>208</v>
      </c>
      <c r="D616" t="s">
        <v>129</v>
      </c>
      <c r="E616" t="s">
        <v>200</v>
      </c>
      <c r="F616" s="58">
        <v>324.88093950776999</v>
      </c>
      <c r="G616">
        <f t="shared" si="182"/>
        <v>324.88093950776999</v>
      </c>
      <c r="AC616" t="str">
        <f t="shared" si="168"/>
        <v>8409_Techniciens_1</v>
      </c>
      <c r="AD616" t="str">
        <f>INDEX(PDC!$I$1:$L$33,MATCH('RP2016'!AF616,PDC!I:I,0),MATCH(PDC!$K$1,PDC!$I$1:$L$1,0))</f>
        <v>Techniciens</v>
      </c>
      <c r="AE616" t="s">
        <v>199</v>
      </c>
      <c r="AF616" t="s">
        <v>280</v>
      </c>
      <c r="AG616" t="s">
        <v>135</v>
      </c>
      <c r="AH616" s="58">
        <v>13014.1685417426</v>
      </c>
      <c r="AI616">
        <f t="shared" si="169"/>
        <v>13014.1685417426</v>
      </c>
      <c r="AL616" t="str">
        <f t="shared" si="170"/>
        <v>8432_Transports et entreposage</v>
      </c>
      <c r="AM616" t="str">
        <f>INDEX(PDC!$F$42:$G$60,MATCH('RP2016'!$AO616,PDC!$F$42:$F$60,0),2)</f>
        <v>Transports et entreposage</v>
      </c>
      <c r="AN616">
        <v>8432</v>
      </c>
      <c r="AO616" t="s">
        <v>218</v>
      </c>
      <c r="AP616">
        <v>1304.8800000000001</v>
      </c>
      <c r="AQ616">
        <v>420.61</v>
      </c>
      <c r="AR616">
        <v>62.42</v>
      </c>
      <c r="AS616">
        <v>25.76</v>
      </c>
      <c r="AT616">
        <f t="shared" si="171"/>
        <v>1725.4900000000002</v>
      </c>
      <c r="AU616">
        <f t="shared" si="172"/>
        <v>88.18</v>
      </c>
      <c r="AV616" s="82">
        <f t="shared" si="173"/>
        <v>1304.8800000000001</v>
      </c>
      <c r="AW616" s="82">
        <f t="shared" si="174"/>
        <v>420.61</v>
      </c>
      <c r="AX616" s="82">
        <f t="shared" si="175"/>
        <v>62.42</v>
      </c>
      <c r="AY616" s="82">
        <f t="shared" si="176"/>
        <v>25.76</v>
      </c>
      <c r="AZ616" s="82">
        <f t="shared" si="177"/>
        <v>1725.4900000000002</v>
      </c>
      <c r="BA616" s="82">
        <f t="shared" si="178"/>
        <v>88.18</v>
      </c>
      <c r="BB616" s="82">
        <f t="shared" si="179"/>
        <v>1813.6700000000003</v>
      </c>
      <c r="BE616" t="str">
        <f t="shared" si="180"/>
        <v>8416_LZ_TP2_SEXE1</v>
      </c>
      <c r="BF616">
        <v>1</v>
      </c>
      <c r="BG616" t="s">
        <v>200</v>
      </c>
      <c r="BH616" t="s">
        <v>224</v>
      </c>
      <c r="BI616" t="s">
        <v>149</v>
      </c>
      <c r="BJ616" s="61">
        <v>17.274385350538001</v>
      </c>
      <c r="BK616" s="61">
        <f t="shared" si="181"/>
        <v>17.274385350538001</v>
      </c>
    </row>
    <row r="617" spans="1:63" x14ac:dyDescent="0.35">
      <c r="A617" t="str">
        <f t="shared" si="167"/>
        <v>8406_Fabrication de produits informatiques, électroniques et optiques_1</v>
      </c>
      <c r="B617" t="str">
        <f>INDEX(PDC!$F$1:$G$40,MATCH('RP2016'!C617,PDC!F:F,0),MATCH(PDC!$G$1,PDC!$F$1:$G$1,0))</f>
        <v>Fabrication de produits informatiques, électroniques et optiques</v>
      </c>
      <c r="C617" t="s">
        <v>209</v>
      </c>
      <c r="D617" t="s">
        <v>129</v>
      </c>
      <c r="E617" t="s">
        <v>199</v>
      </c>
      <c r="F617" s="58">
        <v>400.3267631571</v>
      </c>
      <c r="G617">
        <f t="shared" si="182"/>
        <v>400.3267631571</v>
      </c>
      <c r="AC617" t="str">
        <f t="shared" si="168"/>
        <v>8409_Techniciens_2</v>
      </c>
      <c r="AD617" t="str">
        <f>INDEX(PDC!$I$1:$L$33,MATCH('RP2016'!AF617,PDC!I:I,0),MATCH(PDC!$K$1,PDC!$I$1:$L$1,0))</f>
        <v>Techniciens</v>
      </c>
      <c r="AE617" t="s">
        <v>200</v>
      </c>
      <c r="AF617" t="s">
        <v>280</v>
      </c>
      <c r="AG617" t="s">
        <v>135</v>
      </c>
      <c r="AH617" s="58">
        <v>2875.9733648315901</v>
      </c>
      <c r="AI617">
        <f t="shared" si="169"/>
        <v>2875.9733648315901</v>
      </c>
      <c r="AL617" t="str">
        <f t="shared" si="170"/>
        <v>8432_Hébergement et restauration</v>
      </c>
      <c r="AM617" t="str">
        <f>INDEX(PDC!$F$42:$G$60,MATCH('RP2016'!$AO617,PDC!$F$42:$F$60,0),2)</f>
        <v>Hébergement et restauration</v>
      </c>
      <c r="AN617">
        <v>8432</v>
      </c>
      <c r="AO617" t="s">
        <v>219</v>
      </c>
      <c r="AP617">
        <v>462.03</v>
      </c>
      <c r="AQ617">
        <v>713.95</v>
      </c>
      <c r="AR617">
        <v>88.66</v>
      </c>
      <c r="AS617">
        <v>187.28</v>
      </c>
      <c r="AT617">
        <f t="shared" si="171"/>
        <v>1175.98</v>
      </c>
      <c r="AU617">
        <f t="shared" si="172"/>
        <v>275.94</v>
      </c>
      <c r="AV617" s="82">
        <f t="shared" si="173"/>
        <v>462.03</v>
      </c>
      <c r="AW617" s="82">
        <f t="shared" si="174"/>
        <v>713.95</v>
      </c>
      <c r="AX617" s="82">
        <f t="shared" si="175"/>
        <v>88.66</v>
      </c>
      <c r="AY617" s="82">
        <f t="shared" si="176"/>
        <v>187.28</v>
      </c>
      <c r="AZ617" s="82">
        <f t="shared" si="177"/>
        <v>1175.98</v>
      </c>
      <c r="BA617" s="82">
        <f t="shared" si="178"/>
        <v>275.94</v>
      </c>
      <c r="BB617" s="82">
        <f t="shared" si="179"/>
        <v>1451.92</v>
      </c>
      <c r="BE617" t="str">
        <f t="shared" si="180"/>
        <v>8416_MN_TP1_SEXE1</v>
      </c>
      <c r="BF617">
        <v>1</v>
      </c>
      <c r="BG617" t="s">
        <v>199</v>
      </c>
      <c r="BH617" t="s">
        <v>320</v>
      </c>
      <c r="BI617" t="s">
        <v>149</v>
      </c>
      <c r="BJ617" s="61">
        <v>3281.4176079407898</v>
      </c>
      <c r="BK617" s="61">
        <f t="shared" si="181"/>
        <v>3281.4176079407898</v>
      </c>
    </row>
    <row r="618" spans="1:63" x14ac:dyDescent="0.35">
      <c r="A618" t="str">
        <f t="shared" si="167"/>
        <v>8406_Fabrication de produits informatiques, électroniques et optiques_2</v>
      </c>
      <c r="B618" t="str">
        <f>INDEX(PDC!$F$1:$G$40,MATCH('RP2016'!C618,PDC!F:F,0),MATCH(PDC!$G$1,PDC!$F$1:$G$1,0))</f>
        <v>Fabrication de produits informatiques, électroniques et optiques</v>
      </c>
      <c r="C618" t="s">
        <v>209</v>
      </c>
      <c r="D618" t="s">
        <v>129</v>
      </c>
      <c r="E618" t="s">
        <v>200</v>
      </c>
      <c r="F618" s="58">
        <v>308.11102935552702</v>
      </c>
      <c r="G618">
        <f t="shared" si="182"/>
        <v>308.11102935552702</v>
      </c>
      <c r="AC618" t="str">
        <f t="shared" si="168"/>
        <v>8409_Contremaîtres, agents de maîtrise_1</v>
      </c>
      <c r="AD618" t="str">
        <f>INDEX(PDC!$I$1:$L$33,MATCH('RP2016'!AF618,PDC!I:I,0),MATCH(PDC!$K$1,PDC!$I$1:$L$1,0))</f>
        <v>Contremaîtres, agents de maîtrise</v>
      </c>
      <c r="AE618" t="s">
        <v>199</v>
      </c>
      <c r="AF618" t="s">
        <v>281</v>
      </c>
      <c r="AG618" t="s">
        <v>135</v>
      </c>
      <c r="AH618" s="58">
        <v>4602.5566440122302</v>
      </c>
      <c r="AI618">
        <f t="shared" si="169"/>
        <v>4602.5566440122302</v>
      </c>
      <c r="AL618" t="str">
        <f t="shared" si="170"/>
        <v>8432_Information et communication</v>
      </c>
      <c r="AM618" t="str">
        <f>INDEX(PDC!$F$42:$G$60,MATCH('RP2016'!$AO618,PDC!$F$42:$F$60,0),2)</f>
        <v>Information et communication</v>
      </c>
      <c r="AN618">
        <v>8432</v>
      </c>
      <c r="AO618" t="s">
        <v>319</v>
      </c>
      <c r="AP618">
        <v>146.96</v>
      </c>
      <c r="AQ618">
        <v>94.03</v>
      </c>
      <c r="AR618">
        <v>21.49</v>
      </c>
      <c r="AS618">
        <v>8.52</v>
      </c>
      <c r="AT618">
        <f t="shared" si="171"/>
        <v>240.99</v>
      </c>
      <c r="AU618">
        <f t="shared" si="172"/>
        <v>30.009999999999998</v>
      </c>
      <c r="AV618" s="82">
        <f t="shared" si="173"/>
        <v>146.96</v>
      </c>
      <c r="AW618" s="82">
        <f t="shared" si="174"/>
        <v>94.03</v>
      </c>
      <c r="AX618" s="82">
        <f t="shared" si="175"/>
        <v>21.49</v>
      </c>
      <c r="AY618" s="82">
        <f t="shared" si="176"/>
        <v>8.52</v>
      </c>
      <c r="AZ618" s="82">
        <f t="shared" si="177"/>
        <v>240.99</v>
      </c>
      <c r="BA618" s="82">
        <f t="shared" si="178"/>
        <v>30.009999999999998</v>
      </c>
      <c r="BB618" s="82">
        <f t="shared" si="179"/>
        <v>271</v>
      </c>
      <c r="BE618" t="str">
        <f t="shared" si="180"/>
        <v>8416_MN_TP2_SEXE1</v>
      </c>
      <c r="BF618">
        <v>1</v>
      </c>
      <c r="BG618" t="s">
        <v>200</v>
      </c>
      <c r="BH618" t="s">
        <v>320</v>
      </c>
      <c r="BI618" t="s">
        <v>149</v>
      </c>
      <c r="BJ618" s="61">
        <v>423.73908043867698</v>
      </c>
      <c r="BK618" s="61">
        <f t="shared" si="181"/>
        <v>423.73908043867698</v>
      </c>
    </row>
    <row r="619" spans="1:63" x14ac:dyDescent="0.35">
      <c r="A619" t="str">
        <f t="shared" si="167"/>
        <v>8406_Fabrication d'équipements électriques_1</v>
      </c>
      <c r="B619" t="str">
        <f>INDEX(PDC!$F$1:$G$40,MATCH('RP2016'!C619,PDC!F:F,0),MATCH(PDC!$G$1,PDC!$F$1:$G$1,0))</f>
        <v>Fabrication d'équipements électriques</v>
      </c>
      <c r="C619" t="s">
        <v>210</v>
      </c>
      <c r="D619" t="s">
        <v>129</v>
      </c>
      <c r="E619" t="s">
        <v>199</v>
      </c>
      <c r="F619" s="58">
        <v>470.22479267928298</v>
      </c>
      <c r="G619">
        <f t="shared" si="182"/>
        <v>470.22479267928298</v>
      </c>
      <c r="AC619" t="str">
        <f t="shared" si="168"/>
        <v>8409_Contremaîtres, agents de maîtrise_2</v>
      </c>
      <c r="AD619" t="str">
        <f>INDEX(PDC!$I$1:$L$33,MATCH('RP2016'!AF619,PDC!I:I,0),MATCH(PDC!$K$1,PDC!$I$1:$L$1,0))</f>
        <v>Contremaîtres, agents de maîtrise</v>
      </c>
      <c r="AE619" t="s">
        <v>200</v>
      </c>
      <c r="AF619" t="s">
        <v>281</v>
      </c>
      <c r="AG619" t="s">
        <v>135</v>
      </c>
      <c r="AH619" s="58">
        <v>759.81512315249199</v>
      </c>
      <c r="AI619">
        <f t="shared" si="169"/>
        <v>759.81512315249199</v>
      </c>
      <c r="AL619" t="str">
        <f t="shared" si="170"/>
        <v>8432_Activités financières et d'assurance</v>
      </c>
      <c r="AM619" t="str">
        <f>INDEX(PDC!$F$42:$G$60,MATCH('RP2016'!$AO619,PDC!$F$42:$F$60,0),2)</f>
        <v>Activités financières et d'assurance</v>
      </c>
      <c r="AN619">
        <v>8432</v>
      </c>
      <c r="AO619" t="s">
        <v>223</v>
      </c>
      <c r="AP619">
        <v>258.23</v>
      </c>
      <c r="AQ619">
        <v>534.14</v>
      </c>
      <c r="AR619">
        <v>8.98</v>
      </c>
      <c r="AS619">
        <v>29.39</v>
      </c>
      <c r="AT619">
        <f t="shared" si="171"/>
        <v>792.37</v>
      </c>
      <c r="AU619">
        <f t="shared" si="172"/>
        <v>38.370000000000005</v>
      </c>
      <c r="AV619" s="82">
        <f t="shared" si="173"/>
        <v>258.23</v>
      </c>
      <c r="AW619" s="82">
        <f t="shared" si="174"/>
        <v>534.14</v>
      </c>
      <c r="AX619" s="82">
        <f t="shared" si="175"/>
        <v>8.98</v>
      </c>
      <c r="AY619" s="82">
        <f t="shared" si="176"/>
        <v>29.39</v>
      </c>
      <c r="AZ619" s="82">
        <f t="shared" si="177"/>
        <v>792.37</v>
      </c>
      <c r="BA619" s="82">
        <f t="shared" si="178"/>
        <v>38.370000000000005</v>
      </c>
      <c r="BB619" s="82">
        <f t="shared" si="179"/>
        <v>830.74</v>
      </c>
      <c r="BE619" t="str">
        <f t="shared" si="180"/>
        <v>8416_OQ_TP1_SEXE1</v>
      </c>
      <c r="BF619">
        <v>1</v>
      </c>
      <c r="BG619" t="s">
        <v>199</v>
      </c>
      <c r="BH619" t="s">
        <v>321</v>
      </c>
      <c r="BI619" t="s">
        <v>149</v>
      </c>
      <c r="BJ619" s="61">
        <v>2898.7510272327499</v>
      </c>
      <c r="BK619" s="61">
        <f t="shared" si="181"/>
        <v>2898.7510272327499</v>
      </c>
    </row>
    <row r="620" spans="1:63" x14ac:dyDescent="0.35">
      <c r="A620" t="str">
        <f t="shared" si="167"/>
        <v>8406_Fabrication d'équipements électriques_2</v>
      </c>
      <c r="B620" t="str">
        <f>INDEX(PDC!$F$1:$G$40,MATCH('RP2016'!C620,PDC!F:F,0),MATCH(PDC!$G$1,PDC!$F$1:$G$1,0))</f>
        <v>Fabrication d'équipements électriques</v>
      </c>
      <c r="C620" t="s">
        <v>210</v>
      </c>
      <c r="D620" t="s">
        <v>129</v>
      </c>
      <c r="E620" t="s">
        <v>200</v>
      </c>
      <c r="F620" s="58">
        <v>364.59172207218103</v>
      </c>
      <c r="G620">
        <f t="shared" si="182"/>
        <v>364.59172207218103</v>
      </c>
      <c r="AC620" t="str">
        <f t="shared" si="168"/>
        <v>8409_Employés civils et agents de service de la Fonction Publique_1</v>
      </c>
      <c r="AD620" t="str">
        <f>INDEX(PDC!$I$1:$L$33,MATCH('RP2016'!AF620,PDC!I:I,0),MATCH(PDC!$K$1,PDC!$I$1:$L$1,0))</f>
        <v>Employés civils et agents de service de la Fonction Publique</v>
      </c>
      <c r="AE620" t="s">
        <v>199</v>
      </c>
      <c r="AF620" t="s">
        <v>282</v>
      </c>
      <c r="AG620" t="s">
        <v>135</v>
      </c>
      <c r="AH620" s="58">
        <v>2294.7743619171201</v>
      </c>
      <c r="AI620">
        <f t="shared" si="169"/>
        <v>2294.7743619171201</v>
      </c>
      <c r="AL620" t="str">
        <f t="shared" si="170"/>
        <v>8432_Activités immobilières</v>
      </c>
      <c r="AM620" t="str">
        <f>INDEX(PDC!$F$42:$G$60,MATCH('RP2016'!$AO620,PDC!$F$42:$F$60,0),2)</f>
        <v>Activités immobilières</v>
      </c>
      <c r="AN620">
        <v>8432</v>
      </c>
      <c r="AO620" t="s">
        <v>224</v>
      </c>
      <c r="AP620">
        <v>116.14</v>
      </c>
      <c r="AQ620">
        <v>212.66</v>
      </c>
      <c r="AR620">
        <v>22.7</v>
      </c>
      <c r="AS620">
        <v>20.74</v>
      </c>
      <c r="AT620">
        <f t="shared" si="171"/>
        <v>328.8</v>
      </c>
      <c r="AU620">
        <f t="shared" si="172"/>
        <v>43.44</v>
      </c>
      <c r="AV620" s="82">
        <f t="shared" si="173"/>
        <v>116.14</v>
      </c>
      <c r="AW620" s="82">
        <f t="shared" si="174"/>
        <v>212.66</v>
      </c>
      <c r="AX620" s="82">
        <f t="shared" si="175"/>
        <v>22.7</v>
      </c>
      <c r="AY620" s="82">
        <f t="shared" si="176"/>
        <v>20.74</v>
      </c>
      <c r="AZ620" s="82">
        <f t="shared" si="177"/>
        <v>328.8</v>
      </c>
      <c r="BA620" s="82">
        <f t="shared" si="178"/>
        <v>43.44</v>
      </c>
      <c r="BB620" s="82">
        <f t="shared" si="179"/>
        <v>372.24</v>
      </c>
      <c r="BE620" t="str">
        <f t="shared" si="180"/>
        <v>8416_OQ_TP2_SEXE1</v>
      </c>
      <c r="BF620">
        <v>1</v>
      </c>
      <c r="BG620" t="s">
        <v>200</v>
      </c>
      <c r="BH620" t="s">
        <v>321</v>
      </c>
      <c r="BI620" t="s">
        <v>149</v>
      </c>
      <c r="BJ620" s="61">
        <v>642.78534102499896</v>
      </c>
      <c r="BK620" s="61">
        <f t="shared" si="181"/>
        <v>642.78534102499896</v>
      </c>
    </row>
    <row r="621" spans="1:63" x14ac:dyDescent="0.35">
      <c r="A621" t="str">
        <f t="shared" si="167"/>
        <v>8406_Fabrication de machines et équipements n.c.a._1</v>
      </c>
      <c r="B621" t="str">
        <f>INDEX(PDC!$F$1:$G$40,MATCH('RP2016'!C621,PDC!F:F,0),MATCH(PDC!$G$1,PDC!$F$1:$G$1,0))</f>
        <v>Fabrication de machines et équipements n.c.a.</v>
      </c>
      <c r="C621" t="s">
        <v>211</v>
      </c>
      <c r="D621" t="s">
        <v>129</v>
      </c>
      <c r="E621" t="s">
        <v>199</v>
      </c>
      <c r="F621" s="58">
        <v>831.66213477114297</v>
      </c>
      <c r="G621">
        <f t="shared" ref="G621:G652" si="183">F621</f>
        <v>831.66213477114297</v>
      </c>
      <c r="AC621" t="str">
        <f t="shared" si="168"/>
        <v>8409_Employés civils et agents de service de la Fonction Publique_2</v>
      </c>
      <c r="AD621" t="str">
        <f>INDEX(PDC!$I$1:$L$33,MATCH('RP2016'!AF621,PDC!I:I,0),MATCH(PDC!$K$1,PDC!$I$1:$L$1,0))</f>
        <v>Employés civils et agents de service de la Fonction Publique</v>
      </c>
      <c r="AE621" t="s">
        <v>200</v>
      </c>
      <c r="AF621" t="s">
        <v>282</v>
      </c>
      <c r="AG621" t="s">
        <v>135</v>
      </c>
      <c r="AH621" s="58">
        <v>8653.1416727250307</v>
      </c>
      <c r="AI621">
        <f t="shared" si="169"/>
        <v>8653.1416727250307</v>
      </c>
      <c r="AL621" t="str">
        <f t="shared" si="170"/>
        <v>8432_Activités scientifiques et techniques ; services administratifs et de soutien</v>
      </c>
      <c r="AM621" t="str">
        <f>INDEX(PDC!$F$42:$G$60,MATCH('RP2016'!$AO621,PDC!$F$42:$F$60,0),2)</f>
        <v>Activités scientifiques et techniques ; services administratifs et de soutien</v>
      </c>
      <c r="AN621">
        <v>8432</v>
      </c>
      <c r="AO621" t="s">
        <v>320</v>
      </c>
      <c r="AP621">
        <v>702.38</v>
      </c>
      <c r="AQ621">
        <v>1124.49</v>
      </c>
      <c r="AR621">
        <v>646.57000000000005</v>
      </c>
      <c r="AS621">
        <v>486.12</v>
      </c>
      <c r="AT621">
        <f t="shared" si="171"/>
        <v>1826.87</v>
      </c>
      <c r="AU621">
        <f t="shared" si="172"/>
        <v>1132.69</v>
      </c>
      <c r="AV621" s="82">
        <f t="shared" si="173"/>
        <v>702.38</v>
      </c>
      <c r="AW621" s="82">
        <f t="shared" si="174"/>
        <v>1124.49</v>
      </c>
      <c r="AX621" s="82">
        <f t="shared" si="175"/>
        <v>646.57000000000005</v>
      </c>
      <c r="AY621" s="82">
        <f t="shared" si="176"/>
        <v>486.12</v>
      </c>
      <c r="AZ621" s="82">
        <f t="shared" si="177"/>
        <v>1826.87</v>
      </c>
      <c r="BA621" s="82">
        <f t="shared" si="178"/>
        <v>1132.69</v>
      </c>
      <c r="BB621" s="82">
        <f t="shared" si="179"/>
        <v>2959.56</v>
      </c>
      <c r="BE621" t="str">
        <f t="shared" si="180"/>
        <v>8416_RU_TP1_SEXE1</v>
      </c>
      <c r="BF621">
        <v>1</v>
      </c>
      <c r="BG621" t="s">
        <v>199</v>
      </c>
      <c r="BH621" t="s">
        <v>322</v>
      </c>
      <c r="BI621" t="s">
        <v>149</v>
      </c>
      <c r="BJ621" s="61">
        <v>1219.0242949598701</v>
      </c>
      <c r="BK621" s="61">
        <f t="shared" si="181"/>
        <v>1219.0242949598701</v>
      </c>
    </row>
    <row r="622" spans="1:63" x14ac:dyDescent="0.35">
      <c r="A622" t="str">
        <f t="shared" si="167"/>
        <v>8406_Fabrication de machines et équipements n.c.a._2</v>
      </c>
      <c r="B622" t="str">
        <f>INDEX(PDC!$F$1:$G$40,MATCH('RP2016'!C622,PDC!F:F,0),MATCH(PDC!$G$1,PDC!$F$1:$G$1,0))</f>
        <v>Fabrication de machines et équipements n.c.a.</v>
      </c>
      <c r="C622" t="s">
        <v>211</v>
      </c>
      <c r="D622" t="s">
        <v>129</v>
      </c>
      <c r="E622" t="s">
        <v>200</v>
      </c>
      <c r="F622" s="58">
        <v>195.11824245380299</v>
      </c>
      <c r="G622">
        <f t="shared" si="183"/>
        <v>195.11824245380299</v>
      </c>
      <c r="AC622" t="str">
        <f t="shared" si="168"/>
        <v>8409_Policiers et militaires_1</v>
      </c>
      <c r="AD622" t="str">
        <f>INDEX(PDC!$I$1:$L$33,MATCH('RP2016'!AF622,PDC!I:I,0),MATCH(PDC!$K$1,PDC!$I$1:$L$1,0))</f>
        <v>Policiers et militaires</v>
      </c>
      <c r="AE622" t="s">
        <v>199</v>
      </c>
      <c r="AF622" t="s">
        <v>283</v>
      </c>
      <c r="AG622" t="s">
        <v>135</v>
      </c>
      <c r="AH622" s="58">
        <v>3094.6380210622101</v>
      </c>
      <c r="AI622">
        <f t="shared" si="169"/>
        <v>3094.6380210622101</v>
      </c>
      <c r="AL622" t="str">
        <f t="shared" si="170"/>
        <v>8432_Administration publique, enseignement, santé humaine et action sociale</v>
      </c>
      <c r="AM622" t="str">
        <f>INDEX(PDC!$F$42:$G$60,MATCH('RP2016'!$AO622,PDC!$F$42:$F$60,0),2)</f>
        <v>Administration publique, enseignement, santé humaine et action sociale</v>
      </c>
      <c r="AN622">
        <v>8432</v>
      </c>
      <c r="AO622" t="s">
        <v>321</v>
      </c>
      <c r="AP622">
        <v>1372.14</v>
      </c>
      <c r="AQ622">
        <v>4008.12</v>
      </c>
      <c r="AR622">
        <v>452.78</v>
      </c>
      <c r="AS622">
        <v>1552.84</v>
      </c>
      <c r="AT622">
        <f t="shared" si="171"/>
        <v>5380.26</v>
      </c>
      <c r="AU622">
        <f t="shared" si="172"/>
        <v>2005.62</v>
      </c>
      <c r="AV622" s="82">
        <f t="shared" si="173"/>
        <v>1372.14</v>
      </c>
      <c r="AW622" s="82">
        <f t="shared" si="174"/>
        <v>4008.12</v>
      </c>
      <c r="AX622" s="82">
        <f t="shared" si="175"/>
        <v>452.78</v>
      </c>
      <c r="AY622" s="82">
        <f t="shared" si="176"/>
        <v>1552.84</v>
      </c>
      <c r="AZ622" s="82">
        <f t="shared" si="177"/>
        <v>5380.26</v>
      </c>
      <c r="BA622" s="82">
        <f t="shared" si="178"/>
        <v>2005.62</v>
      </c>
      <c r="BB622" s="82">
        <f t="shared" si="179"/>
        <v>7385.88</v>
      </c>
      <c r="BE622" t="str">
        <f t="shared" si="180"/>
        <v>8416_RU_TP2_SEXE1</v>
      </c>
      <c r="BF622">
        <v>1</v>
      </c>
      <c r="BG622" t="s">
        <v>200</v>
      </c>
      <c r="BH622" t="s">
        <v>322</v>
      </c>
      <c r="BI622" t="s">
        <v>149</v>
      </c>
      <c r="BJ622" s="61">
        <v>289.86897293997401</v>
      </c>
      <c r="BK622" s="61">
        <f t="shared" si="181"/>
        <v>289.86897293997401</v>
      </c>
    </row>
    <row r="623" spans="1:63" x14ac:dyDescent="0.35">
      <c r="A623" t="str">
        <f t="shared" si="167"/>
        <v>8406_Fabrication de matériels de transport_1</v>
      </c>
      <c r="B623" t="str">
        <f>INDEX(PDC!$F$1:$G$40,MATCH('RP2016'!C623,PDC!F:F,0),MATCH(PDC!$G$1,PDC!$F$1:$G$1,0))</f>
        <v>Fabrication de matériels de transport</v>
      </c>
      <c r="C623" t="s">
        <v>212</v>
      </c>
      <c r="D623" t="s">
        <v>129</v>
      </c>
      <c r="E623" t="s">
        <v>199</v>
      </c>
      <c r="F623" s="58">
        <v>400.61766977248101</v>
      </c>
      <c r="G623">
        <f t="shared" si="183"/>
        <v>400.61766977248101</v>
      </c>
      <c r="AC623" t="str">
        <f t="shared" si="168"/>
        <v>8409_Policiers et militaires_2</v>
      </c>
      <c r="AD623" t="str">
        <f>INDEX(PDC!$I$1:$L$33,MATCH('RP2016'!AF623,PDC!I:I,0),MATCH(PDC!$K$1,PDC!$I$1:$L$1,0))</f>
        <v>Policiers et militaires</v>
      </c>
      <c r="AE623" t="s">
        <v>200</v>
      </c>
      <c r="AF623" t="s">
        <v>283</v>
      </c>
      <c r="AG623" t="s">
        <v>135</v>
      </c>
      <c r="AH623" s="58">
        <v>299.24898653337198</v>
      </c>
      <c r="AI623">
        <f t="shared" si="169"/>
        <v>299.24898653337198</v>
      </c>
      <c r="AL623" t="str">
        <f t="shared" si="170"/>
        <v>8432_Autres activités de services</v>
      </c>
      <c r="AM623" t="str">
        <f>INDEX(PDC!$F$42:$G$60,MATCH('RP2016'!$AO623,PDC!$F$42:$F$60,0),2)</f>
        <v>Autres activités de services</v>
      </c>
      <c r="AN623">
        <v>8432</v>
      </c>
      <c r="AO623" t="s">
        <v>322</v>
      </c>
      <c r="AP623">
        <v>468.3</v>
      </c>
      <c r="AQ623">
        <v>940.33</v>
      </c>
      <c r="AR623">
        <v>118.69</v>
      </c>
      <c r="AS623">
        <v>313.52</v>
      </c>
      <c r="AT623">
        <f t="shared" si="171"/>
        <v>1408.63</v>
      </c>
      <c r="AU623">
        <f t="shared" si="172"/>
        <v>432.21</v>
      </c>
      <c r="AV623" s="82">
        <f t="shared" si="173"/>
        <v>468.3</v>
      </c>
      <c r="AW623" s="82">
        <f t="shared" si="174"/>
        <v>940.33</v>
      </c>
      <c r="AX623" s="82">
        <f t="shared" si="175"/>
        <v>118.69</v>
      </c>
      <c r="AY623" s="82">
        <f t="shared" si="176"/>
        <v>313.52</v>
      </c>
      <c r="AZ623" s="82">
        <f t="shared" si="177"/>
        <v>1408.63</v>
      </c>
      <c r="BA623" s="82">
        <f t="shared" si="178"/>
        <v>432.21</v>
      </c>
      <c r="BB623" s="82">
        <f t="shared" si="179"/>
        <v>1840.8400000000001</v>
      </c>
      <c r="BE623" t="str">
        <f t="shared" si="180"/>
        <v>8417_AZ_TP1_SEXE1</v>
      </c>
      <c r="BF623">
        <v>1</v>
      </c>
      <c r="BG623" t="s">
        <v>199</v>
      </c>
      <c r="BH623" t="s">
        <v>198</v>
      </c>
      <c r="BI623" t="s">
        <v>151</v>
      </c>
      <c r="BJ623" s="61">
        <v>97.348130533330803</v>
      </c>
      <c r="BK623" s="61">
        <f t="shared" si="181"/>
        <v>97.348130533330803</v>
      </c>
    </row>
    <row r="624" spans="1:63" x14ac:dyDescent="0.35">
      <c r="A624" t="str">
        <f t="shared" si="167"/>
        <v>8406_Fabrication de matériels de transport_2</v>
      </c>
      <c r="B624" t="str">
        <f>INDEX(PDC!$F$1:$G$40,MATCH('RP2016'!C624,PDC!F:F,0),MATCH(PDC!$G$1,PDC!$F$1:$G$1,0))</f>
        <v>Fabrication de matériels de transport</v>
      </c>
      <c r="C624" t="s">
        <v>212</v>
      </c>
      <c r="D624" t="s">
        <v>129</v>
      </c>
      <c r="E624" t="s">
        <v>200</v>
      </c>
      <c r="F624" s="58">
        <v>105.26924773297701</v>
      </c>
      <c r="G624">
        <f t="shared" si="183"/>
        <v>105.26924773297701</v>
      </c>
      <c r="AC624" t="str">
        <f t="shared" si="168"/>
        <v>8409_Employés administratifs d'entreprise_1</v>
      </c>
      <c r="AD624" t="str">
        <f>INDEX(PDC!$I$1:$L$33,MATCH('RP2016'!AF624,PDC!I:I,0),MATCH(PDC!$K$1,PDC!$I$1:$L$1,0))</f>
        <v>Employés administratifs d'entreprise</v>
      </c>
      <c r="AE624" t="s">
        <v>199</v>
      </c>
      <c r="AF624" t="s">
        <v>284</v>
      </c>
      <c r="AG624" t="s">
        <v>135</v>
      </c>
      <c r="AH624" s="58">
        <v>2650.7693899680798</v>
      </c>
      <c r="AI624">
        <f t="shared" si="169"/>
        <v>2650.7693899680798</v>
      </c>
      <c r="AL624" t="str">
        <f t="shared" si="170"/>
        <v>8432_Tous secteurs</v>
      </c>
      <c r="AM624" t="str">
        <f>INDEX(PDC!$F$42:$G$60,MATCH('RP2016'!$AO624,PDC!$F$42:$F$60,0),2)</f>
        <v>Tous secteurs</v>
      </c>
      <c r="AN624">
        <v>8432</v>
      </c>
      <c r="AO624" t="s">
        <v>78</v>
      </c>
      <c r="AP624">
        <v>13492.1</v>
      </c>
      <c r="AQ624">
        <v>13415.7</v>
      </c>
      <c r="AR624">
        <v>2324.13</v>
      </c>
      <c r="AS624">
        <v>3257.04</v>
      </c>
      <c r="AT624">
        <f t="shared" si="171"/>
        <v>26907.800000000003</v>
      </c>
      <c r="AU624">
        <f t="shared" si="172"/>
        <v>5581.17</v>
      </c>
      <c r="AV624" s="82">
        <f t="shared" si="173"/>
        <v>13492.1</v>
      </c>
      <c r="AW624" s="82">
        <f t="shared" si="174"/>
        <v>13415.7</v>
      </c>
      <c r="AX624" s="82">
        <f t="shared" si="175"/>
        <v>2324.13</v>
      </c>
      <c r="AY624" s="82">
        <f t="shared" si="176"/>
        <v>3257.04</v>
      </c>
      <c r="AZ624" s="82">
        <f t="shared" si="177"/>
        <v>26907.800000000003</v>
      </c>
      <c r="BA624" s="82">
        <f t="shared" si="178"/>
        <v>5581.17</v>
      </c>
      <c r="BB624" s="82">
        <f t="shared" si="179"/>
        <v>32488.97</v>
      </c>
      <c r="BE624" t="str">
        <f t="shared" si="180"/>
        <v>8417_AZ_TP2_SEXE1</v>
      </c>
      <c r="BF624">
        <v>1</v>
      </c>
      <c r="BG624" t="s">
        <v>200</v>
      </c>
      <c r="BH624" t="s">
        <v>198</v>
      </c>
      <c r="BI624" t="s">
        <v>151</v>
      </c>
      <c r="BJ624" s="61">
        <v>66.004042013365094</v>
      </c>
      <c r="BK624" s="61">
        <f t="shared" si="181"/>
        <v>66.004042013365094</v>
      </c>
    </row>
    <row r="625" spans="1:63" x14ac:dyDescent="0.35">
      <c r="A625" t="str">
        <f t="shared" si="167"/>
        <v>8406_Autres industries manufacturières ; réparation et installation de machines et d'équipements_1</v>
      </c>
      <c r="B625" t="str">
        <f>INDEX(PDC!$F$1:$G$40,MATCH('RP2016'!C625,PDC!F:F,0),MATCH(PDC!$G$1,PDC!$F$1:$G$1,0))</f>
        <v>Autres industries manufacturières ; réparation et installation de machines et d'équipements</v>
      </c>
      <c r="C625" t="s">
        <v>213</v>
      </c>
      <c r="D625" t="s">
        <v>129</v>
      </c>
      <c r="E625" t="s">
        <v>199</v>
      </c>
      <c r="F625" s="58">
        <v>620.11702973530805</v>
      </c>
      <c r="G625">
        <f t="shared" si="183"/>
        <v>620.11702973530805</v>
      </c>
      <c r="AC625" t="str">
        <f t="shared" si="168"/>
        <v>8409_Employés administratifs d'entreprise_2</v>
      </c>
      <c r="AD625" t="str">
        <f>INDEX(PDC!$I$1:$L$33,MATCH('RP2016'!AF625,PDC!I:I,0),MATCH(PDC!$K$1,PDC!$I$1:$L$1,0))</f>
        <v>Employés administratifs d'entreprise</v>
      </c>
      <c r="AE625" t="s">
        <v>200</v>
      </c>
      <c r="AF625" t="s">
        <v>284</v>
      </c>
      <c r="AG625" t="s">
        <v>135</v>
      </c>
      <c r="AH625" s="58">
        <v>11397.918725630099</v>
      </c>
      <c r="AI625">
        <f t="shared" si="169"/>
        <v>11397.918725630099</v>
      </c>
      <c r="AL625" t="str">
        <f t="shared" si="170"/>
        <v>8433_Agriculture, sylviculture et pêche</v>
      </c>
      <c r="AM625" t="str">
        <f>INDEX(PDC!$F$42:$G$60,MATCH('RP2016'!$AO625,PDC!$F$42:$F$60,0),2)</f>
        <v>Agriculture, sylviculture et pêche</v>
      </c>
      <c r="AN625">
        <v>8433</v>
      </c>
      <c r="AO625" t="s">
        <v>198</v>
      </c>
      <c r="AP625">
        <v>439.28</v>
      </c>
      <c r="AQ625">
        <v>210.6</v>
      </c>
      <c r="AR625">
        <v>237.77</v>
      </c>
      <c r="AS625">
        <v>168.87</v>
      </c>
      <c r="AT625">
        <f t="shared" si="171"/>
        <v>649.88</v>
      </c>
      <c r="AU625">
        <f t="shared" si="172"/>
        <v>406.64</v>
      </c>
      <c r="AV625" s="82">
        <f t="shared" si="173"/>
        <v>439.28</v>
      </c>
      <c r="AW625" s="82">
        <f t="shared" si="174"/>
        <v>210.6</v>
      </c>
      <c r="AX625" s="82">
        <f t="shared" si="175"/>
        <v>237.77</v>
      </c>
      <c r="AY625" s="82">
        <f t="shared" si="176"/>
        <v>168.87</v>
      </c>
      <c r="AZ625" s="82">
        <f t="shared" si="177"/>
        <v>649.88</v>
      </c>
      <c r="BA625" s="82">
        <f t="shared" si="178"/>
        <v>406.64</v>
      </c>
      <c r="BB625" s="82">
        <f t="shared" si="179"/>
        <v>1056.52</v>
      </c>
      <c r="BE625" t="str">
        <f t="shared" si="180"/>
        <v>8417_C1_TP1_SEXE1</v>
      </c>
      <c r="BF625">
        <v>1</v>
      </c>
      <c r="BG625" t="s">
        <v>199</v>
      </c>
      <c r="BH625" t="s">
        <v>314</v>
      </c>
      <c r="BI625" t="s">
        <v>151</v>
      </c>
      <c r="BJ625" s="61">
        <v>359.19386320876703</v>
      </c>
      <c r="BK625" s="61">
        <f t="shared" si="181"/>
        <v>359.19386320876703</v>
      </c>
    </row>
    <row r="626" spans="1:63" x14ac:dyDescent="0.35">
      <c r="A626" t="str">
        <f t="shared" si="167"/>
        <v>8406_Autres industries manufacturières ; réparation et installation de machines et d'équipements_2</v>
      </c>
      <c r="B626" t="str">
        <f>INDEX(PDC!$F$1:$G$40,MATCH('RP2016'!C626,PDC!F:F,0),MATCH(PDC!$G$1,PDC!$F$1:$G$1,0))</f>
        <v>Autres industries manufacturières ; réparation et installation de machines et d'équipements</v>
      </c>
      <c r="C626" t="s">
        <v>213</v>
      </c>
      <c r="D626" t="s">
        <v>129</v>
      </c>
      <c r="E626" t="s">
        <v>200</v>
      </c>
      <c r="F626" s="58">
        <v>197.216379226279</v>
      </c>
      <c r="G626">
        <f t="shared" si="183"/>
        <v>197.216379226279</v>
      </c>
      <c r="AC626" t="str">
        <f t="shared" si="168"/>
        <v>8409_Employés de commerce_1</v>
      </c>
      <c r="AD626" t="str">
        <f>INDEX(PDC!$I$1:$L$33,MATCH('RP2016'!AF626,PDC!I:I,0),MATCH(PDC!$K$1,PDC!$I$1:$L$1,0))</f>
        <v>Employés de commerce</v>
      </c>
      <c r="AE626" t="s">
        <v>199</v>
      </c>
      <c r="AF626" t="s">
        <v>285</v>
      </c>
      <c r="AG626" t="s">
        <v>135</v>
      </c>
      <c r="AH626" s="58">
        <v>2961.1705258042498</v>
      </c>
      <c r="AI626">
        <f t="shared" si="169"/>
        <v>2961.1705258042498</v>
      </c>
      <c r="AL626" t="str">
        <f t="shared" si="170"/>
        <v>8433_Fabrication de denrées alimentaires, de boissons et  de produits à base de tabac</v>
      </c>
      <c r="AM626" t="str">
        <f>INDEX(PDC!$F$42:$G$60,MATCH('RP2016'!$AO626,PDC!$F$42:$F$60,0),2)</f>
        <v>Fabrication de denrées alimentaires, de boissons et  de produits à base de tabac</v>
      </c>
      <c r="AN626">
        <v>8433</v>
      </c>
      <c r="AO626" t="s">
        <v>314</v>
      </c>
      <c r="AP626">
        <v>1192.24</v>
      </c>
      <c r="AQ626">
        <v>1040.79</v>
      </c>
      <c r="AR626">
        <v>148.87</v>
      </c>
      <c r="AS626">
        <v>133.80000000000001</v>
      </c>
      <c r="AT626">
        <f t="shared" si="171"/>
        <v>2233.0299999999997</v>
      </c>
      <c r="AU626">
        <f t="shared" si="172"/>
        <v>282.67</v>
      </c>
      <c r="AV626" s="82">
        <f t="shared" si="173"/>
        <v>1192.24</v>
      </c>
      <c r="AW626" s="82">
        <f t="shared" si="174"/>
        <v>1040.79</v>
      </c>
      <c r="AX626" s="82">
        <f t="shared" si="175"/>
        <v>148.87</v>
      </c>
      <c r="AY626" s="82">
        <f t="shared" si="176"/>
        <v>133.80000000000001</v>
      </c>
      <c r="AZ626" s="82">
        <f t="shared" si="177"/>
        <v>2233.0299999999997</v>
      </c>
      <c r="BA626" s="82">
        <f t="shared" si="178"/>
        <v>282.67</v>
      </c>
      <c r="BB626" s="82">
        <f t="shared" si="179"/>
        <v>2515.6999999999998</v>
      </c>
      <c r="BE626" t="str">
        <f t="shared" si="180"/>
        <v>8417_C1_TP2_SEXE1</v>
      </c>
      <c r="BF626">
        <v>1</v>
      </c>
      <c r="BG626" t="s">
        <v>200</v>
      </c>
      <c r="BH626" t="s">
        <v>314</v>
      </c>
      <c r="BI626" t="s">
        <v>151</v>
      </c>
      <c r="BJ626" s="61">
        <v>33.896831982362897</v>
      </c>
      <c r="BK626" s="61">
        <f t="shared" si="181"/>
        <v>33.896831982362897</v>
      </c>
    </row>
    <row r="627" spans="1:63" x14ac:dyDescent="0.35">
      <c r="A627" t="str">
        <f t="shared" si="167"/>
        <v>8406_Production et distribution d'électricité, de gaz, de vapeur et d'air conditionné_1</v>
      </c>
      <c r="B627" t="str">
        <f>INDEX(PDC!$F$1:$G$40,MATCH('RP2016'!C627,PDC!F:F,0),MATCH(PDC!$G$1,PDC!$F$1:$G$1,0))</f>
        <v>Production et distribution d'électricité, de gaz, de vapeur et d'air conditionné</v>
      </c>
      <c r="C627" t="s">
        <v>214</v>
      </c>
      <c r="D627" t="s">
        <v>129</v>
      </c>
      <c r="E627" t="s">
        <v>199</v>
      </c>
      <c r="F627" s="58">
        <v>344.42261517905598</v>
      </c>
      <c r="G627">
        <f t="shared" si="183"/>
        <v>344.42261517905598</v>
      </c>
      <c r="AA627" s="77"/>
      <c r="AC627" t="str">
        <f t="shared" si="168"/>
        <v>8409_Employés de commerce_2</v>
      </c>
      <c r="AD627" t="str">
        <f>INDEX(PDC!$I$1:$L$33,MATCH('RP2016'!AF627,PDC!I:I,0),MATCH(PDC!$K$1,PDC!$I$1:$L$1,0))</f>
        <v>Employés de commerce</v>
      </c>
      <c r="AE627" t="s">
        <v>200</v>
      </c>
      <c r="AF627" t="s">
        <v>285</v>
      </c>
      <c r="AG627" t="s">
        <v>135</v>
      </c>
      <c r="AH627" s="58">
        <v>7321.7810632029004</v>
      </c>
      <c r="AI627">
        <f t="shared" si="169"/>
        <v>7321.7810632029004</v>
      </c>
      <c r="AL627" t="str">
        <f t="shared" si="170"/>
        <v>8433_Cokéfaction et raffinage</v>
      </c>
      <c r="AM627" t="str">
        <f>INDEX(PDC!$F$42:$G$60,MATCH('RP2016'!$AO627,PDC!$F$42:$F$60,0),2)</f>
        <v>Cokéfaction et raffinage</v>
      </c>
      <c r="AN627">
        <v>8433</v>
      </c>
      <c r="AO627" t="s">
        <v>323</v>
      </c>
      <c r="AP627">
        <v>10.14</v>
      </c>
      <c r="AQ627">
        <v>3.19</v>
      </c>
      <c r="AT627">
        <f t="shared" si="171"/>
        <v>13.33</v>
      </c>
      <c r="AU627">
        <f t="shared" si="172"/>
        <v>0</v>
      </c>
      <c r="AV627" s="82">
        <f t="shared" si="173"/>
        <v>10.14</v>
      </c>
      <c r="AW627" s="82" t="str">
        <f t="shared" si="174"/>
        <v>(s)</v>
      </c>
      <c r="AX627" s="82">
        <f t="shared" si="175"/>
        <v>0</v>
      </c>
      <c r="AY627" s="82">
        <f t="shared" si="176"/>
        <v>0</v>
      </c>
      <c r="AZ627" s="82">
        <f t="shared" si="177"/>
        <v>13.33</v>
      </c>
      <c r="BA627" s="82">
        <f t="shared" si="178"/>
        <v>0</v>
      </c>
      <c r="BB627" s="82">
        <f t="shared" si="179"/>
        <v>13.33</v>
      </c>
      <c r="BE627" t="str">
        <f t="shared" si="180"/>
        <v>8417_C3_TP1_SEXE1</v>
      </c>
      <c r="BF627">
        <v>1</v>
      </c>
      <c r="BG627" t="s">
        <v>199</v>
      </c>
      <c r="BH627" t="s">
        <v>315</v>
      </c>
      <c r="BI627" t="s">
        <v>151</v>
      </c>
      <c r="BJ627" s="61">
        <v>236.17765509302799</v>
      </c>
      <c r="BK627" s="61">
        <f t="shared" si="181"/>
        <v>236.17765509302799</v>
      </c>
    </row>
    <row r="628" spans="1:63" x14ac:dyDescent="0.35">
      <c r="A628" t="str">
        <f t="shared" si="167"/>
        <v>8406_Production et distribution d'électricité, de gaz, de vapeur et d'air conditionné_2</v>
      </c>
      <c r="B628" t="str">
        <f>INDEX(PDC!$F$1:$G$40,MATCH('RP2016'!C628,PDC!F:F,0),MATCH(PDC!$G$1,PDC!$F$1:$G$1,0))</f>
        <v>Production et distribution d'électricité, de gaz, de vapeur et d'air conditionné</v>
      </c>
      <c r="C628" t="s">
        <v>214</v>
      </c>
      <c r="D628" t="s">
        <v>129</v>
      </c>
      <c r="E628" t="s">
        <v>200</v>
      </c>
      <c r="F628" s="58">
        <v>88.772223058993205</v>
      </c>
      <c r="G628">
        <f t="shared" si="183"/>
        <v>88.772223058993205</v>
      </c>
      <c r="AC628" t="str">
        <f t="shared" si="168"/>
        <v>8409_Personnels des services directs aux particuliers_1</v>
      </c>
      <c r="AD628" t="str">
        <f>INDEX(PDC!$I$1:$L$33,MATCH('RP2016'!AF628,PDC!I:I,0),MATCH(PDC!$K$1,PDC!$I$1:$L$1,0))</f>
        <v>Personnels des services directs aux particuliers</v>
      </c>
      <c r="AE628" t="s">
        <v>199</v>
      </c>
      <c r="AF628" t="s">
        <v>286</v>
      </c>
      <c r="AG628" t="s">
        <v>135</v>
      </c>
      <c r="AH628" s="58">
        <v>2440.1244635674798</v>
      </c>
      <c r="AI628">
        <f t="shared" si="169"/>
        <v>2440.1244635674798</v>
      </c>
      <c r="AL628" t="str">
        <f t="shared" si="170"/>
        <v>8433_Fabrication d'équipements électriques, électroniques, informatiques ; fabrication de machines</v>
      </c>
      <c r="AM628" t="str">
        <f>INDEX(PDC!$F$42:$G$60,MATCH('RP2016'!$AO628,PDC!$F$42:$F$60,0),2)</f>
        <v>Fabrication d'équipements électriques, électroniques, informatiques ; fabrication de machines</v>
      </c>
      <c r="AN628">
        <v>8433</v>
      </c>
      <c r="AO628" t="s">
        <v>315</v>
      </c>
      <c r="AP628">
        <v>773.07</v>
      </c>
      <c r="AQ628">
        <v>435.72</v>
      </c>
      <c r="AR628">
        <v>39.51</v>
      </c>
      <c r="AS628">
        <v>21.53</v>
      </c>
      <c r="AT628">
        <f t="shared" si="171"/>
        <v>1208.79</v>
      </c>
      <c r="AU628">
        <f t="shared" si="172"/>
        <v>61.04</v>
      </c>
      <c r="AV628" s="82">
        <f t="shared" si="173"/>
        <v>773.07</v>
      </c>
      <c r="AW628" s="82">
        <f t="shared" si="174"/>
        <v>435.72</v>
      </c>
      <c r="AX628" s="82">
        <f t="shared" si="175"/>
        <v>39.51</v>
      </c>
      <c r="AY628" s="82">
        <f t="shared" si="176"/>
        <v>21.53</v>
      </c>
      <c r="AZ628" s="82">
        <f t="shared" si="177"/>
        <v>1208.79</v>
      </c>
      <c r="BA628" s="82">
        <f t="shared" si="178"/>
        <v>61.04</v>
      </c>
      <c r="BB628" s="82">
        <f t="shared" si="179"/>
        <v>1269.83</v>
      </c>
      <c r="BE628" t="str">
        <f t="shared" si="180"/>
        <v>8417_C3_TP2_SEXE1</v>
      </c>
      <c r="BF628">
        <v>1</v>
      </c>
      <c r="BG628" t="s">
        <v>200</v>
      </c>
      <c r="BH628" t="s">
        <v>315</v>
      </c>
      <c r="BI628" t="s">
        <v>151</v>
      </c>
      <c r="BJ628" s="61">
        <v>5</v>
      </c>
      <c r="BK628" s="61">
        <f t="shared" si="181"/>
        <v>5</v>
      </c>
    </row>
    <row r="629" spans="1:63" x14ac:dyDescent="0.35">
      <c r="A629" t="str">
        <f t="shared" si="167"/>
        <v>8406_Production et distribution d'eau ; assainissement, gestion des déchets et dépollution_1</v>
      </c>
      <c r="B629" t="str">
        <f>INDEX(PDC!$F$1:$G$40,MATCH('RP2016'!C629,PDC!F:F,0),MATCH(PDC!$G$1,PDC!$F$1:$G$1,0))</f>
        <v>Production et distribution d'eau ; assainissement, gestion des déchets et dépollution</v>
      </c>
      <c r="C629" t="s">
        <v>215</v>
      </c>
      <c r="D629" t="s">
        <v>129</v>
      </c>
      <c r="E629" t="s">
        <v>199</v>
      </c>
      <c r="F629" s="58">
        <v>471.02569586364899</v>
      </c>
      <c r="G629">
        <f t="shared" si="183"/>
        <v>471.02569586364899</v>
      </c>
      <c r="AC629" t="str">
        <f t="shared" si="168"/>
        <v>8409_Personnels des services directs aux particuliers_2</v>
      </c>
      <c r="AD629" t="str">
        <f>INDEX(PDC!$I$1:$L$33,MATCH('RP2016'!AF629,PDC!I:I,0),MATCH(PDC!$K$1,PDC!$I$1:$L$1,0))</f>
        <v>Personnels des services directs aux particuliers</v>
      </c>
      <c r="AE629" t="s">
        <v>200</v>
      </c>
      <c r="AF629" t="s">
        <v>286</v>
      </c>
      <c r="AG629" t="s">
        <v>135</v>
      </c>
      <c r="AH629" s="58">
        <v>12105.174552341599</v>
      </c>
      <c r="AI629">
        <f t="shared" si="169"/>
        <v>12105.174552341599</v>
      </c>
      <c r="AL629" t="str">
        <f t="shared" si="170"/>
        <v>8433_Fabrication de matériels de transport</v>
      </c>
      <c r="AM629" t="str">
        <f>INDEX(PDC!$F$42:$G$60,MATCH('RP2016'!$AO629,PDC!$F$42:$F$60,0),2)</f>
        <v>Fabrication de matériels de transport</v>
      </c>
      <c r="AN629">
        <v>8433</v>
      </c>
      <c r="AO629" t="s">
        <v>316</v>
      </c>
      <c r="AP629">
        <v>2307.35</v>
      </c>
      <c r="AQ629">
        <v>320.39999999999998</v>
      </c>
      <c r="AR629">
        <v>179.09</v>
      </c>
      <c r="AS629">
        <v>41.76</v>
      </c>
      <c r="AT629">
        <f t="shared" si="171"/>
        <v>2627.75</v>
      </c>
      <c r="AU629">
        <f t="shared" si="172"/>
        <v>220.85</v>
      </c>
      <c r="AV629" s="82">
        <f t="shared" si="173"/>
        <v>2307.35</v>
      </c>
      <c r="AW629" s="82">
        <f t="shared" si="174"/>
        <v>320.39999999999998</v>
      </c>
      <c r="AX629" s="82">
        <f t="shared" si="175"/>
        <v>179.09</v>
      </c>
      <c r="AY629" s="82">
        <f t="shared" si="176"/>
        <v>41.76</v>
      </c>
      <c r="AZ629" s="82">
        <f t="shared" si="177"/>
        <v>2627.75</v>
      </c>
      <c r="BA629" s="82">
        <f t="shared" si="178"/>
        <v>220.85</v>
      </c>
      <c r="BB629" s="82">
        <f t="shared" si="179"/>
        <v>2848.6</v>
      </c>
      <c r="BE629" t="str">
        <f t="shared" si="180"/>
        <v>8417_C4_TP1_SEXE1</v>
      </c>
      <c r="BF629">
        <v>1</v>
      </c>
      <c r="BG629" t="s">
        <v>199</v>
      </c>
      <c r="BH629" t="s">
        <v>316</v>
      </c>
      <c r="BI629" t="s">
        <v>151</v>
      </c>
      <c r="BJ629" s="61">
        <v>90.623012862200596</v>
      </c>
      <c r="BK629" s="61">
        <f t="shared" si="181"/>
        <v>90.623012862200596</v>
      </c>
    </row>
    <row r="630" spans="1:63" x14ac:dyDescent="0.35">
      <c r="A630" t="str">
        <f t="shared" si="167"/>
        <v>8406_Production et distribution d'eau ; assainissement, gestion des déchets et dépollution_2</v>
      </c>
      <c r="B630" t="str">
        <f>INDEX(PDC!$F$1:$G$40,MATCH('RP2016'!C630,PDC!F:F,0),MATCH(PDC!$G$1,PDC!$F$1:$G$1,0))</f>
        <v>Production et distribution d'eau ; assainissement, gestion des déchets et dépollution</v>
      </c>
      <c r="C630" t="s">
        <v>215</v>
      </c>
      <c r="D630" t="s">
        <v>129</v>
      </c>
      <c r="E630" t="s">
        <v>200</v>
      </c>
      <c r="F630" s="58">
        <v>209.57975530358499</v>
      </c>
      <c r="G630">
        <f t="shared" si="183"/>
        <v>209.57975530358499</v>
      </c>
      <c r="AC630" t="str">
        <f t="shared" si="168"/>
        <v>8409_Ouvriers qualifiés de type industriel_1</v>
      </c>
      <c r="AD630" t="str">
        <f>INDEX(PDC!$I$1:$L$33,MATCH('RP2016'!AF630,PDC!I:I,0),MATCH(PDC!$K$1,PDC!$I$1:$L$1,0))</f>
        <v>Ouvriers qualifiés de type industriel</v>
      </c>
      <c r="AE630" t="s">
        <v>199</v>
      </c>
      <c r="AF630" t="s">
        <v>287</v>
      </c>
      <c r="AG630" t="s">
        <v>135</v>
      </c>
      <c r="AH630" s="58">
        <v>6356.3799397573903</v>
      </c>
      <c r="AI630">
        <f t="shared" si="169"/>
        <v>6356.3799397573903</v>
      </c>
      <c r="AL630" t="str">
        <f t="shared" si="170"/>
        <v>8433_Fabrication d'autres produits industriels</v>
      </c>
      <c r="AM630" t="str">
        <f>INDEX(PDC!$F$42:$G$60,MATCH('RP2016'!$AO630,PDC!$F$42:$F$60,0),2)</f>
        <v>Fabrication d'autres produits industriels</v>
      </c>
      <c r="AN630">
        <v>8433</v>
      </c>
      <c r="AO630" t="s">
        <v>317</v>
      </c>
      <c r="AP630">
        <v>5632.25</v>
      </c>
      <c r="AQ630">
        <v>2484.19</v>
      </c>
      <c r="AR630">
        <v>382.08</v>
      </c>
      <c r="AS630">
        <v>259.26</v>
      </c>
      <c r="AT630">
        <f t="shared" si="171"/>
        <v>8116.4400000000005</v>
      </c>
      <c r="AU630">
        <f t="shared" si="172"/>
        <v>641.33999999999992</v>
      </c>
      <c r="AV630" s="82">
        <f t="shared" si="173"/>
        <v>5632.25</v>
      </c>
      <c r="AW630" s="82">
        <f t="shared" si="174"/>
        <v>2484.19</v>
      </c>
      <c r="AX630" s="82">
        <f t="shared" si="175"/>
        <v>382.08</v>
      </c>
      <c r="AY630" s="82">
        <f t="shared" si="176"/>
        <v>259.26</v>
      </c>
      <c r="AZ630" s="82">
        <f t="shared" si="177"/>
        <v>8116.4400000000005</v>
      </c>
      <c r="BA630" s="82">
        <f t="shared" si="178"/>
        <v>641.33999999999992</v>
      </c>
      <c r="BB630" s="82">
        <f t="shared" si="179"/>
        <v>8757.7800000000007</v>
      </c>
      <c r="BE630" t="str">
        <f t="shared" si="180"/>
        <v>8417_C4_TP2_SEXE1</v>
      </c>
      <c r="BF630">
        <v>1</v>
      </c>
      <c r="BG630" t="s">
        <v>200</v>
      </c>
      <c r="BH630" t="s">
        <v>316</v>
      </c>
      <c r="BI630" t="s">
        <v>151</v>
      </c>
      <c r="BJ630" s="83">
        <v>4.2385870243768702</v>
      </c>
      <c r="BK630" s="61" t="str">
        <f t="shared" si="181"/>
        <v>(s)</v>
      </c>
    </row>
    <row r="631" spans="1:63" x14ac:dyDescent="0.35">
      <c r="A631" t="str">
        <f t="shared" si="167"/>
        <v>8406_Construction _1</v>
      </c>
      <c r="B631" t="str">
        <f>INDEX(PDC!$F$1:$G$40,MATCH('RP2016'!C631,PDC!F:F,0),MATCH(PDC!$G$1,PDC!$F$1:$G$1,0))</f>
        <v xml:space="preserve">Construction </v>
      </c>
      <c r="C631" t="s">
        <v>216</v>
      </c>
      <c r="D631" t="s">
        <v>129</v>
      </c>
      <c r="E631" t="s">
        <v>199</v>
      </c>
      <c r="F631" s="58">
        <v>3517.8559135926098</v>
      </c>
      <c r="G631">
        <f t="shared" si="183"/>
        <v>3517.8559135926098</v>
      </c>
      <c r="AC631" t="str">
        <f t="shared" si="168"/>
        <v>8409_Ouvriers qualifiés de type industriel_2</v>
      </c>
      <c r="AD631" t="str">
        <f>INDEX(PDC!$I$1:$L$33,MATCH('RP2016'!AF631,PDC!I:I,0),MATCH(PDC!$K$1,PDC!$I$1:$L$1,0))</f>
        <v>Ouvriers qualifiés de type industriel</v>
      </c>
      <c r="AE631" t="s">
        <v>200</v>
      </c>
      <c r="AF631" t="s">
        <v>287</v>
      </c>
      <c r="AG631" t="s">
        <v>135</v>
      </c>
      <c r="AH631" s="58">
        <v>1083.1080013389401</v>
      </c>
      <c r="AI631">
        <f t="shared" si="169"/>
        <v>1083.1080013389401</v>
      </c>
      <c r="AL631" t="str">
        <f t="shared" si="170"/>
        <v>8433_Industries extractives,  énergie, eau, gestion des déchets et dépollution</v>
      </c>
      <c r="AM631" t="str">
        <f>INDEX(PDC!$F$42:$G$60,MATCH('RP2016'!$AO631,PDC!$F$42:$F$60,0),2)</f>
        <v>Industries extractives,  énergie, eau, gestion des déchets et dépollution</v>
      </c>
      <c r="AN631">
        <v>8433</v>
      </c>
      <c r="AO631" t="s">
        <v>318</v>
      </c>
      <c r="AP631">
        <v>1547.85</v>
      </c>
      <c r="AQ631">
        <v>402.37</v>
      </c>
      <c r="AR631">
        <v>113.59</v>
      </c>
      <c r="AS631">
        <v>59.11</v>
      </c>
      <c r="AT631">
        <f t="shared" si="171"/>
        <v>1950.2199999999998</v>
      </c>
      <c r="AU631">
        <f t="shared" si="172"/>
        <v>172.7</v>
      </c>
      <c r="AV631" s="82">
        <f t="shared" si="173"/>
        <v>1547.85</v>
      </c>
      <c r="AW631" s="82">
        <f t="shared" si="174"/>
        <v>402.37</v>
      </c>
      <c r="AX631" s="82">
        <f t="shared" si="175"/>
        <v>113.59</v>
      </c>
      <c r="AY631" s="82">
        <f t="shared" si="176"/>
        <v>59.11</v>
      </c>
      <c r="AZ631" s="82">
        <f t="shared" si="177"/>
        <v>1950.2199999999998</v>
      </c>
      <c r="BA631" s="82">
        <f t="shared" si="178"/>
        <v>172.7</v>
      </c>
      <c r="BB631" s="82">
        <f t="shared" si="179"/>
        <v>2122.9199999999996</v>
      </c>
      <c r="BE631" t="str">
        <f t="shared" si="180"/>
        <v>8417_C5_TP1_SEXE1</v>
      </c>
      <c r="BF631">
        <v>1</v>
      </c>
      <c r="BG631" t="s">
        <v>199</v>
      </c>
      <c r="BH631" t="s">
        <v>317</v>
      </c>
      <c r="BI631" t="s">
        <v>151</v>
      </c>
      <c r="BJ631" s="61">
        <v>4073.0981439164998</v>
      </c>
      <c r="BK631" s="61">
        <f t="shared" si="181"/>
        <v>4073.0981439164998</v>
      </c>
    </row>
    <row r="632" spans="1:63" x14ac:dyDescent="0.35">
      <c r="A632" t="str">
        <f t="shared" si="167"/>
        <v>8406_Construction _2</v>
      </c>
      <c r="B632" t="str">
        <f>INDEX(PDC!$F$1:$G$40,MATCH('RP2016'!C632,PDC!F:F,0),MATCH(PDC!$G$1,PDC!$F$1:$G$1,0))</f>
        <v xml:space="preserve">Construction </v>
      </c>
      <c r="C632" t="s">
        <v>216</v>
      </c>
      <c r="D632" t="s">
        <v>129</v>
      </c>
      <c r="E632" t="s">
        <v>200</v>
      </c>
      <c r="F632" s="58">
        <v>590.05361157806897</v>
      </c>
      <c r="G632">
        <f t="shared" si="183"/>
        <v>590.05361157806897</v>
      </c>
      <c r="AC632" t="str">
        <f t="shared" si="168"/>
        <v>8409_Ouvriers qualifiés de type artisanal_1</v>
      </c>
      <c r="AD632" t="str">
        <f>INDEX(PDC!$I$1:$L$33,MATCH('RP2016'!AF632,PDC!I:I,0),MATCH(PDC!$K$1,PDC!$I$1:$L$1,0))</f>
        <v>Ouvriers qualifiés de type artisanal</v>
      </c>
      <c r="AE632" t="s">
        <v>199</v>
      </c>
      <c r="AF632" t="s">
        <v>107</v>
      </c>
      <c r="AG632" t="s">
        <v>135</v>
      </c>
      <c r="AH632" s="58">
        <v>7860.9783635501099</v>
      </c>
      <c r="AI632">
        <f t="shared" si="169"/>
        <v>7860.9783635501099</v>
      </c>
      <c r="AL632" t="str">
        <f t="shared" si="170"/>
        <v>8433_Construction</v>
      </c>
      <c r="AM632" t="str">
        <f>INDEX(PDC!$F$42:$G$60,MATCH('RP2016'!$AO632,PDC!$F$42:$F$60,0),2)</f>
        <v>Construction</v>
      </c>
      <c r="AN632">
        <v>8433</v>
      </c>
      <c r="AO632" t="s">
        <v>216</v>
      </c>
      <c r="AP632">
        <v>4196.78</v>
      </c>
      <c r="AQ632">
        <v>693.01</v>
      </c>
      <c r="AR632">
        <v>575.39</v>
      </c>
      <c r="AS632">
        <v>81.14</v>
      </c>
      <c r="AT632">
        <f t="shared" si="171"/>
        <v>4889.79</v>
      </c>
      <c r="AU632">
        <f t="shared" si="172"/>
        <v>656.53</v>
      </c>
      <c r="AV632" s="82">
        <f t="shared" si="173"/>
        <v>4196.78</v>
      </c>
      <c r="AW632" s="82">
        <f t="shared" si="174"/>
        <v>693.01</v>
      </c>
      <c r="AX632" s="82">
        <f t="shared" si="175"/>
        <v>575.39</v>
      </c>
      <c r="AY632" s="82">
        <f t="shared" si="176"/>
        <v>81.14</v>
      </c>
      <c r="AZ632" s="82">
        <f t="shared" si="177"/>
        <v>4889.79</v>
      </c>
      <c r="BA632" s="82">
        <f t="shared" si="178"/>
        <v>656.53</v>
      </c>
      <c r="BB632" s="82">
        <f t="shared" si="179"/>
        <v>5546.32</v>
      </c>
      <c r="BE632" t="str">
        <f t="shared" si="180"/>
        <v>8417_C5_TP2_SEXE1</v>
      </c>
      <c r="BF632">
        <v>1</v>
      </c>
      <c r="BG632" t="s">
        <v>200</v>
      </c>
      <c r="BH632" t="s">
        <v>317</v>
      </c>
      <c r="BI632" t="s">
        <v>151</v>
      </c>
      <c r="BJ632" s="61">
        <v>163.705197297024</v>
      </c>
      <c r="BK632" s="61">
        <f t="shared" si="181"/>
        <v>163.705197297024</v>
      </c>
    </row>
    <row r="633" spans="1:63" x14ac:dyDescent="0.35">
      <c r="A633" t="str">
        <f t="shared" si="167"/>
        <v>8406_Commerce ; réparation d'automobiles et de motocycles_1</v>
      </c>
      <c r="B633" t="str">
        <f>INDEX(PDC!$F$1:$G$40,MATCH('RP2016'!C633,PDC!F:F,0),MATCH(PDC!$G$1,PDC!$F$1:$G$1,0))</f>
        <v>Commerce ; réparation d'automobiles et de motocycles</v>
      </c>
      <c r="C633" t="s">
        <v>217</v>
      </c>
      <c r="D633" t="s">
        <v>129</v>
      </c>
      <c r="E633" t="s">
        <v>199</v>
      </c>
      <c r="F633" s="58">
        <v>5738.86732143053</v>
      </c>
      <c r="G633">
        <f t="shared" si="183"/>
        <v>5738.86732143053</v>
      </c>
      <c r="AC633" t="str">
        <f t="shared" si="168"/>
        <v>8409_Ouvriers qualifiés de type artisanal_2</v>
      </c>
      <c r="AD633" t="str">
        <f>INDEX(PDC!$I$1:$L$33,MATCH('RP2016'!AF633,PDC!I:I,0),MATCH(PDC!$K$1,PDC!$I$1:$L$1,0))</f>
        <v>Ouvriers qualifiés de type artisanal</v>
      </c>
      <c r="AE633" t="s">
        <v>200</v>
      </c>
      <c r="AF633" t="s">
        <v>107</v>
      </c>
      <c r="AG633" t="s">
        <v>135</v>
      </c>
      <c r="AH633" s="58">
        <v>1068.75815258426</v>
      </c>
      <c r="AI633">
        <f t="shared" si="169"/>
        <v>1068.75815258426</v>
      </c>
      <c r="AL633" t="str">
        <f t="shared" si="170"/>
        <v>8433_Commerce ; réparation d'automobiles et de motocycles</v>
      </c>
      <c r="AM633" t="str">
        <f>INDEX(PDC!$F$42:$G$60,MATCH('RP2016'!$AO633,PDC!$F$42:$F$60,0),2)</f>
        <v>Commerce ; réparation d'automobiles et de motocycles</v>
      </c>
      <c r="AN633">
        <v>8433</v>
      </c>
      <c r="AO633" t="s">
        <v>217</v>
      </c>
      <c r="AP633">
        <v>3733.2</v>
      </c>
      <c r="AQ633">
        <v>4375.41</v>
      </c>
      <c r="AR633">
        <v>478.37</v>
      </c>
      <c r="AS633">
        <v>556.91</v>
      </c>
      <c r="AT633">
        <f t="shared" si="171"/>
        <v>8108.61</v>
      </c>
      <c r="AU633">
        <f t="shared" si="172"/>
        <v>1035.28</v>
      </c>
      <c r="AV633" s="82">
        <f t="shared" si="173"/>
        <v>3733.2</v>
      </c>
      <c r="AW633" s="82">
        <f t="shared" si="174"/>
        <v>4375.41</v>
      </c>
      <c r="AX633" s="82">
        <f t="shared" si="175"/>
        <v>478.37</v>
      </c>
      <c r="AY633" s="82">
        <f t="shared" si="176"/>
        <v>556.91</v>
      </c>
      <c r="AZ633" s="82">
        <f t="shared" si="177"/>
        <v>8108.61</v>
      </c>
      <c r="BA633" s="82">
        <f t="shared" si="178"/>
        <v>1035.28</v>
      </c>
      <c r="BB633" s="82">
        <f t="shared" si="179"/>
        <v>9143.89</v>
      </c>
      <c r="BE633" t="str">
        <f t="shared" si="180"/>
        <v>8417_DE_TP1_SEXE1</v>
      </c>
      <c r="BF633">
        <v>1</v>
      </c>
      <c r="BG633" t="s">
        <v>199</v>
      </c>
      <c r="BH633" t="s">
        <v>318</v>
      </c>
      <c r="BI633" t="s">
        <v>151</v>
      </c>
      <c r="BJ633" s="61">
        <v>159.87378198213099</v>
      </c>
      <c r="BK633" s="61">
        <f t="shared" si="181"/>
        <v>159.87378198213099</v>
      </c>
    </row>
    <row r="634" spans="1:63" x14ac:dyDescent="0.35">
      <c r="A634" t="str">
        <f t="shared" si="167"/>
        <v>8406_Commerce ; réparation d'automobiles et de motocycles_2</v>
      </c>
      <c r="B634" t="str">
        <f>INDEX(PDC!$F$1:$G$40,MATCH('RP2016'!C634,PDC!F:F,0),MATCH(PDC!$G$1,PDC!$F$1:$G$1,0))</f>
        <v>Commerce ; réparation d'automobiles et de motocycles</v>
      </c>
      <c r="C634" t="s">
        <v>217</v>
      </c>
      <c r="D634" t="s">
        <v>129</v>
      </c>
      <c r="E634" t="s">
        <v>200</v>
      </c>
      <c r="F634" s="58">
        <v>5471.2673717538901</v>
      </c>
      <c r="G634">
        <f t="shared" si="183"/>
        <v>5471.2673717538901</v>
      </c>
      <c r="AC634" t="str">
        <f t="shared" si="168"/>
        <v>8409_Chauffeurs_1</v>
      </c>
      <c r="AD634" t="str">
        <f>INDEX(PDC!$I$1:$L$33,MATCH('RP2016'!AF634,PDC!I:I,0),MATCH(PDC!$K$1,PDC!$I$1:$L$1,0))</f>
        <v>Chauffeurs</v>
      </c>
      <c r="AE634" t="s">
        <v>199</v>
      </c>
      <c r="AF634" t="s">
        <v>288</v>
      </c>
      <c r="AG634" t="s">
        <v>135</v>
      </c>
      <c r="AH634" s="58">
        <v>4462.3171288432104</v>
      </c>
      <c r="AI634">
        <f t="shared" si="169"/>
        <v>4462.3171288432104</v>
      </c>
      <c r="AL634" t="str">
        <f t="shared" si="170"/>
        <v>8433_Transports et entreposage</v>
      </c>
      <c r="AM634" t="str">
        <f>INDEX(PDC!$F$42:$G$60,MATCH('RP2016'!$AO634,PDC!$F$42:$F$60,0),2)</f>
        <v>Transports et entreposage</v>
      </c>
      <c r="AN634">
        <v>8433</v>
      </c>
      <c r="AO634" t="s">
        <v>218</v>
      </c>
      <c r="AP634">
        <v>2198.63</v>
      </c>
      <c r="AQ634">
        <v>1081.82</v>
      </c>
      <c r="AR634">
        <v>115.11</v>
      </c>
      <c r="AS634">
        <v>100.43</v>
      </c>
      <c r="AT634">
        <f t="shared" si="171"/>
        <v>3280.45</v>
      </c>
      <c r="AU634">
        <f t="shared" si="172"/>
        <v>215.54000000000002</v>
      </c>
      <c r="AV634" s="82">
        <f t="shared" si="173"/>
        <v>2198.63</v>
      </c>
      <c r="AW634" s="82">
        <f t="shared" si="174"/>
        <v>1081.82</v>
      </c>
      <c r="AX634" s="82">
        <f t="shared" si="175"/>
        <v>115.11</v>
      </c>
      <c r="AY634" s="82">
        <f t="shared" si="176"/>
        <v>100.43</v>
      </c>
      <c r="AZ634" s="82">
        <f t="shared" si="177"/>
        <v>3280.45</v>
      </c>
      <c r="BA634" s="82">
        <f t="shared" si="178"/>
        <v>215.54000000000002</v>
      </c>
      <c r="BB634" s="82">
        <f t="shared" si="179"/>
        <v>3495.99</v>
      </c>
      <c r="BE634" t="str">
        <f t="shared" si="180"/>
        <v>8417_DE_TP2_SEXE1</v>
      </c>
      <c r="BF634">
        <v>1</v>
      </c>
      <c r="BG634" t="s">
        <v>200</v>
      </c>
      <c r="BH634" t="s">
        <v>318</v>
      </c>
      <c r="BI634" t="s">
        <v>151</v>
      </c>
      <c r="BJ634" s="83">
        <v>3.0792018946805002</v>
      </c>
      <c r="BK634" s="61" t="str">
        <f t="shared" si="181"/>
        <v>(s)</v>
      </c>
    </row>
    <row r="635" spans="1:63" x14ac:dyDescent="0.35">
      <c r="A635" t="str">
        <f t="shared" si="167"/>
        <v>8406_Transports et entreposage _1</v>
      </c>
      <c r="B635" t="str">
        <f>INDEX(PDC!$F$1:$G$40,MATCH('RP2016'!C635,PDC!F:F,0),MATCH(PDC!$G$1,PDC!$F$1:$G$1,0))</f>
        <v xml:space="preserve">Transports et entreposage </v>
      </c>
      <c r="C635" t="s">
        <v>218</v>
      </c>
      <c r="D635" t="s">
        <v>129</v>
      </c>
      <c r="E635" t="s">
        <v>199</v>
      </c>
      <c r="F635" s="58">
        <v>3733.8376930989498</v>
      </c>
      <c r="G635">
        <f t="shared" si="183"/>
        <v>3733.8376930989498</v>
      </c>
      <c r="AC635" t="str">
        <f t="shared" si="168"/>
        <v>8409_Chauffeurs_2</v>
      </c>
      <c r="AD635" t="str">
        <f>INDEX(PDC!$I$1:$L$33,MATCH('RP2016'!AF635,PDC!I:I,0),MATCH(PDC!$K$1,PDC!$I$1:$L$1,0))</f>
        <v>Chauffeurs</v>
      </c>
      <c r="AE635" t="s">
        <v>200</v>
      </c>
      <c r="AF635" t="s">
        <v>288</v>
      </c>
      <c r="AG635" t="s">
        <v>135</v>
      </c>
      <c r="AH635" s="58">
        <v>317.85654860563398</v>
      </c>
      <c r="AI635">
        <f t="shared" si="169"/>
        <v>317.85654860563398</v>
      </c>
      <c r="AL635" t="str">
        <f t="shared" si="170"/>
        <v>8433_Hébergement et restauration</v>
      </c>
      <c r="AM635" t="str">
        <f>INDEX(PDC!$F$42:$G$60,MATCH('RP2016'!$AO635,PDC!$F$42:$F$60,0),2)</f>
        <v>Hébergement et restauration</v>
      </c>
      <c r="AN635">
        <v>8433</v>
      </c>
      <c r="AO635" t="s">
        <v>219</v>
      </c>
      <c r="AP635">
        <v>680.03</v>
      </c>
      <c r="AQ635">
        <v>852.77</v>
      </c>
      <c r="AR635">
        <v>155.84</v>
      </c>
      <c r="AS635">
        <v>234.04</v>
      </c>
      <c r="AT635">
        <f t="shared" si="171"/>
        <v>1532.8</v>
      </c>
      <c r="AU635">
        <f t="shared" si="172"/>
        <v>389.88</v>
      </c>
      <c r="AV635" s="82">
        <f t="shared" si="173"/>
        <v>680.03</v>
      </c>
      <c r="AW635" s="82">
        <f t="shared" si="174"/>
        <v>852.77</v>
      </c>
      <c r="AX635" s="82">
        <f t="shared" si="175"/>
        <v>155.84</v>
      </c>
      <c r="AY635" s="82">
        <f t="shared" si="176"/>
        <v>234.04</v>
      </c>
      <c r="AZ635" s="82">
        <f t="shared" si="177"/>
        <v>1532.8</v>
      </c>
      <c r="BA635" s="82">
        <f t="shared" si="178"/>
        <v>389.88</v>
      </c>
      <c r="BB635" s="82">
        <f t="shared" si="179"/>
        <v>1922.6799999999998</v>
      </c>
      <c r="BE635" t="str">
        <f t="shared" si="180"/>
        <v>8417_FZ_TP1_SEXE1</v>
      </c>
      <c r="BF635">
        <v>1</v>
      </c>
      <c r="BG635" t="s">
        <v>199</v>
      </c>
      <c r="BH635" t="s">
        <v>216</v>
      </c>
      <c r="BI635" t="s">
        <v>151</v>
      </c>
      <c r="BJ635" s="61">
        <v>1103.6537077293699</v>
      </c>
      <c r="BK635" s="61">
        <f t="shared" si="181"/>
        <v>1103.6537077293699</v>
      </c>
    </row>
    <row r="636" spans="1:63" x14ac:dyDescent="0.35">
      <c r="A636" t="str">
        <f t="shared" si="167"/>
        <v>8406_Transports et entreposage _2</v>
      </c>
      <c r="B636" t="str">
        <f>INDEX(PDC!$F$1:$G$40,MATCH('RP2016'!C636,PDC!F:F,0),MATCH(PDC!$G$1,PDC!$F$1:$G$1,0))</f>
        <v xml:space="preserve">Transports et entreposage </v>
      </c>
      <c r="C636" t="s">
        <v>218</v>
      </c>
      <c r="D636" t="s">
        <v>129</v>
      </c>
      <c r="E636" t="s">
        <v>200</v>
      </c>
      <c r="F636" s="58">
        <v>2175.3655724978798</v>
      </c>
      <c r="G636">
        <f t="shared" si="183"/>
        <v>2175.3655724978798</v>
      </c>
      <c r="AC636" t="str">
        <f t="shared" si="168"/>
        <v>8409_Ouvriers qualifiés de la manutention, du magasinage et du transport_1</v>
      </c>
      <c r="AD636" t="str">
        <f>INDEX(PDC!$I$1:$L$33,MATCH('RP2016'!AF636,PDC!I:I,0),MATCH(PDC!$K$1,PDC!$I$1:$L$1,0))</f>
        <v>Ouvriers qualifiés de la manutention, du magasinage et du transport</v>
      </c>
      <c r="AE636" t="s">
        <v>199</v>
      </c>
      <c r="AF636" t="s">
        <v>289</v>
      </c>
      <c r="AG636" t="s">
        <v>135</v>
      </c>
      <c r="AH636" s="58">
        <v>2407.9585413950299</v>
      </c>
      <c r="AI636">
        <f t="shared" si="169"/>
        <v>2407.9585413950299</v>
      </c>
      <c r="AL636" t="str">
        <f t="shared" si="170"/>
        <v>8433_Information et communication</v>
      </c>
      <c r="AM636" t="str">
        <f>INDEX(PDC!$F$42:$G$60,MATCH('RP2016'!$AO636,PDC!$F$42:$F$60,0),2)</f>
        <v>Information et communication</v>
      </c>
      <c r="AN636">
        <v>8433</v>
      </c>
      <c r="AO636" t="s">
        <v>319</v>
      </c>
      <c r="AP636">
        <v>348.01</v>
      </c>
      <c r="AQ636">
        <v>118.97</v>
      </c>
      <c r="AR636">
        <v>21.23</v>
      </c>
      <c r="AS636">
        <v>6.74</v>
      </c>
      <c r="AT636">
        <f t="shared" si="171"/>
        <v>466.98</v>
      </c>
      <c r="AU636">
        <f t="shared" si="172"/>
        <v>27.97</v>
      </c>
      <c r="AV636" s="82">
        <f t="shared" si="173"/>
        <v>348.01</v>
      </c>
      <c r="AW636" s="82">
        <f t="shared" si="174"/>
        <v>118.97</v>
      </c>
      <c r="AX636" s="82">
        <f t="shared" si="175"/>
        <v>21.23</v>
      </c>
      <c r="AY636" s="82">
        <f t="shared" si="176"/>
        <v>6.74</v>
      </c>
      <c r="AZ636" s="82">
        <f t="shared" si="177"/>
        <v>466.98</v>
      </c>
      <c r="BA636" s="82">
        <f t="shared" si="178"/>
        <v>27.97</v>
      </c>
      <c r="BB636" s="82">
        <f t="shared" si="179"/>
        <v>494.95000000000005</v>
      </c>
      <c r="BE636" t="str">
        <f t="shared" si="180"/>
        <v>8417_FZ_TP2_SEXE1</v>
      </c>
      <c r="BF636">
        <v>1</v>
      </c>
      <c r="BG636" t="s">
        <v>200</v>
      </c>
      <c r="BH636" t="s">
        <v>216</v>
      </c>
      <c r="BI636" t="s">
        <v>151</v>
      </c>
      <c r="BJ636" s="61">
        <v>65.923471073057598</v>
      </c>
      <c r="BK636" s="61">
        <f t="shared" si="181"/>
        <v>65.923471073057598</v>
      </c>
    </row>
    <row r="637" spans="1:63" x14ac:dyDescent="0.35">
      <c r="A637" t="str">
        <f t="shared" si="167"/>
        <v>8406_Hébergement et restauration_1</v>
      </c>
      <c r="B637" t="str">
        <f>INDEX(PDC!$F$1:$G$40,MATCH('RP2016'!C637,PDC!F:F,0),MATCH(PDC!$G$1,PDC!$F$1:$G$1,0))</f>
        <v>Hébergement et restauration</v>
      </c>
      <c r="C637" t="s">
        <v>219</v>
      </c>
      <c r="D637" t="s">
        <v>129</v>
      </c>
      <c r="E637" t="s">
        <v>199</v>
      </c>
      <c r="F637" s="58">
        <v>811.27277126692798</v>
      </c>
      <c r="G637">
        <f t="shared" si="183"/>
        <v>811.27277126692798</v>
      </c>
      <c r="AC637" t="str">
        <f t="shared" si="168"/>
        <v>8409_Ouvriers qualifiés de la manutention, du magasinage et du transport_2</v>
      </c>
      <c r="AD637" t="str">
        <f>INDEX(PDC!$I$1:$L$33,MATCH('RP2016'!AF637,PDC!I:I,0),MATCH(PDC!$K$1,PDC!$I$1:$L$1,0))</f>
        <v>Ouvriers qualifiés de la manutention, du magasinage et du transport</v>
      </c>
      <c r="AE637" t="s">
        <v>200</v>
      </c>
      <c r="AF637" t="s">
        <v>289</v>
      </c>
      <c r="AG637" t="s">
        <v>135</v>
      </c>
      <c r="AH637" s="58">
        <v>352.52284625699798</v>
      </c>
      <c r="AI637">
        <f t="shared" si="169"/>
        <v>352.52284625699798</v>
      </c>
      <c r="AL637" t="str">
        <f t="shared" si="170"/>
        <v>8433_Activités financières et d'assurance</v>
      </c>
      <c r="AM637" t="str">
        <f>INDEX(PDC!$F$42:$G$60,MATCH('RP2016'!$AO637,PDC!$F$42:$F$60,0),2)</f>
        <v>Activités financières et d'assurance</v>
      </c>
      <c r="AN637">
        <v>8433</v>
      </c>
      <c r="AO637" t="s">
        <v>223</v>
      </c>
      <c r="AP637">
        <v>549.09</v>
      </c>
      <c r="AQ637">
        <v>847.71</v>
      </c>
      <c r="AR637">
        <v>43.26</v>
      </c>
      <c r="AS637">
        <v>83.6</v>
      </c>
      <c r="AT637">
        <f t="shared" si="171"/>
        <v>1396.8000000000002</v>
      </c>
      <c r="AU637">
        <f t="shared" si="172"/>
        <v>126.85999999999999</v>
      </c>
      <c r="AV637" s="82">
        <f t="shared" si="173"/>
        <v>549.09</v>
      </c>
      <c r="AW637" s="82">
        <f t="shared" si="174"/>
        <v>847.71</v>
      </c>
      <c r="AX637" s="82">
        <f t="shared" si="175"/>
        <v>43.26</v>
      </c>
      <c r="AY637" s="82">
        <f t="shared" si="176"/>
        <v>83.6</v>
      </c>
      <c r="AZ637" s="82">
        <f t="shared" si="177"/>
        <v>1396.8000000000002</v>
      </c>
      <c r="BA637" s="82">
        <f t="shared" si="178"/>
        <v>126.85999999999999</v>
      </c>
      <c r="BB637" s="82">
        <f t="shared" si="179"/>
        <v>1523.66</v>
      </c>
      <c r="BE637" t="str">
        <f t="shared" si="180"/>
        <v>8417_GZ_TP1_SEXE1</v>
      </c>
      <c r="BF637">
        <v>1</v>
      </c>
      <c r="BG637" t="s">
        <v>199</v>
      </c>
      <c r="BH637" t="s">
        <v>217</v>
      </c>
      <c r="BI637" t="s">
        <v>151</v>
      </c>
      <c r="BJ637" s="61">
        <v>1102.24487396787</v>
      </c>
      <c r="BK637" s="61">
        <f t="shared" si="181"/>
        <v>1102.24487396787</v>
      </c>
    </row>
    <row r="638" spans="1:63" x14ac:dyDescent="0.35">
      <c r="A638" t="str">
        <f t="shared" si="167"/>
        <v>8406_Hébergement et restauration_2</v>
      </c>
      <c r="B638" t="str">
        <f>INDEX(PDC!$F$1:$G$40,MATCH('RP2016'!C638,PDC!F:F,0),MATCH(PDC!$G$1,PDC!$F$1:$G$1,0))</f>
        <v>Hébergement et restauration</v>
      </c>
      <c r="C638" t="s">
        <v>219</v>
      </c>
      <c r="D638" t="s">
        <v>129</v>
      </c>
      <c r="E638" t="s">
        <v>200</v>
      </c>
      <c r="F638" s="58">
        <v>1196.8833478255699</v>
      </c>
      <c r="G638">
        <f t="shared" si="183"/>
        <v>1196.8833478255699</v>
      </c>
      <c r="AC638" t="str">
        <f t="shared" si="168"/>
        <v>8409_Ouvriers non qualifiés de type industriel_1</v>
      </c>
      <c r="AD638" t="str">
        <f>INDEX(PDC!$I$1:$L$33,MATCH('RP2016'!AF638,PDC!I:I,0),MATCH(PDC!$K$1,PDC!$I$1:$L$1,0))</f>
        <v>Ouvriers non qualifiés de type industriel</v>
      </c>
      <c r="AE638" t="s">
        <v>199</v>
      </c>
      <c r="AF638" t="s">
        <v>290</v>
      </c>
      <c r="AG638" t="s">
        <v>135</v>
      </c>
      <c r="AH638" s="58">
        <v>5700.0523032671799</v>
      </c>
      <c r="AI638">
        <f t="shared" si="169"/>
        <v>5700.0523032671799</v>
      </c>
      <c r="AL638" t="str">
        <f t="shared" si="170"/>
        <v>8433_Activités immobilières</v>
      </c>
      <c r="AM638" t="str">
        <f>INDEX(PDC!$F$42:$G$60,MATCH('RP2016'!$AO638,PDC!$F$42:$F$60,0),2)</f>
        <v>Activités immobilières</v>
      </c>
      <c r="AN638">
        <v>8433</v>
      </c>
      <c r="AO638" t="s">
        <v>224</v>
      </c>
      <c r="AP638">
        <v>180.1</v>
      </c>
      <c r="AQ638">
        <v>334.28</v>
      </c>
      <c r="AR638">
        <v>17.2</v>
      </c>
      <c r="AS638">
        <v>20.86</v>
      </c>
      <c r="AT638">
        <f t="shared" si="171"/>
        <v>514.38</v>
      </c>
      <c r="AU638">
        <f t="shared" si="172"/>
        <v>38.06</v>
      </c>
      <c r="AV638" s="82">
        <f t="shared" si="173"/>
        <v>180.1</v>
      </c>
      <c r="AW638" s="82">
        <f t="shared" si="174"/>
        <v>334.28</v>
      </c>
      <c r="AX638" s="82">
        <f t="shared" si="175"/>
        <v>17.2</v>
      </c>
      <c r="AY638" s="82">
        <f t="shared" si="176"/>
        <v>20.86</v>
      </c>
      <c r="AZ638" s="82">
        <f t="shared" si="177"/>
        <v>514.38</v>
      </c>
      <c r="BA638" s="82">
        <f t="shared" si="178"/>
        <v>38.06</v>
      </c>
      <c r="BB638" s="82">
        <f t="shared" si="179"/>
        <v>552.44000000000005</v>
      </c>
      <c r="BE638" t="str">
        <f t="shared" si="180"/>
        <v>8417_GZ_TP2_SEXE1</v>
      </c>
      <c r="BF638">
        <v>1</v>
      </c>
      <c r="BG638" t="s">
        <v>200</v>
      </c>
      <c r="BH638" t="s">
        <v>217</v>
      </c>
      <c r="BI638" t="s">
        <v>151</v>
      </c>
      <c r="BJ638" s="61">
        <v>93.234110083040093</v>
      </c>
      <c r="BK638" s="61">
        <f t="shared" si="181"/>
        <v>93.234110083040093</v>
      </c>
    </row>
    <row r="639" spans="1:63" x14ac:dyDescent="0.35">
      <c r="A639" t="str">
        <f t="shared" si="167"/>
        <v>8406_Edition, audiovisuel et diffusion_1</v>
      </c>
      <c r="B639" t="str">
        <f>INDEX(PDC!$F$1:$G$40,MATCH('RP2016'!C639,PDC!F:F,0),MATCH(PDC!$G$1,PDC!$F$1:$G$1,0))</f>
        <v>Edition, audiovisuel et diffusion</v>
      </c>
      <c r="C639" t="s">
        <v>220</v>
      </c>
      <c r="D639" t="s">
        <v>129</v>
      </c>
      <c r="E639" t="s">
        <v>199</v>
      </c>
      <c r="F639" s="58">
        <v>151.29489248511001</v>
      </c>
      <c r="G639">
        <f t="shared" si="183"/>
        <v>151.29489248511001</v>
      </c>
      <c r="AC639" t="str">
        <f t="shared" si="168"/>
        <v>8409_Ouvriers non qualifiés de type industriel_2</v>
      </c>
      <c r="AD639" t="str">
        <f>INDEX(PDC!$I$1:$L$33,MATCH('RP2016'!AF639,PDC!I:I,0),MATCH(PDC!$K$1,PDC!$I$1:$L$1,0))</f>
        <v>Ouvriers non qualifiés de type industriel</v>
      </c>
      <c r="AE639" t="s">
        <v>200</v>
      </c>
      <c r="AF639" t="s">
        <v>290</v>
      </c>
      <c r="AG639" t="s">
        <v>135</v>
      </c>
      <c r="AH639" s="58">
        <v>1639.7701997537099</v>
      </c>
      <c r="AI639">
        <f t="shared" si="169"/>
        <v>1639.7701997537099</v>
      </c>
      <c r="AL639" t="str">
        <f t="shared" si="170"/>
        <v>8433_Activités scientifiques et techniques ; services administratifs et de soutien</v>
      </c>
      <c r="AM639" t="str">
        <f>INDEX(PDC!$F$42:$G$60,MATCH('RP2016'!$AO639,PDC!$F$42:$F$60,0),2)</f>
        <v>Activités scientifiques et techniques ; services administratifs et de soutien</v>
      </c>
      <c r="AN639">
        <v>8433</v>
      </c>
      <c r="AO639" t="s">
        <v>320</v>
      </c>
      <c r="AP639">
        <v>1799.85</v>
      </c>
      <c r="AQ639">
        <v>1891.25</v>
      </c>
      <c r="AR639">
        <v>1724.26</v>
      </c>
      <c r="AS639">
        <v>788.03</v>
      </c>
      <c r="AT639">
        <f t="shared" si="171"/>
        <v>3691.1</v>
      </c>
      <c r="AU639">
        <f t="shared" si="172"/>
        <v>2512.29</v>
      </c>
      <c r="AV639" s="82">
        <f t="shared" si="173"/>
        <v>1799.85</v>
      </c>
      <c r="AW639" s="82">
        <f t="shared" si="174"/>
        <v>1891.25</v>
      </c>
      <c r="AX639" s="82">
        <f t="shared" si="175"/>
        <v>1724.26</v>
      </c>
      <c r="AY639" s="82">
        <f t="shared" si="176"/>
        <v>788.03</v>
      </c>
      <c r="AZ639" s="82">
        <f t="shared" si="177"/>
        <v>3691.1</v>
      </c>
      <c r="BA639" s="82">
        <f t="shared" si="178"/>
        <v>2512.29</v>
      </c>
      <c r="BB639" s="82">
        <f t="shared" si="179"/>
        <v>6203.3899999999994</v>
      </c>
      <c r="BE639" t="str">
        <f t="shared" si="180"/>
        <v>8417_HZ_TP1_SEXE1</v>
      </c>
      <c r="BF639">
        <v>1</v>
      </c>
      <c r="BG639" t="s">
        <v>199</v>
      </c>
      <c r="BH639" t="s">
        <v>218</v>
      </c>
      <c r="BI639" t="s">
        <v>151</v>
      </c>
      <c r="BJ639" s="61">
        <v>510.31751021743997</v>
      </c>
      <c r="BK639" s="61">
        <f t="shared" si="181"/>
        <v>510.31751021743997</v>
      </c>
    </row>
    <row r="640" spans="1:63" x14ac:dyDescent="0.35">
      <c r="A640" t="str">
        <f t="shared" si="167"/>
        <v>8406_Edition, audiovisuel et diffusion_2</v>
      </c>
      <c r="B640" t="str">
        <f>INDEX(PDC!$F$1:$G$40,MATCH('RP2016'!C640,PDC!F:F,0),MATCH(PDC!$G$1,PDC!$F$1:$G$1,0))</f>
        <v>Edition, audiovisuel et diffusion</v>
      </c>
      <c r="C640" t="s">
        <v>220</v>
      </c>
      <c r="D640" t="s">
        <v>129</v>
      </c>
      <c r="E640" t="s">
        <v>200</v>
      </c>
      <c r="F640" s="58">
        <v>100.92209788435601</v>
      </c>
      <c r="G640">
        <f t="shared" si="183"/>
        <v>100.92209788435601</v>
      </c>
      <c r="AC640" t="str">
        <f t="shared" si="168"/>
        <v>8409_Ouvriers non qualifiés de type artisanal_1</v>
      </c>
      <c r="AD640" t="str">
        <f>INDEX(PDC!$I$1:$L$33,MATCH('RP2016'!AF640,PDC!I:I,0),MATCH(PDC!$K$1,PDC!$I$1:$L$1,0))</f>
        <v>Ouvriers non qualifiés de type artisanal</v>
      </c>
      <c r="AE640" t="s">
        <v>199</v>
      </c>
      <c r="AF640" t="s">
        <v>291</v>
      </c>
      <c r="AG640" t="s">
        <v>135</v>
      </c>
      <c r="AH640" s="58">
        <v>5146.5877632090896</v>
      </c>
      <c r="AI640">
        <f t="shared" si="169"/>
        <v>5146.5877632090896</v>
      </c>
      <c r="AL640" t="str">
        <f t="shared" si="170"/>
        <v>8433_Administration publique, enseignement, santé humaine et action sociale</v>
      </c>
      <c r="AM640" t="str">
        <f>INDEX(PDC!$F$42:$G$60,MATCH('RP2016'!$AO640,PDC!$F$42:$F$60,0),2)</f>
        <v>Administration publique, enseignement, santé humaine et action sociale</v>
      </c>
      <c r="AN640">
        <v>8433</v>
      </c>
      <c r="AO640" t="s">
        <v>321</v>
      </c>
      <c r="AP640">
        <v>2007.9</v>
      </c>
      <c r="AQ640">
        <v>7993.39</v>
      </c>
      <c r="AR640">
        <v>679.89</v>
      </c>
      <c r="AS640">
        <v>2432.2199999999998</v>
      </c>
      <c r="AT640">
        <f t="shared" si="171"/>
        <v>10001.290000000001</v>
      </c>
      <c r="AU640">
        <f t="shared" si="172"/>
        <v>3112.1099999999997</v>
      </c>
      <c r="AV640" s="82">
        <f t="shared" si="173"/>
        <v>2007.9</v>
      </c>
      <c r="AW640" s="82">
        <f t="shared" si="174"/>
        <v>7993.39</v>
      </c>
      <c r="AX640" s="82">
        <f t="shared" si="175"/>
        <v>679.89</v>
      </c>
      <c r="AY640" s="82">
        <f t="shared" si="176"/>
        <v>2432.2199999999998</v>
      </c>
      <c r="AZ640" s="82">
        <f t="shared" si="177"/>
        <v>10001.290000000001</v>
      </c>
      <c r="BA640" s="82">
        <f t="shared" si="178"/>
        <v>3112.1099999999997</v>
      </c>
      <c r="BB640" s="82">
        <f t="shared" si="179"/>
        <v>13113.400000000001</v>
      </c>
      <c r="BE640" t="str">
        <f t="shared" si="180"/>
        <v>8417_HZ_TP2_SEXE1</v>
      </c>
      <c r="BF640">
        <v>1</v>
      </c>
      <c r="BG640" t="s">
        <v>200</v>
      </c>
      <c r="BH640" t="s">
        <v>218</v>
      </c>
      <c r="BI640" t="s">
        <v>151</v>
      </c>
      <c r="BJ640" s="61">
        <v>66.611366142065904</v>
      </c>
      <c r="BK640" s="61">
        <f t="shared" si="181"/>
        <v>66.611366142065904</v>
      </c>
    </row>
    <row r="641" spans="1:63" x14ac:dyDescent="0.35">
      <c r="A641" t="str">
        <f t="shared" si="167"/>
        <v>8406_Télécommunications_1</v>
      </c>
      <c r="B641" t="str">
        <f>INDEX(PDC!$F$1:$G$40,MATCH('RP2016'!C641,PDC!F:F,0),MATCH(PDC!$G$1,PDC!$F$1:$G$1,0))</f>
        <v>Télécommunications</v>
      </c>
      <c r="C641" t="s">
        <v>221</v>
      </c>
      <c r="D641" t="s">
        <v>129</v>
      </c>
      <c r="E641" t="s">
        <v>199</v>
      </c>
      <c r="F641" s="58">
        <v>175.982715068663</v>
      </c>
      <c r="G641">
        <f t="shared" si="183"/>
        <v>175.982715068663</v>
      </c>
      <c r="AC641" t="str">
        <f t="shared" si="168"/>
        <v>8409_Ouvriers non qualifiés de type artisanal_2</v>
      </c>
      <c r="AD641" t="str">
        <f>INDEX(PDC!$I$1:$L$33,MATCH('RP2016'!AF641,PDC!I:I,0),MATCH(PDC!$K$1,PDC!$I$1:$L$1,0))</f>
        <v>Ouvriers non qualifiés de type artisanal</v>
      </c>
      <c r="AE641" t="s">
        <v>200</v>
      </c>
      <c r="AF641" t="s">
        <v>291</v>
      </c>
      <c r="AG641" t="s">
        <v>135</v>
      </c>
      <c r="AH641" s="58">
        <v>2242.8553566393698</v>
      </c>
      <c r="AI641">
        <f t="shared" si="169"/>
        <v>2242.8553566393698</v>
      </c>
      <c r="AL641" t="str">
        <f t="shared" si="170"/>
        <v>8433_Autres activités de services</v>
      </c>
      <c r="AM641" t="str">
        <f>INDEX(PDC!$F$42:$G$60,MATCH('RP2016'!$AO641,PDC!$F$42:$F$60,0),2)</f>
        <v>Autres activités de services</v>
      </c>
      <c r="AN641">
        <v>8433</v>
      </c>
      <c r="AO641" t="s">
        <v>322</v>
      </c>
      <c r="AP641">
        <v>598.82000000000005</v>
      </c>
      <c r="AQ641">
        <v>1437.67</v>
      </c>
      <c r="AR641">
        <v>205.95</v>
      </c>
      <c r="AS641">
        <v>458.44</v>
      </c>
      <c r="AT641">
        <f t="shared" si="171"/>
        <v>2036.4900000000002</v>
      </c>
      <c r="AU641">
        <f t="shared" si="172"/>
        <v>664.39</v>
      </c>
      <c r="AV641" s="82">
        <f t="shared" si="173"/>
        <v>598.82000000000005</v>
      </c>
      <c r="AW641" s="82">
        <f t="shared" si="174"/>
        <v>1437.67</v>
      </c>
      <c r="AX641" s="82">
        <f t="shared" si="175"/>
        <v>205.95</v>
      </c>
      <c r="AY641" s="82">
        <f t="shared" si="176"/>
        <v>458.44</v>
      </c>
      <c r="AZ641" s="82">
        <f t="shared" si="177"/>
        <v>2036.4900000000002</v>
      </c>
      <c r="BA641" s="82">
        <f t="shared" si="178"/>
        <v>664.39</v>
      </c>
      <c r="BB641" s="82">
        <f t="shared" si="179"/>
        <v>2700.88</v>
      </c>
      <c r="BE641" t="str">
        <f t="shared" si="180"/>
        <v>8417_IZ_TP1_SEXE1</v>
      </c>
      <c r="BF641">
        <v>1</v>
      </c>
      <c r="BG641" t="s">
        <v>199</v>
      </c>
      <c r="BH641" t="s">
        <v>219</v>
      </c>
      <c r="BI641" t="s">
        <v>151</v>
      </c>
      <c r="BJ641" s="61">
        <v>213.35013730470601</v>
      </c>
      <c r="BK641" s="61">
        <f t="shared" si="181"/>
        <v>213.35013730470601</v>
      </c>
    </row>
    <row r="642" spans="1:63" x14ac:dyDescent="0.35">
      <c r="A642" t="str">
        <f t="shared" si="167"/>
        <v>8406_Télécommunications_2</v>
      </c>
      <c r="B642" t="str">
        <f>INDEX(PDC!$F$1:$G$40,MATCH('RP2016'!C642,PDC!F:F,0),MATCH(PDC!$G$1,PDC!$F$1:$G$1,0))</f>
        <v>Télécommunications</v>
      </c>
      <c r="C642" t="s">
        <v>221</v>
      </c>
      <c r="D642" t="s">
        <v>129</v>
      </c>
      <c r="E642" t="s">
        <v>200</v>
      </c>
      <c r="F642" s="58">
        <v>65.677109771067904</v>
      </c>
      <c r="G642">
        <f t="shared" si="183"/>
        <v>65.677109771067904</v>
      </c>
      <c r="AC642" t="str">
        <f t="shared" si="168"/>
        <v>8409_Ouvriers agricoles_1</v>
      </c>
      <c r="AD642" t="str">
        <f>INDEX(PDC!$I$1:$L$33,MATCH('RP2016'!AF642,PDC!I:I,0),MATCH(PDC!$K$1,PDC!$I$1:$L$1,0))</f>
        <v>Ouvriers agricoles</v>
      </c>
      <c r="AE642" t="s">
        <v>199</v>
      </c>
      <c r="AF642" t="s">
        <v>109</v>
      </c>
      <c r="AG642" t="s">
        <v>135</v>
      </c>
      <c r="AH642" s="58">
        <v>335.72087318338799</v>
      </c>
      <c r="AI642">
        <f t="shared" si="169"/>
        <v>335.72087318338799</v>
      </c>
      <c r="AL642" t="str">
        <f t="shared" si="170"/>
        <v>8433_Tous secteurs</v>
      </c>
      <c r="AM642" t="str">
        <f>INDEX(PDC!$F$42:$G$60,MATCH('RP2016'!$AO642,PDC!$F$42:$F$60,0),2)</f>
        <v>Tous secteurs</v>
      </c>
      <c r="AN642">
        <v>8433</v>
      </c>
      <c r="AO642" t="s">
        <v>78</v>
      </c>
      <c r="AP642">
        <v>28194.59</v>
      </c>
      <c r="AQ642">
        <v>24523.53</v>
      </c>
      <c r="AR642">
        <v>5117.42</v>
      </c>
      <c r="AS642">
        <v>5446.73</v>
      </c>
      <c r="AT642">
        <f t="shared" si="171"/>
        <v>52718.119999999995</v>
      </c>
      <c r="AU642">
        <f t="shared" si="172"/>
        <v>10564.15</v>
      </c>
      <c r="AV642" s="82">
        <f t="shared" si="173"/>
        <v>28194.59</v>
      </c>
      <c r="AW642" s="82">
        <f t="shared" si="174"/>
        <v>24523.53</v>
      </c>
      <c r="AX642" s="82">
        <f t="shared" si="175"/>
        <v>5117.42</v>
      </c>
      <c r="AY642" s="82">
        <f t="shared" si="176"/>
        <v>5446.73</v>
      </c>
      <c r="AZ642" s="82">
        <f t="shared" si="177"/>
        <v>52718.119999999995</v>
      </c>
      <c r="BA642" s="82">
        <f t="shared" si="178"/>
        <v>10564.15</v>
      </c>
      <c r="BB642" s="82">
        <f t="shared" si="179"/>
        <v>63282.27</v>
      </c>
      <c r="BE642" t="str">
        <f t="shared" si="180"/>
        <v>8417_IZ_TP2_SEXE1</v>
      </c>
      <c r="BF642">
        <v>1</v>
      </c>
      <c r="BG642" t="s">
        <v>200</v>
      </c>
      <c r="BH642" t="s">
        <v>219</v>
      </c>
      <c r="BI642" t="s">
        <v>151</v>
      </c>
      <c r="BJ642" s="61">
        <v>48.507879226080703</v>
      </c>
      <c r="BK642" s="61">
        <f t="shared" si="181"/>
        <v>48.507879226080703</v>
      </c>
    </row>
    <row r="643" spans="1:63" x14ac:dyDescent="0.35">
      <c r="A643" t="str">
        <f t="shared" si="167"/>
        <v>8406_Activités informatiques et services d'information_1</v>
      </c>
      <c r="B643" t="str">
        <f>INDEX(PDC!$F$1:$G$40,MATCH('RP2016'!C643,PDC!F:F,0),MATCH(PDC!$G$1,PDC!$F$1:$G$1,0))</f>
        <v>Activités informatiques et services d'information</v>
      </c>
      <c r="C643" t="s">
        <v>222</v>
      </c>
      <c r="D643" t="s">
        <v>129</v>
      </c>
      <c r="E643" t="s">
        <v>199</v>
      </c>
      <c r="F643" s="58">
        <v>269.80284698585399</v>
      </c>
      <c r="G643">
        <f t="shared" si="183"/>
        <v>269.80284698585399</v>
      </c>
      <c r="AC643" t="str">
        <f t="shared" si="168"/>
        <v>8409_Ouvriers agricoles_2</v>
      </c>
      <c r="AD643" t="str">
        <f>INDEX(PDC!$I$1:$L$33,MATCH('RP2016'!AF643,PDC!I:I,0),MATCH(PDC!$K$1,PDC!$I$1:$L$1,0))</f>
        <v>Ouvriers agricoles</v>
      </c>
      <c r="AE643" t="s">
        <v>200</v>
      </c>
      <c r="AF643" t="s">
        <v>109</v>
      </c>
      <c r="AG643" t="s">
        <v>135</v>
      </c>
      <c r="AH643" s="58">
        <v>104.618683894649</v>
      </c>
      <c r="AI643">
        <f t="shared" si="169"/>
        <v>104.618683894649</v>
      </c>
      <c r="AL643" t="str">
        <f t="shared" si="170"/>
        <v>8434_Agriculture, sylviculture et pêche</v>
      </c>
      <c r="AM643" t="str">
        <f>INDEX(PDC!$F$42:$G$60,MATCH('RP2016'!$AO643,PDC!$F$42:$F$60,0),2)</f>
        <v>Agriculture, sylviculture et pêche</v>
      </c>
      <c r="AN643">
        <v>8434</v>
      </c>
      <c r="AO643" t="s">
        <v>198</v>
      </c>
      <c r="AP643">
        <v>354.26</v>
      </c>
      <c r="AQ643">
        <v>236.07</v>
      </c>
      <c r="AR643">
        <v>158.49</v>
      </c>
      <c r="AS643">
        <v>78.02</v>
      </c>
      <c r="AT643">
        <f t="shared" si="171"/>
        <v>590.32999999999993</v>
      </c>
      <c r="AU643">
        <f t="shared" si="172"/>
        <v>236.51</v>
      </c>
      <c r="AV643" s="82">
        <f t="shared" si="173"/>
        <v>354.26</v>
      </c>
      <c r="AW643" s="82">
        <f t="shared" si="174"/>
        <v>236.07</v>
      </c>
      <c r="AX643" s="82">
        <f t="shared" si="175"/>
        <v>158.49</v>
      </c>
      <c r="AY643" s="82">
        <f t="shared" si="176"/>
        <v>78.02</v>
      </c>
      <c r="AZ643" s="82">
        <f t="shared" si="177"/>
        <v>590.32999999999993</v>
      </c>
      <c r="BA643" s="82">
        <f t="shared" si="178"/>
        <v>236.51</v>
      </c>
      <c r="BB643" s="82">
        <f t="shared" si="179"/>
        <v>826.83999999999992</v>
      </c>
      <c r="BE643" t="str">
        <f t="shared" si="180"/>
        <v>8417_JZ_TP1_SEXE1</v>
      </c>
      <c r="BF643">
        <v>1</v>
      </c>
      <c r="BG643" t="s">
        <v>199</v>
      </c>
      <c r="BH643" t="s">
        <v>319</v>
      </c>
      <c r="BI643" t="s">
        <v>151</v>
      </c>
      <c r="BJ643" s="61">
        <v>51.450130770670597</v>
      </c>
      <c r="BK643" s="61">
        <f t="shared" si="181"/>
        <v>51.450130770670597</v>
      </c>
    </row>
    <row r="644" spans="1:63" x14ac:dyDescent="0.35">
      <c r="A644" t="str">
        <f t="shared" ref="A644:A707" si="184">D644&amp;"_"&amp;B644&amp;"_"&amp;E644</f>
        <v>8406_Activités informatiques et services d'information_2</v>
      </c>
      <c r="B644" t="str">
        <f>INDEX(PDC!$F$1:$G$40,MATCH('RP2016'!C644,PDC!F:F,0),MATCH(PDC!$G$1,PDC!$F$1:$G$1,0))</f>
        <v>Activités informatiques et services d'information</v>
      </c>
      <c r="C644" t="s">
        <v>222</v>
      </c>
      <c r="D644" t="s">
        <v>129</v>
      </c>
      <c r="E644" t="s">
        <v>200</v>
      </c>
      <c r="F644" s="58">
        <v>63.794727765317603</v>
      </c>
      <c r="G644">
        <f t="shared" si="183"/>
        <v>63.794727765317603</v>
      </c>
      <c r="AC644" t="str">
        <f t="shared" si="168"/>
        <v>8410_Professions libérales*_2</v>
      </c>
      <c r="AD644" t="str">
        <f>INDEX(PDC!$I$1:$L$33,MATCH('RP2016'!AF644,PDC!I:I,0),MATCH(PDC!$K$1,PDC!$I$1:$L$1,0))</f>
        <v>Professions libérales*</v>
      </c>
      <c r="AE644" t="s">
        <v>200</v>
      </c>
      <c r="AF644" t="s">
        <v>273</v>
      </c>
      <c r="AG644" t="s">
        <v>137</v>
      </c>
      <c r="AH644" s="58">
        <v>28.856699024766399</v>
      </c>
      <c r="AI644">
        <f t="shared" si="169"/>
        <v>28.856699024766399</v>
      </c>
      <c r="AL644" t="str">
        <f t="shared" si="170"/>
        <v>8434_Fabrication de denrées alimentaires, de boissons et  de produits à base de tabac</v>
      </c>
      <c r="AM644" t="str">
        <f>INDEX(PDC!$F$42:$G$60,MATCH('RP2016'!$AO644,PDC!$F$42:$F$60,0),2)</f>
        <v>Fabrication de denrées alimentaires, de boissons et  de produits à base de tabac</v>
      </c>
      <c r="AN644">
        <v>8434</v>
      </c>
      <c r="AO644" t="s">
        <v>314</v>
      </c>
      <c r="AP644">
        <v>596.08000000000004</v>
      </c>
      <c r="AQ644">
        <v>583.24</v>
      </c>
      <c r="AR644">
        <v>75.599999999999994</v>
      </c>
      <c r="AS644">
        <v>106.55</v>
      </c>
      <c r="AT644">
        <f t="shared" si="171"/>
        <v>1179.3200000000002</v>
      </c>
      <c r="AU644">
        <f t="shared" si="172"/>
        <v>182.14999999999998</v>
      </c>
      <c r="AV644" s="82">
        <f t="shared" si="173"/>
        <v>596.08000000000004</v>
      </c>
      <c r="AW644" s="82">
        <f t="shared" si="174"/>
        <v>583.24</v>
      </c>
      <c r="AX644" s="82">
        <f t="shared" si="175"/>
        <v>75.599999999999994</v>
      </c>
      <c r="AY644" s="82">
        <f t="shared" si="176"/>
        <v>106.55</v>
      </c>
      <c r="AZ644" s="82">
        <f t="shared" si="177"/>
        <v>1179.3200000000002</v>
      </c>
      <c r="BA644" s="82">
        <f t="shared" si="178"/>
        <v>182.14999999999998</v>
      </c>
      <c r="BB644" s="82">
        <f t="shared" si="179"/>
        <v>1361.4700000000003</v>
      </c>
      <c r="BE644" t="str">
        <f t="shared" si="180"/>
        <v>8417_KZ_TP1_SEXE1</v>
      </c>
      <c r="BF644">
        <v>1</v>
      </c>
      <c r="BG644" t="s">
        <v>199</v>
      </c>
      <c r="BH644" t="s">
        <v>223</v>
      </c>
      <c r="BI644" t="s">
        <v>151</v>
      </c>
      <c r="BJ644" s="61">
        <v>139.80686796158</v>
      </c>
      <c r="BK644" s="61">
        <f t="shared" si="181"/>
        <v>139.80686796158</v>
      </c>
    </row>
    <row r="645" spans="1:63" x14ac:dyDescent="0.35">
      <c r="A645" t="str">
        <f t="shared" si="184"/>
        <v>8406_Activités financières et d'assurance_1</v>
      </c>
      <c r="B645" t="str">
        <f>INDEX(PDC!$F$1:$G$40,MATCH('RP2016'!C645,PDC!F:F,0),MATCH(PDC!$G$1,PDC!$F$1:$G$1,0))</f>
        <v>Activités financières et d'assurance</v>
      </c>
      <c r="C645" t="s">
        <v>223</v>
      </c>
      <c r="D645" t="s">
        <v>129</v>
      </c>
      <c r="E645" t="s">
        <v>199</v>
      </c>
      <c r="F645" s="58">
        <v>467.68889779063602</v>
      </c>
      <c r="G645">
        <f t="shared" si="183"/>
        <v>467.68889779063602</v>
      </c>
      <c r="AC645" t="str">
        <f t="shared" ref="AC645:AC708" si="185">AG645&amp;"_"&amp;AD645&amp;"_"&amp;AE645</f>
        <v>8410_Cadres de la fonction publique_1</v>
      </c>
      <c r="AD645" t="str">
        <f>INDEX(PDC!$I$1:$L$33,MATCH('RP2016'!AF645,PDC!I:I,0),MATCH(PDC!$K$1,PDC!$I$1:$L$1,0))</f>
        <v>Cadres de la fonction publique</v>
      </c>
      <c r="AE645" t="s">
        <v>199</v>
      </c>
      <c r="AF645" t="s">
        <v>274</v>
      </c>
      <c r="AG645" t="s">
        <v>137</v>
      </c>
      <c r="AH645" s="58">
        <v>54.1117066115509</v>
      </c>
      <c r="AI645">
        <f t="shared" ref="AI645:AI708" si="186">IF(AH645&lt;5,"(s)",AH645)</f>
        <v>54.1117066115509</v>
      </c>
      <c r="AL645" t="str">
        <f t="shared" ref="AL645:AL677" si="187">AN645&amp;"_"&amp;AM645</f>
        <v>8434_Cokéfaction et raffinage</v>
      </c>
      <c r="AM645" t="str">
        <f>INDEX(PDC!$F$42:$G$60,MATCH('RP2016'!$AO645,PDC!$F$42:$F$60,0),2)</f>
        <v>Cokéfaction et raffinage</v>
      </c>
      <c r="AN645">
        <v>8434</v>
      </c>
      <c r="AO645" t="s">
        <v>323</v>
      </c>
      <c r="AP645">
        <v>11.22</v>
      </c>
      <c r="AT645">
        <f t="shared" ref="AT645:AT677" si="188">SUM(AP645:AQ645)</f>
        <v>11.22</v>
      </c>
      <c r="AU645">
        <f t="shared" ref="AU645:AU677" si="189">SUM(AR645:AS645)</f>
        <v>0</v>
      </c>
      <c r="AV645" s="82">
        <f t="shared" ref="AV645:AV677" si="190">IF(COUNTBLANK(AP645)=1,0,IF(AP645&lt;5,"(s)",AP645))</f>
        <v>11.22</v>
      </c>
      <c r="AW645" s="82">
        <f t="shared" ref="AW645:AW677" si="191">IF(COUNTBLANK(AQ645)=1,0,IF(AQ645&lt;5,"(s)",AQ645))</f>
        <v>0</v>
      </c>
      <c r="AX645" s="82">
        <f t="shared" ref="AX645:AX677" si="192">IF(COUNTBLANK(AR645)=1,0,IF(AR645&lt;5,"(s)",AR645))</f>
        <v>0</v>
      </c>
      <c r="AY645" s="82">
        <f t="shared" ref="AY645:AY677" si="193">IF(COUNTBLANK(AS645)=1,0,IF(AS645&lt;5,"(s)",AS645))</f>
        <v>0</v>
      </c>
      <c r="AZ645" s="82">
        <f t="shared" ref="AZ645:AZ677" si="194">IF(AT645=0,0,IF(AT645&lt;5,"(s)",AT645))</f>
        <v>11.22</v>
      </c>
      <c r="BA645" s="82">
        <f t="shared" ref="BA645:BA677" si="195">IF(AU645=0,0,IF(AU645&lt;5,"(s)",AU645))</f>
        <v>0</v>
      </c>
      <c r="BB645" s="82">
        <f t="shared" ref="BB645:BB677" si="196">IF(OR(AZ645="(s)",BA645="(s)"),"",AZ645+BA645)</f>
        <v>11.22</v>
      </c>
      <c r="BE645" t="str">
        <f t="shared" ref="BE645:BE708" si="197">BI645&amp;"_"&amp;BH645&amp;"_TP"&amp;BG645&amp;"_SEXE"&amp;BF645</f>
        <v>8417_KZ_TP2_SEXE1</v>
      </c>
      <c r="BF645">
        <v>1</v>
      </c>
      <c r="BG645" t="s">
        <v>200</v>
      </c>
      <c r="BH645" t="s">
        <v>223</v>
      </c>
      <c r="BI645" t="s">
        <v>151</v>
      </c>
      <c r="BJ645" s="83">
        <v>1.09926146919479</v>
      </c>
      <c r="BK645" s="61" t="str">
        <f t="shared" ref="BK645:BK708" si="198">IF(BJ645&lt;5,"(s)",BJ645)</f>
        <v>(s)</v>
      </c>
    </row>
    <row r="646" spans="1:63" x14ac:dyDescent="0.35">
      <c r="A646" t="str">
        <f t="shared" si="184"/>
        <v>8406_Activités financières et d'assurance_2</v>
      </c>
      <c r="B646" t="str">
        <f>INDEX(PDC!$F$1:$G$40,MATCH('RP2016'!C646,PDC!F:F,0),MATCH(PDC!$G$1,PDC!$F$1:$G$1,0))</f>
        <v>Activités financières et d'assurance</v>
      </c>
      <c r="C646" t="s">
        <v>223</v>
      </c>
      <c r="D646" t="s">
        <v>129</v>
      </c>
      <c r="E646" t="s">
        <v>200</v>
      </c>
      <c r="F646" s="58">
        <v>732.76190506441606</v>
      </c>
      <c r="G646">
        <f t="shared" si="183"/>
        <v>732.76190506441606</v>
      </c>
      <c r="AC646" t="str">
        <f t="shared" si="185"/>
        <v>8410_Cadres de la fonction publique_2</v>
      </c>
      <c r="AD646" t="str">
        <f>INDEX(PDC!$I$1:$L$33,MATCH('RP2016'!AF646,PDC!I:I,0),MATCH(PDC!$K$1,PDC!$I$1:$L$1,0))</f>
        <v>Cadres de la fonction publique</v>
      </c>
      <c r="AE646" t="s">
        <v>200</v>
      </c>
      <c r="AF646" t="s">
        <v>274</v>
      </c>
      <c r="AG646" t="s">
        <v>137</v>
      </c>
      <c r="AH646" s="58">
        <v>35.011205495782498</v>
      </c>
      <c r="AI646">
        <f t="shared" si="186"/>
        <v>35.011205495782498</v>
      </c>
      <c r="AL646" t="str">
        <f t="shared" si="187"/>
        <v>8434_Fabrication d'équipements électriques, électroniques, informatiques ; fabrication de machines</v>
      </c>
      <c r="AM646" t="str">
        <f>INDEX(PDC!$F$42:$G$60,MATCH('RP2016'!$AO646,PDC!$F$42:$F$60,0),2)</f>
        <v>Fabrication d'équipements électriques, électroniques, informatiques ; fabrication de machines</v>
      </c>
      <c r="AN646">
        <v>8434</v>
      </c>
      <c r="AO646" t="s">
        <v>315</v>
      </c>
      <c r="AP646">
        <v>1083.1199999999999</v>
      </c>
      <c r="AQ646">
        <v>378.62</v>
      </c>
      <c r="AR646">
        <v>61.55</v>
      </c>
      <c r="AS646">
        <v>35.69</v>
      </c>
      <c r="AT646">
        <f t="shared" si="188"/>
        <v>1461.7399999999998</v>
      </c>
      <c r="AU646">
        <f t="shared" si="189"/>
        <v>97.24</v>
      </c>
      <c r="AV646" s="82">
        <f t="shared" si="190"/>
        <v>1083.1199999999999</v>
      </c>
      <c r="AW646" s="82">
        <f t="shared" si="191"/>
        <v>378.62</v>
      </c>
      <c r="AX646" s="82">
        <f t="shared" si="192"/>
        <v>61.55</v>
      </c>
      <c r="AY646" s="82">
        <f t="shared" si="193"/>
        <v>35.69</v>
      </c>
      <c r="AZ646" s="82">
        <f t="shared" si="194"/>
        <v>1461.7399999999998</v>
      </c>
      <c r="BA646" s="82">
        <f t="shared" si="195"/>
        <v>97.24</v>
      </c>
      <c r="BB646" s="82">
        <f t="shared" si="196"/>
        <v>1558.9799999999998</v>
      </c>
      <c r="BE646" t="str">
        <f t="shared" si="197"/>
        <v>8417_LZ_TP1_SEXE1</v>
      </c>
      <c r="BF646">
        <v>1</v>
      </c>
      <c r="BG646" t="s">
        <v>199</v>
      </c>
      <c r="BH646" t="s">
        <v>224</v>
      </c>
      <c r="BI646" t="s">
        <v>151</v>
      </c>
      <c r="BJ646" s="61">
        <v>28.764005572178799</v>
      </c>
      <c r="BK646" s="61">
        <f t="shared" si="198"/>
        <v>28.764005572178799</v>
      </c>
    </row>
    <row r="647" spans="1:63" x14ac:dyDescent="0.35">
      <c r="A647" t="str">
        <f t="shared" si="184"/>
        <v>8406_Activités immobilières_1</v>
      </c>
      <c r="B647" t="str">
        <f>INDEX(PDC!$F$1:$G$40,MATCH('RP2016'!C647,PDC!F:F,0),MATCH(PDC!$G$1,PDC!$F$1:$G$1,0))</f>
        <v>Activités immobilières</v>
      </c>
      <c r="C647" t="s">
        <v>224</v>
      </c>
      <c r="D647" t="s">
        <v>129</v>
      </c>
      <c r="E647" t="s">
        <v>199</v>
      </c>
      <c r="F647" s="58">
        <v>278.74011436777499</v>
      </c>
      <c r="G647">
        <f t="shared" si="183"/>
        <v>278.74011436777499</v>
      </c>
      <c r="AC647" t="str">
        <f t="shared" si="185"/>
        <v>8410_Professeurs, professions scientifiques_1</v>
      </c>
      <c r="AD647" t="str">
        <f>INDEX(PDC!$I$1:$L$33,MATCH('RP2016'!AF647,PDC!I:I,0),MATCH(PDC!$K$1,PDC!$I$1:$L$1,0))</f>
        <v>Professeurs, professions scientifiques</v>
      </c>
      <c r="AE647" t="s">
        <v>199</v>
      </c>
      <c r="AF647" t="s">
        <v>275</v>
      </c>
      <c r="AG647" t="s">
        <v>137</v>
      </c>
      <c r="AH647" s="58">
        <v>83.244890677412599</v>
      </c>
      <c r="AI647">
        <f t="shared" si="186"/>
        <v>83.244890677412599</v>
      </c>
      <c r="AL647" t="str">
        <f t="shared" si="187"/>
        <v>8434_Fabrication de matériels de transport</v>
      </c>
      <c r="AM647" t="str">
        <f>INDEX(PDC!$F$42:$G$60,MATCH('RP2016'!$AO647,PDC!$F$42:$F$60,0),2)</f>
        <v>Fabrication de matériels de transport</v>
      </c>
      <c r="AN647">
        <v>8434</v>
      </c>
      <c r="AO647" t="s">
        <v>316</v>
      </c>
      <c r="AP647">
        <v>276.01</v>
      </c>
      <c r="AQ647">
        <v>71.31</v>
      </c>
      <c r="AR647">
        <v>11.24</v>
      </c>
      <c r="AS647">
        <v>9.81</v>
      </c>
      <c r="AT647">
        <f t="shared" si="188"/>
        <v>347.32</v>
      </c>
      <c r="AU647">
        <f t="shared" si="189"/>
        <v>21.05</v>
      </c>
      <c r="AV647" s="82">
        <f t="shared" si="190"/>
        <v>276.01</v>
      </c>
      <c r="AW647" s="82">
        <f t="shared" si="191"/>
        <v>71.31</v>
      </c>
      <c r="AX647" s="82">
        <f t="shared" si="192"/>
        <v>11.24</v>
      </c>
      <c r="AY647" s="82">
        <f t="shared" si="193"/>
        <v>9.81</v>
      </c>
      <c r="AZ647" s="82">
        <f t="shared" si="194"/>
        <v>347.32</v>
      </c>
      <c r="BA647" s="82">
        <f t="shared" si="195"/>
        <v>21.05</v>
      </c>
      <c r="BB647" s="82">
        <f t="shared" si="196"/>
        <v>368.37</v>
      </c>
      <c r="BE647" t="str">
        <f t="shared" si="197"/>
        <v>8417_LZ_TP2_SEXE1</v>
      </c>
      <c r="BF647">
        <v>1</v>
      </c>
      <c r="BG647" t="s">
        <v>200</v>
      </c>
      <c r="BH647" t="s">
        <v>224</v>
      </c>
      <c r="BI647" t="s">
        <v>151</v>
      </c>
      <c r="BJ647" s="61">
        <v>5.0547180074544098</v>
      </c>
      <c r="BK647" s="61">
        <f t="shared" si="198"/>
        <v>5.0547180074544098</v>
      </c>
    </row>
    <row r="648" spans="1:63" x14ac:dyDescent="0.35">
      <c r="A648" t="str">
        <f t="shared" si="184"/>
        <v>8406_Activités immobilières_2</v>
      </c>
      <c r="B648" t="str">
        <f>INDEX(PDC!$F$1:$G$40,MATCH('RP2016'!C648,PDC!F:F,0),MATCH(PDC!$G$1,PDC!$F$1:$G$1,0))</f>
        <v>Activités immobilières</v>
      </c>
      <c r="C648" t="s">
        <v>224</v>
      </c>
      <c r="D648" t="s">
        <v>129</v>
      </c>
      <c r="E648" t="s">
        <v>200</v>
      </c>
      <c r="F648" s="58">
        <v>433.00932632487002</v>
      </c>
      <c r="G648">
        <f t="shared" si="183"/>
        <v>433.00932632487002</v>
      </c>
      <c r="AC648" t="str">
        <f t="shared" si="185"/>
        <v>8410_Professeurs, professions scientifiques_2</v>
      </c>
      <c r="AD648" t="str">
        <f>INDEX(PDC!$I$1:$L$33,MATCH('RP2016'!AF648,PDC!I:I,0),MATCH(PDC!$K$1,PDC!$I$1:$L$1,0))</f>
        <v>Professeurs, professions scientifiques</v>
      </c>
      <c r="AE648" t="s">
        <v>200</v>
      </c>
      <c r="AF648" t="s">
        <v>275</v>
      </c>
      <c r="AG648" t="s">
        <v>137</v>
      </c>
      <c r="AH648" s="58">
        <v>105.33927109006299</v>
      </c>
      <c r="AI648">
        <f t="shared" si="186"/>
        <v>105.33927109006299</v>
      </c>
      <c r="AL648" t="str">
        <f t="shared" si="187"/>
        <v>8434_Fabrication d'autres produits industriels</v>
      </c>
      <c r="AM648" t="str">
        <f>INDEX(PDC!$F$42:$G$60,MATCH('RP2016'!$AO648,PDC!$F$42:$F$60,0),2)</f>
        <v>Fabrication d'autres produits industriels</v>
      </c>
      <c r="AN648">
        <v>8434</v>
      </c>
      <c r="AO648" t="s">
        <v>317</v>
      </c>
      <c r="AP648">
        <v>4210.68</v>
      </c>
      <c r="AQ648">
        <v>1870.63</v>
      </c>
      <c r="AR648">
        <v>251.69</v>
      </c>
      <c r="AS648">
        <v>102.2</v>
      </c>
      <c r="AT648">
        <f t="shared" si="188"/>
        <v>6081.31</v>
      </c>
      <c r="AU648">
        <f t="shared" si="189"/>
        <v>353.89</v>
      </c>
      <c r="AV648" s="82">
        <f t="shared" si="190"/>
        <v>4210.68</v>
      </c>
      <c r="AW648" s="82">
        <f t="shared" si="191"/>
        <v>1870.63</v>
      </c>
      <c r="AX648" s="82">
        <f t="shared" si="192"/>
        <v>251.69</v>
      </c>
      <c r="AY648" s="82">
        <f t="shared" si="193"/>
        <v>102.2</v>
      </c>
      <c r="AZ648" s="82">
        <f t="shared" si="194"/>
        <v>6081.31</v>
      </c>
      <c r="BA648" s="82">
        <f t="shared" si="195"/>
        <v>353.89</v>
      </c>
      <c r="BB648" s="82">
        <f t="shared" si="196"/>
        <v>6435.2000000000007</v>
      </c>
      <c r="BE648" t="str">
        <f t="shared" si="197"/>
        <v>8417_MN_TP1_SEXE1</v>
      </c>
      <c r="BF648">
        <v>1</v>
      </c>
      <c r="BG648" t="s">
        <v>199</v>
      </c>
      <c r="BH648" t="s">
        <v>320</v>
      </c>
      <c r="BI648" t="s">
        <v>151</v>
      </c>
      <c r="BJ648" s="61">
        <v>688.43480125315796</v>
      </c>
      <c r="BK648" s="61">
        <f t="shared" si="198"/>
        <v>688.43480125315796</v>
      </c>
    </row>
    <row r="649" spans="1:63" x14ac:dyDescent="0.35">
      <c r="A649" t="str">
        <f t="shared" si="184"/>
        <v>8406_Activités juridiques, comptables, de gestion, d'architecture, d'ingénierie, de contrôle et d'analyses techniques_1</v>
      </c>
      <c r="B649" t="str">
        <f>INDEX(PDC!$F$1:$G$40,MATCH('RP2016'!C649,PDC!F:F,0),MATCH(PDC!$G$1,PDC!$F$1:$G$1,0))</f>
        <v>Activités juridiques, comptables, de gestion, d'architecture, d'ingénierie, de contrôle et d'analyses techniques</v>
      </c>
      <c r="C649" t="s">
        <v>225</v>
      </c>
      <c r="D649" t="s">
        <v>129</v>
      </c>
      <c r="E649" t="s">
        <v>199</v>
      </c>
      <c r="F649" s="58">
        <v>1078.2450914337601</v>
      </c>
      <c r="G649">
        <f t="shared" si="183"/>
        <v>1078.2450914337601</v>
      </c>
      <c r="AC649" t="str">
        <f t="shared" si="185"/>
        <v>8410_Professions de l'information, des arts et des spectacles_1</v>
      </c>
      <c r="AD649" t="str">
        <f>INDEX(PDC!$I$1:$L$33,MATCH('RP2016'!AF649,PDC!I:I,0),MATCH(PDC!$K$1,PDC!$I$1:$L$1,0))</f>
        <v>Professions de l'information, des arts et des spectacles</v>
      </c>
      <c r="AE649" t="s">
        <v>199</v>
      </c>
      <c r="AF649" t="s">
        <v>276</v>
      </c>
      <c r="AG649" t="s">
        <v>137</v>
      </c>
      <c r="AH649" s="58">
        <v>44.160812415859802</v>
      </c>
      <c r="AI649">
        <f t="shared" si="186"/>
        <v>44.160812415859802</v>
      </c>
      <c r="AL649" t="str">
        <f t="shared" si="187"/>
        <v>8434_Industries extractives,  énergie, eau, gestion des déchets et dépollution</v>
      </c>
      <c r="AM649" t="str">
        <f>INDEX(PDC!$F$42:$G$60,MATCH('RP2016'!$AO649,PDC!$F$42:$F$60,0),2)</f>
        <v>Industries extractives,  énergie, eau, gestion des déchets et dépollution</v>
      </c>
      <c r="AN649">
        <v>8434</v>
      </c>
      <c r="AO649" t="s">
        <v>318</v>
      </c>
      <c r="AP649">
        <v>422.39</v>
      </c>
      <c r="AQ649">
        <v>131.03</v>
      </c>
      <c r="AR649">
        <v>18.98</v>
      </c>
      <c r="AS649">
        <v>9.75</v>
      </c>
      <c r="AT649">
        <f t="shared" si="188"/>
        <v>553.41999999999996</v>
      </c>
      <c r="AU649">
        <f t="shared" si="189"/>
        <v>28.73</v>
      </c>
      <c r="AV649" s="82">
        <f t="shared" si="190"/>
        <v>422.39</v>
      </c>
      <c r="AW649" s="82">
        <f t="shared" si="191"/>
        <v>131.03</v>
      </c>
      <c r="AX649" s="82">
        <f t="shared" si="192"/>
        <v>18.98</v>
      </c>
      <c r="AY649" s="82">
        <f t="shared" si="193"/>
        <v>9.75</v>
      </c>
      <c r="AZ649" s="82">
        <f t="shared" si="194"/>
        <v>553.41999999999996</v>
      </c>
      <c r="BA649" s="82">
        <f t="shared" si="195"/>
        <v>28.73</v>
      </c>
      <c r="BB649" s="82">
        <f t="shared" si="196"/>
        <v>582.15</v>
      </c>
      <c r="BE649" t="str">
        <f t="shared" si="197"/>
        <v>8417_MN_TP2_SEXE1</v>
      </c>
      <c r="BF649">
        <v>1</v>
      </c>
      <c r="BG649" t="s">
        <v>200</v>
      </c>
      <c r="BH649" t="s">
        <v>320</v>
      </c>
      <c r="BI649" t="s">
        <v>151</v>
      </c>
      <c r="BJ649" s="61">
        <v>122.117563161623</v>
      </c>
      <c r="BK649" s="61">
        <f t="shared" si="198"/>
        <v>122.117563161623</v>
      </c>
    </row>
    <row r="650" spans="1:63" x14ac:dyDescent="0.35">
      <c r="A650" t="str">
        <f t="shared" si="184"/>
        <v>8406_Activités juridiques, comptables, de gestion, d'architecture, d'ingénierie, de contrôle et d'analyses techniques_2</v>
      </c>
      <c r="B650" t="str">
        <f>INDEX(PDC!$F$1:$G$40,MATCH('RP2016'!C650,PDC!F:F,0),MATCH(PDC!$G$1,PDC!$F$1:$G$1,0))</f>
        <v>Activités juridiques, comptables, de gestion, d'architecture, d'ingénierie, de contrôle et d'analyses techniques</v>
      </c>
      <c r="C650" t="s">
        <v>225</v>
      </c>
      <c r="D650" t="s">
        <v>129</v>
      </c>
      <c r="E650" t="s">
        <v>200</v>
      </c>
      <c r="F650" s="58">
        <v>1103.9878102428299</v>
      </c>
      <c r="G650">
        <f t="shared" si="183"/>
        <v>1103.9878102428299</v>
      </c>
      <c r="AC650" t="str">
        <f t="shared" si="185"/>
        <v>8410_Professions de l'information, des arts et des spectacles_2</v>
      </c>
      <c r="AD650" t="str">
        <f>INDEX(PDC!$I$1:$L$33,MATCH('RP2016'!AF650,PDC!I:I,0),MATCH(PDC!$K$1,PDC!$I$1:$L$1,0))</f>
        <v>Professions de l'information, des arts et des spectacles</v>
      </c>
      <c r="AE650" t="s">
        <v>200</v>
      </c>
      <c r="AF650" t="s">
        <v>276</v>
      </c>
      <c r="AG650" t="s">
        <v>137</v>
      </c>
      <c r="AH650" s="58">
        <v>31.730902259289898</v>
      </c>
      <c r="AI650">
        <f t="shared" si="186"/>
        <v>31.730902259289898</v>
      </c>
      <c r="AL650" t="str">
        <f t="shared" si="187"/>
        <v>8434_Construction</v>
      </c>
      <c r="AM650" t="str">
        <f>INDEX(PDC!$F$42:$G$60,MATCH('RP2016'!$AO650,PDC!$F$42:$F$60,0),2)</f>
        <v>Construction</v>
      </c>
      <c r="AN650">
        <v>8434</v>
      </c>
      <c r="AO650" t="s">
        <v>216</v>
      </c>
      <c r="AP650">
        <v>2491.5700000000002</v>
      </c>
      <c r="AQ650">
        <v>334.38</v>
      </c>
      <c r="AR650">
        <v>400.76</v>
      </c>
      <c r="AS650">
        <v>33.83</v>
      </c>
      <c r="AT650">
        <f t="shared" si="188"/>
        <v>2825.9500000000003</v>
      </c>
      <c r="AU650">
        <f t="shared" si="189"/>
        <v>434.59</v>
      </c>
      <c r="AV650" s="82">
        <f t="shared" si="190"/>
        <v>2491.5700000000002</v>
      </c>
      <c r="AW650" s="82">
        <f t="shared" si="191"/>
        <v>334.38</v>
      </c>
      <c r="AX650" s="82">
        <f t="shared" si="192"/>
        <v>400.76</v>
      </c>
      <c r="AY650" s="82">
        <f t="shared" si="193"/>
        <v>33.83</v>
      </c>
      <c r="AZ650" s="82">
        <f t="shared" si="194"/>
        <v>2825.9500000000003</v>
      </c>
      <c r="BA650" s="82">
        <f t="shared" si="195"/>
        <v>434.59</v>
      </c>
      <c r="BB650" s="82">
        <f t="shared" si="196"/>
        <v>3260.5400000000004</v>
      </c>
      <c r="BE650" t="str">
        <f t="shared" si="197"/>
        <v>8417_OQ_TP1_SEXE1</v>
      </c>
      <c r="BF650">
        <v>1</v>
      </c>
      <c r="BG650" t="s">
        <v>199</v>
      </c>
      <c r="BH650" t="s">
        <v>321</v>
      </c>
      <c r="BI650" t="s">
        <v>151</v>
      </c>
      <c r="BJ650" s="61">
        <v>761.44081845513597</v>
      </c>
      <c r="BK650" s="61">
        <f t="shared" si="198"/>
        <v>761.44081845513597</v>
      </c>
    </row>
    <row r="651" spans="1:63" x14ac:dyDescent="0.35">
      <c r="A651" t="str">
        <f t="shared" si="184"/>
        <v>8406_Recherche-développement scientifique_1</v>
      </c>
      <c r="B651" t="str">
        <f>INDEX(PDC!$F$1:$G$40,MATCH('RP2016'!C651,PDC!F:F,0),MATCH(PDC!$G$1,PDC!$F$1:$G$1,0))</f>
        <v>Recherche-développement scientifique</v>
      </c>
      <c r="C651" t="s">
        <v>226</v>
      </c>
      <c r="D651" t="s">
        <v>129</v>
      </c>
      <c r="E651" t="s">
        <v>199</v>
      </c>
      <c r="F651" s="58">
        <v>52.001508344951702</v>
      </c>
      <c r="G651">
        <f t="shared" si="183"/>
        <v>52.001508344951702</v>
      </c>
      <c r="AC651" t="str">
        <f t="shared" si="185"/>
        <v>8410_Cadres administratifs et commerciaux d'entreprise_1</v>
      </c>
      <c r="AD651" t="str">
        <f>INDEX(PDC!$I$1:$L$33,MATCH('RP2016'!AF651,PDC!I:I,0),MATCH(PDC!$K$1,PDC!$I$1:$L$1,0))</f>
        <v>Cadres administratifs et commerciaux d'entreprise</v>
      </c>
      <c r="AE651" t="s">
        <v>199</v>
      </c>
      <c r="AF651" t="s">
        <v>277</v>
      </c>
      <c r="AG651" t="s">
        <v>137</v>
      </c>
      <c r="AH651" s="58">
        <v>284.05088143961302</v>
      </c>
      <c r="AI651">
        <f t="shared" si="186"/>
        <v>284.05088143961302</v>
      </c>
      <c r="AL651" t="str">
        <f t="shared" si="187"/>
        <v>8434_Commerce ; réparation d'automobiles et de motocycles</v>
      </c>
      <c r="AM651" t="str">
        <f>INDEX(PDC!$F$42:$G$60,MATCH('RP2016'!$AO651,PDC!$F$42:$F$60,0),2)</f>
        <v>Commerce ; réparation d'automobiles et de motocycles</v>
      </c>
      <c r="AN651">
        <v>8434</v>
      </c>
      <c r="AO651" t="s">
        <v>217</v>
      </c>
      <c r="AP651">
        <v>3503.99</v>
      </c>
      <c r="AQ651">
        <v>3593.52</v>
      </c>
      <c r="AR651">
        <v>406.47</v>
      </c>
      <c r="AS651">
        <v>381.73</v>
      </c>
      <c r="AT651">
        <f t="shared" si="188"/>
        <v>7097.51</v>
      </c>
      <c r="AU651">
        <f t="shared" si="189"/>
        <v>788.2</v>
      </c>
      <c r="AV651" s="82">
        <f t="shared" si="190"/>
        <v>3503.99</v>
      </c>
      <c r="AW651" s="82">
        <f t="shared" si="191"/>
        <v>3593.52</v>
      </c>
      <c r="AX651" s="82">
        <f t="shared" si="192"/>
        <v>406.47</v>
      </c>
      <c r="AY651" s="82">
        <f t="shared" si="193"/>
        <v>381.73</v>
      </c>
      <c r="AZ651" s="82">
        <f t="shared" si="194"/>
        <v>7097.51</v>
      </c>
      <c r="BA651" s="82">
        <f t="shared" si="195"/>
        <v>788.2</v>
      </c>
      <c r="BB651" s="82">
        <f t="shared" si="196"/>
        <v>7885.71</v>
      </c>
      <c r="BE651" t="str">
        <f t="shared" si="197"/>
        <v>8417_OQ_TP2_SEXE1</v>
      </c>
      <c r="BF651">
        <v>1</v>
      </c>
      <c r="BG651" t="s">
        <v>200</v>
      </c>
      <c r="BH651" t="s">
        <v>321</v>
      </c>
      <c r="BI651" t="s">
        <v>151</v>
      </c>
      <c r="BJ651" s="61">
        <v>214.95190077412201</v>
      </c>
      <c r="BK651" s="61">
        <f t="shared" si="198"/>
        <v>214.95190077412201</v>
      </c>
    </row>
    <row r="652" spans="1:63" x14ac:dyDescent="0.35">
      <c r="A652" t="str">
        <f t="shared" si="184"/>
        <v>8406_Recherche-développement scientifique_2</v>
      </c>
      <c r="B652" t="str">
        <f>INDEX(PDC!$F$1:$G$40,MATCH('RP2016'!C652,PDC!F:F,0),MATCH(PDC!$G$1,PDC!$F$1:$G$1,0))</f>
        <v>Recherche-développement scientifique</v>
      </c>
      <c r="C652" t="s">
        <v>226</v>
      </c>
      <c r="D652" t="s">
        <v>129</v>
      </c>
      <c r="E652" t="s">
        <v>200</v>
      </c>
      <c r="F652" s="58">
        <v>37.572259345224197</v>
      </c>
      <c r="G652">
        <f t="shared" si="183"/>
        <v>37.572259345224197</v>
      </c>
      <c r="AC652" t="str">
        <f t="shared" si="185"/>
        <v>8410_Cadres administratifs et commerciaux d'entreprise_2</v>
      </c>
      <c r="AD652" t="str">
        <f>INDEX(PDC!$I$1:$L$33,MATCH('RP2016'!AF652,PDC!I:I,0),MATCH(PDC!$K$1,PDC!$I$1:$L$1,0))</f>
        <v>Cadres administratifs et commerciaux d'entreprise</v>
      </c>
      <c r="AE652" t="s">
        <v>200</v>
      </c>
      <c r="AF652" t="s">
        <v>277</v>
      </c>
      <c r="AG652" t="s">
        <v>137</v>
      </c>
      <c r="AH652" s="58">
        <v>201.650237182447</v>
      </c>
      <c r="AI652">
        <f t="shared" si="186"/>
        <v>201.650237182447</v>
      </c>
      <c r="AL652" t="str">
        <f t="shared" si="187"/>
        <v>8434_Transports et entreposage</v>
      </c>
      <c r="AM652" t="str">
        <f>INDEX(PDC!$F$42:$G$60,MATCH('RP2016'!$AO652,PDC!$F$42:$F$60,0),2)</f>
        <v>Transports et entreposage</v>
      </c>
      <c r="AN652">
        <v>8434</v>
      </c>
      <c r="AO652" t="s">
        <v>218</v>
      </c>
      <c r="AP652">
        <v>1647.75</v>
      </c>
      <c r="AQ652">
        <v>815.9</v>
      </c>
      <c r="AR652">
        <v>155.28</v>
      </c>
      <c r="AS652">
        <v>81.31</v>
      </c>
      <c r="AT652">
        <f t="shared" si="188"/>
        <v>2463.65</v>
      </c>
      <c r="AU652">
        <f t="shared" si="189"/>
        <v>236.59</v>
      </c>
      <c r="AV652" s="82">
        <f t="shared" si="190"/>
        <v>1647.75</v>
      </c>
      <c r="AW652" s="82">
        <f t="shared" si="191"/>
        <v>815.9</v>
      </c>
      <c r="AX652" s="82">
        <f t="shared" si="192"/>
        <v>155.28</v>
      </c>
      <c r="AY652" s="82">
        <f t="shared" si="193"/>
        <v>81.31</v>
      </c>
      <c r="AZ652" s="82">
        <f t="shared" si="194"/>
        <v>2463.65</v>
      </c>
      <c r="BA652" s="82">
        <f t="shared" si="195"/>
        <v>236.59</v>
      </c>
      <c r="BB652" s="82">
        <f t="shared" si="196"/>
        <v>2700.2400000000002</v>
      </c>
      <c r="BE652" t="str">
        <f t="shared" si="197"/>
        <v>8417_RU_TP1_SEXE1</v>
      </c>
      <c r="BF652">
        <v>1</v>
      </c>
      <c r="BG652" t="s">
        <v>199</v>
      </c>
      <c r="BH652" t="s">
        <v>322</v>
      </c>
      <c r="BI652" t="s">
        <v>151</v>
      </c>
      <c r="BJ652" s="61">
        <v>224.39829941253601</v>
      </c>
      <c r="BK652" s="61">
        <f t="shared" si="198"/>
        <v>224.39829941253601</v>
      </c>
    </row>
    <row r="653" spans="1:63" x14ac:dyDescent="0.35">
      <c r="A653" t="str">
        <f t="shared" si="184"/>
        <v>8406_Autres activités spécialisées, scientifiques et techniques_1</v>
      </c>
      <c r="B653" t="str">
        <f>INDEX(PDC!$F$1:$G$40,MATCH('RP2016'!C653,PDC!F:F,0),MATCH(PDC!$G$1,PDC!$F$1:$G$1,0))</f>
        <v>Autres activités spécialisées, scientifiques et techniques</v>
      </c>
      <c r="C653" t="s">
        <v>227</v>
      </c>
      <c r="D653" t="s">
        <v>129</v>
      </c>
      <c r="E653" t="s">
        <v>199</v>
      </c>
      <c r="F653" s="58">
        <v>156.69473342231501</v>
      </c>
      <c r="G653">
        <f t="shared" ref="G653:G681" si="199">F653</f>
        <v>156.69473342231501</v>
      </c>
      <c r="AA653" s="77"/>
      <c r="AC653" t="str">
        <f t="shared" si="185"/>
        <v>8410_Ingénieurs et cadres techniques d'entreprise_1</v>
      </c>
      <c r="AD653" t="str">
        <f>INDEX(PDC!$I$1:$L$33,MATCH('RP2016'!AF653,PDC!I:I,0),MATCH(PDC!$K$1,PDC!$I$1:$L$1,0))</f>
        <v>Ingénieurs et cadres techniques d'entreprise</v>
      </c>
      <c r="AE653" t="s">
        <v>199</v>
      </c>
      <c r="AF653" t="s">
        <v>101</v>
      </c>
      <c r="AG653" t="s">
        <v>137</v>
      </c>
      <c r="AH653" s="58">
        <v>489.95705084579703</v>
      </c>
      <c r="AI653">
        <f t="shared" si="186"/>
        <v>489.95705084579703</v>
      </c>
      <c r="AL653" t="str">
        <f t="shared" si="187"/>
        <v>8434_Hébergement et restauration</v>
      </c>
      <c r="AM653" t="str">
        <f>INDEX(PDC!$F$42:$G$60,MATCH('RP2016'!$AO653,PDC!$F$42:$F$60,0),2)</f>
        <v>Hébergement et restauration</v>
      </c>
      <c r="AN653">
        <v>8434</v>
      </c>
      <c r="AO653" t="s">
        <v>219</v>
      </c>
      <c r="AP653">
        <v>588.38</v>
      </c>
      <c r="AQ653">
        <v>938.01</v>
      </c>
      <c r="AR653">
        <v>116.47</v>
      </c>
      <c r="AS653">
        <v>131.94999999999999</v>
      </c>
      <c r="AT653">
        <f t="shared" si="188"/>
        <v>1526.3899999999999</v>
      </c>
      <c r="AU653">
        <f t="shared" si="189"/>
        <v>248.42</v>
      </c>
      <c r="AV653" s="82">
        <f t="shared" si="190"/>
        <v>588.38</v>
      </c>
      <c r="AW653" s="82">
        <f t="shared" si="191"/>
        <v>938.01</v>
      </c>
      <c r="AX653" s="82">
        <f t="shared" si="192"/>
        <v>116.47</v>
      </c>
      <c r="AY653" s="82">
        <f t="shared" si="193"/>
        <v>131.94999999999999</v>
      </c>
      <c r="AZ653" s="82">
        <f t="shared" si="194"/>
        <v>1526.3899999999999</v>
      </c>
      <c r="BA653" s="82">
        <f t="shared" si="195"/>
        <v>248.42</v>
      </c>
      <c r="BB653" s="82">
        <f t="shared" si="196"/>
        <v>1774.81</v>
      </c>
      <c r="BE653" t="str">
        <f t="shared" si="197"/>
        <v>8417_RU_TP2_SEXE1</v>
      </c>
      <c r="BF653">
        <v>1</v>
      </c>
      <c r="BG653" t="s">
        <v>200</v>
      </c>
      <c r="BH653" t="s">
        <v>322</v>
      </c>
      <c r="BI653" t="s">
        <v>151</v>
      </c>
      <c r="BJ653" s="61">
        <v>85.621709356680199</v>
      </c>
      <c r="BK653" s="61">
        <f t="shared" si="198"/>
        <v>85.621709356680199</v>
      </c>
    </row>
    <row r="654" spans="1:63" x14ac:dyDescent="0.35">
      <c r="A654" t="str">
        <f t="shared" si="184"/>
        <v>8406_Autres activités spécialisées, scientifiques et techniques_2</v>
      </c>
      <c r="B654" t="str">
        <f>INDEX(PDC!$F$1:$G$40,MATCH('RP2016'!C654,PDC!F:F,0),MATCH(PDC!$G$1,PDC!$F$1:$G$1,0))</f>
        <v>Autres activités spécialisées, scientifiques et techniques</v>
      </c>
      <c r="C654" t="s">
        <v>227</v>
      </c>
      <c r="D654" t="s">
        <v>129</v>
      </c>
      <c r="E654" t="s">
        <v>200</v>
      </c>
      <c r="F654" s="58">
        <v>190.97038603263201</v>
      </c>
      <c r="G654">
        <f t="shared" si="199"/>
        <v>190.97038603263201</v>
      </c>
      <c r="AC654" t="str">
        <f t="shared" si="185"/>
        <v>8410_Ingénieurs et cadres techniques d'entreprise_2</v>
      </c>
      <c r="AD654" t="str">
        <f>INDEX(PDC!$I$1:$L$33,MATCH('RP2016'!AF654,PDC!I:I,0),MATCH(PDC!$K$1,PDC!$I$1:$L$1,0))</f>
        <v>Ingénieurs et cadres techniques d'entreprise</v>
      </c>
      <c r="AE654" t="s">
        <v>200</v>
      </c>
      <c r="AF654" t="s">
        <v>101</v>
      </c>
      <c r="AG654" t="s">
        <v>137</v>
      </c>
      <c r="AH654" s="58">
        <v>112.744839025114</v>
      </c>
      <c r="AI654">
        <f t="shared" si="186"/>
        <v>112.744839025114</v>
      </c>
      <c r="AL654" t="str">
        <f t="shared" si="187"/>
        <v>8434_Information et communication</v>
      </c>
      <c r="AM654" t="str">
        <f>INDEX(PDC!$F$42:$G$60,MATCH('RP2016'!$AO654,PDC!$F$42:$F$60,0),2)</f>
        <v>Information et communication</v>
      </c>
      <c r="AN654">
        <v>8434</v>
      </c>
      <c r="AO654" t="s">
        <v>319</v>
      </c>
      <c r="AP654">
        <v>212.86</v>
      </c>
      <c r="AQ654">
        <v>137.24</v>
      </c>
      <c r="AR654">
        <v>2.85</v>
      </c>
      <c r="AS654">
        <v>11.15</v>
      </c>
      <c r="AT654">
        <f t="shared" si="188"/>
        <v>350.1</v>
      </c>
      <c r="AU654">
        <f t="shared" si="189"/>
        <v>14</v>
      </c>
      <c r="AV654" s="82">
        <f t="shared" si="190"/>
        <v>212.86</v>
      </c>
      <c r="AW654" s="82">
        <f t="shared" si="191"/>
        <v>137.24</v>
      </c>
      <c r="AX654" s="82" t="str">
        <f t="shared" si="192"/>
        <v>(s)</v>
      </c>
      <c r="AY654" s="82">
        <f t="shared" si="193"/>
        <v>11.15</v>
      </c>
      <c r="AZ654" s="82">
        <f t="shared" si="194"/>
        <v>350.1</v>
      </c>
      <c r="BA654" s="82">
        <f t="shared" si="195"/>
        <v>14</v>
      </c>
      <c r="BB654" s="82">
        <f t="shared" si="196"/>
        <v>364.1</v>
      </c>
      <c r="BE654" t="str">
        <f t="shared" si="197"/>
        <v>8418_AZ_TP1_SEXE1</v>
      </c>
      <c r="BF654">
        <v>1</v>
      </c>
      <c r="BG654" t="s">
        <v>199</v>
      </c>
      <c r="BH654" t="s">
        <v>198</v>
      </c>
      <c r="BI654" t="s">
        <v>153</v>
      </c>
      <c r="BJ654" s="61">
        <v>42.571576784686201</v>
      </c>
      <c r="BK654" s="61">
        <f t="shared" si="198"/>
        <v>42.571576784686201</v>
      </c>
    </row>
    <row r="655" spans="1:63" x14ac:dyDescent="0.35">
      <c r="A655" t="str">
        <f t="shared" si="184"/>
        <v>8406_Activités de services administratifs et de soutien_1</v>
      </c>
      <c r="B655" t="str">
        <f>INDEX(PDC!$F$1:$G$40,MATCH('RP2016'!C655,PDC!F:F,0),MATCH(PDC!$G$1,PDC!$F$1:$G$1,0))</f>
        <v>Activités de services administratifs et de soutien</v>
      </c>
      <c r="C655" t="s">
        <v>228</v>
      </c>
      <c r="D655" t="s">
        <v>129</v>
      </c>
      <c r="E655" t="s">
        <v>199</v>
      </c>
      <c r="F655" s="58">
        <v>3148.29976594355</v>
      </c>
      <c r="G655">
        <f t="shared" si="199"/>
        <v>3148.29976594355</v>
      </c>
      <c r="AC655" t="str">
        <f t="shared" si="185"/>
        <v>8410_Professeurs des écoles, instituteurs et assimilés_1</v>
      </c>
      <c r="AD655" t="str">
        <f>INDEX(PDC!$I$1:$L$33,MATCH('RP2016'!AF655,PDC!I:I,0),MATCH(PDC!$K$1,PDC!$I$1:$L$1,0))</f>
        <v>Professeurs des écoles, instituteurs et assimilés</v>
      </c>
      <c r="AE655" t="s">
        <v>199</v>
      </c>
      <c r="AF655" t="s">
        <v>103</v>
      </c>
      <c r="AG655" t="s">
        <v>137</v>
      </c>
      <c r="AH655" s="58">
        <v>136.44227707196899</v>
      </c>
      <c r="AI655">
        <f t="shared" si="186"/>
        <v>136.44227707196899</v>
      </c>
      <c r="AL655" t="str">
        <f t="shared" si="187"/>
        <v>8434_Activités financières et d'assurance</v>
      </c>
      <c r="AM655" t="str">
        <f>INDEX(PDC!$F$42:$G$60,MATCH('RP2016'!$AO655,PDC!$F$42:$F$60,0),2)</f>
        <v>Activités financières et d'assurance</v>
      </c>
      <c r="AN655">
        <v>8434</v>
      </c>
      <c r="AO655" t="s">
        <v>223</v>
      </c>
      <c r="AP655">
        <v>369.75</v>
      </c>
      <c r="AQ655">
        <v>603.44000000000005</v>
      </c>
      <c r="AR655">
        <v>26.59</v>
      </c>
      <c r="AS655">
        <v>36.58</v>
      </c>
      <c r="AT655">
        <f t="shared" si="188"/>
        <v>973.19</v>
      </c>
      <c r="AU655">
        <f t="shared" si="189"/>
        <v>63.17</v>
      </c>
      <c r="AV655" s="82">
        <f t="shared" si="190"/>
        <v>369.75</v>
      </c>
      <c r="AW655" s="82">
        <f t="shared" si="191"/>
        <v>603.44000000000005</v>
      </c>
      <c r="AX655" s="82">
        <f t="shared" si="192"/>
        <v>26.59</v>
      </c>
      <c r="AY655" s="82">
        <f t="shared" si="193"/>
        <v>36.58</v>
      </c>
      <c r="AZ655" s="82">
        <f t="shared" si="194"/>
        <v>973.19</v>
      </c>
      <c r="BA655" s="82">
        <f t="shared" si="195"/>
        <v>63.17</v>
      </c>
      <c r="BB655" s="82">
        <f t="shared" si="196"/>
        <v>1036.3600000000001</v>
      </c>
      <c r="BE655" t="str">
        <f t="shared" si="197"/>
        <v>8418_C1_TP1_SEXE1</v>
      </c>
      <c r="BF655">
        <v>1</v>
      </c>
      <c r="BG655" t="s">
        <v>199</v>
      </c>
      <c r="BH655" t="s">
        <v>314</v>
      </c>
      <c r="BI655" t="s">
        <v>153</v>
      </c>
      <c r="BJ655" s="61">
        <v>126.06225817455601</v>
      </c>
      <c r="BK655" s="61">
        <f t="shared" si="198"/>
        <v>126.06225817455601</v>
      </c>
    </row>
    <row r="656" spans="1:63" x14ac:dyDescent="0.35">
      <c r="A656" t="str">
        <f t="shared" si="184"/>
        <v>8406_Activités de services administratifs et de soutien_2</v>
      </c>
      <c r="B656" t="str">
        <f>INDEX(PDC!$F$1:$G$40,MATCH('RP2016'!C656,PDC!F:F,0),MATCH(PDC!$G$1,PDC!$F$1:$G$1,0))</f>
        <v>Activités de services administratifs et de soutien</v>
      </c>
      <c r="C656" t="s">
        <v>228</v>
      </c>
      <c r="D656" t="s">
        <v>129</v>
      </c>
      <c r="E656" t="s">
        <v>200</v>
      </c>
      <c r="F656" s="58">
        <v>2582.52765336016</v>
      </c>
      <c r="G656">
        <f t="shared" si="199"/>
        <v>2582.52765336016</v>
      </c>
      <c r="AC656" t="str">
        <f t="shared" si="185"/>
        <v>8410_Professeurs des écoles, instituteurs et assimilés_2</v>
      </c>
      <c r="AD656" t="str">
        <f>INDEX(PDC!$I$1:$L$33,MATCH('RP2016'!AF656,PDC!I:I,0),MATCH(PDC!$K$1,PDC!$I$1:$L$1,0))</f>
        <v>Professeurs des écoles, instituteurs et assimilés</v>
      </c>
      <c r="AE656" t="s">
        <v>200</v>
      </c>
      <c r="AF656" t="s">
        <v>103</v>
      </c>
      <c r="AG656" t="s">
        <v>137</v>
      </c>
      <c r="AH656" s="58">
        <v>170.25326929817601</v>
      </c>
      <c r="AI656">
        <f t="shared" si="186"/>
        <v>170.25326929817601</v>
      </c>
      <c r="AL656" t="str">
        <f t="shared" si="187"/>
        <v>8434_Activités immobilières</v>
      </c>
      <c r="AM656" t="str">
        <f>INDEX(PDC!$F$42:$G$60,MATCH('RP2016'!$AO656,PDC!$F$42:$F$60,0),2)</f>
        <v>Activités immobilières</v>
      </c>
      <c r="AN656">
        <v>8434</v>
      </c>
      <c r="AO656" t="s">
        <v>224</v>
      </c>
      <c r="AP656">
        <v>150.05000000000001</v>
      </c>
      <c r="AQ656">
        <v>261.01</v>
      </c>
      <c r="AR656">
        <v>31.3</v>
      </c>
      <c r="AS656">
        <v>36.22</v>
      </c>
      <c r="AT656">
        <f t="shared" si="188"/>
        <v>411.06</v>
      </c>
      <c r="AU656">
        <f t="shared" si="189"/>
        <v>67.52</v>
      </c>
      <c r="AV656" s="82">
        <f t="shared" si="190"/>
        <v>150.05000000000001</v>
      </c>
      <c r="AW656" s="82">
        <f t="shared" si="191"/>
        <v>261.01</v>
      </c>
      <c r="AX656" s="82">
        <f t="shared" si="192"/>
        <v>31.3</v>
      </c>
      <c r="AY656" s="82">
        <f t="shared" si="193"/>
        <v>36.22</v>
      </c>
      <c r="AZ656" s="82">
        <f t="shared" si="194"/>
        <v>411.06</v>
      </c>
      <c r="BA656" s="82">
        <f t="shared" si="195"/>
        <v>67.52</v>
      </c>
      <c r="BB656" s="82">
        <f t="shared" si="196"/>
        <v>478.58</v>
      </c>
      <c r="BE656" t="str">
        <f t="shared" si="197"/>
        <v>8418_C1_TP2_SEXE1</v>
      </c>
      <c r="BF656">
        <v>1</v>
      </c>
      <c r="BG656" t="s">
        <v>200</v>
      </c>
      <c r="BH656" t="s">
        <v>314</v>
      </c>
      <c r="BI656" t="s">
        <v>153</v>
      </c>
      <c r="BJ656" s="83">
        <v>4.5965417867435203</v>
      </c>
      <c r="BK656" s="61" t="str">
        <f t="shared" si="198"/>
        <v>(s)</v>
      </c>
    </row>
    <row r="657" spans="1:63" x14ac:dyDescent="0.35">
      <c r="A657" t="str">
        <f t="shared" si="184"/>
        <v>8406_Administration publique_1</v>
      </c>
      <c r="B657" t="str">
        <f>INDEX(PDC!$F$1:$G$40,MATCH('RP2016'!C657,PDC!F:F,0),MATCH(PDC!$G$1,PDC!$F$1:$G$1,0))</f>
        <v>Administration publique</v>
      </c>
      <c r="C657" t="s">
        <v>229</v>
      </c>
      <c r="D657" t="s">
        <v>129</v>
      </c>
      <c r="E657" t="s">
        <v>199</v>
      </c>
      <c r="F657" s="58">
        <v>661.21937342394199</v>
      </c>
      <c r="G657">
        <f t="shared" si="199"/>
        <v>661.21937342394199</v>
      </c>
      <c r="AC657" t="str">
        <f t="shared" si="185"/>
        <v>8410_Professions intermédiaires de la santé et du travail social_1</v>
      </c>
      <c r="AD657" t="str">
        <f>INDEX(PDC!$I$1:$L$33,MATCH('RP2016'!AF657,PDC!I:I,0),MATCH(PDC!$K$1,PDC!$I$1:$L$1,0))</f>
        <v>Professions intermédiaires de la santé et du travail social</v>
      </c>
      <c r="AE657" t="s">
        <v>199</v>
      </c>
      <c r="AF657" t="s">
        <v>105</v>
      </c>
      <c r="AG657" t="s">
        <v>137</v>
      </c>
      <c r="AH657" s="58">
        <v>162.78495866925701</v>
      </c>
      <c r="AI657">
        <f t="shared" si="186"/>
        <v>162.78495866925701</v>
      </c>
      <c r="AL657" t="str">
        <f t="shared" si="187"/>
        <v>8434_Activités scientifiques et techniques ; services administratifs et de soutien</v>
      </c>
      <c r="AM657" t="str">
        <f>INDEX(PDC!$F$42:$G$60,MATCH('RP2016'!$AO657,PDC!$F$42:$F$60,0),2)</f>
        <v>Activités scientifiques et techniques ; services administratifs et de soutien</v>
      </c>
      <c r="AN657">
        <v>8434</v>
      </c>
      <c r="AO657" t="s">
        <v>320</v>
      </c>
      <c r="AP657">
        <v>1411.11</v>
      </c>
      <c r="AQ657">
        <v>1522.03</v>
      </c>
      <c r="AR657">
        <v>1307.04</v>
      </c>
      <c r="AS657">
        <v>552.16</v>
      </c>
      <c r="AT657">
        <f t="shared" si="188"/>
        <v>2933.14</v>
      </c>
      <c r="AU657">
        <f t="shared" si="189"/>
        <v>1859.1999999999998</v>
      </c>
      <c r="AV657" s="82">
        <f t="shared" si="190"/>
        <v>1411.11</v>
      </c>
      <c r="AW657" s="82">
        <f t="shared" si="191"/>
        <v>1522.03</v>
      </c>
      <c r="AX657" s="82">
        <f t="shared" si="192"/>
        <v>1307.04</v>
      </c>
      <c r="AY657" s="82">
        <f t="shared" si="193"/>
        <v>552.16</v>
      </c>
      <c r="AZ657" s="82">
        <f t="shared" si="194"/>
        <v>2933.14</v>
      </c>
      <c r="BA657" s="82">
        <f t="shared" si="195"/>
        <v>1859.1999999999998</v>
      </c>
      <c r="BB657" s="82">
        <f t="shared" si="196"/>
        <v>4792.34</v>
      </c>
      <c r="BE657" t="str">
        <f t="shared" si="197"/>
        <v>8418_C2_TP1_SEXE1</v>
      </c>
      <c r="BF657">
        <v>1</v>
      </c>
      <c r="BG657" t="s">
        <v>199</v>
      </c>
      <c r="BH657" t="s">
        <v>323</v>
      </c>
      <c r="BI657" t="s">
        <v>153</v>
      </c>
      <c r="BJ657" s="61">
        <v>5.0932019539546198</v>
      </c>
      <c r="BK657" s="61">
        <f t="shared" si="198"/>
        <v>5.0932019539546198</v>
      </c>
    </row>
    <row r="658" spans="1:63" x14ac:dyDescent="0.35">
      <c r="A658" t="str">
        <f t="shared" si="184"/>
        <v>8406_Administration publique_2</v>
      </c>
      <c r="B658" t="str">
        <f>INDEX(PDC!$F$1:$G$40,MATCH('RP2016'!C658,PDC!F:F,0),MATCH(PDC!$G$1,PDC!$F$1:$G$1,0))</f>
        <v>Administration publique</v>
      </c>
      <c r="C658" t="s">
        <v>229</v>
      </c>
      <c r="D658" t="s">
        <v>129</v>
      </c>
      <c r="E658" t="s">
        <v>200</v>
      </c>
      <c r="F658" s="58">
        <v>1041.72318393056</v>
      </c>
      <c r="G658">
        <f t="shared" si="199"/>
        <v>1041.72318393056</v>
      </c>
      <c r="AC658" t="str">
        <f t="shared" si="185"/>
        <v>8410_Professions intermédiaires de la santé et du travail social_2</v>
      </c>
      <c r="AD658" t="str">
        <f>INDEX(PDC!$I$1:$L$33,MATCH('RP2016'!AF658,PDC!I:I,0),MATCH(PDC!$K$1,PDC!$I$1:$L$1,0))</f>
        <v>Professions intermédiaires de la santé et du travail social</v>
      </c>
      <c r="AE658" t="s">
        <v>200</v>
      </c>
      <c r="AF658" t="s">
        <v>105</v>
      </c>
      <c r="AG658" t="s">
        <v>137</v>
      </c>
      <c r="AH658" s="58">
        <v>527.81713984702299</v>
      </c>
      <c r="AI658">
        <f t="shared" si="186"/>
        <v>527.81713984702299</v>
      </c>
      <c r="AL658" t="str">
        <f t="shared" si="187"/>
        <v>8434_Administration publique, enseignement, santé humaine et action sociale</v>
      </c>
      <c r="AM658" t="str">
        <f>INDEX(PDC!$F$42:$G$60,MATCH('RP2016'!$AO658,PDC!$F$42:$F$60,0),2)</f>
        <v>Administration publique, enseignement, santé humaine et action sociale</v>
      </c>
      <c r="AN658">
        <v>8434</v>
      </c>
      <c r="AO658" t="s">
        <v>321</v>
      </c>
      <c r="AP658">
        <v>1132.01</v>
      </c>
      <c r="AQ658">
        <v>5566.05</v>
      </c>
      <c r="AR658">
        <v>419.5</v>
      </c>
      <c r="AS658">
        <v>1408.3</v>
      </c>
      <c r="AT658">
        <f t="shared" si="188"/>
        <v>6698.06</v>
      </c>
      <c r="AU658">
        <f t="shared" si="189"/>
        <v>1827.8</v>
      </c>
      <c r="AV658" s="82">
        <f t="shared" si="190"/>
        <v>1132.01</v>
      </c>
      <c r="AW658" s="82">
        <f t="shared" si="191"/>
        <v>5566.05</v>
      </c>
      <c r="AX658" s="82">
        <f t="shared" si="192"/>
        <v>419.5</v>
      </c>
      <c r="AY658" s="82">
        <f t="shared" si="193"/>
        <v>1408.3</v>
      </c>
      <c r="AZ658" s="82">
        <f t="shared" si="194"/>
        <v>6698.06</v>
      </c>
      <c r="BA658" s="82">
        <f t="shared" si="195"/>
        <v>1827.8</v>
      </c>
      <c r="BB658" s="82">
        <f t="shared" si="196"/>
        <v>8525.86</v>
      </c>
      <c r="BE658" t="str">
        <f t="shared" si="197"/>
        <v>8418_C3_TP1_SEXE1</v>
      </c>
      <c r="BF658">
        <v>1</v>
      </c>
      <c r="BG658" t="s">
        <v>199</v>
      </c>
      <c r="BH658" t="s">
        <v>315</v>
      </c>
      <c r="BI658" t="s">
        <v>153</v>
      </c>
      <c r="BJ658" s="61">
        <v>41.081828953085299</v>
      </c>
      <c r="BK658" s="61">
        <f t="shared" si="198"/>
        <v>41.081828953085299</v>
      </c>
    </row>
    <row r="659" spans="1:63" x14ac:dyDescent="0.35">
      <c r="A659" t="str">
        <f t="shared" si="184"/>
        <v>8406_Enseignement_1</v>
      </c>
      <c r="B659" t="str">
        <f>INDEX(PDC!$F$1:$G$40,MATCH('RP2016'!C659,PDC!F:F,0),MATCH(PDC!$G$1,PDC!$F$1:$G$1,0))</f>
        <v>Enseignement</v>
      </c>
      <c r="C659" t="s">
        <v>230</v>
      </c>
      <c r="D659" t="s">
        <v>129</v>
      </c>
      <c r="E659" t="s">
        <v>199</v>
      </c>
      <c r="F659" s="58">
        <v>597.08594171741402</v>
      </c>
      <c r="G659">
        <f t="shared" si="199"/>
        <v>597.08594171741402</v>
      </c>
      <c r="AC659" t="str">
        <f t="shared" si="185"/>
        <v>8410_Clergé, religieux_1</v>
      </c>
      <c r="AD659" t="str">
        <f>INDEX(PDC!$I$1:$L$33,MATCH('RP2016'!AF659,PDC!I:I,0),MATCH(PDC!$K$1,PDC!$I$1:$L$1,0))</f>
        <v>Clergé, religieux</v>
      </c>
      <c r="AE659" t="s">
        <v>199</v>
      </c>
      <c r="AF659" t="s">
        <v>292</v>
      </c>
      <c r="AG659" t="s">
        <v>137</v>
      </c>
      <c r="AH659" s="58">
        <v>1.0113492066261001</v>
      </c>
      <c r="AI659" t="str">
        <f t="shared" si="186"/>
        <v>(s)</v>
      </c>
      <c r="AL659" t="str">
        <f t="shared" si="187"/>
        <v>8434_Autres activités de services</v>
      </c>
      <c r="AM659" t="str">
        <f>INDEX(PDC!$F$42:$G$60,MATCH('RP2016'!$AO659,PDC!$F$42:$F$60,0),2)</f>
        <v>Autres activités de services</v>
      </c>
      <c r="AN659">
        <v>8434</v>
      </c>
      <c r="AO659" t="s">
        <v>322</v>
      </c>
      <c r="AP659">
        <v>376.11</v>
      </c>
      <c r="AQ659">
        <v>1136.73</v>
      </c>
      <c r="AR659">
        <v>168.33</v>
      </c>
      <c r="AS659">
        <v>271.76</v>
      </c>
      <c r="AT659">
        <f t="shared" si="188"/>
        <v>1512.8400000000001</v>
      </c>
      <c r="AU659">
        <f t="shared" si="189"/>
        <v>440.09000000000003</v>
      </c>
      <c r="AV659" s="82">
        <f t="shared" si="190"/>
        <v>376.11</v>
      </c>
      <c r="AW659" s="82">
        <f t="shared" si="191"/>
        <v>1136.73</v>
      </c>
      <c r="AX659" s="82">
        <f t="shared" si="192"/>
        <v>168.33</v>
      </c>
      <c r="AY659" s="82">
        <f t="shared" si="193"/>
        <v>271.76</v>
      </c>
      <c r="AZ659" s="82">
        <f t="shared" si="194"/>
        <v>1512.8400000000001</v>
      </c>
      <c r="BA659" s="82">
        <f t="shared" si="195"/>
        <v>440.09000000000003</v>
      </c>
      <c r="BB659" s="82">
        <f t="shared" si="196"/>
        <v>1952.9300000000003</v>
      </c>
      <c r="BE659" t="str">
        <f t="shared" si="197"/>
        <v>8418_C3_TP2_SEXE1</v>
      </c>
      <c r="BF659">
        <v>1</v>
      </c>
      <c r="BG659" t="s">
        <v>200</v>
      </c>
      <c r="BH659" t="s">
        <v>315</v>
      </c>
      <c r="BI659" t="s">
        <v>153</v>
      </c>
      <c r="BJ659" s="83">
        <v>1.03156627623526</v>
      </c>
      <c r="BK659" s="61" t="str">
        <f t="shared" si="198"/>
        <v>(s)</v>
      </c>
    </row>
    <row r="660" spans="1:63" x14ac:dyDescent="0.35">
      <c r="A660" t="str">
        <f t="shared" si="184"/>
        <v>8406_Enseignement_2</v>
      </c>
      <c r="B660" t="str">
        <f>INDEX(PDC!$F$1:$G$40,MATCH('RP2016'!C660,PDC!F:F,0),MATCH(PDC!$G$1,PDC!$F$1:$G$1,0))</f>
        <v>Enseignement</v>
      </c>
      <c r="C660" t="s">
        <v>230</v>
      </c>
      <c r="D660" t="s">
        <v>129</v>
      </c>
      <c r="E660" t="s">
        <v>200</v>
      </c>
      <c r="F660" s="58">
        <v>1513.6898332308201</v>
      </c>
      <c r="G660">
        <f t="shared" si="199"/>
        <v>1513.6898332308201</v>
      </c>
      <c r="AC660" t="str">
        <f t="shared" si="185"/>
        <v>8410_Clergé, religieux_2</v>
      </c>
      <c r="AD660" t="str">
        <f>INDEX(PDC!$I$1:$L$33,MATCH('RP2016'!AF660,PDC!I:I,0),MATCH(PDC!$K$1,PDC!$I$1:$L$1,0))</f>
        <v>Clergé, religieux</v>
      </c>
      <c r="AE660" t="s">
        <v>200</v>
      </c>
      <c r="AF660" t="s">
        <v>292</v>
      </c>
      <c r="AG660" t="s">
        <v>137</v>
      </c>
      <c r="AH660" s="58">
        <v>3.2016152685238501</v>
      </c>
      <c r="AI660" t="str">
        <f t="shared" si="186"/>
        <v>(s)</v>
      </c>
      <c r="AL660" t="str">
        <f t="shared" si="187"/>
        <v>8434_Tous secteurs</v>
      </c>
      <c r="AM660" t="str">
        <f>INDEX(PDC!$F$42:$G$60,MATCH('RP2016'!$AO660,PDC!$F$42:$F$60,0),2)</f>
        <v>Tous secteurs</v>
      </c>
      <c r="AN660">
        <v>8434</v>
      </c>
      <c r="AO660" t="s">
        <v>78</v>
      </c>
      <c r="AP660">
        <v>18837.32</v>
      </c>
      <c r="AQ660">
        <v>18179.2</v>
      </c>
      <c r="AR660">
        <v>3612.14</v>
      </c>
      <c r="AS660">
        <v>3287.01</v>
      </c>
      <c r="AT660">
        <f t="shared" si="188"/>
        <v>37016.520000000004</v>
      </c>
      <c r="AU660">
        <f t="shared" si="189"/>
        <v>6899.15</v>
      </c>
      <c r="AV660" s="82">
        <f t="shared" si="190"/>
        <v>18837.32</v>
      </c>
      <c r="AW660" s="82">
        <f t="shared" si="191"/>
        <v>18179.2</v>
      </c>
      <c r="AX660" s="82">
        <f t="shared" si="192"/>
        <v>3612.14</v>
      </c>
      <c r="AY660" s="82">
        <f t="shared" si="193"/>
        <v>3287.01</v>
      </c>
      <c r="AZ660" s="82">
        <f t="shared" si="194"/>
        <v>37016.520000000004</v>
      </c>
      <c r="BA660" s="82">
        <f t="shared" si="195"/>
        <v>6899.15</v>
      </c>
      <c r="BB660" s="82">
        <f t="shared" si="196"/>
        <v>43915.670000000006</v>
      </c>
      <c r="BE660" t="str">
        <f t="shared" si="197"/>
        <v>8418_C4_TP1_SEXE1</v>
      </c>
      <c r="BF660">
        <v>1</v>
      </c>
      <c r="BG660" t="s">
        <v>199</v>
      </c>
      <c r="BH660" t="s">
        <v>316</v>
      </c>
      <c r="BI660" t="s">
        <v>153</v>
      </c>
      <c r="BJ660" s="61">
        <v>7.8029038505578701</v>
      </c>
      <c r="BK660" s="61">
        <f t="shared" si="198"/>
        <v>7.8029038505578701</v>
      </c>
    </row>
    <row r="661" spans="1:63" x14ac:dyDescent="0.35">
      <c r="A661" t="str">
        <f t="shared" si="184"/>
        <v>8406_Activités pour la santé humaine_1</v>
      </c>
      <c r="B661" t="str">
        <f>INDEX(PDC!$F$1:$G$40,MATCH('RP2016'!C661,PDC!F:F,0),MATCH(PDC!$G$1,PDC!$F$1:$G$1,0))</f>
        <v>Activités pour la santé humaine</v>
      </c>
      <c r="C661" t="s">
        <v>231</v>
      </c>
      <c r="D661" t="s">
        <v>129</v>
      </c>
      <c r="E661" t="s">
        <v>199</v>
      </c>
      <c r="F661" s="58">
        <v>301.84234126066099</v>
      </c>
      <c r="G661">
        <f t="shared" si="199"/>
        <v>301.84234126066099</v>
      </c>
      <c r="AC661" t="str">
        <f t="shared" si="185"/>
        <v>8410_Professions intermédiaires administratives de la Fonction Publique_1</v>
      </c>
      <c r="AD661" t="str">
        <f>INDEX(PDC!$I$1:$L$33,MATCH('RP2016'!AF661,PDC!I:I,0),MATCH(PDC!$K$1,PDC!$I$1:$L$1,0))</f>
        <v>Professions intermédiaires administratives de la Fonction Publique</v>
      </c>
      <c r="AE661" t="s">
        <v>199</v>
      </c>
      <c r="AF661" t="s">
        <v>278</v>
      </c>
      <c r="AG661" t="s">
        <v>137</v>
      </c>
      <c r="AH661" s="58">
        <v>74.554715485914002</v>
      </c>
      <c r="AI661">
        <f t="shared" si="186"/>
        <v>74.554715485914002</v>
      </c>
      <c r="AL661" t="str">
        <f t="shared" si="187"/>
        <v>8435_Agriculture, sylviculture et pêche</v>
      </c>
      <c r="AM661" t="str">
        <f>INDEX(PDC!$F$42:$G$60,MATCH('RP2016'!$AO661,PDC!$F$42:$F$60,0),2)</f>
        <v>Agriculture, sylviculture et pêche</v>
      </c>
      <c r="AN661">
        <v>8435</v>
      </c>
      <c r="AO661" t="s">
        <v>198</v>
      </c>
      <c r="AP661">
        <v>274.08</v>
      </c>
      <c r="AQ661">
        <v>117.08</v>
      </c>
      <c r="AR661">
        <v>95.28</v>
      </c>
      <c r="AS661">
        <v>61.02</v>
      </c>
      <c r="AT661">
        <f t="shared" si="188"/>
        <v>391.15999999999997</v>
      </c>
      <c r="AU661">
        <f t="shared" si="189"/>
        <v>156.30000000000001</v>
      </c>
      <c r="AV661" s="82">
        <f t="shared" si="190"/>
        <v>274.08</v>
      </c>
      <c r="AW661" s="82">
        <f t="shared" si="191"/>
        <v>117.08</v>
      </c>
      <c r="AX661" s="82">
        <f t="shared" si="192"/>
        <v>95.28</v>
      </c>
      <c r="AY661" s="82">
        <f t="shared" si="193"/>
        <v>61.02</v>
      </c>
      <c r="AZ661" s="82">
        <f t="shared" si="194"/>
        <v>391.15999999999997</v>
      </c>
      <c r="BA661" s="82">
        <f t="shared" si="195"/>
        <v>156.30000000000001</v>
      </c>
      <c r="BB661" s="82">
        <f t="shared" si="196"/>
        <v>547.46</v>
      </c>
      <c r="BE661" t="str">
        <f t="shared" si="197"/>
        <v>8418_C5_TP1_SEXE1</v>
      </c>
      <c r="BF661">
        <v>1</v>
      </c>
      <c r="BG661" t="s">
        <v>199</v>
      </c>
      <c r="BH661" t="s">
        <v>317</v>
      </c>
      <c r="BI661" t="s">
        <v>153</v>
      </c>
      <c r="BJ661" s="61">
        <v>843.613280210418</v>
      </c>
      <c r="BK661" s="61">
        <f t="shared" si="198"/>
        <v>843.613280210418</v>
      </c>
    </row>
    <row r="662" spans="1:63" x14ac:dyDescent="0.35">
      <c r="A662" t="str">
        <f t="shared" si="184"/>
        <v>8406_Activités pour la santé humaine_2</v>
      </c>
      <c r="B662" t="str">
        <f>INDEX(PDC!$F$1:$G$40,MATCH('RP2016'!C662,PDC!F:F,0),MATCH(PDC!$G$1,PDC!$F$1:$G$1,0))</f>
        <v>Activités pour la santé humaine</v>
      </c>
      <c r="C662" t="s">
        <v>231</v>
      </c>
      <c r="D662" t="s">
        <v>129</v>
      </c>
      <c r="E662" t="s">
        <v>200</v>
      </c>
      <c r="F662" s="58">
        <v>1495.44201550002</v>
      </c>
      <c r="G662">
        <f t="shared" si="199"/>
        <v>1495.44201550002</v>
      </c>
      <c r="AC662" t="str">
        <f t="shared" si="185"/>
        <v>8410_Professions intermédiaires administratives de la Fonction Publique_2</v>
      </c>
      <c r="AD662" t="str">
        <f>INDEX(PDC!$I$1:$L$33,MATCH('RP2016'!AF662,PDC!I:I,0),MATCH(PDC!$K$1,PDC!$I$1:$L$1,0))</f>
        <v>Professions intermédiaires administratives de la Fonction Publique</v>
      </c>
      <c r="AE662" t="s">
        <v>200</v>
      </c>
      <c r="AF662" t="s">
        <v>278</v>
      </c>
      <c r="AG662" t="s">
        <v>137</v>
      </c>
      <c r="AH662" s="58">
        <v>79.999814837501503</v>
      </c>
      <c r="AI662">
        <f t="shared" si="186"/>
        <v>79.999814837501503</v>
      </c>
      <c r="AL662" t="str">
        <f t="shared" si="187"/>
        <v>8435_Fabrication de denrées alimentaires, de boissons et  de produits à base de tabac</v>
      </c>
      <c r="AM662" t="str">
        <f>INDEX(PDC!$F$42:$G$60,MATCH('RP2016'!$AO662,PDC!$F$42:$F$60,0),2)</f>
        <v>Fabrication de denrées alimentaires, de boissons et  de produits à base de tabac</v>
      </c>
      <c r="AN662">
        <v>8435</v>
      </c>
      <c r="AO662" t="s">
        <v>314</v>
      </c>
      <c r="AP662">
        <v>499.25</v>
      </c>
      <c r="AQ662">
        <v>498.61</v>
      </c>
      <c r="AR662">
        <v>88.05</v>
      </c>
      <c r="AS662">
        <v>66.569999999999993</v>
      </c>
      <c r="AT662">
        <f t="shared" si="188"/>
        <v>997.86</v>
      </c>
      <c r="AU662">
        <f t="shared" si="189"/>
        <v>154.62</v>
      </c>
      <c r="AV662" s="82">
        <f t="shared" si="190"/>
        <v>499.25</v>
      </c>
      <c r="AW662" s="82">
        <f t="shared" si="191"/>
        <v>498.61</v>
      </c>
      <c r="AX662" s="82">
        <f t="shared" si="192"/>
        <v>88.05</v>
      </c>
      <c r="AY662" s="82">
        <f t="shared" si="193"/>
        <v>66.569999999999993</v>
      </c>
      <c r="AZ662" s="82">
        <f t="shared" si="194"/>
        <v>997.86</v>
      </c>
      <c r="BA662" s="82">
        <f t="shared" si="195"/>
        <v>154.62</v>
      </c>
      <c r="BB662" s="82">
        <f t="shared" si="196"/>
        <v>1152.48</v>
      </c>
      <c r="BE662" t="str">
        <f t="shared" si="197"/>
        <v>8418_C5_TP2_SEXE1</v>
      </c>
      <c r="BF662">
        <v>1</v>
      </c>
      <c r="BG662" t="s">
        <v>200</v>
      </c>
      <c r="BH662" t="s">
        <v>317</v>
      </c>
      <c r="BI662" t="s">
        <v>153</v>
      </c>
      <c r="BJ662" s="61">
        <v>33.312606929026103</v>
      </c>
      <c r="BK662" s="61">
        <f t="shared" si="198"/>
        <v>33.312606929026103</v>
      </c>
    </row>
    <row r="663" spans="1:63" x14ac:dyDescent="0.35">
      <c r="A663" t="str">
        <f t="shared" si="184"/>
        <v>8406_Hébergement médico-social et social et action sociale sans hébergement_1</v>
      </c>
      <c r="B663" t="str">
        <f>INDEX(PDC!$F$1:$G$40,MATCH('RP2016'!C663,PDC!F:F,0),MATCH(PDC!$G$1,PDC!$F$1:$G$1,0))</f>
        <v>Hébergement médico-social et social et action sociale sans hébergement</v>
      </c>
      <c r="C663" t="s">
        <v>232</v>
      </c>
      <c r="D663" t="s">
        <v>129</v>
      </c>
      <c r="E663" t="s">
        <v>199</v>
      </c>
      <c r="F663" s="58">
        <v>549.833686613532</v>
      </c>
      <c r="G663">
        <f t="shared" si="199"/>
        <v>549.833686613532</v>
      </c>
      <c r="AC663" t="str">
        <f t="shared" si="185"/>
        <v>8410_Professions intermédiaires administratives et commerciales des entreprises_1</v>
      </c>
      <c r="AD663" t="str">
        <f>INDEX(PDC!$I$1:$L$33,MATCH('RP2016'!AF663,PDC!I:I,0),MATCH(PDC!$K$1,PDC!$I$1:$L$1,0))</f>
        <v>Professions intermédiaires administratives et commerciales des entreprises</v>
      </c>
      <c r="AE663" t="s">
        <v>199</v>
      </c>
      <c r="AF663" t="s">
        <v>279</v>
      </c>
      <c r="AG663" t="s">
        <v>137</v>
      </c>
      <c r="AH663" s="58">
        <v>675.09621725177396</v>
      </c>
      <c r="AI663">
        <f t="shared" si="186"/>
        <v>675.09621725177396</v>
      </c>
      <c r="AL663" t="str">
        <f t="shared" si="187"/>
        <v>8435_Fabrication d'équipements électriques, électroniques, informatiques ; fabrication de machines</v>
      </c>
      <c r="AM663" t="str">
        <f>INDEX(PDC!$F$42:$G$60,MATCH('RP2016'!$AO663,PDC!$F$42:$F$60,0),2)</f>
        <v>Fabrication d'équipements électriques, électroniques, informatiques ; fabrication de machines</v>
      </c>
      <c r="AN663">
        <v>8435</v>
      </c>
      <c r="AO663" t="s">
        <v>315</v>
      </c>
      <c r="AP663">
        <v>1986.21</v>
      </c>
      <c r="AQ663">
        <v>669.03</v>
      </c>
      <c r="AR663">
        <v>105.64</v>
      </c>
      <c r="AS663">
        <v>40.840000000000003</v>
      </c>
      <c r="AT663">
        <f t="shared" si="188"/>
        <v>2655.24</v>
      </c>
      <c r="AU663">
        <f t="shared" si="189"/>
        <v>146.48000000000002</v>
      </c>
      <c r="AV663" s="82">
        <f t="shared" si="190"/>
        <v>1986.21</v>
      </c>
      <c r="AW663" s="82">
        <f t="shared" si="191"/>
        <v>669.03</v>
      </c>
      <c r="AX663" s="82">
        <f t="shared" si="192"/>
        <v>105.64</v>
      </c>
      <c r="AY663" s="82">
        <f t="shared" si="193"/>
        <v>40.840000000000003</v>
      </c>
      <c r="AZ663" s="82">
        <f t="shared" si="194"/>
        <v>2655.24</v>
      </c>
      <c r="BA663" s="82">
        <f t="shared" si="195"/>
        <v>146.48000000000002</v>
      </c>
      <c r="BB663" s="82">
        <f t="shared" si="196"/>
        <v>2801.72</v>
      </c>
      <c r="BE663" t="str">
        <f t="shared" si="197"/>
        <v>8418_DE_TP1_SEXE1</v>
      </c>
      <c r="BF663">
        <v>1</v>
      </c>
      <c r="BG663" t="s">
        <v>199</v>
      </c>
      <c r="BH663" t="s">
        <v>318</v>
      </c>
      <c r="BI663" t="s">
        <v>153</v>
      </c>
      <c r="BJ663" s="61">
        <v>155.99396099615501</v>
      </c>
      <c r="BK663" s="61">
        <f t="shared" si="198"/>
        <v>155.99396099615501</v>
      </c>
    </row>
    <row r="664" spans="1:63" x14ac:dyDescent="0.35">
      <c r="A664" t="str">
        <f t="shared" si="184"/>
        <v>8406_Hébergement médico-social et social et action sociale sans hébergement_2</v>
      </c>
      <c r="B664" t="str">
        <f>INDEX(PDC!$F$1:$G$40,MATCH('RP2016'!C664,PDC!F:F,0),MATCH(PDC!$G$1,PDC!$F$1:$G$1,0))</f>
        <v>Hébergement médico-social et social et action sociale sans hébergement</v>
      </c>
      <c r="C664" t="s">
        <v>232</v>
      </c>
      <c r="D664" t="s">
        <v>129</v>
      </c>
      <c r="E664" t="s">
        <v>200</v>
      </c>
      <c r="F664" s="58">
        <v>4565.2184587084403</v>
      </c>
      <c r="G664">
        <f t="shared" si="199"/>
        <v>4565.2184587084403</v>
      </c>
      <c r="AC664" t="str">
        <f t="shared" si="185"/>
        <v>8410_Professions intermédiaires administratives et commerciales des entreprises_2</v>
      </c>
      <c r="AD664" t="str">
        <f>INDEX(PDC!$I$1:$L$33,MATCH('RP2016'!AF664,PDC!I:I,0),MATCH(PDC!$K$1,PDC!$I$1:$L$1,0))</f>
        <v>Professions intermédiaires administratives et commerciales des entreprises</v>
      </c>
      <c r="AE664" t="s">
        <v>200</v>
      </c>
      <c r="AF664" t="s">
        <v>279</v>
      </c>
      <c r="AG664" t="s">
        <v>137</v>
      </c>
      <c r="AH664" s="58">
        <v>878.96113948405605</v>
      </c>
      <c r="AI664">
        <f t="shared" si="186"/>
        <v>878.96113948405605</v>
      </c>
      <c r="AL664" t="str">
        <f t="shared" si="187"/>
        <v>8435_Fabrication de matériels de transport</v>
      </c>
      <c r="AM664" t="str">
        <f>INDEX(PDC!$F$42:$G$60,MATCH('RP2016'!$AO664,PDC!$F$42:$F$60,0),2)</f>
        <v>Fabrication de matériels de transport</v>
      </c>
      <c r="AN664">
        <v>8435</v>
      </c>
      <c r="AO664" t="s">
        <v>316</v>
      </c>
      <c r="AP664">
        <v>115.41</v>
      </c>
      <c r="AQ664">
        <v>46.74</v>
      </c>
      <c r="AR664">
        <v>28.22</v>
      </c>
      <c r="AS664">
        <v>10</v>
      </c>
      <c r="AT664">
        <f t="shared" si="188"/>
        <v>162.15</v>
      </c>
      <c r="AU664">
        <f t="shared" si="189"/>
        <v>38.22</v>
      </c>
      <c r="AV664" s="82">
        <f t="shared" si="190"/>
        <v>115.41</v>
      </c>
      <c r="AW664" s="82">
        <f t="shared" si="191"/>
        <v>46.74</v>
      </c>
      <c r="AX664" s="82">
        <f t="shared" si="192"/>
        <v>28.22</v>
      </c>
      <c r="AY664" s="82">
        <f t="shared" si="193"/>
        <v>10</v>
      </c>
      <c r="AZ664" s="82">
        <f t="shared" si="194"/>
        <v>162.15</v>
      </c>
      <c r="BA664" s="82">
        <f t="shared" si="195"/>
        <v>38.22</v>
      </c>
      <c r="BB664" s="82">
        <f t="shared" si="196"/>
        <v>200.37</v>
      </c>
      <c r="BE664" t="str">
        <f t="shared" si="197"/>
        <v>8418_DE_TP2_SEXE1</v>
      </c>
      <c r="BF664">
        <v>1</v>
      </c>
      <c r="BG664" t="s">
        <v>200</v>
      </c>
      <c r="BH664" t="s">
        <v>318</v>
      </c>
      <c r="BI664" t="s">
        <v>153</v>
      </c>
      <c r="BJ664" s="61">
        <v>22.422846057739498</v>
      </c>
      <c r="BK664" s="61">
        <f t="shared" si="198"/>
        <v>22.422846057739498</v>
      </c>
    </row>
    <row r="665" spans="1:63" x14ac:dyDescent="0.35">
      <c r="A665" t="str">
        <f t="shared" si="184"/>
        <v>8406_Arts, spectacles et activités récréatives_1</v>
      </c>
      <c r="B665" t="str">
        <f>INDEX(PDC!$F$1:$G$40,MATCH('RP2016'!C665,PDC!F:F,0),MATCH(PDC!$G$1,PDC!$F$1:$G$1,0))</f>
        <v>Arts, spectacles et activités récréatives</v>
      </c>
      <c r="C665" t="s">
        <v>233</v>
      </c>
      <c r="D665" t="s">
        <v>129</v>
      </c>
      <c r="E665" t="s">
        <v>199</v>
      </c>
      <c r="F665" s="58">
        <v>204.16838539608301</v>
      </c>
      <c r="G665">
        <f t="shared" si="199"/>
        <v>204.16838539608301</v>
      </c>
      <c r="AC665" t="str">
        <f t="shared" si="185"/>
        <v>8410_Techniciens_1</v>
      </c>
      <c r="AD665" t="str">
        <f>INDEX(PDC!$I$1:$L$33,MATCH('RP2016'!AF665,PDC!I:I,0),MATCH(PDC!$K$1,PDC!$I$1:$L$1,0))</f>
        <v>Techniciens</v>
      </c>
      <c r="AE665" t="s">
        <v>199</v>
      </c>
      <c r="AF665" t="s">
        <v>280</v>
      </c>
      <c r="AG665" t="s">
        <v>137</v>
      </c>
      <c r="AH665" s="58">
        <v>1036.0858398221501</v>
      </c>
      <c r="AI665">
        <f t="shared" si="186"/>
        <v>1036.0858398221501</v>
      </c>
      <c r="AL665" t="str">
        <f t="shared" si="187"/>
        <v>8435_Fabrication d'autres produits industriels</v>
      </c>
      <c r="AM665" t="str">
        <f>INDEX(PDC!$F$42:$G$60,MATCH('RP2016'!$AO665,PDC!$F$42:$F$60,0),2)</f>
        <v>Fabrication d'autres produits industriels</v>
      </c>
      <c r="AN665">
        <v>8435</v>
      </c>
      <c r="AO665" t="s">
        <v>317</v>
      </c>
      <c r="AP665">
        <v>4313.5</v>
      </c>
      <c r="AQ665">
        <v>1667.07</v>
      </c>
      <c r="AR665">
        <v>317.88</v>
      </c>
      <c r="AS665">
        <v>138.63999999999999</v>
      </c>
      <c r="AT665">
        <f t="shared" si="188"/>
        <v>5980.57</v>
      </c>
      <c r="AU665">
        <f t="shared" si="189"/>
        <v>456.52</v>
      </c>
      <c r="AV665" s="82">
        <f t="shared" si="190"/>
        <v>4313.5</v>
      </c>
      <c r="AW665" s="82">
        <f t="shared" si="191"/>
        <v>1667.07</v>
      </c>
      <c r="AX665" s="82">
        <f t="shared" si="192"/>
        <v>317.88</v>
      </c>
      <c r="AY665" s="82">
        <f t="shared" si="193"/>
        <v>138.63999999999999</v>
      </c>
      <c r="AZ665" s="82">
        <f t="shared" si="194"/>
        <v>5980.57</v>
      </c>
      <c r="BA665" s="82">
        <f t="shared" si="195"/>
        <v>456.52</v>
      </c>
      <c r="BB665" s="82">
        <f t="shared" si="196"/>
        <v>6437.09</v>
      </c>
      <c r="BE665" t="str">
        <f t="shared" si="197"/>
        <v>8418_FZ_TP1_SEXE1</v>
      </c>
      <c r="BF665">
        <v>1</v>
      </c>
      <c r="BG665" t="s">
        <v>199</v>
      </c>
      <c r="BH665" t="s">
        <v>216</v>
      </c>
      <c r="BI665" t="s">
        <v>153</v>
      </c>
      <c r="BJ665" s="61">
        <v>1533.6943764600001</v>
      </c>
      <c r="BK665" s="61">
        <f t="shared" si="198"/>
        <v>1533.6943764600001</v>
      </c>
    </row>
    <row r="666" spans="1:63" x14ac:dyDescent="0.35">
      <c r="A666" t="str">
        <f t="shared" si="184"/>
        <v>8406_Arts, spectacles et activités récréatives_2</v>
      </c>
      <c r="B666" t="str">
        <f>INDEX(PDC!$F$1:$G$40,MATCH('RP2016'!C666,PDC!F:F,0),MATCH(PDC!$G$1,PDC!$F$1:$G$1,0))</f>
        <v>Arts, spectacles et activités récréatives</v>
      </c>
      <c r="C666" t="s">
        <v>233</v>
      </c>
      <c r="D666" t="s">
        <v>129</v>
      </c>
      <c r="E666" t="s">
        <v>200</v>
      </c>
      <c r="F666" s="58">
        <v>191.955595028462</v>
      </c>
      <c r="G666">
        <f t="shared" si="199"/>
        <v>191.955595028462</v>
      </c>
      <c r="AC666" t="str">
        <f t="shared" si="185"/>
        <v>8410_Techniciens_2</v>
      </c>
      <c r="AD666" t="str">
        <f>INDEX(PDC!$I$1:$L$33,MATCH('RP2016'!AF666,PDC!I:I,0),MATCH(PDC!$K$1,PDC!$I$1:$L$1,0))</f>
        <v>Techniciens</v>
      </c>
      <c r="AE666" t="s">
        <v>200</v>
      </c>
      <c r="AF666" t="s">
        <v>280</v>
      </c>
      <c r="AG666" t="s">
        <v>137</v>
      </c>
      <c r="AH666" s="58">
        <v>185.164311698733</v>
      </c>
      <c r="AI666">
        <f t="shared" si="186"/>
        <v>185.164311698733</v>
      </c>
      <c r="AL666" t="str">
        <f t="shared" si="187"/>
        <v>8435_Industries extractives,  énergie, eau, gestion des déchets et dépollution</v>
      </c>
      <c r="AM666" t="str">
        <f>INDEX(PDC!$F$42:$G$60,MATCH('RP2016'!$AO666,PDC!$F$42:$F$60,0),2)</f>
        <v>Industries extractives,  énergie, eau, gestion des déchets et dépollution</v>
      </c>
      <c r="AN666">
        <v>8435</v>
      </c>
      <c r="AO666" t="s">
        <v>318</v>
      </c>
      <c r="AP666">
        <v>367.13</v>
      </c>
      <c r="AQ666">
        <v>72.16</v>
      </c>
      <c r="AR666">
        <v>50.93</v>
      </c>
      <c r="AS666">
        <v>3.28</v>
      </c>
      <c r="AT666">
        <f t="shared" si="188"/>
        <v>439.28999999999996</v>
      </c>
      <c r="AU666">
        <f t="shared" si="189"/>
        <v>54.21</v>
      </c>
      <c r="AV666" s="82">
        <f t="shared" si="190"/>
        <v>367.13</v>
      </c>
      <c r="AW666" s="82">
        <f t="shared" si="191"/>
        <v>72.16</v>
      </c>
      <c r="AX666" s="82">
        <f t="shared" si="192"/>
        <v>50.93</v>
      </c>
      <c r="AY666" s="82" t="str">
        <f t="shared" si="193"/>
        <v>(s)</v>
      </c>
      <c r="AZ666" s="82">
        <f t="shared" si="194"/>
        <v>439.28999999999996</v>
      </c>
      <c r="BA666" s="82">
        <f t="shared" si="195"/>
        <v>54.21</v>
      </c>
      <c r="BB666" s="82">
        <f t="shared" si="196"/>
        <v>493.49999999999994</v>
      </c>
      <c r="BE666" t="str">
        <f t="shared" si="197"/>
        <v>8418_FZ_TP2_SEXE1</v>
      </c>
      <c r="BF666">
        <v>1</v>
      </c>
      <c r="BG666" t="s">
        <v>200</v>
      </c>
      <c r="BH666" t="s">
        <v>216</v>
      </c>
      <c r="BI666" t="s">
        <v>153</v>
      </c>
      <c r="BJ666" s="61">
        <v>95.674338897057496</v>
      </c>
      <c r="BK666" s="61">
        <f t="shared" si="198"/>
        <v>95.674338897057496</v>
      </c>
    </row>
    <row r="667" spans="1:63" x14ac:dyDescent="0.35">
      <c r="A667" t="str">
        <f t="shared" si="184"/>
        <v>8406_Autres activités de services _1</v>
      </c>
      <c r="B667" t="str">
        <f>INDEX(PDC!$F$1:$G$40,MATCH('RP2016'!C667,PDC!F:F,0),MATCH(PDC!$G$1,PDC!$F$1:$G$1,0))</f>
        <v xml:space="preserve">Autres activités de services </v>
      </c>
      <c r="C667" t="s">
        <v>234</v>
      </c>
      <c r="D667" t="s">
        <v>129</v>
      </c>
      <c r="E667" t="s">
        <v>199</v>
      </c>
      <c r="F667" s="58">
        <v>676.40872370940201</v>
      </c>
      <c r="G667">
        <f t="shared" si="199"/>
        <v>676.40872370940201</v>
      </c>
      <c r="AC667" t="str">
        <f t="shared" si="185"/>
        <v>8410_Contremaîtres, agents de maîtrise_1</v>
      </c>
      <c r="AD667" t="str">
        <f>INDEX(PDC!$I$1:$L$33,MATCH('RP2016'!AF667,PDC!I:I,0),MATCH(PDC!$K$1,PDC!$I$1:$L$1,0))</f>
        <v>Contremaîtres, agents de maîtrise</v>
      </c>
      <c r="AE667" t="s">
        <v>199</v>
      </c>
      <c r="AF667" t="s">
        <v>281</v>
      </c>
      <c r="AG667" t="s">
        <v>137</v>
      </c>
      <c r="AH667" s="58">
        <v>445.87888534868603</v>
      </c>
      <c r="AI667">
        <f t="shared" si="186"/>
        <v>445.87888534868603</v>
      </c>
      <c r="AL667" t="str">
        <f t="shared" si="187"/>
        <v>8435_Construction</v>
      </c>
      <c r="AM667" t="str">
        <f>INDEX(PDC!$F$42:$G$60,MATCH('RP2016'!$AO667,PDC!$F$42:$F$60,0),2)</f>
        <v>Construction</v>
      </c>
      <c r="AN667">
        <v>8435</v>
      </c>
      <c r="AO667" t="s">
        <v>216</v>
      </c>
      <c r="AP667">
        <v>2829.32</v>
      </c>
      <c r="AQ667">
        <v>403.39</v>
      </c>
      <c r="AR667">
        <v>601.38</v>
      </c>
      <c r="AS667">
        <v>32.39</v>
      </c>
      <c r="AT667">
        <f t="shared" si="188"/>
        <v>3232.71</v>
      </c>
      <c r="AU667">
        <f t="shared" si="189"/>
        <v>633.77</v>
      </c>
      <c r="AV667" s="82">
        <f t="shared" si="190"/>
        <v>2829.32</v>
      </c>
      <c r="AW667" s="82">
        <f t="shared" si="191"/>
        <v>403.39</v>
      </c>
      <c r="AX667" s="82">
        <f t="shared" si="192"/>
        <v>601.38</v>
      </c>
      <c r="AY667" s="82">
        <f t="shared" si="193"/>
        <v>32.39</v>
      </c>
      <c r="AZ667" s="82">
        <f t="shared" si="194"/>
        <v>3232.71</v>
      </c>
      <c r="BA667" s="82">
        <f t="shared" si="195"/>
        <v>633.77</v>
      </c>
      <c r="BB667" s="82">
        <f t="shared" si="196"/>
        <v>3866.48</v>
      </c>
      <c r="BE667" t="str">
        <f t="shared" si="197"/>
        <v>8418_GZ_TP1_SEXE1</v>
      </c>
      <c r="BF667">
        <v>1</v>
      </c>
      <c r="BG667" t="s">
        <v>199</v>
      </c>
      <c r="BH667" t="s">
        <v>217</v>
      </c>
      <c r="BI667" t="s">
        <v>153</v>
      </c>
      <c r="BJ667" s="61">
        <v>1590.33142931113</v>
      </c>
      <c r="BK667" s="61">
        <f t="shared" si="198"/>
        <v>1590.33142931113</v>
      </c>
    </row>
    <row r="668" spans="1:63" x14ac:dyDescent="0.35">
      <c r="A668" t="str">
        <f t="shared" si="184"/>
        <v>8406_Autres activités de services _2</v>
      </c>
      <c r="B668" t="str">
        <f>INDEX(PDC!$F$1:$G$40,MATCH('RP2016'!C668,PDC!F:F,0),MATCH(PDC!$G$1,PDC!$F$1:$G$1,0))</f>
        <v xml:space="preserve">Autres activités de services </v>
      </c>
      <c r="C668" t="s">
        <v>234</v>
      </c>
      <c r="D668" t="s">
        <v>129</v>
      </c>
      <c r="E668" t="s">
        <v>200</v>
      </c>
      <c r="F668" s="58">
        <v>1152.34171383284</v>
      </c>
      <c r="G668">
        <f t="shared" si="199"/>
        <v>1152.34171383284</v>
      </c>
      <c r="AC668" t="str">
        <f t="shared" si="185"/>
        <v>8410_Contremaîtres, agents de maîtrise_2</v>
      </c>
      <c r="AD668" t="str">
        <f>INDEX(PDC!$I$1:$L$33,MATCH('RP2016'!AF668,PDC!I:I,0),MATCH(PDC!$K$1,PDC!$I$1:$L$1,0))</f>
        <v>Contremaîtres, agents de maîtrise</v>
      </c>
      <c r="AE668" t="s">
        <v>200</v>
      </c>
      <c r="AF668" t="s">
        <v>281</v>
      </c>
      <c r="AG668" t="s">
        <v>137</v>
      </c>
      <c r="AH668" s="58">
        <v>69.191341360946097</v>
      </c>
      <c r="AI668">
        <f t="shared" si="186"/>
        <v>69.191341360946097</v>
      </c>
      <c r="AL668" t="str">
        <f t="shared" si="187"/>
        <v>8435_Commerce ; réparation d'automobiles et de motocycles</v>
      </c>
      <c r="AM668" t="str">
        <f>INDEX(PDC!$F$42:$G$60,MATCH('RP2016'!$AO668,PDC!$F$42:$F$60,0),2)</f>
        <v>Commerce ; réparation d'automobiles et de motocycles</v>
      </c>
      <c r="AN668">
        <v>8435</v>
      </c>
      <c r="AO668" t="s">
        <v>217</v>
      </c>
      <c r="AP668">
        <v>2876.8</v>
      </c>
      <c r="AQ668">
        <v>3100.77</v>
      </c>
      <c r="AR668">
        <v>399.44</v>
      </c>
      <c r="AS668">
        <v>361.96</v>
      </c>
      <c r="AT668">
        <f t="shared" si="188"/>
        <v>5977.57</v>
      </c>
      <c r="AU668">
        <f t="shared" si="189"/>
        <v>761.4</v>
      </c>
      <c r="AV668" s="82">
        <f t="shared" si="190"/>
        <v>2876.8</v>
      </c>
      <c r="AW668" s="82">
        <f t="shared" si="191"/>
        <v>3100.77</v>
      </c>
      <c r="AX668" s="82">
        <f t="shared" si="192"/>
        <v>399.44</v>
      </c>
      <c r="AY668" s="82">
        <f t="shared" si="193"/>
        <v>361.96</v>
      </c>
      <c r="AZ668" s="82">
        <f t="shared" si="194"/>
        <v>5977.57</v>
      </c>
      <c r="BA668" s="82">
        <f t="shared" si="195"/>
        <v>761.4</v>
      </c>
      <c r="BB668" s="82">
        <f t="shared" si="196"/>
        <v>6738.9699999999993</v>
      </c>
      <c r="BE668" t="str">
        <f t="shared" si="197"/>
        <v>8418_GZ_TP2_SEXE1</v>
      </c>
      <c r="BF668">
        <v>1</v>
      </c>
      <c r="BG668" t="s">
        <v>200</v>
      </c>
      <c r="BH668" t="s">
        <v>217</v>
      </c>
      <c r="BI668" t="s">
        <v>153</v>
      </c>
      <c r="BJ668" s="61">
        <v>104.853925722528</v>
      </c>
      <c r="BK668" s="61">
        <f t="shared" si="198"/>
        <v>104.853925722528</v>
      </c>
    </row>
    <row r="669" spans="1:63" x14ac:dyDescent="0.35">
      <c r="A669" t="str">
        <f t="shared" si="184"/>
        <v>8406_Activités des ménages en tant qu'employeurs ; activités indifférenciées des ménages en tant que producteurs de biens et services pour usage propre_1</v>
      </c>
      <c r="B669" t="str">
        <f>INDEX(PDC!$F$1:$G$40,MATCH('RP2016'!C669,PDC!F:F,0),MATCH(PDC!$G$1,PDC!$F$1:$G$1,0))</f>
        <v>Activités des ménages en tant qu'employeurs ; activités indifférenciées des ménages en tant que producteurs de biens et services pour usage propre</v>
      </c>
      <c r="C669" t="s">
        <v>235</v>
      </c>
      <c r="D669" t="s">
        <v>129</v>
      </c>
      <c r="E669" t="s">
        <v>199</v>
      </c>
      <c r="F669" s="58">
        <v>20.4267509873108</v>
      </c>
      <c r="G669">
        <f t="shared" si="199"/>
        <v>20.4267509873108</v>
      </c>
      <c r="AC669" t="str">
        <f t="shared" si="185"/>
        <v>8410_Employés civils et agents de service de la Fonction Publique_1</v>
      </c>
      <c r="AD669" t="str">
        <f>INDEX(PDC!$I$1:$L$33,MATCH('RP2016'!AF669,PDC!I:I,0),MATCH(PDC!$K$1,PDC!$I$1:$L$1,0))</f>
        <v>Employés civils et agents de service de la Fonction Publique</v>
      </c>
      <c r="AE669" t="s">
        <v>199</v>
      </c>
      <c r="AF669" t="s">
        <v>282</v>
      </c>
      <c r="AG669" t="s">
        <v>137</v>
      </c>
      <c r="AH669" s="58">
        <v>306.85997178525298</v>
      </c>
      <c r="AI669">
        <f t="shared" si="186"/>
        <v>306.85997178525298</v>
      </c>
      <c r="AL669" t="str">
        <f t="shared" si="187"/>
        <v>8435_Transports et entreposage</v>
      </c>
      <c r="AM669" t="str">
        <f>INDEX(PDC!$F$42:$G$60,MATCH('RP2016'!$AO669,PDC!$F$42:$F$60,0),2)</f>
        <v>Transports et entreposage</v>
      </c>
      <c r="AN669">
        <v>8435</v>
      </c>
      <c r="AO669" t="s">
        <v>218</v>
      </c>
      <c r="AP669">
        <v>1262.83</v>
      </c>
      <c r="AQ669">
        <v>506.83</v>
      </c>
      <c r="AR669">
        <v>139.94</v>
      </c>
      <c r="AS669">
        <v>109.65</v>
      </c>
      <c r="AT669">
        <f t="shared" si="188"/>
        <v>1769.6599999999999</v>
      </c>
      <c r="AU669">
        <f t="shared" si="189"/>
        <v>249.59</v>
      </c>
      <c r="AV669" s="82">
        <f t="shared" si="190"/>
        <v>1262.83</v>
      </c>
      <c r="AW669" s="82">
        <f t="shared" si="191"/>
        <v>506.83</v>
      </c>
      <c r="AX669" s="82">
        <f t="shared" si="192"/>
        <v>139.94</v>
      </c>
      <c r="AY669" s="82">
        <f t="shared" si="193"/>
        <v>109.65</v>
      </c>
      <c r="AZ669" s="82">
        <f t="shared" si="194"/>
        <v>1769.6599999999999</v>
      </c>
      <c r="BA669" s="82">
        <f t="shared" si="195"/>
        <v>249.59</v>
      </c>
      <c r="BB669" s="82">
        <f t="shared" si="196"/>
        <v>2019.2499999999998</v>
      </c>
      <c r="BE669" t="str">
        <f t="shared" si="197"/>
        <v>8418_HZ_TP1_SEXE1</v>
      </c>
      <c r="BF669">
        <v>1</v>
      </c>
      <c r="BG669" t="s">
        <v>199</v>
      </c>
      <c r="BH669" t="s">
        <v>218</v>
      </c>
      <c r="BI669" t="s">
        <v>153</v>
      </c>
      <c r="BJ669" s="61">
        <v>1095.69525361401</v>
      </c>
      <c r="BK669" s="61">
        <f t="shared" si="198"/>
        <v>1095.69525361401</v>
      </c>
    </row>
    <row r="670" spans="1:63" x14ac:dyDescent="0.35">
      <c r="A670" t="str">
        <f t="shared" si="184"/>
        <v>8406_Activités des ménages en tant qu'employeurs ; activités indifférenciées des ménages en tant que producteurs de biens et services pour usage propre_2</v>
      </c>
      <c r="B670" t="str">
        <f>INDEX(PDC!$F$1:$G$40,MATCH('RP2016'!C670,PDC!F:F,0),MATCH(PDC!$G$1,PDC!$F$1:$G$1,0))</f>
        <v>Activités des ménages en tant qu'employeurs ; activités indifférenciées des ménages en tant que producteurs de biens et services pour usage propre</v>
      </c>
      <c r="C670" t="s">
        <v>235</v>
      </c>
      <c r="D670" t="s">
        <v>129</v>
      </c>
      <c r="E670" t="s">
        <v>200</v>
      </c>
      <c r="F670" s="58">
        <v>499.82887633499598</v>
      </c>
      <c r="G670">
        <f t="shared" si="199"/>
        <v>499.82887633499598</v>
      </c>
      <c r="AC670" t="str">
        <f t="shared" si="185"/>
        <v>8410_Employés civils et agents de service de la Fonction Publique_2</v>
      </c>
      <c r="AD670" t="str">
        <f>INDEX(PDC!$I$1:$L$33,MATCH('RP2016'!AF670,PDC!I:I,0),MATCH(PDC!$K$1,PDC!$I$1:$L$1,0))</f>
        <v>Employés civils et agents de service de la Fonction Publique</v>
      </c>
      <c r="AE670" t="s">
        <v>200</v>
      </c>
      <c r="AF670" t="s">
        <v>282</v>
      </c>
      <c r="AG670" t="s">
        <v>137</v>
      </c>
      <c r="AH670" s="58">
        <v>1301.3094942796299</v>
      </c>
      <c r="AI670">
        <f t="shared" si="186"/>
        <v>1301.3094942796299</v>
      </c>
      <c r="AL670" t="str">
        <f t="shared" si="187"/>
        <v>8435_Hébergement et restauration</v>
      </c>
      <c r="AM670" t="str">
        <f>INDEX(PDC!$F$42:$G$60,MATCH('RP2016'!$AO670,PDC!$F$42:$F$60,0),2)</f>
        <v>Hébergement et restauration</v>
      </c>
      <c r="AN670">
        <v>8435</v>
      </c>
      <c r="AO670" t="s">
        <v>219</v>
      </c>
      <c r="AP670">
        <v>380.78</v>
      </c>
      <c r="AQ670">
        <v>540.39</v>
      </c>
      <c r="AR670">
        <v>100.08</v>
      </c>
      <c r="AS670">
        <v>126.9</v>
      </c>
      <c r="AT670">
        <f t="shared" si="188"/>
        <v>921.17</v>
      </c>
      <c r="AU670">
        <f t="shared" si="189"/>
        <v>226.98000000000002</v>
      </c>
      <c r="AV670" s="82">
        <f t="shared" si="190"/>
        <v>380.78</v>
      </c>
      <c r="AW670" s="82">
        <f t="shared" si="191"/>
        <v>540.39</v>
      </c>
      <c r="AX670" s="82">
        <f t="shared" si="192"/>
        <v>100.08</v>
      </c>
      <c r="AY670" s="82">
        <f t="shared" si="193"/>
        <v>126.9</v>
      </c>
      <c r="AZ670" s="82">
        <f t="shared" si="194"/>
        <v>921.17</v>
      </c>
      <c r="BA670" s="82">
        <f t="shared" si="195"/>
        <v>226.98000000000002</v>
      </c>
      <c r="BB670" s="82">
        <f t="shared" si="196"/>
        <v>1148.1500000000001</v>
      </c>
      <c r="BE670" t="str">
        <f t="shared" si="197"/>
        <v>8418_HZ_TP2_SEXE1</v>
      </c>
      <c r="BF670">
        <v>1</v>
      </c>
      <c r="BG670" t="s">
        <v>200</v>
      </c>
      <c r="BH670" t="s">
        <v>218</v>
      </c>
      <c r="BI670" t="s">
        <v>153</v>
      </c>
      <c r="BJ670" s="61">
        <v>148.196934381549</v>
      </c>
      <c r="BK670" s="61">
        <f t="shared" si="198"/>
        <v>148.196934381549</v>
      </c>
    </row>
    <row r="671" spans="1:63" x14ac:dyDescent="0.35">
      <c r="A671" t="str">
        <f t="shared" si="184"/>
        <v>8406_Activités extra-territoriales_2</v>
      </c>
      <c r="B671" t="str">
        <f>INDEX(PDC!$F$1:$G$40,MATCH('RP2016'!C671,PDC!F:F,0),MATCH(PDC!$G$1,PDC!$F$1:$G$1,0))</f>
        <v>Activités extra-territoriales</v>
      </c>
      <c r="C671" t="s">
        <v>237</v>
      </c>
      <c r="D671" t="s">
        <v>129</v>
      </c>
      <c r="E671" t="s">
        <v>200</v>
      </c>
      <c r="F671" s="58">
        <v>5.1365075870699402</v>
      </c>
      <c r="G671">
        <f t="shared" si="199"/>
        <v>5.1365075870699402</v>
      </c>
      <c r="AC671" t="str">
        <f t="shared" si="185"/>
        <v>8410_Policiers et militaires_1</v>
      </c>
      <c r="AD671" t="str">
        <f>INDEX(PDC!$I$1:$L$33,MATCH('RP2016'!AF671,PDC!I:I,0),MATCH(PDC!$K$1,PDC!$I$1:$L$1,0))</f>
        <v>Policiers et militaires</v>
      </c>
      <c r="AE671" t="s">
        <v>199</v>
      </c>
      <c r="AF671" t="s">
        <v>283</v>
      </c>
      <c r="AG671" t="s">
        <v>137</v>
      </c>
      <c r="AH671" s="58">
        <v>356.75554928691798</v>
      </c>
      <c r="AI671">
        <f t="shared" si="186"/>
        <v>356.75554928691798</v>
      </c>
      <c r="AL671" t="str">
        <f t="shared" si="187"/>
        <v>8435_Information et communication</v>
      </c>
      <c r="AM671" t="str">
        <f>INDEX(PDC!$F$42:$G$60,MATCH('RP2016'!$AO671,PDC!$F$42:$F$60,0),2)</f>
        <v>Information et communication</v>
      </c>
      <c r="AN671">
        <v>8435</v>
      </c>
      <c r="AO671" t="s">
        <v>319</v>
      </c>
      <c r="AP671">
        <v>303.39999999999998</v>
      </c>
      <c r="AQ671">
        <v>179.57</v>
      </c>
      <c r="AR671">
        <v>31.91</v>
      </c>
      <c r="AS671">
        <v>22.57</v>
      </c>
      <c r="AT671">
        <f t="shared" si="188"/>
        <v>482.96999999999997</v>
      </c>
      <c r="AU671">
        <f t="shared" si="189"/>
        <v>54.480000000000004</v>
      </c>
      <c r="AV671" s="82">
        <f t="shared" si="190"/>
        <v>303.39999999999998</v>
      </c>
      <c r="AW671" s="82">
        <f t="shared" si="191"/>
        <v>179.57</v>
      </c>
      <c r="AX671" s="82">
        <f t="shared" si="192"/>
        <v>31.91</v>
      </c>
      <c r="AY671" s="82">
        <f t="shared" si="193"/>
        <v>22.57</v>
      </c>
      <c r="AZ671" s="82">
        <f t="shared" si="194"/>
        <v>482.96999999999997</v>
      </c>
      <c r="BA671" s="82">
        <f t="shared" si="195"/>
        <v>54.480000000000004</v>
      </c>
      <c r="BB671" s="82">
        <f t="shared" si="196"/>
        <v>537.44999999999993</v>
      </c>
      <c r="BE671" t="str">
        <f t="shared" si="197"/>
        <v>8418_IZ_TP1_SEXE1</v>
      </c>
      <c r="BF671">
        <v>1</v>
      </c>
      <c r="BG671" t="s">
        <v>199</v>
      </c>
      <c r="BH671" t="s">
        <v>219</v>
      </c>
      <c r="BI671" t="s">
        <v>153</v>
      </c>
      <c r="BJ671" s="61">
        <v>1175.48680891289</v>
      </c>
      <c r="BK671" s="61">
        <f t="shared" si="198"/>
        <v>1175.48680891289</v>
      </c>
    </row>
    <row r="672" spans="1:63" x14ac:dyDescent="0.35">
      <c r="A672" t="str">
        <f t="shared" si="184"/>
        <v>8407_Agriculture, sylviculture et pêche_1</v>
      </c>
      <c r="B672" t="str">
        <f>INDEX(PDC!$F$1:$G$40,MATCH('RP2016'!C672,PDC!F:F,0),MATCH(PDC!$G$1,PDC!$F$1:$G$1,0))</f>
        <v>Agriculture, sylviculture et pêche</v>
      </c>
      <c r="C672" t="s">
        <v>198</v>
      </c>
      <c r="D672" t="s">
        <v>131</v>
      </c>
      <c r="E672" t="s">
        <v>199</v>
      </c>
      <c r="F672" s="58">
        <v>386.58470705930199</v>
      </c>
      <c r="G672">
        <f t="shared" si="199"/>
        <v>386.58470705930199</v>
      </c>
      <c r="AC672" t="str">
        <f t="shared" si="185"/>
        <v>8410_Policiers et militaires_2</v>
      </c>
      <c r="AD672" t="str">
        <f>INDEX(PDC!$I$1:$L$33,MATCH('RP2016'!AF672,PDC!I:I,0),MATCH(PDC!$K$1,PDC!$I$1:$L$1,0))</f>
        <v>Policiers et militaires</v>
      </c>
      <c r="AE672" t="s">
        <v>200</v>
      </c>
      <c r="AF672" t="s">
        <v>283</v>
      </c>
      <c r="AG672" t="s">
        <v>137</v>
      </c>
      <c r="AH672" s="58">
        <v>32.175427831380503</v>
      </c>
      <c r="AI672">
        <f t="shared" si="186"/>
        <v>32.175427831380503</v>
      </c>
      <c r="AL672" t="str">
        <f t="shared" si="187"/>
        <v>8435_Activités financières et d'assurance</v>
      </c>
      <c r="AM672" t="str">
        <f>INDEX(PDC!$F$42:$G$60,MATCH('RP2016'!$AO672,PDC!$F$42:$F$60,0),2)</f>
        <v>Activités financières et d'assurance</v>
      </c>
      <c r="AN672">
        <v>8435</v>
      </c>
      <c r="AO672" t="s">
        <v>223</v>
      </c>
      <c r="AP672">
        <v>267.5</v>
      </c>
      <c r="AQ672">
        <v>535.07000000000005</v>
      </c>
      <c r="AR672">
        <v>18.34</v>
      </c>
      <c r="AS672">
        <v>24.53</v>
      </c>
      <c r="AT672">
        <f t="shared" si="188"/>
        <v>802.57</v>
      </c>
      <c r="AU672">
        <f t="shared" si="189"/>
        <v>42.870000000000005</v>
      </c>
      <c r="AV672" s="82">
        <f t="shared" si="190"/>
        <v>267.5</v>
      </c>
      <c r="AW672" s="82">
        <f t="shared" si="191"/>
        <v>535.07000000000005</v>
      </c>
      <c r="AX672" s="82">
        <f t="shared" si="192"/>
        <v>18.34</v>
      </c>
      <c r="AY672" s="82">
        <f t="shared" si="193"/>
        <v>24.53</v>
      </c>
      <c r="AZ672" s="82">
        <f t="shared" si="194"/>
        <v>802.57</v>
      </c>
      <c r="BA672" s="82">
        <f t="shared" si="195"/>
        <v>42.870000000000005</v>
      </c>
      <c r="BB672" s="82">
        <f t="shared" si="196"/>
        <v>845.44</v>
      </c>
      <c r="BE672" t="str">
        <f t="shared" si="197"/>
        <v>8418_IZ_TP2_SEXE1</v>
      </c>
      <c r="BF672">
        <v>1</v>
      </c>
      <c r="BG672" t="s">
        <v>200</v>
      </c>
      <c r="BH672" t="s">
        <v>219</v>
      </c>
      <c r="BI672" t="s">
        <v>153</v>
      </c>
      <c r="BJ672" s="61">
        <v>209.60708983593</v>
      </c>
      <c r="BK672" s="61">
        <f t="shared" si="198"/>
        <v>209.60708983593</v>
      </c>
    </row>
    <row r="673" spans="1:63" x14ac:dyDescent="0.35">
      <c r="A673" t="str">
        <f t="shared" si="184"/>
        <v>8407_Agriculture, sylviculture et pêche_2</v>
      </c>
      <c r="B673" t="str">
        <f>INDEX(PDC!$F$1:$G$40,MATCH('RP2016'!C673,PDC!F:F,0),MATCH(PDC!$G$1,PDC!$F$1:$G$1,0))</f>
        <v>Agriculture, sylviculture et pêche</v>
      </c>
      <c r="C673" t="s">
        <v>198</v>
      </c>
      <c r="D673" t="s">
        <v>131</v>
      </c>
      <c r="E673" t="s">
        <v>200</v>
      </c>
      <c r="F673" s="58">
        <v>272.52961345679699</v>
      </c>
      <c r="G673">
        <f t="shared" si="199"/>
        <v>272.52961345679699</v>
      </c>
      <c r="AC673" t="str">
        <f t="shared" si="185"/>
        <v>8410_Employés administratifs d'entreprise_1</v>
      </c>
      <c r="AD673" t="str">
        <f>INDEX(PDC!$I$1:$L$33,MATCH('RP2016'!AF673,PDC!I:I,0),MATCH(PDC!$K$1,PDC!$I$1:$L$1,0))</f>
        <v>Employés administratifs d'entreprise</v>
      </c>
      <c r="AE673" t="s">
        <v>199</v>
      </c>
      <c r="AF673" t="s">
        <v>284</v>
      </c>
      <c r="AG673" t="s">
        <v>137</v>
      </c>
      <c r="AH673" s="58">
        <v>87.030192599140094</v>
      </c>
      <c r="AI673">
        <f t="shared" si="186"/>
        <v>87.030192599140094</v>
      </c>
      <c r="AL673" t="str">
        <f t="shared" si="187"/>
        <v>8435_Activités immobilières</v>
      </c>
      <c r="AM673" t="str">
        <f>INDEX(PDC!$F$42:$G$60,MATCH('RP2016'!$AO673,PDC!$F$42:$F$60,0),2)</f>
        <v>Activités immobilières</v>
      </c>
      <c r="AN673">
        <v>8435</v>
      </c>
      <c r="AO673" t="s">
        <v>224</v>
      </c>
      <c r="AP673">
        <v>153.06</v>
      </c>
      <c r="AQ673">
        <v>214.37</v>
      </c>
      <c r="AR673">
        <v>37.229999999999997</v>
      </c>
      <c r="AS673">
        <v>9.83</v>
      </c>
      <c r="AT673">
        <f t="shared" si="188"/>
        <v>367.43</v>
      </c>
      <c r="AU673">
        <f t="shared" si="189"/>
        <v>47.059999999999995</v>
      </c>
      <c r="AV673" s="82">
        <f t="shared" si="190"/>
        <v>153.06</v>
      </c>
      <c r="AW673" s="82">
        <f t="shared" si="191"/>
        <v>214.37</v>
      </c>
      <c r="AX673" s="82">
        <f t="shared" si="192"/>
        <v>37.229999999999997</v>
      </c>
      <c r="AY673" s="82">
        <f t="shared" si="193"/>
        <v>9.83</v>
      </c>
      <c r="AZ673" s="82">
        <f t="shared" si="194"/>
        <v>367.43</v>
      </c>
      <c r="BA673" s="82">
        <f t="shared" si="195"/>
        <v>47.059999999999995</v>
      </c>
      <c r="BB673" s="82">
        <f t="shared" si="196"/>
        <v>414.49</v>
      </c>
      <c r="BE673" t="str">
        <f t="shared" si="197"/>
        <v>8418_JZ_TP1_SEXE1</v>
      </c>
      <c r="BF673">
        <v>1</v>
      </c>
      <c r="BG673" t="s">
        <v>199</v>
      </c>
      <c r="BH673" t="s">
        <v>319</v>
      </c>
      <c r="BI673" t="s">
        <v>153</v>
      </c>
      <c r="BJ673" s="61">
        <v>77.249756239360906</v>
      </c>
      <c r="BK673" s="61">
        <f t="shared" si="198"/>
        <v>77.249756239360906</v>
      </c>
    </row>
    <row r="674" spans="1:63" x14ac:dyDescent="0.35">
      <c r="A674" t="str">
        <f t="shared" si="184"/>
        <v>8407_Industries extractives _1</v>
      </c>
      <c r="B674" t="str">
        <f>INDEX(PDC!$F$1:$G$40,MATCH('RP2016'!C674,PDC!F:F,0),MATCH(PDC!$G$1,PDC!$F$1:$G$1,0))</f>
        <v xml:space="preserve">Industries extractives </v>
      </c>
      <c r="C674" t="s">
        <v>201</v>
      </c>
      <c r="D674" t="s">
        <v>131</v>
      </c>
      <c r="E674" t="s">
        <v>199</v>
      </c>
      <c r="F674" s="58">
        <v>39.359539434259503</v>
      </c>
      <c r="G674">
        <f t="shared" si="199"/>
        <v>39.359539434259503</v>
      </c>
      <c r="AC674" t="str">
        <f t="shared" si="185"/>
        <v>8410_Employés administratifs d'entreprise_2</v>
      </c>
      <c r="AD674" t="str">
        <f>INDEX(PDC!$I$1:$L$33,MATCH('RP2016'!AF674,PDC!I:I,0),MATCH(PDC!$K$1,PDC!$I$1:$L$1,0))</f>
        <v>Employés administratifs d'entreprise</v>
      </c>
      <c r="AE674" t="s">
        <v>200</v>
      </c>
      <c r="AF674" t="s">
        <v>284</v>
      </c>
      <c r="AG674" t="s">
        <v>137</v>
      </c>
      <c r="AH674" s="58">
        <v>1031.67325189798</v>
      </c>
      <c r="AI674">
        <f t="shared" si="186"/>
        <v>1031.67325189798</v>
      </c>
      <c r="AL674" t="str">
        <f t="shared" si="187"/>
        <v>8435_Activités scientifiques et techniques ; services administratifs et de soutien</v>
      </c>
      <c r="AM674" t="str">
        <f>INDEX(PDC!$F$42:$G$60,MATCH('RP2016'!$AO674,PDC!$F$42:$F$60,0),2)</f>
        <v>Activités scientifiques et techniques ; services administratifs et de soutien</v>
      </c>
      <c r="AN674">
        <v>8435</v>
      </c>
      <c r="AO674" t="s">
        <v>320</v>
      </c>
      <c r="AP674">
        <v>1462.18</v>
      </c>
      <c r="AQ674">
        <v>1427.49</v>
      </c>
      <c r="AR674">
        <v>919.18</v>
      </c>
      <c r="AS674">
        <v>625.76</v>
      </c>
      <c r="AT674">
        <f t="shared" si="188"/>
        <v>2889.67</v>
      </c>
      <c r="AU674">
        <f t="shared" si="189"/>
        <v>1544.94</v>
      </c>
      <c r="AV674" s="82">
        <f t="shared" si="190"/>
        <v>1462.18</v>
      </c>
      <c r="AW674" s="82">
        <f t="shared" si="191"/>
        <v>1427.49</v>
      </c>
      <c r="AX674" s="82">
        <f t="shared" si="192"/>
        <v>919.18</v>
      </c>
      <c r="AY674" s="82">
        <f t="shared" si="193"/>
        <v>625.76</v>
      </c>
      <c r="AZ674" s="82">
        <f t="shared" si="194"/>
        <v>2889.67</v>
      </c>
      <c r="BA674" s="82">
        <f t="shared" si="195"/>
        <v>1544.94</v>
      </c>
      <c r="BB674" s="82">
        <f t="shared" si="196"/>
        <v>4434.6100000000006</v>
      </c>
      <c r="BE674" t="str">
        <f t="shared" si="197"/>
        <v>8418_JZ_TP2_SEXE1</v>
      </c>
      <c r="BF674">
        <v>1</v>
      </c>
      <c r="BG674" t="s">
        <v>200</v>
      </c>
      <c r="BH674" t="s">
        <v>319</v>
      </c>
      <c r="BI674" t="s">
        <v>153</v>
      </c>
      <c r="BJ674" s="61">
        <v>15.773385016743999</v>
      </c>
      <c r="BK674" s="61">
        <f t="shared" si="198"/>
        <v>15.773385016743999</v>
      </c>
    </row>
    <row r="675" spans="1:63" x14ac:dyDescent="0.35">
      <c r="A675" t="str">
        <f t="shared" si="184"/>
        <v>8407_Industries extractives _2</v>
      </c>
      <c r="B675" t="str">
        <f>INDEX(PDC!$F$1:$G$40,MATCH('RP2016'!C675,PDC!F:F,0),MATCH(PDC!$G$1,PDC!$F$1:$G$1,0))</f>
        <v xml:space="preserve">Industries extractives </v>
      </c>
      <c r="C675" t="s">
        <v>201</v>
      </c>
      <c r="D675" t="s">
        <v>131</v>
      </c>
      <c r="E675" t="s">
        <v>200</v>
      </c>
      <c r="F675" s="58">
        <v>19.978005865102599</v>
      </c>
      <c r="G675">
        <f t="shared" si="199"/>
        <v>19.978005865102599</v>
      </c>
      <c r="AC675" t="str">
        <f t="shared" si="185"/>
        <v>8410_Employés de commerce_1</v>
      </c>
      <c r="AD675" t="str">
        <f>INDEX(PDC!$I$1:$L$33,MATCH('RP2016'!AF675,PDC!I:I,0),MATCH(PDC!$K$1,PDC!$I$1:$L$1,0))</f>
        <v>Employés de commerce</v>
      </c>
      <c r="AE675" t="s">
        <v>199</v>
      </c>
      <c r="AF675" t="s">
        <v>285</v>
      </c>
      <c r="AG675" t="s">
        <v>137</v>
      </c>
      <c r="AH675" s="58">
        <v>223.27100230462901</v>
      </c>
      <c r="AI675">
        <f t="shared" si="186"/>
        <v>223.27100230462901</v>
      </c>
      <c r="AL675" t="str">
        <f t="shared" si="187"/>
        <v>8435_Administration publique, enseignement, santé humaine et action sociale</v>
      </c>
      <c r="AM675" t="str">
        <f>INDEX(PDC!$F$42:$G$60,MATCH('RP2016'!$AO675,PDC!$F$42:$F$60,0),2)</f>
        <v>Administration publique, enseignement, santé humaine et action sociale</v>
      </c>
      <c r="AN675">
        <v>8435</v>
      </c>
      <c r="AO675" t="s">
        <v>321</v>
      </c>
      <c r="AP675">
        <v>1316.24</v>
      </c>
      <c r="AQ675">
        <v>5171.07</v>
      </c>
      <c r="AR675">
        <v>581.04999999999995</v>
      </c>
      <c r="AS675">
        <v>1912.3</v>
      </c>
      <c r="AT675">
        <f t="shared" si="188"/>
        <v>6487.3099999999995</v>
      </c>
      <c r="AU675">
        <f t="shared" si="189"/>
        <v>2493.35</v>
      </c>
      <c r="AV675" s="82">
        <f t="shared" si="190"/>
        <v>1316.24</v>
      </c>
      <c r="AW675" s="82">
        <f t="shared" si="191"/>
        <v>5171.07</v>
      </c>
      <c r="AX675" s="82">
        <f t="shared" si="192"/>
        <v>581.04999999999995</v>
      </c>
      <c r="AY675" s="82">
        <f t="shared" si="193"/>
        <v>1912.3</v>
      </c>
      <c r="AZ675" s="82">
        <f t="shared" si="194"/>
        <v>6487.3099999999995</v>
      </c>
      <c r="BA675" s="82">
        <f t="shared" si="195"/>
        <v>2493.35</v>
      </c>
      <c r="BB675" s="82">
        <f t="shared" si="196"/>
        <v>8980.66</v>
      </c>
      <c r="BE675" t="str">
        <f t="shared" si="197"/>
        <v>8418_KZ_TP1_SEXE1</v>
      </c>
      <c r="BF675">
        <v>1</v>
      </c>
      <c r="BG675" t="s">
        <v>199</v>
      </c>
      <c r="BH675" t="s">
        <v>223</v>
      </c>
      <c r="BI675" t="s">
        <v>153</v>
      </c>
      <c r="BJ675" s="61">
        <v>132.64762347681599</v>
      </c>
      <c r="BK675" s="61">
        <f t="shared" si="198"/>
        <v>132.64762347681599</v>
      </c>
    </row>
    <row r="676" spans="1:63" x14ac:dyDescent="0.35">
      <c r="A676" t="str">
        <f t="shared" si="184"/>
        <v>8407_Fabrication de denrées alimentaires, de boissons et de produits à base de tabac_1</v>
      </c>
      <c r="B676" t="str">
        <f>INDEX(PDC!$F$1:$G$40,MATCH('RP2016'!C676,PDC!F:F,0),MATCH(PDC!$G$1,PDC!$F$1:$G$1,0))</f>
        <v>Fabrication de denrées alimentaires, de boissons et de produits à base de tabac</v>
      </c>
      <c r="C676" t="s">
        <v>202</v>
      </c>
      <c r="D676" t="s">
        <v>131</v>
      </c>
      <c r="E676" t="s">
        <v>199</v>
      </c>
      <c r="F676" s="58">
        <v>1104.5483361008301</v>
      </c>
      <c r="G676">
        <f t="shared" si="199"/>
        <v>1104.5483361008301</v>
      </c>
      <c r="AC676" t="str">
        <f t="shared" si="185"/>
        <v>8410_Employés de commerce_2</v>
      </c>
      <c r="AD676" t="str">
        <f>INDEX(PDC!$I$1:$L$33,MATCH('RP2016'!AF676,PDC!I:I,0),MATCH(PDC!$K$1,PDC!$I$1:$L$1,0))</f>
        <v>Employés de commerce</v>
      </c>
      <c r="AE676" t="s">
        <v>200</v>
      </c>
      <c r="AF676" t="s">
        <v>285</v>
      </c>
      <c r="AG676" t="s">
        <v>137</v>
      </c>
      <c r="AH676" s="58">
        <v>992.42130698444805</v>
      </c>
      <c r="AI676">
        <f t="shared" si="186"/>
        <v>992.42130698444805</v>
      </c>
      <c r="AL676" t="str">
        <f t="shared" si="187"/>
        <v>8435_Autres activités de services</v>
      </c>
      <c r="AM676" t="str">
        <f>INDEX(PDC!$F$42:$G$60,MATCH('RP2016'!$AO676,PDC!$F$42:$F$60,0),2)</f>
        <v>Autres activités de services</v>
      </c>
      <c r="AN676">
        <v>8435</v>
      </c>
      <c r="AO676" t="s">
        <v>322</v>
      </c>
      <c r="AP676">
        <v>378.65</v>
      </c>
      <c r="AQ676">
        <v>1011.09</v>
      </c>
      <c r="AR676">
        <v>210.79</v>
      </c>
      <c r="AS676">
        <v>319.73</v>
      </c>
      <c r="AT676">
        <f t="shared" si="188"/>
        <v>1389.74</v>
      </c>
      <c r="AU676">
        <f t="shared" si="189"/>
        <v>530.52</v>
      </c>
      <c r="AV676" s="82">
        <f t="shared" si="190"/>
        <v>378.65</v>
      </c>
      <c r="AW676" s="82">
        <f t="shared" si="191"/>
        <v>1011.09</v>
      </c>
      <c r="AX676" s="82">
        <f t="shared" si="192"/>
        <v>210.79</v>
      </c>
      <c r="AY676" s="82">
        <f t="shared" si="193"/>
        <v>319.73</v>
      </c>
      <c r="AZ676" s="82">
        <f t="shared" si="194"/>
        <v>1389.74</v>
      </c>
      <c r="BA676" s="82">
        <f t="shared" si="195"/>
        <v>530.52</v>
      </c>
      <c r="BB676" s="82">
        <f t="shared" si="196"/>
        <v>1920.26</v>
      </c>
      <c r="BE676" t="str">
        <f t="shared" si="197"/>
        <v>8418_KZ_TP2_SEXE1</v>
      </c>
      <c r="BF676">
        <v>1</v>
      </c>
      <c r="BG676" t="s">
        <v>200</v>
      </c>
      <c r="BH676" t="s">
        <v>223</v>
      </c>
      <c r="BI676" t="s">
        <v>153</v>
      </c>
      <c r="BJ676" s="83">
        <v>4.97326040717111</v>
      </c>
      <c r="BK676" s="61" t="str">
        <f t="shared" si="198"/>
        <v>(s)</v>
      </c>
    </row>
    <row r="677" spans="1:63" x14ac:dyDescent="0.35">
      <c r="A677" t="str">
        <f t="shared" si="184"/>
        <v>8407_Fabrication de denrées alimentaires, de boissons et de produits à base de tabac_2</v>
      </c>
      <c r="B677" t="str">
        <f>INDEX(PDC!$F$1:$G$40,MATCH('RP2016'!C677,PDC!F:F,0),MATCH(PDC!$G$1,PDC!$F$1:$G$1,0))</f>
        <v>Fabrication de denrées alimentaires, de boissons et de produits à base de tabac</v>
      </c>
      <c r="C677" t="s">
        <v>202</v>
      </c>
      <c r="D677" t="s">
        <v>131</v>
      </c>
      <c r="E677" t="s">
        <v>200</v>
      </c>
      <c r="F677" s="58">
        <v>927.42773199416297</v>
      </c>
      <c r="G677">
        <f t="shared" si="199"/>
        <v>927.42773199416297</v>
      </c>
      <c r="AC677" t="str">
        <f t="shared" si="185"/>
        <v>8410_Personnels des services directs aux particuliers_1</v>
      </c>
      <c r="AD677" t="str">
        <f>INDEX(PDC!$I$1:$L$33,MATCH('RP2016'!AF677,PDC!I:I,0),MATCH(PDC!$K$1,PDC!$I$1:$L$1,0))</f>
        <v>Personnels des services directs aux particuliers</v>
      </c>
      <c r="AE677" t="s">
        <v>199</v>
      </c>
      <c r="AF677" t="s">
        <v>286</v>
      </c>
      <c r="AG677" t="s">
        <v>137</v>
      </c>
      <c r="AH677" s="58">
        <v>219.38640428282599</v>
      </c>
      <c r="AI677">
        <f t="shared" si="186"/>
        <v>219.38640428282599</v>
      </c>
      <c r="AL677" t="str">
        <f t="shared" si="187"/>
        <v>8435_Tous secteurs</v>
      </c>
      <c r="AM677" t="str">
        <f>INDEX(PDC!$F$42:$G$60,MATCH('RP2016'!$AO677,PDC!$F$42:$F$60,0),2)</f>
        <v>Tous secteurs</v>
      </c>
      <c r="AN677">
        <v>8435</v>
      </c>
      <c r="AO677" t="s">
        <v>78</v>
      </c>
      <c r="AP677">
        <v>18786.349999999999</v>
      </c>
      <c r="AQ677">
        <v>16160.75</v>
      </c>
      <c r="AR677">
        <v>3725.36</v>
      </c>
      <c r="AS677">
        <v>3865.99</v>
      </c>
      <c r="AT677">
        <f t="shared" si="188"/>
        <v>34947.1</v>
      </c>
      <c r="AU677">
        <f t="shared" si="189"/>
        <v>7591.35</v>
      </c>
      <c r="AV677" s="82">
        <f t="shared" si="190"/>
        <v>18786.349999999999</v>
      </c>
      <c r="AW677" s="82">
        <f t="shared" si="191"/>
        <v>16160.75</v>
      </c>
      <c r="AX677" s="82">
        <f t="shared" si="192"/>
        <v>3725.36</v>
      </c>
      <c r="AY677" s="82">
        <f t="shared" si="193"/>
        <v>3865.99</v>
      </c>
      <c r="AZ677" s="82">
        <f t="shared" si="194"/>
        <v>34947.1</v>
      </c>
      <c r="BA677" s="82">
        <f t="shared" si="195"/>
        <v>7591.35</v>
      </c>
      <c r="BB677" s="82">
        <f t="shared" si="196"/>
        <v>42538.45</v>
      </c>
      <c r="BE677" t="str">
        <f t="shared" si="197"/>
        <v>8418_LZ_TP1_SEXE1</v>
      </c>
      <c r="BF677">
        <v>1</v>
      </c>
      <c r="BG677" t="s">
        <v>199</v>
      </c>
      <c r="BH677" t="s">
        <v>224</v>
      </c>
      <c r="BI677" t="s">
        <v>153</v>
      </c>
      <c r="BJ677" s="61">
        <v>176.985356295245</v>
      </c>
      <c r="BK677" s="61">
        <f t="shared" si="198"/>
        <v>176.985356295245</v>
      </c>
    </row>
    <row r="678" spans="1:63" x14ac:dyDescent="0.35">
      <c r="A678" t="str">
        <f t="shared" si="184"/>
        <v>8407_Fabrication de textiles, industries de l'habillement, industrie du cuir et de la chaussure_1</v>
      </c>
      <c r="B678" t="str">
        <f>INDEX(PDC!$F$1:$G$40,MATCH('RP2016'!C678,PDC!F:F,0),MATCH(PDC!$G$1,PDC!$F$1:$G$1,0))</f>
        <v>Fabrication de textiles, industries de l'habillement, industrie du cuir et de la chaussure</v>
      </c>
      <c r="C678" t="s">
        <v>203</v>
      </c>
      <c r="D678" t="s">
        <v>131</v>
      </c>
      <c r="E678" t="s">
        <v>199</v>
      </c>
      <c r="F678" s="58">
        <v>56.327284925853498</v>
      </c>
      <c r="G678">
        <f t="shared" si="199"/>
        <v>56.327284925853498</v>
      </c>
      <c r="AC678" t="str">
        <f t="shared" si="185"/>
        <v>8410_Personnels des services directs aux particuliers_2</v>
      </c>
      <c r="AD678" t="str">
        <f>INDEX(PDC!$I$1:$L$33,MATCH('RP2016'!AF678,PDC!I:I,0),MATCH(PDC!$K$1,PDC!$I$1:$L$1,0))</f>
        <v>Personnels des services directs aux particuliers</v>
      </c>
      <c r="AE678" t="s">
        <v>200</v>
      </c>
      <c r="AF678" t="s">
        <v>286</v>
      </c>
      <c r="AG678" t="s">
        <v>137</v>
      </c>
      <c r="AH678" s="58">
        <v>1905.5783894188701</v>
      </c>
      <c r="AI678">
        <f t="shared" si="186"/>
        <v>1905.5783894188701</v>
      </c>
      <c r="BE678" t="str">
        <f t="shared" si="197"/>
        <v>8418_LZ_TP2_SEXE1</v>
      </c>
      <c r="BF678">
        <v>1</v>
      </c>
      <c r="BG678" t="s">
        <v>200</v>
      </c>
      <c r="BH678" t="s">
        <v>224</v>
      </c>
      <c r="BI678" t="s">
        <v>153</v>
      </c>
      <c r="BJ678" s="61">
        <v>8.4277004785709408</v>
      </c>
      <c r="BK678" s="61">
        <f t="shared" si="198"/>
        <v>8.4277004785709408</v>
      </c>
    </row>
    <row r="679" spans="1:63" x14ac:dyDescent="0.35">
      <c r="A679" t="str">
        <f t="shared" si="184"/>
        <v>8407_Fabrication de textiles, industries de l'habillement, industrie du cuir et de la chaussure_2</v>
      </c>
      <c r="B679" t="str">
        <f>INDEX(PDC!$F$1:$G$40,MATCH('RP2016'!C679,PDC!F:F,0),MATCH(PDC!$G$1,PDC!$F$1:$G$1,0))</f>
        <v>Fabrication de textiles, industries de l'habillement, industrie du cuir et de la chaussure</v>
      </c>
      <c r="C679" t="s">
        <v>203</v>
      </c>
      <c r="D679" t="s">
        <v>131</v>
      </c>
      <c r="E679" t="s">
        <v>200</v>
      </c>
      <c r="F679" s="58">
        <v>259.74689750982401</v>
      </c>
      <c r="G679">
        <f t="shared" si="199"/>
        <v>259.74689750982401</v>
      </c>
      <c r="AA679" s="77"/>
      <c r="AC679" t="str">
        <f t="shared" si="185"/>
        <v>8410_Ouvriers qualifiés de type industriel_1</v>
      </c>
      <c r="AD679" t="str">
        <f>INDEX(PDC!$I$1:$L$33,MATCH('RP2016'!AF679,PDC!I:I,0),MATCH(PDC!$K$1,PDC!$I$1:$L$1,0))</f>
        <v>Ouvriers qualifiés de type industriel</v>
      </c>
      <c r="AE679" t="s">
        <v>199</v>
      </c>
      <c r="AF679" t="s">
        <v>287</v>
      </c>
      <c r="AG679" t="s">
        <v>137</v>
      </c>
      <c r="AH679" s="58">
        <v>1850.44496590116</v>
      </c>
      <c r="AI679">
        <f t="shared" si="186"/>
        <v>1850.44496590116</v>
      </c>
      <c r="BE679" t="str">
        <f t="shared" si="197"/>
        <v>8418_MN_TP1_SEXE1</v>
      </c>
      <c r="BF679">
        <v>1</v>
      </c>
      <c r="BG679" t="s">
        <v>199</v>
      </c>
      <c r="BH679" t="s">
        <v>320</v>
      </c>
      <c r="BI679" t="s">
        <v>153</v>
      </c>
      <c r="BJ679" s="61">
        <v>665.201703051697</v>
      </c>
      <c r="BK679" s="61">
        <f t="shared" si="198"/>
        <v>665.201703051697</v>
      </c>
    </row>
    <row r="680" spans="1:63" x14ac:dyDescent="0.35">
      <c r="A680" t="str">
        <f t="shared" si="184"/>
        <v>8407_Travail du bois, industries du papier et imprimerie _1</v>
      </c>
      <c r="B680" t="str">
        <f>INDEX(PDC!$F$1:$G$40,MATCH('RP2016'!C680,PDC!F:F,0),MATCH(PDC!$G$1,PDC!$F$1:$G$1,0))</f>
        <v xml:space="preserve">Travail du bois, industries du papier et imprimerie </v>
      </c>
      <c r="C680" t="s">
        <v>204</v>
      </c>
      <c r="D680" t="s">
        <v>131</v>
      </c>
      <c r="E680" t="s">
        <v>199</v>
      </c>
      <c r="F680" s="58">
        <v>546.463523573104</v>
      </c>
      <c r="G680">
        <f t="shared" si="199"/>
        <v>546.463523573104</v>
      </c>
      <c r="AC680" t="str">
        <f t="shared" si="185"/>
        <v>8410_Ouvriers qualifiés de type industriel_2</v>
      </c>
      <c r="AD680" t="str">
        <f>INDEX(PDC!$I$1:$L$33,MATCH('RP2016'!AF680,PDC!I:I,0),MATCH(PDC!$K$1,PDC!$I$1:$L$1,0))</f>
        <v>Ouvriers qualifiés de type industriel</v>
      </c>
      <c r="AE680" t="s">
        <v>200</v>
      </c>
      <c r="AF680" t="s">
        <v>287</v>
      </c>
      <c r="AG680" t="s">
        <v>137</v>
      </c>
      <c r="AH680" s="58">
        <v>297.14905121875699</v>
      </c>
      <c r="AI680">
        <f t="shared" si="186"/>
        <v>297.14905121875699</v>
      </c>
      <c r="BE680" t="str">
        <f t="shared" si="197"/>
        <v>8418_MN_TP2_SEXE1</v>
      </c>
      <c r="BF680">
        <v>1</v>
      </c>
      <c r="BG680" t="s">
        <v>200</v>
      </c>
      <c r="BH680" t="s">
        <v>320</v>
      </c>
      <c r="BI680" t="s">
        <v>153</v>
      </c>
      <c r="BJ680" s="61">
        <v>94.395165928056997</v>
      </c>
      <c r="BK680" s="61">
        <f t="shared" si="198"/>
        <v>94.395165928056997</v>
      </c>
    </row>
    <row r="681" spans="1:63" x14ac:dyDescent="0.35">
      <c r="A681" t="str">
        <f t="shared" si="184"/>
        <v>8407_Travail du bois, industries du papier et imprimerie _2</v>
      </c>
      <c r="B681" t="str">
        <f>INDEX(PDC!$F$1:$G$40,MATCH('RP2016'!C681,PDC!F:F,0),MATCH(PDC!$G$1,PDC!$F$1:$G$1,0))</f>
        <v xml:space="preserve">Travail du bois, industries du papier et imprimerie </v>
      </c>
      <c r="C681" t="s">
        <v>204</v>
      </c>
      <c r="D681" t="s">
        <v>131</v>
      </c>
      <c r="E681" t="s">
        <v>200</v>
      </c>
      <c r="F681" s="58">
        <v>115.67488647767399</v>
      </c>
      <c r="G681">
        <f t="shared" si="199"/>
        <v>115.67488647767399</v>
      </c>
      <c r="AC681" t="str">
        <f t="shared" si="185"/>
        <v>8410_Ouvriers qualifiés de type artisanal_1</v>
      </c>
      <c r="AD681" t="str">
        <f>INDEX(PDC!$I$1:$L$33,MATCH('RP2016'!AF681,PDC!I:I,0),MATCH(PDC!$K$1,PDC!$I$1:$L$1,0))</f>
        <v>Ouvriers qualifiés de type artisanal</v>
      </c>
      <c r="AE681" t="s">
        <v>199</v>
      </c>
      <c r="AF681" t="s">
        <v>107</v>
      </c>
      <c r="AG681" t="s">
        <v>137</v>
      </c>
      <c r="AH681" s="58">
        <v>1168.5814793218501</v>
      </c>
      <c r="AI681">
        <f t="shared" si="186"/>
        <v>1168.5814793218501</v>
      </c>
      <c r="BE681" t="str">
        <f t="shared" si="197"/>
        <v>8418_OQ_TP1_SEXE1</v>
      </c>
      <c r="BF681">
        <v>1</v>
      </c>
      <c r="BG681" t="s">
        <v>199</v>
      </c>
      <c r="BH681" t="s">
        <v>321</v>
      </c>
      <c r="BI681" t="s">
        <v>153</v>
      </c>
      <c r="BJ681" s="61">
        <v>888.44885945881799</v>
      </c>
      <c r="BK681" s="61">
        <f t="shared" si="198"/>
        <v>888.44885945881799</v>
      </c>
    </row>
    <row r="682" spans="1:63" x14ac:dyDescent="0.35">
      <c r="A682" t="str">
        <f t="shared" si="184"/>
        <v>8407_Cokéfaction et raffinage_1</v>
      </c>
      <c r="B682" t="str">
        <f>INDEX(PDC!$F$1:$G$40,MATCH('RP2016'!C682,PDC!F:F,0),MATCH(PDC!$G$1,PDC!$F$1:$G$1,0))</f>
        <v>Cokéfaction et raffinage</v>
      </c>
      <c r="C682" t="s">
        <v>236</v>
      </c>
      <c r="D682" t="s">
        <v>131</v>
      </c>
      <c r="E682" t="s">
        <v>199</v>
      </c>
      <c r="F682" s="58">
        <v>1.0208398834967001</v>
      </c>
      <c r="G682" s="58" t="s">
        <v>242</v>
      </c>
      <c r="H682" s="58"/>
      <c r="I682" s="58"/>
      <c r="J682" s="58"/>
      <c r="AC682" t="str">
        <f t="shared" si="185"/>
        <v>8410_Ouvriers qualifiés de type artisanal_2</v>
      </c>
      <c r="AD682" t="str">
        <f>INDEX(PDC!$I$1:$L$33,MATCH('RP2016'!AF682,PDC!I:I,0),MATCH(PDC!$K$1,PDC!$I$1:$L$1,0))</f>
        <v>Ouvriers qualifiés de type artisanal</v>
      </c>
      <c r="AE682" t="s">
        <v>200</v>
      </c>
      <c r="AF682" t="s">
        <v>107</v>
      </c>
      <c r="AG682" t="s">
        <v>137</v>
      </c>
      <c r="AH682" s="58">
        <v>150.37307850075001</v>
      </c>
      <c r="AI682">
        <f t="shared" si="186"/>
        <v>150.37307850075001</v>
      </c>
      <c r="BE682" t="str">
        <f t="shared" si="197"/>
        <v>8418_OQ_TP2_SEXE1</v>
      </c>
      <c r="BF682">
        <v>1</v>
      </c>
      <c r="BG682" t="s">
        <v>200</v>
      </c>
      <c r="BH682" t="s">
        <v>321</v>
      </c>
      <c r="BI682" t="s">
        <v>153</v>
      </c>
      <c r="BJ682" s="61">
        <v>163.07159467739601</v>
      </c>
      <c r="BK682" s="61">
        <f t="shared" si="198"/>
        <v>163.07159467739601</v>
      </c>
    </row>
    <row r="683" spans="1:63" x14ac:dyDescent="0.35">
      <c r="A683" t="str">
        <f t="shared" si="184"/>
        <v>8407_Industrie chimique_1</v>
      </c>
      <c r="B683" t="str">
        <f>INDEX(PDC!$F$1:$G$40,MATCH('RP2016'!C683,PDC!F:F,0),MATCH(PDC!$G$1,PDC!$F$1:$G$1,0))</f>
        <v>Industrie chimique</v>
      </c>
      <c r="C683" t="s">
        <v>205</v>
      </c>
      <c r="D683" t="s">
        <v>131</v>
      </c>
      <c r="E683" t="s">
        <v>199</v>
      </c>
      <c r="F683" s="58">
        <v>42.757881478999501</v>
      </c>
      <c r="G683">
        <f t="shared" ref="G683:G714" si="200">F683</f>
        <v>42.757881478999501</v>
      </c>
      <c r="AC683" t="str">
        <f t="shared" si="185"/>
        <v>8410_Chauffeurs_1</v>
      </c>
      <c r="AD683" t="str">
        <f>INDEX(PDC!$I$1:$L$33,MATCH('RP2016'!AF683,PDC!I:I,0),MATCH(PDC!$K$1,PDC!$I$1:$L$1,0))</f>
        <v>Chauffeurs</v>
      </c>
      <c r="AE683" t="s">
        <v>199</v>
      </c>
      <c r="AF683" t="s">
        <v>288</v>
      </c>
      <c r="AG683" t="s">
        <v>137</v>
      </c>
      <c r="AH683" s="58">
        <v>545.27827679014604</v>
      </c>
      <c r="AI683">
        <f t="shared" si="186"/>
        <v>545.27827679014604</v>
      </c>
      <c r="BE683" t="str">
        <f t="shared" si="197"/>
        <v>8418_RU_TP1_SEXE1</v>
      </c>
      <c r="BF683">
        <v>1</v>
      </c>
      <c r="BG683" t="s">
        <v>199</v>
      </c>
      <c r="BH683" t="s">
        <v>322</v>
      </c>
      <c r="BI683" t="s">
        <v>153</v>
      </c>
      <c r="BJ683" s="61">
        <v>256.71442182150702</v>
      </c>
      <c r="BK683" s="61">
        <f t="shared" si="198"/>
        <v>256.71442182150702</v>
      </c>
    </row>
    <row r="684" spans="1:63" x14ac:dyDescent="0.35">
      <c r="A684" t="str">
        <f t="shared" si="184"/>
        <v>8407_Industrie chimique_2</v>
      </c>
      <c r="B684" t="str">
        <f>INDEX(PDC!$F$1:$G$40,MATCH('RP2016'!C684,PDC!F:F,0),MATCH(PDC!$G$1,PDC!$F$1:$G$1,0))</f>
        <v>Industrie chimique</v>
      </c>
      <c r="C684" t="s">
        <v>205</v>
      </c>
      <c r="D684" t="s">
        <v>131</v>
      </c>
      <c r="E684" t="s">
        <v>200</v>
      </c>
      <c r="F684" s="58">
        <v>30.027538288668602</v>
      </c>
      <c r="G684">
        <f t="shared" si="200"/>
        <v>30.027538288668602</v>
      </c>
      <c r="AC684" t="str">
        <f t="shared" si="185"/>
        <v>8410_Chauffeurs_2</v>
      </c>
      <c r="AD684" t="str">
        <f>INDEX(PDC!$I$1:$L$33,MATCH('RP2016'!AF684,PDC!I:I,0),MATCH(PDC!$K$1,PDC!$I$1:$L$1,0))</f>
        <v>Chauffeurs</v>
      </c>
      <c r="AE684" t="s">
        <v>200</v>
      </c>
      <c r="AF684" t="s">
        <v>288</v>
      </c>
      <c r="AG684" t="s">
        <v>137</v>
      </c>
      <c r="AH684" s="58">
        <v>102.24590422280799</v>
      </c>
      <c r="AI684">
        <f t="shared" si="186"/>
        <v>102.24590422280799</v>
      </c>
      <c r="BE684" t="str">
        <f t="shared" si="197"/>
        <v>8418_RU_TP2_SEXE1</v>
      </c>
      <c r="BF684">
        <v>1</v>
      </c>
      <c r="BG684" t="s">
        <v>200</v>
      </c>
      <c r="BH684" t="s">
        <v>322</v>
      </c>
      <c r="BI684" t="s">
        <v>153</v>
      </c>
      <c r="BJ684" s="61">
        <v>44.830534722058303</v>
      </c>
      <c r="BK684" s="61">
        <f t="shared" si="198"/>
        <v>44.830534722058303</v>
      </c>
    </row>
    <row r="685" spans="1:63" x14ac:dyDescent="0.35">
      <c r="A685" t="str">
        <f t="shared" si="184"/>
        <v>8407_Industrie pharmaceutique_1</v>
      </c>
      <c r="B685" t="str">
        <f>INDEX(PDC!$F$1:$G$40,MATCH('RP2016'!C685,PDC!F:F,0),MATCH(PDC!$G$1,PDC!$F$1:$G$1,0))</f>
        <v>Industrie pharmaceutique</v>
      </c>
      <c r="C685" t="s">
        <v>206</v>
      </c>
      <c r="D685" t="s">
        <v>131</v>
      </c>
      <c r="E685" t="s">
        <v>199</v>
      </c>
      <c r="F685" s="58">
        <v>19.1124749868716</v>
      </c>
      <c r="G685">
        <f t="shared" si="200"/>
        <v>19.1124749868716</v>
      </c>
      <c r="AC685" t="str">
        <f t="shared" si="185"/>
        <v>8410_Ouvriers qualifiés de la manutention, du magasinage et du transport_1</v>
      </c>
      <c r="AD685" t="str">
        <f>INDEX(PDC!$I$1:$L$33,MATCH('RP2016'!AF685,PDC!I:I,0),MATCH(PDC!$K$1,PDC!$I$1:$L$1,0))</f>
        <v>Ouvriers qualifiés de la manutention, du magasinage et du transport</v>
      </c>
      <c r="AE685" t="s">
        <v>199</v>
      </c>
      <c r="AF685" t="s">
        <v>289</v>
      </c>
      <c r="AG685" t="s">
        <v>137</v>
      </c>
      <c r="AH685" s="58">
        <v>453.41662278339197</v>
      </c>
      <c r="AI685">
        <f t="shared" si="186"/>
        <v>453.41662278339197</v>
      </c>
      <c r="BE685" t="str">
        <f t="shared" si="197"/>
        <v>8419_AZ_TP1_SEXE1</v>
      </c>
      <c r="BF685">
        <v>1</v>
      </c>
      <c r="BG685" t="s">
        <v>199</v>
      </c>
      <c r="BH685" t="s">
        <v>198</v>
      </c>
      <c r="BI685" t="s">
        <v>155</v>
      </c>
      <c r="BJ685" s="61">
        <v>417.734024407449</v>
      </c>
      <c r="BK685" s="61">
        <f t="shared" si="198"/>
        <v>417.734024407449</v>
      </c>
    </row>
    <row r="686" spans="1:63" x14ac:dyDescent="0.35">
      <c r="A686" t="str">
        <f t="shared" si="184"/>
        <v>8407_Industrie pharmaceutique_2</v>
      </c>
      <c r="B686" t="str">
        <f>INDEX(PDC!$F$1:$G$40,MATCH('RP2016'!C686,PDC!F:F,0),MATCH(PDC!$G$1,PDC!$F$1:$G$1,0))</f>
        <v>Industrie pharmaceutique</v>
      </c>
      <c r="C686" t="s">
        <v>206</v>
      </c>
      <c r="D686" t="s">
        <v>131</v>
      </c>
      <c r="E686" t="s">
        <v>200</v>
      </c>
      <c r="F686" s="58">
        <v>36.489116520631697</v>
      </c>
      <c r="G686">
        <f t="shared" si="200"/>
        <v>36.489116520631697</v>
      </c>
      <c r="AC686" t="str">
        <f t="shared" si="185"/>
        <v>8410_Ouvriers qualifiés de la manutention, du magasinage et du transport_2</v>
      </c>
      <c r="AD686" t="str">
        <f>INDEX(PDC!$I$1:$L$33,MATCH('RP2016'!AF686,PDC!I:I,0),MATCH(PDC!$K$1,PDC!$I$1:$L$1,0))</f>
        <v>Ouvriers qualifiés de la manutention, du magasinage et du transport</v>
      </c>
      <c r="AE686" t="s">
        <v>200</v>
      </c>
      <c r="AF686" t="s">
        <v>289</v>
      </c>
      <c r="AG686" t="s">
        <v>137</v>
      </c>
      <c r="AH686" s="58">
        <v>81.990605370383193</v>
      </c>
      <c r="AI686">
        <f t="shared" si="186"/>
        <v>81.990605370383193</v>
      </c>
      <c r="BE686" t="str">
        <f t="shared" si="197"/>
        <v>8419_AZ_TP2_SEXE1</v>
      </c>
      <c r="BF686">
        <v>1</v>
      </c>
      <c r="BG686" t="s">
        <v>200</v>
      </c>
      <c r="BH686" t="s">
        <v>198</v>
      </c>
      <c r="BI686" t="s">
        <v>155</v>
      </c>
      <c r="BJ686" s="61">
        <v>62.772174656885298</v>
      </c>
      <c r="BK686" s="61">
        <f t="shared" si="198"/>
        <v>62.772174656885298</v>
      </c>
    </row>
    <row r="687" spans="1:63" x14ac:dyDescent="0.35">
      <c r="A687" t="str">
        <f t="shared" si="184"/>
        <v>8407_Fabrication de produits en caoutchouc et en plastique ainsi que d'autres produits minéraux non métalliques_1</v>
      </c>
      <c r="B687" t="str">
        <f>INDEX(PDC!$F$1:$G$40,MATCH('RP2016'!C687,PDC!F:F,0),MATCH(PDC!$G$1,PDC!$F$1:$G$1,0))</f>
        <v>Fabrication de produits en caoutchouc et en plastique ainsi que d'autres produits minéraux non métalliques</v>
      </c>
      <c r="C687" t="s">
        <v>207</v>
      </c>
      <c r="D687" t="s">
        <v>131</v>
      </c>
      <c r="E687" t="s">
        <v>199</v>
      </c>
      <c r="F687" s="58">
        <v>677.21312567581197</v>
      </c>
      <c r="G687">
        <f t="shared" si="200"/>
        <v>677.21312567581197</v>
      </c>
      <c r="AC687" t="str">
        <f t="shared" si="185"/>
        <v>8410_Ouvriers non qualifiés de type industriel_1</v>
      </c>
      <c r="AD687" t="str">
        <f>INDEX(PDC!$I$1:$L$33,MATCH('RP2016'!AF687,PDC!I:I,0),MATCH(PDC!$K$1,PDC!$I$1:$L$1,0))</f>
        <v>Ouvriers non qualifiés de type industriel</v>
      </c>
      <c r="AE687" t="s">
        <v>199</v>
      </c>
      <c r="AF687" t="s">
        <v>290</v>
      </c>
      <c r="AG687" t="s">
        <v>137</v>
      </c>
      <c r="AH687" s="58">
        <v>1875.8071806799201</v>
      </c>
      <c r="AI687">
        <f t="shared" si="186"/>
        <v>1875.8071806799201</v>
      </c>
      <c r="BE687" t="str">
        <f t="shared" si="197"/>
        <v>8419_C1_TP1_SEXE1</v>
      </c>
      <c r="BF687">
        <v>1</v>
      </c>
      <c r="BG687" t="s">
        <v>199</v>
      </c>
      <c r="BH687" t="s">
        <v>314</v>
      </c>
      <c r="BI687" t="s">
        <v>155</v>
      </c>
      <c r="BJ687" s="61">
        <v>672.32834633937705</v>
      </c>
      <c r="BK687" s="61">
        <f t="shared" si="198"/>
        <v>672.32834633937705</v>
      </c>
    </row>
    <row r="688" spans="1:63" x14ac:dyDescent="0.35">
      <c r="A688" t="str">
        <f t="shared" si="184"/>
        <v>8407_Fabrication de produits en caoutchouc et en plastique ainsi que d'autres produits minéraux non métalliques_2</v>
      </c>
      <c r="B688" t="str">
        <f>INDEX(PDC!$F$1:$G$40,MATCH('RP2016'!C688,PDC!F:F,0),MATCH(PDC!$G$1,PDC!$F$1:$G$1,0))</f>
        <v>Fabrication de produits en caoutchouc et en plastique ainsi que d'autres produits minéraux non métalliques</v>
      </c>
      <c r="C688" t="s">
        <v>207</v>
      </c>
      <c r="D688" t="s">
        <v>131</v>
      </c>
      <c r="E688" t="s">
        <v>200</v>
      </c>
      <c r="F688" s="58">
        <v>132.995391597636</v>
      </c>
      <c r="G688">
        <f t="shared" si="200"/>
        <v>132.995391597636</v>
      </c>
      <c r="AC688" t="str">
        <f t="shared" si="185"/>
        <v>8410_Ouvriers non qualifiés de type industriel_2</v>
      </c>
      <c r="AD688" t="str">
        <f>INDEX(PDC!$I$1:$L$33,MATCH('RP2016'!AF688,PDC!I:I,0),MATCH(PDC!$K$1,PDC!$I$1:$L$1,0))</f>
        <v>Ouvriers non qualifiés de type industriel</v>
      </c>
      <c r="AE688" t="s">
        <v>200</v>
      </c>
      <c r="AF688" t="s">
        <v>290</v>
      </c>
      <c r="AG688" t="s">
        <v>137</v>
      </c>
      <c r="AH688" s="58">
        <v>724.560320152087</v>
      </c>
      <c r="AI688">
        <f t="shared" si="186"/>
        <v>724.560320152087</v>
      </c>
      <c r="BE688" t="str">
        <f t="shared" si="197"/>
        <v>8419_C1_TP2_SEXE1</v>
      </c>
      <c r="BF688">
        <v>1</v>
      </c>
      <c r="BG688" t="s">
        <v>200</v>
      </c>
      <c r="BH688" t="s">
        <v>314</v>
      </c>
      <c r="BI688" t="s">
        <v>155</v>
      </c>
      <c r="BJ688" s="61">
        <v>74.128487359684001</v>
      </c>
      <c r="BK688" s="61">
        <f t="shared" si="198"/>
        <v>74.128487359684001</v>
      </c>
    </row>
    <row r="689" spans="1:63" x14ac:dyDescent="0.35">
      <c r="A689" t="str">
        <f t="shared" si="184"/>
        <v>8407_Métallurgie et fabrication de produits métalliques à l'exception des machines et des équipements_1</v>
      </c>
      <c r="B689" t="str">
        <f>INDEX(PDC!$F$1:$G$40,MATCH('RP2016'!C689,PDC!F:F,0),MATCH(PDC!$G$1,PDC!$F$1:$G$1,0))</f>
        <v>Métallurgie et fabrication de produits métalliques à l'exception des machines et des équipements</v>
      </c>
      <c r="C689" t="s">
        <v>208</v>
      </c>
      <c r="D689" t="s">
        <v>131</v>
      </c>
      <c r="E689" t="s">
        <v>199</v>
      </c>
      <c r="F689" s="58">
        <v>1305.5883501287899</v>
      </c>
      <c r="G689">
        <f t="shared" si="200"/>
        <v>1305.5883501287899</v>
      </c>
      <c r="AC689" t="str">
        <f t="shared" si="185"/>
        <v>8410_Ouvriers non qualifiés de type artisanal_1</v>
      </c>
      <c r="AD689" t="str">
        <f>INDEX(PDC!$I$1:$L$33,MATCH('RP2016'!AF689,PDC!I:I,0),MATCH(PDC!$K$1,PDC!$I$1:$L$1,0))</f>
        <v>Ouvriers non qualifiés de type artisanal</v>
      </c>
      <c r="AE689" t="s">
        <v>199</v>
      </c>
      <c r="AF689" t="s">
        <v>291</v>
      </c>
      <c r="AG689" t="s">
        <v>137</v>
      </c>
      <c r="AH689" s="58">
        <v>847.34279850268899</v>
      </c>
      <c r="AI689">
        <f t="shared" si="186"/>
        <v>847.34279850268899</v>
      </c>
      <c r="BE689" t="str">
        <f t="shared" si="197"/>
        <v>8419_C3_TP1_SEXE1</v>
      </c>
      <c r="BF689">
        <v>1</v>
      </c>
      <c r="BG689" t="s">
        <v>199</v>
      </c>
      <c r="BH689" t="s">
        <v>315</v>
      </c>
      <c r="BI689" t="s">
        <v>155</v>
      </c>
      <c r="BJ689" s="61">
        <v>155.86267504773201</v>
      </c>
      <c r="BK689" s="61">
        <f t="shared" si="198"/>
        <v>155.86267504773201</v>
      </c>
    </row>
    <row r="690" spans="1:63" x14ac:dyDescent="0.35">
      <c r="A690" t="str">
        <f t="shared" si="184"/>
        <v>8407_Métallurgie et fabrication de produits métalliques à l'exception des machines et des équipements_2</v>
      </c>
      <c r="B690" t="str">
        <f>INDEX(PDC!$F$1:$G$40,MATCH('RP2016'!C690,PDC!F:F,0),MATCH(PDC!$G$1,PDC!$F$1:$G$1,0))</f>
        <v>Métallurgie et fabrication de produits métalliques à l'exception des machines et des équipements</v>
      </c>
      <c r="C690" t="s">
        <v>208</v>
      </c>
      <c r="D690" t="s">
        <v>131</v>
      </c>
      <c r="E690" t="s">
        <v>200</v>
      </c>
      <c r="F690" s="58">
        <v>286.63386556446198</v>
      </c>
      <c r="G690">
        <f t="shared" si="200"/>
        <v>286.63386556446198</v>
      </c>
      <c r="AC690" t="str">
        <f t="shared" si="185"/>
        <v>8410_Ouvriers non qualifiés de type artisanal_2</v>
      </c>
      <c r="AD690" t="str">
        <f>INDEX(PDC!$I$1:$L$33,MATCH('RP2016'!AF690,PDC!I:I,0),MATCH(PDC!$K$1,PDC!$I$1:$L$1,0))</f>
        <v>Ouvriers non qualifiés de type artisanal</v>
      </c>
      <c r="AE690" t="s">
        <v>200</v>
      </c>
      <c r="AF690" t="s">
        <v>291</v>
      </c>
      <c r="AG690" t="s">
        <v>137</v>
      </c>
      <c r="AH690" s="58">
        <v>297.61305797594798</v>
      </c>
      <c r="AI690">
        <f t="shared" si="186"/>
        <v>297.61305797594798</v>
      </c>
      <c r="BE690" t="str">
        <f t="shared" si="197"/>
        <v>8419_C3_TP2_SEXE1</v>
      </c>
      <c r="BF690">
        <v>1</v>
      </c>
      <c r="BG690" t="s">
        <v>200</v>
      </c>
      <c r="BH690" t="s">
        <v>315</v>
      </c>
      <c r="BI690" t="s">
        <v>155</v>
      </c>
      <c r="BJ690" s="83">
        <v>0.93942128934018598</v>
      </c>
      <c r="BK690" s="61" t="str">
        <f t="shared" si="198"/>
        <v>(s)</v>
      </c>
    </row>
    <row r="691" spans="1:63" x14ac:dyDescent="0.35">
      <c r="A691" t="str">
        <f t="shared" si="184"/>
        <v>8407_Fabrication de produits informatiques, électroniques et optiques_1</v>
      </c>
      <c r="B691" t="str">
        <f>INDEX(PDC!$F$1:$G$40,MATCH('RP2016'!C691,PDC!F:F,0),MATCH(PDC!$G$1,PDC!$F$1:$G$1,0))</f>
        <v>Fabrication de produits informatiques, électroniques et optiques</v>
      </c>
      <c r="C691" t="s">
        <v>209</v>
      </c>
      <c r="D691" t="s">
        <v>131</v>
      </c>
      <c r="E691" t="s">
        <v>199</v>
      </c>
      <c r="F691" s="58">
        <v>89.469755218100602</v>
      </c>
      <c r="G691">
        <f t="shared" si="200"/>
        <v>89.469755218100602</v>
      </c>
      <c r="AC691" t="str">
        <f t="shared" si="185"/>
        <v>8410_Ouvriers agricoles_1</v>
      </c>
      <c r="AD691" t="str">
        <f>INDEX(PDC!$I$1:$L$33,MATCH('RP2016'!AF691,PDC!I:I,0),MATCH(PDC!$K$1,PDC!$I$1:$L$1,0))</f>
        <v>Ouvriers agricoles</v>
      </c>
      <c r="AE691" t="s">
        <v>199</v>
      </c>
      <c r="AF691" t="s">
        <v>109</v>
      </c>
      <c r="AG691" t="s">
        <v>137</v>
      </c>
      <c r="AH691" s="58">
        <v>172.72925389926999</v>
      </c>
      <c r="AI691">
        <f t="shared" si="186"/>
        <v>172.72925389926999</v>
      </c>
      <c r="BE691" t="str">
        <f t="shared" si="197"/>
        <v>8419_C4_TP1_SEXE1</v>
      </c>
      <c r="BF691">
        <v>1</v>
      </c>
      <c r="BG691" t="s">
        <v>199</v>
      </c>
      <c r="BH691" t="s">
        <v>316</v>
      </c>
      <c r="BI691" t="s">
        <v>155</v>
      </c>
      <c r="BJ691" s="61">
        <v>14.932679648711201</v>
      </c>
      <c r="BK691" s="61">
        <f t="shared" si="198"/>
        <v>14.932679648711201</v>
      </c>
    </row>
    <row r="692" spans="1:63" x14ac:dyDescent="0.35">
      <c r="A692" t="str">
        <f t="shared" si="184"/>
        <v>8407_Fabrication de produits informatiques, électroniques et optiques_2</v>
      </c>
      <c r="B692" t="str">
        <f>INDEX(PDC!$F$1:$G$40,MATCH('RP2016'!C692,PDC!F:F,0),MATCH(PDC!$G$1,PDC!$F$1:$G$1,0))</f>
        <v>Fabrication de produits informatiques, électroniques et optiques</v>
      </c>
      <c r="C692" t="s">
        <v>209</v>
      </c>
      <c r="D692" t="s">
        <v>131</v>
      </c>
      <c r="E692" t="s">
        <v>200</v>
      </c>
      <c r="F692" s="58">
        <v>46.375502092848002</v>
      </c>
      <c r="G692">
        <f t="shared" si="200"/>
        <v>46.375502092848002</v>
      </c>
      <c r="AC692" t="str">
        <f t="shared" si="185"/>
        <v>8410_Ouvriers agricoles_2</v>
      </c>
      <c r="AD692" t="str">
        <f>INDEX(PDC!$I$1:$L$33,MATCH('RP2016'!AF692,PDC!I:I,0),MATCH(PDC!$K$1,PDC!$I$1:$L$1,0))</f>
        <v>Ouvriers agricoles</v>
      </c>
      <c r="AE692" t="s">
        <v>200</v>
      </c>
      <c r="AF692" t="s">
        <v>109</v>
      </c>
      <c r="AG692" t="s">
        <v>137</v>
      </c>
      <c r="AH692" s="58">
        <v>105.471521602965</v>
      </c>
      <c r="AI692">
        <f t="shared" si="186"/>
        <v>105.471521602965</v>
      </c>
      <c r="BE692" t="str">
        <f t="shared" si="197"/>
        <v>8419_C5_TP1_SEXE1</v>
      </c>
      <c r="BF692">
        <v>1</v>
      </c>
      <c r="BG692" t="s">
        <v>199</v>
      </c>
      <c r="BH692" t="s">
        <v>317</v>
      </c>
      <c r="BI692" t="s">
        <v>155</v>
      </c>
      <c r="BJ692" s="61">
        <v>2502.5899435641099</v>
      </c>
      <c r="BK692" s="61">
        <f t="shared" si="198"/>
        <v>2502.5899435641099</v>
      </c>
    </row>
    <row r="693" spans="1:63" x14ac:dyDescent="0.35">
      <c r="A693" t="str">
        <f t="shared" si="184"/>
        <v>8407_Fabrication d'équipements électriques_1</v>
      </c>
      <c r="B693" t="str">
        <f>INDEX(PDC!$F$1:$G$40,MATCH('RP2016'!C693,PDC!F:F,0),MATCH(PDC!$G$1,PDC!$F$1:$G$1,0))</f>
        <v>Fabrication d'équipements électriques</v>
      </c>
      <c r="C693" t="s">
        <v>210</v>
      </c>
      <c r="D693" t="s">
        <v>131</v>
      </c>
      <c r="E693" t="s">
        <v>199</v>
      </c>
      <c r="F693" s="58">
        <v>1013.76698705351</v>
      </c>
      <c r="G693">
        <f t="shared" si="200"/>
        <v>1013.76698705351</v>
      </c>
      <c r="AC693" t="str">
        <f t="shared" si="185"/>
        <v>8411_Professions libérales*_2</v>
      </c>
      <c r="AD693" t="str">
        <f>INDEX(PDC!$I$1:$L$33,MATCH('RP2016'!AF693,PDC!I:I,0),MATCH(PDC!$K$1,PDC!$I$1:$L$1,0))</f>
        <v>Professions libérales*</v>
      </c>
      <c r="AE693" t="s">
        <v>200</v>
      </c>
      <c r="AF693" t="s">
        <v>273</v>
      </c>
      <c r="AG693" t="s">
        <v>139</v>
      </c>
      <c r="AH693" s="58">
        <v>10.2508135461064</v>
      </c>
      <c r="AI693">
        <f t="shared" si="186"/>
        <v>10.2508135461064</v>
      </c>
      <c r="BE693" t="str">
        <f t="shared" si="197"/>
        <v>8419_C5_TP2_SEXE1</v>
      </c>
      <c r="BF693">
        <v>1</v>
      </c>
      <c r="BG693" t="s">
        <v>200</v>
      </c>
      <c r="BH693" t="s">
        <v>317</v>
      </c>
      <c r="BI693" t="s">
        <v>155</v>
      </c>
      <c r="BJ693" s="61">
        <v>124.557231875482</v>
      </c>
      <c r="BK693" s="61">
        <f t="shared" si="198"/>
        <v>124.557231875482</v>
      </c>
    </row>
    <row r="694" spans="1:63" x14ac:dyDescent="0.35">
      <c r="A694" t="str">
        <f t="shared" si="184"/>
        <v>8407_Fabrication d'équipements électriques_2</v>
      </c>
      <c r="B694" t="str">
        <f>INDEX(PDC!$F$1:$G$40,MATCH('RP2016'!C694,PDC!F:F,0),MATCH(PDC!$G$1,PDC!$F$1:$G$1,0))</f>
        <v>Fabrication d'équipements électriques</v>
      </c>
      <c r="C694" t="s">
        <v>210</v>
      </c>
      <c r="D694" t="s">
        <v>131</v>
      </c>
      <c r="E694" t="s">
        <v>200</v>
      </c>
      <c r="F694" s="58">
        <v>379.91272405489502</v>
      </c>
      <c r="G694">
        <f t="shared" si="200"/>
        <v>379.91272405489502</v>
      </c>
      <c r="AC694" t="str">
        <f t="shared" si="185"/>
        <v>8411_Cadres de la fonction publique_1</v>
      </c>
      <c r="AD694" t="str">
        <f>INDEX(PDC!$I$1:$L$33,MATCH('RP2016'!AF694,PDC!I:I,0),MATCH(PDC!$K$1,PDC!$I$1:$L$1,0))</f>
        <v>Cadres de la fonction publique</v>
      </c>
      <c r="AE694" t="s">
        <v>199</v>
      </c>
      <c r="AF694" t="s">
        <v>274</v>
      </c>
      <c r="AG694" t="s">
        <v>139</v>
      </c>
      <c r="AH694" s="58">
        <v>21.172167452463999</v>
      </c>
      <c r="AI694">
        <f t="shared" si="186"/>
        <v>21.172167452463999</v>
      </c>
      <c r="BE694" t="str">
        <f t="shared" si="197"/>
        <v>8419_DE_TP1_SEXE1</v>
      </c>
      <c r="BF694">
        <v>1</v>
      </c>
      <c r="BG694" t="s">
        <v>199</v>
      </c>
      <c r="BH694" t="s">
        <v>318</v>
      </c>
      <c r="BI694" t="s">
        <v>155</v>
      </c>
      <c r="BJ694" s="61">
        <v>368.36379534596398</v>
      </c>
      <c r="BK694" s="61">
        <f t="shared" si="198"/>
        <v>368.36379534596398</v>
      </c>
    </row>
    <row r="695" spans="1:63" x14ac:dyDescent="0.35">
      <c r="A695" t="str">
        <f t="shared" si="184"/>
        <v>8407_Fabrication de machines et équipements n.c.a._1</v>
      </c>
      <c r="B695" t="str">
        <f>INDEX(PDC!$F$1:$G$40,MATCH('RP2016'!C695,PDC!F:F,0),MATCH(PDC!$G$1,PDC!$F$1:$G$1,0))</f>
        <v>Fabrication de machines et équipements n.c.a.</v>
      </c>
      <c r="C695" t="s">
        <v>211</v>
      </c>
      <c r="D695" t="s">
        <v>131</v>
      </c>
      <c r="E695" t="s">
        <v>199</v>
      </c>
      <c r="F695" s="58">
        <v>838.33400763170403</v>
      </c>
      <c r="G695">
        <f t="shared" si="200"/>
        <v>838.33400763170403</v>
      </c>
      <c r="AC695" t="str">
        <f t="shared" si="185"/>
        <v>8411_Cadres de la fonction publique_2</v>
      </c>
      <c r="AD695" t="str">
        <f>INDEX(PDC!$I$1:$L$33,MATCH('RP2016'!AF695,PDC!I:I,0),MATCH(PDC!$K$1,PDC!$I$1:$L$1,0))</f>
        <v>Cadres de la fonction publique</v>
      </c>
      <c r="AE695" t="s">
        <v>200</v>
      </c>
      <c r="AF695" t="s">
        <v>274</v>
      </c>
      <c r="AG695" t="s">
        <v>139</v>
      </c>
      <c r="AH695" s="58">
        <v>20.436829604634099</v>
      </c>
      <c r="AI695">
        <f t="shared" si="186"/>
        <v>20.436829604634099</v>
      </c>
      <c r="BE695" t="str">
        <f t="shared" si="197"/>
        <v>8419_DE_TP2_SEXE1</v>
      </c>
      <c r="BF695">
        <v>1</v>
      </c>
      <c r="BG695" t="s">
        <v>200</v>
      </c>
      <c r="BH695" t="s">
        <v>318</v>
      </c>
      <c r="BI695" t="s">
        <v>155</v>
      </c>
      <c r="BJ695" s="61">
        <v>16.959634879949299</v>
      </c>
      <c r="BK695" s="61">
        <f t="shared" si="198"/>
        <v>16.959634879949299</v>
      </c>
    </row>
    <row r="696" spans="1:63" x14ac:dyDescent="0.35">
      <c r="A696" t="str">
        <f t="shared" si="184"/>
        <v>8407_Fabrication de machines et équipements n.c.a._2</v>
      </c>
      <c r="B696" t="str">
        <f>INDEX(PDC!$F$1:$G$40,MATCH('RP2016'!C696,PDC!F:F,0),MATCH(PDC!$G$1,PDC!$F$1:$G$1,0))</f>
        <v>Fabrication de machines et équipements n.c.a.</v>
      </c>
      <c r="C696" t="s">
        <v>211</v>
      </c>
      <c r="D696" t="s">
        <v>131</v>
      </c>
      <c r="E696" t="s">
        <v>200</v>
      </c>
      <c r="F696" s="58">
        <v>145.901188290059</v>
      </c>
      <c r="G696">
        <f t="shared" si="200"/>
        <v>145.901188290059</v>
      </c>
      <c r="AC696" t="str">
        <f t="shared" si="185"/>
        <v>8411_Professeurs, professions scientifiques_1</v>
      </c>
      <c r="AD696" t="str">
        <f>INDEX(PDC!$I$1:$L$33,MATCH('RP2016'!AF696,PDC!I:I,0),MATCH(PDC!$K$1,PDC!$I$1:$L$1,0))</f>
        <v>Professeurs, professions scientifiques</v>
      </c>
      <c r="AE696" t="s">
        <v>199</v>
      </c>
      <c r="AF696" t="s">
        <v>275</v>
      </c>
      <c r="AG696" t="s">
        <v>139</v>
      </c>
      <c r="AH696" s="58">
        <v>74.793679831184804</v>
      </c>
      <c r="AI696">
        <f t="shared" si="186"/>
        <v>74.793679831184804</v>
      </c>
      <c r="BE696" t="str">
        <f t="shared" si="197"/>
        <v>8419_FZ_TP1_SEXE1</v>
      </c>
      <c r="BF696">
        <v>1</v>
      </c>
      <c r="BG696" t="s">
        <v>199</v>
      </c>
      <c r="BH696" t="s">
        <v>216</v>
      </c>
      <c r="BI696" t="s">
        <v>155</v>
      </c>
      <c r="BJ696" s="61">
        <v>2073.8208155765801</v>
      </c>
      <c r="BK696" s="61">
        <f t="shared" si="198"/>
        <v>2073.8208155765801</v>
      </c>
    </row>
    <row r="697" spans="1:63" x14ac:dyDescent="0.35">
      <c r="A697" t="str">
        <f t="shared" si="184"/>
        <v>8407_Fabrication de matériels de transport_1</v>
      </c>
      <c r="B697" t="str">
        <f>INDEX(PDC!$F$1:$G$40,MATCH('RP2016'!C697,PDC!F:F,0),MATCH(PDC!$G$1,PDC!$F$1:$G$1,0))</f>
        <v>Fabrication de matériels de transport</v>
      </c>
      <c r="C697" t="s">
        <v>212</v>
      </c>
      <c r="D697" t="s">
        <v>131</v>
      </c>
      <c r="E697" t="s">
        <v>199</v>
      </c>
      <c r="F697" s="58">
        <v>181.05201410457201</v>
      </c>
      <c r="G697">
        <f t="shared" si="200"/>
        <v>181.05201410457201</v>
      </c>
      <c r="AC697" t="str">
        <f t="shared" si="185"/>
        <v>8411_Professeurs, professions scientifiques_2</v>
      </c>
      <c r="AD697" t="str">
        <f>INDEX(PDC!$I$1:$L$33,MATCH('RP2016'!AF697,PDC!I:I,0),MATCH(PDC!$K$1,PDC!$I$1:$L$1,0))</f>
        <v>Professeurs, professions scientifiques</v>
      </c>
      <c r="AE697" t="s">
        <v>200</v>
      </c>
      <c r="AF697" t="s">
        <v>275</v>
      </c>
      <c r="AG697" t="s">
        <v>139</v>
      </c>
      <c r="AH697" s="58">
        <v>50.046484647648498</v>
      </c>
      <c r="AI697">
        <f t="shared" si="186"/>
        <v>50.046484647648498</v>
      </c>
      <c r="BE697" t="str">
        <f t="shared" si="197"/>
        <v>8419_FZ_TP2_SEXE1</v>
      </c>
      <c r="BF697">
        <v>1</v>
      </c>
      <c r="BG697" t="s">
        <v>200</v>
      </c>
      <c r="BH697" t="s">
        <v>216</v>
      </c>
      <c r="BI697" t="s">
        <v>155</v>
      </c>
      <c r="BJ697" s="61">
        <v>108.058431880528</v>
      </c>
      <c r="BK697" s="61">
        <f t="shared" si="198"/>
        <v>108.058431880528</v>
      </c>
    </row>
    <row r="698" spans="1:63" x14ac:dyDescent="0.35">
      <c r="A698" t="str">
        <f t="shared" si="184"/>
        <v>8407_Fabrication de matériels de transport_2</v>
      </c>
      <c r="B698" t="str">
        <f>INDEX(PDC!$F$1:$G$40,MATCH('RP2016'!C698,PDC!F:F,0),MATCH(PDC!$G$1,PDC!$F$1:$G$1,0))</f>
        <v>Fabrication de matériels de transport</v>
      </c>
      <c r="C698" t="s">
        <v>212</v>
      </c>
      <c r="D698" t="s">
        <v>131</v>
      </c>
      <c r="E698" t="s">
        <v>200</v>
      </c>
      <c r="F698" s="58">
        <v>31.6381259046526</v>
      </c>
      <c r="G698">
        <f t="shared" si="200"/>
        <v>31.6381259046526</v>
      </c>
      <c r="AC698" t="str">
        <f t="shared" si="185"/>
        <v>8411_Professions de l'information, des arts et des spectacles_1</v>
      </c>
      <c r="AD698" t="str">
        <f>INDEX(PDC!$I$1:$L$33,MATCH('RP2016'!AF698,PDC!I:I,0),MATCH(PDC!$K$1,PDC!$I$1:$L$1,0))</f>
        <v>Professions de l'information, des arts et des spectacles</v>
      </c>
      <c r="AE698" t="s">
        <v>199</v>
      </c>
      <c r="AF698" t="s">
        <v>276</v>
      </c>
      <c r="AG698" t="s">
        <v>139</v>
      </c>
      <c r="AH698" s="58">
        <v>25.025335165373701</v>
      </c>
      <c r="AI698">
        <f t="shared" si="186"/>
        <v>25.025335165373701</v>
      </c>
      <c r="BE698" t="str">
        <f t="shared" si="197"/>
        <v>8419_GZ_TP1_SEXE1</v>
      </c>
      <c r="BF698">
        <v>1</v>
      </c>
      <c r="BG698" t="s">
        <v>199</v>
      </c>
      <c r="BH698" t="s">
        <v>217</v>
      </c>
      <c r="BI698" t="s">
        <v>155</v>
      </c>
      <c r="BJ698" s="61">
        <v>2220.55272451153</v>
      </c>
      <c r="BK698" s="61">
        <f t="shared" si="198"/>
        <v>2220.55272451153</v>
      </c>
    </row>
    <row r="699" spans="1:63" x14ac:dyDescent="0.35">
      <c r="A699" t="str">
        <f t="shared" si="184"/>
        <v>8407_Autres industries manufacturières ; réparation et installation de machines et d'équipements_1</v>
      </c>
      <c r="B699" t="str">
        <f>INDEX(PDC!$F$1:$G$40,MATCH('RP2016'!C699,PDC!F:F,0),MATCH(PDC!$G$1,PDC!$F$1:$G$1,0))</f>
        <v>Autres industries manufacturières ; réparation et installation de machines et d'équipements</v>
      </c>
      <c r="C699" t="s">
        <v>213</v>
      </c>
      <c r="D699" t="s">
        <v>131</v>
      </c>
      <c r="E699" t="s">
        <v>199</v>
      </c>
      <c r="F699" s="58">
        <v>573.64299899121499</v>
      </c>
      <c r="G699">
        <f t="shared" si="200"/>
        <v>573.64299899121499</v>
      </c>
      <c r="AC699" t="str">
        <f t="shared" si="185"/>
        <v>8411_Professions de l'information, des arts et des spectacles_2</v>
      </c>
      <c r="AD699" t="str">
        <f>INDEX(PDC!$I$1:$L$33,MATCH('RP2016'!AF699,PDC!I:I,0),MATCH(PDC!$K$1,PDC!$I$1:$L$1,0))</f>
        <v>Professions de l'information, des arts et des spectacles</v>
      </c>
      <c r="AE699" t="s">
        <v>200</v>
      </c>
      <c r="AF699" t="s">
        <v>276</v>
      </c>
      <c r="AG699" t="s">
        <v>139</v>
      </c>
      <c r="AH699" s="58">
        <v>22.039528005142401</v>
      </c>
      <c r="AI699">
        <f t="shared" si="186"/>
        <v>22.039528005142401</v>
      </c>
      <c r="BE699" t="str">
        <f t="shared" si="197"/>
        <v>8419_GZ_TP2_SEXE1</v>
      </c>
      <c r="BF699">
        <v>1</v>
      </c>
      <c r="BG699" t="s">
        <v>200</v>
      </c>
      <c r="BH699" t="s">
        <v>217</v>
      </c>
      <c r="BI699" t="s">
        <v>155</v>
      </c>
      <c r="BJ699" s="61">
        <v>144.05854664626801</v>
      </c>
      <c r="BK699" s="61">
        <f t="shared" si="198"/>
        <v>144.05854664626801</v>
      </c>
    </row>
    <row r="700" spans="1:63" x14ac:dyDescent="0.35">
      <c r="A700" t="str">
        <f t="shared" si="184"/>
        <v>8407_Autres industries manufacturières ; réparation et installation de machines et d'équipements_2</v>
      </c>
      <c r="B700" t="str">
        <f>INDEX(PDC!$F$1:$G$40,MATCH('RP2016'!C700,PDC!F:F,0),MATCH(PDC!$G$1,PDC!$F$1:$G$1,0))</f>
        <v>Autres industries manufacturières ; réparation et installation de machines et d'équipements</v>
      </c>
      <c r="C700" t="s">
        <v>213</v>
      </c>
      <c r="D700" t="s">
        <v>131</v>
      </c>
      <c r="E700" t="s">
        <v>200</v>
      </c>
      <c r="F700" s="58">
        <v>220.203058121824</v>
      </c>
      <c r="G700">
        <f t="shared" si="200"/>
        <v>220.203058121824</v>
      </c>
      <c r="AC700" t="str">
        <f t="shared" si="185"/>
        <v>8411_Cadres administratifs et commerciaux d'entreprise_1</v>
      </c>
      <c r="AD700" t="str">
        <f>INDEX(PDC!$I$1:$L$33,MATCH('RP2016'!AF700,PDC!I:I,0),MATCH(PDC!$K$1,PDC!$I$1:$L$1,0))</f>
        <v>Cadres administratifs et commerciaux d'entreprise</v>
      </c>
      <c r="AE700" t="s">
        <v>199</v>
      </c>
      <c r="AF700" t="s">
        <v>277</v>
      </c>
      <c r="AG700" t="s">
        <v>139</v>
      </c>
      <c r="AH700" s="58">
        <v>143.52247761349301</v>
      </c>
      <c r="AI700">
        <f t="shared" si="186"/>
        <v>143.52247761349301</v>
      </c>
      <c r="BE700" t="str">
        <f t="shared" si="197"/>
        <v>8419_HZ_TP1_SEXE1</v>
      </c>
      <c r="BF700">
        <v>1</v>
      </c>
      <c r="BG700" t="s">
        <v>199</v>
      </c>
      <c r="BH700" t="s">
        <v>218</v>
      </c>
      <c r="BI700" t="s">
        <v>155</v>
      </c>
      <c r="BJ700" s="61">
        <v>764.81327503606701</v>
      </c>
      <c r="BK700" s="61">
        <f t="shared" si="198"/>
        <v>764.81327503606701</v>
      </c>
    </row>
    <row r="701" spans="1:63" x14ac:dyDescent="0.35">
      <c r="A701" t="str">
        <f t="shared" si="184"/>
        <v>8407_Production et distribution d'électricité, de gaz, de vapeur et d'air conditionné_1</v>
      </c>
      <c r="B701" t="str">
        <f>INDEX(PDC!$F$1:$G$40,MATCH('RP2016'!C701,PDC!F:F,0),MATCH(PDC!$G$1,PDC!$F$1:$G$1,0))</f>
        <v>Production et distribution d'électricité, de gaz, de vapeur et d'air conditionné</v>
      </c>
      <c r="C701" t="s">
        <v>214</v>
      </c>
      <c r="D701" t="s">
        <v>131</v>
      </c>
      <c r="E701" t="s">
        <v>199</v>
      </c>
      <c r="F701" s="58">
        <v>916.72175601545905</v>
      </c>
      <c r="G701">
        <f t="shared" si="200"/>
        <v>916.72175601545905</v>
      </c>
      <c r="AC701" t="str">
        <f t="shared" si="185"/>
        <v>8411_Cadres administratifs et commerciaux d'entreprise_2</v>
      </c>
      <c r="AD701" t="str">
        <f>INDEX(PDC!$I$1:$L$33,MATCH('RP2016'!AF701,PDC!I:I,0),MATCH(PDC!$K$1,PDC!$I$1:$L$1,0))</f>
        <v>Cadres administratifs et commerciaux d'entreprise</v>
      </c>
      <c r="AE701" t="s">
        <v>200</v>
      </c>
      <c r="AF701" t="s">
        <v>277</v>
      </c>
      <c r="AG701" t="s">
        <v>139</v>
      </c>
      <c r="AH701" s="58">
        <v>170.02800078318899</v>
      </c>
      <c r="AI701">
        <f t="shared" si="186"/>
        <v>170.02800078318899</v>
      </c>
      <c r="BE701" t="str">
        <f t="shared" si="197"/>
        <v>8419_HZ_TP2_SEXE1</v>
      </c>
      <c r="BF701">
        <v>1</v>
      </c>
      <c r="BG701" t="s">
        <v>200</v>
      </c>
      <c r="BH701" t="s">
        <v>218</v>
      </c>
      <c r="BI701" t="s">
        <v>155</v>
      </c>
      <c r="BJ701" s="61">
        <v>142.36625663224399</v>
      </c>
      <c r="BK701" s="61">
        <f t="shared" si="198"/>
        <v>142.36625663224399</v>
      </c>
    </row>
    <row r="702" spans="1:63" x14ac:dyDescent="0.35">
      <c r="A702" t="str">
        <f t="shared" si="184"/>
        <v>8407_Production et distribution d'électricité, de gaz, de vapeur et d'air conditionné_2</v>
      </c>
      <c r="B702" t="str">
        <f>INDEX(PDC!$F$1:$G$40,MATCH('RP2016'!C702,PDC!F:F,0),MATCH(PDC!$G$1,PDC!$F$1:$G$1,0))</f>
        <v>Production et distribution d'électricité, de gaz, de vapeur et d'air conditionné</v>
      </c>
      <c r="C702" t="s">
        <v>214</v>
      </c>
      <c r="D702" t="s">
        <v>131</v>
      </c>
      <c r="E702" t="s">
        <v>200</v>
      </c>
      <c r="F702" s="58">
        <v>389.99359369062802</v>
      </c>
      <c r="G702">
        <f t="shared" si="200"/>
        <v>389.99359369062802</v>
      </c>
      <c r="AC702" t="str">
        <f t="shared" si="185"/>
        <v>8411_Ingénieurs et cadres techniques d'entreprise_1</v>
      </c>
      <c r="AD702" t="str">
        <f>INDEX(PDC!$I$1:$L$33,MATCH('RP2016'!AF702,PDC!I:I,0),MATCH(PDC!$K$1,PDC!$I$1:$L$1,0))</f>
        <v>Ingénieurs et cadres techniques d'entreprise</v>
      </c>
      <c r="AE702" t="s">
        <v>199</v>
      </c>
      <c r="AF702" t="s">
        <v>101</v>
      </c>
      <c r="AG702" t="s">
        <v>139</v>
      </c>
      <c r="AH702" s="58">
        <v>286.78786097710201</v>
      </c>
      <c r="AI702">
        <f t="shared" si="186"/>
        <v>286.78786097710201</v>
      </c>
      <c r="BE702" t="str">
        <f t="shared" si="197"/>
        <v>8419_IZ_TP1_SEXE1</v>
      </c>
      <c r="BF702">
        <v>1</v>
      </c>
      <c r="BG702" t="s">
        <v>199</v>
      </c>
      <c r="BH702" t="s">
        <v>219</v>
      </c>
      <c r="BI702" t="s">
        <v>155</v>
      </c>
      <c r="BJ702" s="61">
        <v>350.16227113758202</v>
      </c>
      <c r="BK702" s="61">
        <f t="shared" si="198"/>
        <v>350.16227113758202</v>
      </c>
    </row>
    <row r="703" spans="1:63" x14ac:dyDescent="0.35">
      <c r="A703" t="str">
        <f t="shared" si="184"/>
        <v>8407_Production et distribution d'eau ; assainissement, gestion des déchets et dépollution_1</v>
      </c>
      <c r="B703" t="str">
        <f>INDEX(PDC!$F$1:$G$40,MATCH('RP2016'!C703,PDC!F:F,0),MATCH(PDC!$G$1,PDC!$F$1:$G$1,0))</f>
        <v>Production et distribution d'eau ; assainissement, gestion des déchets et dépollution</v>
      </c>
      <c r="C703" t="s">
        <v>215</v>
      </c>
      <c r="D703" t="s">
        <v>131</v>
      </c>
      <c r="E703" t="s">
        <v>199</v>
      </c>
      <c r="F703" s="58">
        <v>448.63375316120602</v>
      </c>
      <c r="G703">
        <f t="shared" si="200"/>
        <v>448.63375316120602</v>
      </c>
      <c r="AC703" t="str">
        <f t="shared" si="185"/>
        <v>8411_Ingénieurs et cadres techniques d'entreprise_2</v>
      </c>
      <c r="AD703" t="str">
        <f>INDEX(PDC!$I$1:$L$33,MATCH('RP2016'!AF703,PDC!I:I,0),MATCH(PDC!$K$1,PDC!$I$1:$L$1,0))</f>
        <v>Ingénieurs et cadres techniques d'entreprise</v>
      </c>
      <c r="AE703" t="s">
        <v>200</v>
      </c>
      <c r="AF703" t="s">
        <v>101</v>
      </c>
      <c r="AG703" t="s">
        <v>139</v>
      </c>
      <c r="AH703" s="58">
        <v>60.0357990943929</v>
      </c>
      <c r="AI703">
        <f t="shared" si="186"/>
        <v>60.0357990943929</v>
      </c>
      <c r="BE703" t="str">
        <f t="shared" si="197"/>
        <v>8419_IZ_TP2_SEXE1</v>
      </c>
      <c r="BF703">
        <v>1</v>
      </c>
      <c r="BG703" t="s">
        <v>200</v>
      </c>
      <c r="BH703" t="s">
        <v>219</v>
      </c>
      <c r="BI703" t="s">
        <v>155</v>
      </c>
      <c r="BJ703" s="61">
        <v>100.140240138152</v>
      </c>
      <c r="BK703" s="61">
        <f t="shared" si="198"/>
        <v>100.140240138152</v>
      </c>
    </row>
    <row r="704" spans="1:63" x14ac:dyDescent="0.35">
      <c r="A704" t="str">
        <f t="shared" si="184"/>
        <v>8407_Production et distribution d'eau ; assainissement, gestion des déchets et dépollution_2</v>
      </c>
      <c r="B704" t="str">
        <f>INDEX(PDC!$F$1:$G$40,MATCH('RP2016'!C704,PDC!F:F,0),MATCH(PDC!$G$1,PDC!$F$1:$G$1,0))</f>
        <v>Production et distribution d'eau ; assainissement, gestion des déchets et dépollution</v>
      </c>
      <c r="C704" t="s">
        <v>215</v>
      </c>
      <c r="D704" t="s">
        <v>131</v>
      </c>
      <c r="E704" t="s">
        <v>200</v>
      </c>
      <c r="F704" s="58">
        <v>107.767707272018</v>
      </c>
      <c r="G704">
        <f t="shared" si="200"/>
        <v>107.767707272018</v>
      </c>
      <c r="AC704" t="str">
        <f t="shared" si="185"/>
        <v>8411_Professeurs des écoles, instituteurs et assimilés_1</v>
      </c>
      <c r="AD704" t="str">
        <f>INDEX(PDC!$I$1:$L$33,MATCH('RP2016'!AF704,PDC!I:I,0),MATCH(PDC!$K$1,PDC!$I$1:$L$1,0))</f>
        <v>Professeurs des écoles, instituteurs et assimilés</v>
      </c>
      <c r="AE704" t="s">
        <v>199</v>
      </c>
      <c r="AF704" t="s">
        <v>103</v>
      </c>
      <c r="AG704" t="s">
        <v>139</v>
      </c>
      <c r="AH704" s="58">
        <v>260.154677150483</v>
      </c>
      <c r="AI704">
        <f t="shared" si="186"/>
        <v>260.154677150483</v>
      </c>
      <c r="BE704" t="str">
        <f t="shared" si="197"/>
        <v>8419_JZ_TP1_SEXE1</v>
      </c>
      <c r="BF704">
        <v>1</v>
      </c>
      <c r="BG704" t="s">
        <v>199</v>
      </c>
      <c r="BH704" t="s">
        <v>319</v>
      </c>
      <c r="BI704" t="s">
        <v>155</v>
      </c>
      <c r="BJ704" s="61">
        <v>220.85812074956101</v>
      </c>
      <c r="BK704" s="61">
        <f t="shared" si="198"/>
        <v>220.85812074956101</v>
      </c>
    </row>
    <row r="705" spans="1:63" x14ac:dyDescent="0.35">
      <c r="A705" t="str">
        <f t="shared" si="184"/>
        <v>8407_Construction _1</v>
      </c>
      <c r="B705" t="str">
        <f>INDEX(PDC!$F$1:$G$40,MATCH('RP2016'!C705,PDC!F:F,0),MATCH(PDC!$G$1,PDC!$F$1:$G$1,0))</f>
        <v xml:space="preserve">Construction </v>
      </c>
      <c r="C705" t="s">
        <v>216</v>
      </c>
      <c r="D705" t="s">
        <v>131</v>
      </c>
      <c r="E705" t="s">
        <v>199</v>
      </c>
      <c r="F705" s="58">
        <v>5185.3604366768304</v>
      </c>
      <c r="G705">
        <f t="shared" si="200"/>
        <v>5185.3604366768304</v>
      </c>
      <c r="AA705" s="77"/>
      <c r="AC705" t="str">
        <f t="shared" si="185"/>
        <v>8411_Professeurs des écoles, instituteurs et assimilés_2</v>
      </c>
      <c r="AD705" t="str">
        <f>INDEX(PDC!$I$1:$L$33,MATCH('RP2016'!AF705,PDC!I:I,0),MATCH(PDC!$K$1,PDC!$I$1:$L$1,0))</f>
        <v>Professeurs des écoles, instituteurs et assimilés</v>
      </c>
      <c r="AE705" t="s">
        <v>200</v>
      </c>
      <c r="AF705" t="s">
        <v>103</v>
      </c>
      <c r="AG705" t="s">
        <v>139</v>
      </c>
      <c r="AH705" s="58">
        <v>223.87106160276301</v>
      </c>
      <c r="AI705">
        <f t="shared" si="186"/>
        <v>223.87106160276301</v>
      </c>
      <c r="BE705" t="str">
        <f t="shared" si="197"/>
        <v>8419_JZ_TP2_SEXE1</v>
      </c>
      <c r="BF705">
        <v>1</v>
      </c>
      <c r="BG705" t="s">
        <v>200</v>
      </c>
      <c r="BH705" t="s">
        <v>319</v>
      </c>
      <c r="BI705" t="s">
        <v>155</v>
      </c>
      <c r="BJ705" s="61">
        <v>28.4026208023846</v>
      </c>
      <c r="BK705" s="61">
        <f t="shared" si="198"/>
        <v>28.4026208023846</v>
      </c>
    </row>
    <row r="706" spans="1:63" x14ac:dyDescent="0.35">
      <c r="A706" t="str">
        <f t="shared" si="184"/>
        <v>8407_Construction _2</v>
      </c>
      <c r="B706" t="str">
        <f>INDEX(PDC!$F$1:$G$40,MATCH('RP2016'!C706,PDC!F:F,0),MATCH(PDC!$G$1,PDC!$F$1:$G$1,0))</f>
        <v xml:space="preserve">Construction </v>
      </c>
      <c r="C706" t="s">
        <v>216</v>
      </c>
      <c r="D706" t="s">
        <v>131</v>
      </c>
      <c r="E706" t="s">
        <v>200</v>
      </c>
      <c r="F706" s="58">
        <v>982.67792735715295</v>
      </c>
      <c r="G706">
        <f t="shared" si="200"/>
        <v>982.67792735715295</v>
      </c>
      <c r="AC706" t="str">
        <f t="shared" si="185"/>
        <v>8411_Professions intermédiaires de la santé et du travail social_1</v>
      </c>
      <c r="AD706" t="str">
        <f>INDEX(PDC!$I$1:$L$33,MATCH('RP2016'!AF706,PDC!I:I,0),MATCH(PDC!$K$1,PDC!$I$1:$L$1,0))</f>
        <v>Professions intermédiaires de la santé et du travail social</v>
      </c>
      <c r="AE706" t="s">
        <v>199</v>
      </c>
      <c r="AF706" t="s">
        <v>105</v>
      </c>
      <c r="AG706" t="s">
        <v>139</v>
      </c>
      <c r="AH706" s="58">
        <v>71.645232632557693</v>
      </c>
      <c r="AI706">
        <f t="shared" si="186"/>
        <v>71.645232632557693</v>
      </c>
      <c r="BE706" t="str">
        <f t="shared" si="197"/>
        <v>8419_KZ_TP1_SEXE1</v>
      </c>
      <c r="BF706">
        <v>1</v>
      </c>
      <c r="BG706" t="s">
        <v>199</v>
      </c>
      <c r="BH706" t="s">
        <v>223</v>
      </c>
      <c r="BI706" t="s">
        <v>155</v>
      </c>
      <c r="BJ706" s="61">
        <v>252.24923455063399</v>
      </c>
      <c r="BK706" s="61">
        <f t="shared" si="198"/>
        <v>252.24923455063399</v>
      </c>
    </row>
    <row r="707" spans="1:63" x14ac:dyDescent="0.35">
      <c r="A707" t="str">
        <f t="shared" si="184"/>
        <v>8407_Commerce ; réparation d'automobiles et de motocycles_1</v>
      </c>
      <c r="B707" t="str">
        <f>INDEX(PDC!$F$1:$G$40,MATCH('RP2016'!C707,PDC!F:F,0),MATCH(PDC!$G$1,PDC!$F$1:$G$1,0))</f>
        <v>Commerce ; réparation d'automobiles et de motocycles</v>
      </c>
      <c r="C707" t="s">
        <v>217</v>
      </c>
      <c r="D707" t="s">
        <v>131</v>
      </c>
      <c r="E707" t="s">
        <v>199</v>
      </c>
      <c r="F707" s="58">
        <v>5659.63073435755</v>
      </c>
      <c r="G707">
        <f t="shared" si="200"/>
        <v>5659.63073435755</v>
      </c>
      <c r="AC707" t="str">
        <f t="shared" si="185"/>
        <v>8411_Professions intermédiaires de la santé et du travail social_2</v>
      </c>
      <c r="AD707" t="str">
        <f>INDEX(PDC!$I$1:$L$33,MATCH('RP2016'!AF707,PDC!I:I,0),MATCH(PDC!$K$1,PDC!$I$1:$L$1,0))</f>
        <v>Professions intermédiaires de la santé et du travail social</v>
      </c>
      <c r="AE707" t="s">
        <v>200</v>
      </c>
      <c r="AF707" t="s">
        <v>105</v>
      </c>
      <c r="AG707" t="s">
        <v>139</v>
      </c>
      <c r="AH707" s="58">
        <v>357.05728856590503</v>
      </c>
      <c r="AI707">
        <f t="shared" si="186"/>
        <v>357.05728856590503</v>
      </c>
      <c r="BE707" t="str">
        <f t="shared" si="197"/>
        <v>8419_KZ_TP2_SEXE1</v>
      </c>
      <c r="BF707">
        <v>1</v>
      </c>
      <c r="BG707" t="s">
        <v>200</v>
      </c>
      <c r="BH707" t="s">
        <v>223</v>
      </c>
      <c r="BI707" t="s">
        <v>155</v>
      </c>
      <c r="BJ707" s="61">
        <v>8.8791440193067395</v>
      </c>
      <c r="BK707" s="61">
        <f t="shared" si="198"/>
        <v>8.8791440193067395</v>
      </c>
    </row>
    <row r="708" spans="1:63" x14ac:dyDescent="0.35">
      <c r="A708" t="str">
        <f t="shared" ref="A708:A771" si="201">D708&amp;"_"&amp;B708&amp;"_"&amp;E708</f>
        <v>8407_Commerce ; réparation d'automobiles et de motocycles_2</v>
      </c>
      <c r="B708" t="str">
        <f>INDEX(PDC!$F$1:$G$40,MATCH('RP2016'!C708,PDC!F:F,0),MATCH(PDC!$G$1,PDC!$F$1:$G$1,0))</f>
        <v>Commerce ; réparation d'automobiles et de motocycles</v>
      </c>
      <c r="C708" t="s">
        <v>217</v>
      </c>
      <c r="D708" t="s">
        <v>131</v>
      </c>
      <c r="E708" t="s">
        <v>200</v>
      </c>
      <c r="F708" s="58">
        <v>5433.7727541664299</v>
      </c>
      <c r="G708">
        <f t="shared" si="200"/>
        <v>5433.7727541664299</v>
      </c>
      <c r="AC708" t="str">
        <f t="shared" si="185"/>
        <v>8411_Clergé, religieux_1</v>
      </c>
      <c r="AD708" t="str">
        <f>INDEX(PDC!$I$1:$L$33,MATCH('RP2016'!AF708,PDC!I:I,0),MATCH(PDC!$K$1,PDC!$I$1:$L$1,0))</f>
        <v>Clergé, religieux</v>
      </c>
      <c r="AE708" t="s">
        <v>199</v>
      </c>
      <c r="AF708" t="s">
        <v>292</v>
      </c>
      <c r="AG708" t="s">
        <v>139</v>
      </c>
      <c r="AH708" s="58">
        <v>14.9953968540042</v>
      </c>
      <c r="AI708">
        <f t="shared" si="186"/>
        <v>14.9953968540042</v>
      </c>
      <c r="BE708" t="str">
        <f t="shared" si="197"/>
        <v>8419_LZ_TP1_SEXE1</v>
      </c>
      <c r="BF708">
        <v>1</v>
      </c>
      <c r="BG708" t="s">
        <v>199</v>
      </c>
      <c r="BH708" t="s">
        <v>224</v>
      </c>
      <c r="BI708" t="s">
        <v>155</v>
      </c>
      <c r="BJ708" s="61">
        <v>90.087550750247203</v>
      </c>
      <c r="BK708" s="61">
        <f t="shared" si="198"/>
        <v>90.087550750247203</v>
      </c>
    </row>
    <row r="709" spans="1:63" x14ac:dyDescent="0.35">
      <c r="A709" t="str">
        <f t="shared" si="201"/>
        <v>8407_Transports et entreposage _1</v>
      </c>
      <c r="B709" t="str">
        <f>INDEX(PDC!$F$1:$G$40,MATCH('RP2016'!C709,PDC!F:F,0),MATCH(PDC!$G$1,PDC!$F$1:$G$1,0))</f>
        <v xml:space="preserve">Transports et entreposage </v>
      </c>
      <c r="C709" t="s">
        <v>218</v>
      </c>
      <c r="D709" t="s">
        <v>131</v>
      </c>
      <c r="E709" t="s">
        <v>199</v>
      </c>
      <c r="F709" s="58">
        <v>3961.1362308499201</v>
      </c>
      <c r="G709">
        <f t="shared" si="200"/>
        <v>3961.1362308499201</v>
      </c>
      <c r="AC709" t="str">
        <f t="shared" ref="AC709:AC772" si="202">AG709&amp;"_"&amp;AD709&amp;"_"&amp;AE709</f>
        <v>8411_Professions intermédiaires administratives de la Fonction Publique_1</v>
      </c>
      <c r="AD709" t="str">
        <f>INDEX(PDC!$I$1:$L$33,MATCH('RP2016'!AF709,PDC!I:I,0),MATCH(PDC!$K$1,PDC!$I$1:$L$1,0))</f>
        <v>Professions intermédiaires administratives de la Fonction Publique</v>
      </c>
      <c r="AE709" t="s">
        <v>199</v>
      </c>
      <c r="AF709" t="s">
        <v>278</v>
      </c>
      <c r="AG709" t="s">
        <v>139</v>
      </c>
      <c r="AH709" s="58">
        <v>25.2772537134963</v>
      </c>
      <c r="AI709">
        <f t="shared" ref="AI709:AI772" si="203">IF(AH709&lt;5,"(s)",AH709)</f>
        <v>25.2772537134963</v>
      </c>
      <c r="BE709" t="str">
        <f t="shared" ref="BE709:BE772" si="204">BI709&amp;"_"&amp;BH709&amp;"_TP"&amp;BG709&amp;"_SEXE"&amp;BF709</f>
        <v>8419_LZ_TP2_SEXE1</v>
      </c>
      <c r="BF709">
        <v>1</v>
      </c>
      <c r="BG709" t="s">
        <v>200</v>
      </c>
      <c r="BH709" t="s">
        <v>224</v>
      </c>
      <c r="BI709" t="s">
        <v>155</v>
      </c>
      <c r="BJ709" s="61">
        <v>16.711788820241001</v>
      </c>
      <c r="BK709" s="61">
        <f t="shared" ref="BK709:BK772" si="205">IF(BJ709&lt;5,"(s)",BJ709)</f>
        <v>16.711788820241001</v>
      </c>
    </row>
    <row r="710" spans="1:63" x14ac:dyDescent="0.35">
      <c r="A710" t="str">
        <f t="shared" si="201"/>
        <v>8407_Transports et entreposage _2</v>
      </c>
      <c r="B710" t="str">
        <f>INDEX(PDC!$F$1:$G$40,MATCH('RP2016'!C710,PDC!F:F,0),MATCH(PDC!$G$1,PDC!$F$1:$G$1,0))</f>
        <v xml:space="preserve">Transports et entreposage </v>
      </c>
      <c r="C710" t="s">
        <v>218</v>
      </c>
      <c r="D710" t="s">
        <v>131</v>
      </c>
      <c r="E710" t="s">
        <v>200</v>
      </c>
      <c r="F710" s="58">
        <v>1384.1872850315699</v>
      </c>
      <c r="G710">
        <f t="shared" si="200"/>
        <v>1384.1872850315699</v>
      </c>
      <c r="AC710" t="str">
        <f t="shared" si="202"/>
        <v>8411_Professions intermédiaires administratives de la Fonction Publique_2</v>
      </c>
      <c r="AD710" t="str">
        <f>INDEX(PDC!$I$1:$L$33,MATCH('RP2016'!AF710,PDC!I:I,0),MATCH(PDC!$K$1,PDC!$I$1:$L$1,0))</f>
        <v>Professions intermédiaires administratives de la Fonction Publique</v>
      </c>
      <c r="AE710" t="s">
        <v>200</v>
      </c>
      <c r="AF710" t="s">
        <v>278</v>
      </c>
      <c r="AG710" t="s">
        <v>139</v>
      </c>
      <c r="AH710" s="58">
        <v>25.098093908546399</v>
      </c>
      <c r="AI710">
        <f t="shared" si="203"/>
        <v>25.098093908546399</v>
      </c>
      <c r="BE710" t="str">
        <f t="shared" si="204"/>
        <v>8419_MN_TP1_SEXE1</v>
      </c>
      <c r="BF710">
        <v>1</v>
      </c>
      <c r="BG710" t="s">
        <v>199</v>
      </c>
      <c r="BH710" t="s">
        <v>320</v>
      </c>
      <c r="BI710" t="s">
        <v>155</v>
      </c>
      <c r="BJ710" s="61">
        <v>891.93717351437203</v>
      </c>
      <c r="BK710" s="61">
        <f t="shared" si="205"/>
        <v>891.93717351437203</v>
      </c>
    </row>
    <row r="711" spans="1:63" x14ac:dyDescent="0.35">
      <c r="A711" t="str">
        <f t="shared" si="201"/>
        <v>8407_Hébergement et restauration_1</v>
      </c>
      <c r="B711" t="str">
        <f>INDEX(PDC!$F$1:$G$40,MATCH('RP2016'!C711,PDC!F:F,0),MATCH(PDC!$G$1,PDC!$F$1:$G$1,0))</f>
        <v>Hébergement et restauration</v>
      </c>
      <c r="C711" t="s">
        <v>219</v>
      </c>
      <c r="D711" t="s">
        <v>131</v>
      </c>
      <c r="E711" t="s">
        <v>199</v>
      </c>
      <c r="F711" s="58">
        <v>1414.89191411758</v>
      </c>
      <c r="G711">
        <f t="shared" si="200"/>
        <v>1414.89191411758</v>
      </c>
      <c r="AC711" t="str">
        <f t="shared" si="202"/>
        <v>8411_Professions intermédiaires administratives et commerciales des entreprises_1</v>
      </c>
      <c r="AD711" t="str">
        <f>INDEX(PDC!$I$1:$L$33,MATCH('RP2016'!AF711,PDC!I:I,0),MATCH(PDC!$K$1,PDC!$I$1:$L$1,0))</f>
        <v>Professions intermédiaires administratives et commerciales des entreprises</v>
      </c>
      <c r="AE711" t="s">
        <v>199</v>
      </c>
      <c r="AF711" t="s">
        <v>279</v>
      </c>
      <c r="AG711" t="s">
        <v>139</v>
      </c>
      <c r="AH711" s="58">
        <v>413.08675129042098</v>
      </c>
      <c r="AI711">
        <f t="shared" si="203"/>
        <v>413.08675129042098</v>
      </c>
      <c r="BE711" t="str">
        <f t="shared" si="204"/>
        <v>8419_MN_TP2_SEXE1</v>
      </c>
      <c r="BF711">
        <v>1</v>
      </c>
      <c r="BG711" t="s">
        <v>200</v>
      </c>
      <c r="BH711" t="s">
        <v>320</v>
      </c>
      <c r="BI711" t="s">
        <v>155</v>
      </c>
      <c r="BJ711" s="61">
        <v>110.51967485659</v>
      </c>
      <c r="BK711" s="61">
        <f t="shared" si="205"/>
        <v>110.51967485659</v>
      </c>
    </row>
    <row r="712" spans="1:63" x14ac:dyDescent="0.35">
      <c r="A712" t="str">
        <f t="shared" si="201"/>
        <v>8407_Hébergement et restauration_2</v>
      </c>
      <c r="B712" t="str">
        <f>INDEX(PDC!$F$1:$G$40,MATCH('RP2016'!C712,PDC!F:F,0),MATCH(PDC!$G$1,PDC!$F$1:$G$1,0))</f>
        <v>Hébergement et restauration</v>
      </c>
      <c r="C712" t="s">
        <v>219</v>
      </c>
      <c r="D712" t="s">
        <v>131</v>
      </c>
      <c r="E712" t="s">
        <v>200</v>
      </c>
      <c r="F712" s="58">
        <v>1699.78319514449</v>
      </c>
      <c r="G712">
        <f t="shared" si="200"/>
        <v>1699.78319514449</v>
      </c>
      <c r="AC712" t="str">
        <f t="shared" si="202"/>
        <v>8411_Professions intermédiaires administratives et commerciales des entreprises_2</v>
      </c>
      <c r="AD712" t="str">
        <f>INDEX(PDC!$I$1:$L$33,MATCH('RP2016'!AF712,PDC!I:I,0),MATCH(PDC!$K$1,PDC!$I$1:$L$1,0))</f>
        <v>Professions intermédiaires administratives et commerciales des entreprises</v>
      </c>
      <c r="AE712" t="s">
        <v>200</v>
      </c>
      <c r="AF712" t="s">
        <v>279</v>
      </c>
      <c r="AG712" t="s">
        <v>139</v>
      </c>
      <c r="AH712" s="58">
        <v>728.18306960755899</v>
      </c>
      <c r="AI712">
        <f t="shared" si="203"/>
        <v>728.18306960755899</v>
      </c>
      <c r="BE712" t="str">
        <f t="shared" si="204"/>
        <v>8419_OQ_TP1_SEXE1</v>
      </c>
      <c r="BF712">
        <v>1</v>
      </c>
      <c r="BG712" t="s">
        <v>199</v>
      </c>
      <c r="BH712" t="s">
        <v>321</v>
      </c>
      <c r="BI712" t="s">
        <v>155</v>
      </c>
      <c r="BJ712" s="61">
        <v>1939.42404686041</v>
      </c>
      <c r="BK712" s="61">
        <f t="shared" si="205"/>
        <v>1939.42404686041</v>
      </c>
    </row>
    <row r="713" spans="1:63" x14ac:dyDescent="0.35">
      <c r="A713" t="str">
        <f t="shared" si="201"/>
        <v>8407_Edition, audiovisuel et diffusion_1</v>
      </c>
      <c r="B713" t="str">
        <f>INDEX(PDC!$F$1:$G$40,MATCH('RP2016'!C713,PDC!F:F,0),MATCH(PDC!$G$1,PDC!$F$1:$G$1,0))</f>
        <v>Edition, audiovisuel et diffusion</v>
      </c>
      <c r="C713" t="s">
        <v>220</v>
      </c>
      <c r="D713" t="s">
        <v>131</v>
      </c>
      <c r="E713" t="s">
        <v>199</v>
      </c>
      <c r="F713" s="58">
        <v>233.752226547813</v>
      </c>
      <c r="G713">
        <f t="shared" si="200"/>
        <v>233.752226547813</v>
      </c>
      <c r="AC713" t="str">
        <f t="shared" si="202"/>
        <v>8411_Techniciens_1</v>
      </c>
      <c r="AD713" t="str">
        <f>INDEX(PDC!$I$1:$L$33,MATCH('RP2016'!AF713,PDC!I:I,0),MATCH(PDC!$K$1,PDC!$I$1:$L$1,0))</f>
        <v>Techniciens</v>
      </c>
      <c r="AE713" t="s">
        <v>199</v>
      </c>
      <c r="AF713" t="s">
        <v>280</v>
      </c>
      <c r="AG713" t="s">
        <v>139</v>
      </c>
      <c r="AH713" s="58">
        <v>501.74965917647199</v>
      </c>
      <c r="AI713">
        <f t="shared" si="203"/>
        <v>501.74965917647199</v>
      </c>
      <c r="BE713" t="str">
        <f t="shared" si="204"/>
        <v>8419_OQ_TP2_SEXE1</v>
      </c>
      <c r="BF713">
        <v>1</v>
      </c>
      <c r="BG713" t="s">
        <v>200</v>
      </c>
      <c r="BH713" t="s">
        <v>321</v>
      </c>
      <c r="BI713" t="s">
        <v>155</v>
      </c>
      <c r="BJ713" s="61">
        <v>505.75372415860397</v>
      </c>
      <c r="BK713" s="61">
        <f t="shared" si="205"/>
        <v>505.75372415860397</v>
      </c>
    </row>
    <row r="714" spans="1:63" x14ac:dyDescent="0.35">
      <c r="A714" t="str">
        <f t="shared" si="201"/>
        <v>8407_Edition, audiovisuel et diffusion_2</v>
      </c>
      <c r="B714" t="str">
        <f>INDEX(PDC!$F$1:$G$40,MATCH('RP2016'!C714,PDC!F:F,0),MATCH(PDC!$G$1,PDC!$F$1:$G$1,0))</f>
        <v>Edition, audiovisuel et diffusion</v>
      </c>
      <c r="C714" t="s">
        <v>220</v>
      </c>
      <c r="D714" t="s">
        <v>131</v>
      </c>
      <c r="E714" t="s">
        <v>200</v>
      </c>
      <c r="F714" s="58">
        <v>128.122706269887</v>
      </c>
      <c r="G714">
        <f t="shared" si="200"/>
        <v>128.122706269887</v>
      </c>
      <c r="AC714" t="str">
        <f t="shared" si="202"/>
        <v>8411_Techniciens_2</v>
      </c>
      <c r="AD714" t="str">
        <f>INDEX(PDC!$I$1:$L$33,MATCH('RP2016'!AF714,PDC!I:I,0),MATCH(PDC!$K$1,PDC!$I$1:$L$1,0))</f>
        <v>Techniciens</v>
      </c>
      <c r="AE714" t="s">
        <v>200</v>
      </c>
      <c r="AF714" t="s">
        <v>280</v>
      </c>
      <c r="AG714" t="s">
        <v>139</v>
      </c>
      <c r="AH714" s="58">
        <v>83.357571411250206</v>
      </c>
      <c r="AI714">
        <f t="shared" si="203"/>
        <v>83.357571411250206</v>
      </c>
      <c r="BE714" t="str">
        <f t="shared" si="204"/>
        <v>8419_RU_TP1_SEXE1</v>
      </c>
      <c r="BF714">
        <v>1</v>
      </c>
      <c r="BG714" t="s">
        <v>199</v>
      </c>
      <c r="BH714" t="s">
        <v>322</v>
      </c>
      <c r="BI714" t="s">
        <v>155</v>
      </c>
      <c r="BJ714" s="61">
        <v>414.72571588986102</v>
      </c>
      <c r="BK714" s="61">
        <f t="shared" si="205"/>
        <v>414.72571588986102</v>
      </c>
    </row>
    <row r="715" spans="1:63" x14ac:dyDescent="0.35">
      <c r="A715" t="str">
        <f t="shared" si="201"/>
        <v>8407_Télécommunications_1</v>
      </c>
      <c r="B715" t="str">
        <f>INDEX(PDC!$F$1:$G$40,MATCH('RP2016'!C715,PDC!F:F,0),MATCH(PDC!$G$1,PDC!$F$1:$G$1,0))</f>
        <v>Télécommunications</v>
      </c>
      <c r="C715" t="s">
        <v>221</v>
      </c>
      <c r="D715" t="s">
        <v>131</v>
      </c>
      <c r="E715" t="s">
        <v>199</v>
      </c>
      <c r="F715" s="58">
        <v>155.15801696845699</v>
      </c>
      <c r="G715">
        <f t="shared" ref="G715:G744" si="206">F715</f>
        <v>155.15801696845699</v>
      </c>
      <c r="AC715" t="str">
        <f t="shared" si="202"/>
        <v>8411_Contremaîtres, agents de maîtrise_1</v>
      </c>
      <c r="AD715" t="str">
        <f>INDEX(PDC!$I$1:$L$33,MATCH('RP2016'!AF715,PDC!I:I,0),MATCH(PDC!$K$1,PDC!$I$1:$L$1,0))</f>
        <v>Contremaîtres, agents de maîtrise</v>
      </c>
      <c r="AE715" t="s">
        <v>199</v>
      </c>
      <c r="AF715" t="s">
        <v>281</v>
      </c>
      <c r="AG715" t="s">
        <v>139</v>
      </c>
      <c r="AH715" s="58">
        <v>491.54722406157299</v>
      </c>
      <c r="AI715">
        <f t="shared" si="203"/>
        <v>491.54722406157299</v>
      </c>
      <c r="BE715" t="str">
        <f t="shared" si="204"/>
        <v>8419_RU_TP2_SEXE1</v>
      </c>
      <c r="BF715">
        <v>1</v>
      </c>
      <c r="BG715" t="s">
        <v>200</v>
      </c>
      <c r="BH715" t="s">
        <v>322</v>
      </c>
      <c r="BI715" t="s">
        <v>155</v>
      </c>
      <c r="BJ715" s="61">
        <v>139.02568405253899</v>
      </c>
      <c r="BK715" s="61">
        <f t="shared" si="205"/>
        <v>139.02568405253899</v>
      </c>
    </row>
    <row r="716" spans="1:63" x14ac:dyDescent="0.35">
      <c r="A716" t="str">
        <f t="shared" si="201"/>
        <v>8407_Télécommunications_2</v>
      </c>
      <c r="B716" t="str">
        <f>INDEX(PDC!$F$1:$G$40,MATCH('RP2016'!C716,PDC!F:F,0),MATCH(PDC!$G$1,PDC!$F$1:$G$1,0))</f>
        <v>Télécommunications</v>
      </c>
      <c r="C716" t="s">
        <v>221</v>
      </c>
      <c r="D716" t="s">
        <v>131</v>
      </c>
      <c r="E716" t="s">
        <v>200</v>
      </c>
      <c r="F716" s="58">
        <v>94.997419724246996</v>
      </c>
      <c r="G716">
        <f t="shared" si="206"/>
        <v>94.997419724246996</v>
      </c>
      <c r="AC716" t="str">
        <f t="shared" si="202"/>
        <v>8411_Contremaîtres, agents de maîtrise_2</v>
      </c>
      <c r="AD716" t="str">
        <f>INDEX(PDC!$I$1:$L$33,MATCH('RP2016'!AF716,PDC!I:I,0),MATCH(PDC!$K$1,PDC!$I$1:$L$1,0))</f>
        <v>Contremaîtres, agents de maîtrise</v>
      </c>
      <c r="AE716" t="s">
        <v>200</v>
      </c>
      <c r="AF716" t="s">
        <v>281</v>
      </c>
      <c r="AG716" t="s">
        <v>139</v>
      </c>
      <c r="AH716" s="58">
        <v>34.945015407733301</v>
      </c>
      <c r="AI716">
        <f t="shared" si="203"/>
        <v>34.945015407733301</v>
      </c>
      <c r="BE716" t="str">
        <f t="shared" si="204"/>
        <v>8420_AZ_TP1_SEXE1</v>
      </c>
      <c r="BF716">
        <v>1</v>
      </c>
      <c r="BG716" t="s">
        <v>199</v>
      </c>
      <c r="BH716" t="s">
        <v>198</v>
      </c>
      <c r="BI716" t="s">
        <v>157</v>
      </c>
      <c r="BJ716" s="61">
        <v>204.61024371606601</v>
      </c>
      <c r="BK716" s="61">
        <f t="shared" si="205"/>
        <v>204.61024371606601</v>
      </c>
    </row>
    <row r="717" spans="1:63" x14ac:dyDescent="0.35">
      <c r="A717" t="str">
        <f t="shared" si="201"/>
        <v>8407_Activités informatiques et services d'information_1</v>
      </c>
      <c r="B717" t="str">
        <f>INDEX(PDC!$F$1:$G$40,MATCH('RP2016'!C717,PDC!F:F,0),MATCH(PDC!$G$1,PDC!$F$1:$G$1,0))</f>
        <v>Activités informatiques et services d'information</v>
      </c>
      <c r="C717" t="s">
        <v>222</v>
      </c>
      <c r="D717" t="s">
        <v>131</v>
      </c>
      <c r="E717" t="s">
        <v>199</v>
      </c>
      <c r="F717" s="58">
        <v>830.285839868062</v>
      </c>
      <c r="G717">
        <f t="shared" si="206"/>
        <v>830.285839868062</v>
      </c>
      <c r="AC717" t="str">
        <f t="shared" si="202"/>
        <v>8411_Employés civils et agents de service de la Fonction Publique_1</v>
      </c>
      <c r="AD717" t="str">
        <f>INDEX(PDC!$I$1:$L$33,MATCH('RP2016'!AF717,PDC!I:I,0),MATCH(PDC!$K$1,PDC!$I$1:$L$1,0))</f>
        <v>Employés civils et agents de service de la Fonction Publique</v>
      </c>
      <c r="AE717" t="s">
        <v>199</v>
      </c>
      <c r="AF717" t="s">
        <v>282</v>
      </c>
      <c r="AG717" t="s">
        <v>139</v>
      </c>
      <c r="AH717" s="58">
        <v>163.95276411909401</v>
      </c>
      <c r="AI717">
        <f t="shared" si="203"/>
        <v>163.95276411909401</v>
      </c>
      <c r="BE717" t="str">
        <f t="shared" si="204"/>
        <v>8420_AZ_TP2_SEXE1</v>
      </c>
      <c r="BF717">
        <v>1</v>
      </c>
      <c r="BG717" t="s">
        <v>200</v>
      </c>
      <c r="BH717" t="s">
        <v>198</v>
      </c>
      <c r="BI717" t="s">
        <v>157</v>
      </c>
      <c r="BJ717" s="61">
        <v>71.787133027621707</v>
      </c>
      <c r="BK717" s="61">
        <f t="shared" si="205"/>
        <v>71.787133027621707</v>
      </c>
    </row>
    <row r="718" spans="1:63" x14ac:dyDescent="0.35">
      <c r="A718" t="str">
        <f t="shared" si="201"/>
        <v>8407_Activités informatiques et services d'information_2</v>
      </c>
      <c r="B718" t="str">
        <f>INDEX(PDC!$F$1:$G$40,MATCH('RP2016'!C718,PDC!F:F,0),MATCH(PDC!$G$1,PDC!$F$1:$G$1,0))</f>
        <v>Activités informatiques et services d'information</v>
      </c>
      <c r="C718" t="s">
        <v>222</v>
      </c>
      <c r="D718" t="s">
        <v>131</v>
      </c>
      <c r="E718" t="s">
        <v>200</v>
      </c>
      <c r="F718" s="58">
        <v>300.68017952633102</v>
      </c>
      <c r="G718">
        <f t="shared" si="206"/>
        <v>300.68017952633102</v>
      </c>
      <c r="AC718" t="str">
        <f t="shared" si="202"/>
        <v>8411_Employés civils et agents de service de la Fonction Publique_2</v>
      </c>
      <c r="AD718" t="str">
        <f>INDEX(PDC!$I$1:$L$33,MATCH('RP2016'!AF718,PDC!I:I,0),MATCH(PDC!$K$1,PDC!$I$1:$L$1,0))</f>
        <v>Employés civils et agents de service de la Fonction Publique</v>
      </c>
      <c r="AE718" t="s">
        <v>200</v>
      </c>
      <c r="AF718" t="s">
        <v>282</v>
      </c>
      <c r="AG718" t="s">
        <v>139</v>
      </c>
      <c r="AH718" s="58">
        <v>560.01638161764299</v>
      </c>
      <c r="AI718">
        <f t="shared" si="203"/>
        <v>560.01638161764299</v>
      </c>
      <c r="BE718" t="str">
        <f t="shared" si="204"/>
        <v>8420_C1_TP1_SEXE1</v>
      </c>
      <c r="BF718">
        <v>1</v>
      </c>
      <c r="BG718" t="s">
        <v>199</v>
      </c>
      <c r="BH718" t="s">
        <v>314</v>
      </c>
      <c r="BI718" t="s">
        <v>157</v>
      </c>
      <c r="BJ718" s="61">
        <v>672.69201130372903</v>
      </c>
      <c r="BK718" s="61">
        <f t="shared" si="205"/>
        <v>672.69201130372903</v>
      </c>
    </row>
    <row r="719" spans="1:63" x14ac:dyDescent="0.35">
      <c r="A719" t="str">
        <f t="shared" si="201"/>
        <v>8407_Activités financières et d'assurance_1</v>
      </c>
      <c r="B719" t="str">
        <f>INDEX(PDC!$F$1:$G$40,MATCH('RP2016'!C719,PDC!F:F,0),MATCH(PDC!$G$1,PDC!$F$1:$G$1,0))</f>
        <v>Activités financières et d'assurance</v>
      </c>
      <c r="C719" t="s">
        <v>223</v>
      </c>
      <c r="D719" t="s">
        <v>131</v>
      </c>
      <c r="E719" t="s">
        <v>199</v>
      </c>
      <c r="F719" s="58">
        <v>838.98717539366805</v>
      </c>
      <c r="G719">
        <f t="shared" si="206"/>
        <v>838.98717539366805</v>
      </c>
      <c r="AC719" t="str">
        <f t="shared" si="202"/>
        <v>8411_Policiers et militaires_1</v>
      </c>
      <c r="AD719" t="str">
        <f>INDEX(PDC!$I$1:$L$33,MATCH('RP2016'!AF719,PDC!I:I,0),MATCH(PDC!$K$1,PDC!$I$1:$L$1,0))</f>
        <v>Policiers et militaires</v>
      </c>
      <c r="AE719" t="s">
        <v>199</v>
      </c>
      <c r="AF719" t="s">
        <v>283</v>
      </c>
      <c r="AG719" t="s">
        <v>139</v>
      </c>
      <c r="AH719" s="58">
        <v>169.59204350771199</v>
      </c>
      <c r="AI719">
        <f t="shared" si="203"/>
        <v>169.59204350771199</v>
      </c>
      <c r="BE719" t="str">
        <f t="shared" si="204"/>
        <v>8420_C1_TP2_SEXE1</v>
      </c>
      <c r="BF719">
        <v>1</v>
      </c>
      <c r="BG719" t="s">
        <v>200</v>
      </c>
      <c r="BH719" t="s">
        <v>314</v>
      </c>
      <c r="BI719" t="s">
        <v>157</v>
      </c>
      <c r="BJ719" s="61">
        <v>17.692540140976998</v>
      </c>
      <c r="BK719" s="61">
        <f t="shared" si="205"/>
        <v>17.692540140976998</v>
      </c>
    </row>
    <row r="720" spans="1:63" x14ac:dyDescent="0.35">
      <c r="A720" t="str">
        <f t="shared" si="201"/>
        <v>8407_Activités financières et d'assurance_2</v>
      </c>
      <c r="B720" t="str">
        <f>INDEX(PDC!$F$1:$G$40,MATCH('RP2016'!C720,PDC!F:F,0),MATCH(PDC!$G$1,PDC!$F$1:$G$1,0))</f>
        <v>Activités financières et d'assurance</v>
      </c>
      <c r="C720" t="s">
        <v>223</v>
      </c>
      <c r="D720" t="s">
        <v>131</v>
      </c>
      <c r="E720" t="s">
        <v>200</v>
      </c>
      <c r="F720" s="58">
        <v>1610.48761954309</v>
      </c>
      <c r="G720">
        <f t="shared" si="206"/>
        <v>1610.48761954309</v>
      </c>
      <c r="AC720" t="str">
        <f t="shared" si="202"/>
        <v>8411_Policiers et militaires_2</v>
      </c>
      <c r="AD720" t="str">
        <f>INDEX(PDC!$I$1:$L$33,MATCH('RP2016'!AF720,PDC!I:I,0),MATCH(PDC!$K$1,PDC!$I$1:$L$1,0))</f>
        <v>Policiers et militaires</v>
      </c>
      <c r="AE720" t="s">
        <v>200</v>
      </c>
      <c r="AF720" t="s">
        <v>283</v>
      </c>
      <c r="AG720" t="s">
        <v>139</v>
      </c>
      <c r="AH720" s="58">
        <v>29.625631933758701</v>
      </c>
      <c r="AI720">
        <f t="shared" si="203"/>
        <v>29.625631933758701</v>
      </c>
      <c r="BE720" t="str">
        <f t="shared" si="204"/>
        <v>8420_C3_TP1_SEXE1</v>
      </c>
      <c r="BF720">
        <v>1</v>
      </c>
      <c r="BG720" t="s">
        <v>199</v>
      </c>
      <c r="BH720" t="s">
        <v>315</v>
      </c>
      <c r="BI720" t="s">
        <v>157</v>
      </c>
      <c r="BJ720" s="61">
        <v>402.96906517486201</v>
      </c>
      <c r="BK720" s="61">
        <f t="shared" si="205"/>
        <v>402.96906517486201</v>
      </c>
    </row>
    <row r="721" spans="1:63" x14ac:dyDescent="0.35">
      <c r="A721" t="str">
        <f t="shared" si="201"/>
        <v>8407_Activités immobilières_1</v>
      </c>
      <c r="B721" t="str">
        <f>INDEX(PDC!$F$1:$G$40,MATCH('RP2016'!C721,PDC!F:F,0),MATCH(PDC!$G$1,PDC!$F$1:$G$1,0))</f>
        <v>Activités immobilières</v>
      </c>
      <c r="C721" t="s">
        <v>224</v>
      </c>
      <c r="D721" t="s">
        <v>131</v>
      </c>
      <c r="E721" t="s">
        <v>199</v>
      </c>
      <c r="F721" s="58">
        <v>380.48804437486802</v>
      </c>
      <c r="G721">
        <f t="shared" si="206"/>
        <v>380.48804437486802</v>
      </c>
      <c r="AC721" t="str">
        <f t="shared" si="202"/>
        <v>8411_Employés administratifs d'entreprise_1</v>
      </c>
      <c r="AD721" t="str">
        <f>INDEX(PDC!$I$1:$L$33,MATCH('RP2016'!AF721,PDC!I:I,0),MATCH(PDC!$K$1,PDC!$I$1:$L$1,0))</f>
        <v>Employés administratifs d'entreprise</v>
      </c>
      <c r="AE721" t="s">
        <v>199</v>
      </c>
      <c r="AF721" t="s">
        <v>284</v>
      </c>
      <c r="AG721" t="s">
        <v>139</v>
      </c>
      <c r="AH721" s="58">
        <v>62.8552010688324</v>
      </c>
      <c r="AI721">
        <f t="shared" si="203"/>
        <v>62.8552010688324</v>
      </c>
      <c r="BE721" t="str">
        <f t="shared" si="204"/>
        <v>8420_C3_TP2_SEXE1</v>
      </c>
      <c r="BF721">
        <v>1</v>
      </c>
      <c r="BG721" t="s">
        <v>200</v>
      </c>
      <c r="BH721" t="s">
        <v>315</v>
      </c>
      <c r="BI721" t="s">
        <v>157</v>
      </c>
      <c r="BJ721" s="83">
        <v>4.8535564853556501</v>
      </c>
      <c r="BK721" s="61" t="str">
        <f t="shared" si="205"/>
        <v>(s)</v>
      </c>
    </row>
    <row r="722" spans="1:63" x14ac:dyDescent="0.35">
      <c r="A722" t="str">
        <f t="shared" si="201"/>
        <v>8407_Activités immobilières_2</v>
      </c>
      <c r="B722" t="str">
        <f>INDEX(PDC!$F$1:$G$40,MATCH('RP2016'!C722,PDC!F:F,0),MATCH(PDC!$G$1,PDC!$F$1:$G$1,0))</f>
        <v>Activités immobilières</v>
      </c>
      <c r="C722" t="s">
        <v>224</v>
      </c>
      <c r="D722" t="s">
        <v>131</v>
      </c>
      <c r="E722" t="s">
        <v>200</v>
      </c>
      <c r="F722" s="58">
        <v>512.29469425660795</v>
      </c>
      <c r="G722">
        <f t="shared" si="206"/>
        <v>512.29469425660795</v>
      </c>
      <c r="AC722" t="str">
        <f t="shared" si="202"/>
        <v>8411_Employés administratifs d'entreprise_2</v>
      </c>
      <c r="AD722" t="str">
        <f>INDEX(PDC!$I$1:$L$33,MATCH('RP2016'!AF722,PDC!I:I,0),MATCH(PDC!$K$1,PDC!$I$1:$L$1,0))</f>
        <v>Employés administratifs d'entreprise</v>
      </c>
      <c r="AE722" t="s">
        <v>200</v>
      </c>
      <c r="AF722" t="s">
        <v>284</v>
      </c>
      <c r="AG722" t="s">
        <v>139</v>
      </c>
      <c r="AH722" s="58">
        <v>683.53027753458002</v>
      </c>
      <c r="AI722">
        <f t="shared" si="203"/>
        <v>683.53027753458002</v>
      </c>
      <c r="BE722" t="str">
        <f t="shared" si="204"/>
        <v>8420_C4_TP1_SEXE1</v>
      </c>
      <c r="BF722">
        <v>1</v>
      </c>
      <c r="BG722" t="s">
        <v>199</v>
      </c>
      <c r="BH722" t="s">
        <v>316</v>
      </c>
      <c r="BI722" t="s">
        <v>157</v>
      </c>
      <c r="BJ722" s="61">
        <v>103.813936874962</v>
      </c>
      <c r="BK722" s="61">
        <f t="shared" si="205"/>
        <v>103.813936874962</v>
      </c>
    </row>
    <row r="723" spans="1:63" x14ac:dyDescent="0.35">
      <c r="A723" t="str">
        <f t="shared" si="201"/>
        <v>8407_Activités juridiques, comptables, de gestion, d'architecture, d'ingénierie, de contrôle et d'analyses techniques_1</v>
      </c>
      <c r="B723" t="str">
        <f>INDEX(PDC!$F$1:$G$40,MATCH('RP2016'!C723,PDC!F:F,0),MATCH(PDC!$G$1,PDC!$F$1:$G$1,0))</f>
        <v>Activités juridiques, comptables, de gestion, d'architecture, d'ingénierie, de contrôle et d'analyses techniques</v>
      </c>
      <c r="C723" t="s">
        <v>225</v>
      </c>
      <c r="D723" t="s">
        <v>131</v>
      </c>
      <c r="E723" t="s">
        <v>199</v>
      </c>
      <c r="F723" s="58">
        <v>1792.5970001917999</v>
      </c>
      <c r="G723">
        <f t="shared" si="206"/>
        <v>1792.5970001917999</v>
      </c>
      <c r="AC723" t="str">
        <f t="shared" si="202"/>
        <v>8411_Employés de commerce_1</v>
      </c>
      <c r="AD723" t="str">
        <f>INDEX(PDC!$I$1:$L$33,MATCH('RP2016'!AF723,PDC!I:I,0),MATCH(PDC!$K$1,PDC!$I$1:$L$1,0))</f>
        <v>Employés de commerce</v>
      </c>
      <c r="AE723" t="s">
        <v>199</v>
      </c>
      <c r="AF723" t="s">
        <v>285</v>
      </c>
      <c r="AG723" t="s">
        <v>139</v>
      </c>
      <c r="AH723" s="58">
        <v>316.47862420466998</v>
      </c>
      <c r="AI723">
        <f t="shared" si="203"/>
        <v>316.47862420466998</v>
      </c>
      <c r="BE723" t="str">
        <f t="shared" si="204"/>
        <v>8420_C4_TP2_SEXE1</v>
      </c>
      <c r="BF723">
        <v>1</v>
      </c>
      <c r="BG723" t="s">
        <v>200</v>
      </c>
      <c r="BH723" t="s">
        <v>316</v>
      </c>
      <c r="BI723" t="s">
        <v>157</v>
      </c>
      <c r="BJ723" s="83">
        <v>4.8657629958702397</v>
      </c>
      <c r="BK723" s="61" t="str">
        <f t="shared" si="205"/>
        <v>(s)</v>
      </c>
    </row>
    <row r="724" spans="1:63" x14ac:dyDescent="0.35">
      <c r="A724" t="str">
        <f t="shared" si="201"/>
        <v>8407_Activités juridiques, comptables, de gestion, d'architecture, d'ingénierie, de contrôle et d'analyses techniques_2</v>
      </c>
      <c r="B724" t="str">
        <f>INDEX(PDC!$F$1:$G$40,MATCH('RP2016'!C724,PDC!F:F,0),MATCH(PDC!$G$1,PDC!$F$1:$G$1,0))</f>
        <v>Activités juridiques, comptables, de gestion, d'architecture, d'ingénierie, de contrôle et d'analyses techniques</v>
      </c>
      <c r="C724" t="s">
        <v>225</v>
      </c>
      <c r="D724" t="s">
        <v>131</v>
      </c>
      <c r="E724" t="s">
        <v>200</v>
      </c>
      <c r="F724" s="58">
        <v>2125.8433739871102</v>
      </c>
      <c r="G724">
        <f t="shared" si="206"/>
        <v>2125.8433739871102</v>
      </c>
      <c r="AC724" t="str">
        <f t="shared" si="202"/>
        <v>8411_Employés de commerce_2</v>
      </c>
      <c r="AD724" t="str">
        <f>INDEX(PDC!$I$1:$L$33,MATCH('RP2016'!AF724,PDC!I:I,0),MATCH(PDC!$K$1,PDC!$I$1:$L$1,0))</f>
        <v>Employés de commerce</v>
      </c>
      <c r="AE724" t="s">
        <v>200</v>
      </c>
      <c r="AF724" t="s">
        <v>285</v>
      </c>
      <c r="AG724" t="s">
        <v>139</v>
      </c>
      <c r="AH724" s="58">
        <v>884.67566976361104</v>
      </c>
      <c r="AI724">
        <f t="shared" si="203"/>
        <v>884.67566976361104</v>
      </c>
      <c r="BE724" t="str">
        <f t="shared" si="204"/>
        <v>8420_C5_TP1_SEXE1</v>
      </c>
      <c r="BF724">
        <v>1</v>
      </c>
      <c r="BG724" t="s">
        <v>199</v>
      </c>
      <c r="BH724" t="s">
        <v>317</v>
      </c>
      <c r="BI724" t="s">
        <v>157</v>
      </c>
      <c r="BJ724" s="61">
        <v>3438.2342149803599</v>
      </c>
      <c r="BK724" s="61">
        <f t="shared" si="205"/>
        <v>3438.2342149803599</v>
      </c>
    </row>
    <row r="725" spans="1:63" x14ac:dyDescent="0.35">
      <c r="A725" t="str">
        <f t="shared" si="201"/>
        <v>8407_Recherche-développement scientifique_1</v>
      </c>
      <c r="B725" t="str">
        <f>INDEX(PDC!$F$1:$G$40,MATCH('RP2016'!C725,PDC!F:F,0),MATCH(PDC!$G$1,PDC!$F$1:$G$1,0))</f>
        <v>Recherche-développement scientifique</v>
      </c>
      <c r="C725" t="s">
        <v>226</v>
      </c>
      <c r="D725" t="s">
        <v>131</v>
      </c>
      <c r="E725" t="s">
        <v>199</v>
      </c>
      <c r="F725" s="58">
        <v>309.60990519938002</v>
      </c>
      <c r="G725">
        <f t="shared" si="206"/>
        <v>309.60990519938002</v>
      </c>
      <c r="AC725" t="str">
        <f t="shared" si="202"/>
        <v>8411_Personnels des services directs aux particuliers_1</v>
      </c>
      <c r="AD725" t="str">
        <f>INDEX(PDC!$I$1:$L$33,MATCH('RP2016'!AF725,PDC!I:I,0),MATCH(PDC!$K$1,PDC!$I$1:$L$1,0))</f>
        <v>Personnels des services directs aux particuliers</v>
      </c>
      <c r="AE725" t="s">
        <v>199</v>
      </c>
      <c r="AF725" t="s">
        <v>286</v>
      </c>
      <c r="AG725" t="s">
        <v>139</v>
      </c>
      <c r="AH725" s="58">
        <v>218.91509902052599</v>
      </c>
      <c r="AI725">
        <f t="shared" si="203"/>
        <v>218.91509902052599</v>
      </c>
      <c r="BE725" t="str">
        <f t="shared" si="204"/>
        <v>8420_C5_TP2_SEXE1</v>
      </c>
      <c r="BF725">
        <v>1</v>
      </c>
      <c r="BG725" t="s">
        <v>200</v>
      </c>
      <c r="BH725" t="s">
        <v>317</v>
      </c>
      <c r="BI725" t="s">
        <v>157</v>
      </c>
      <c r="BJ725" s="61">
        <v>165.466821307478</v>
      </c>
      <c r="BK725" s="61">
        <f t="shared" si="205"/>
        <v>165.466821307478</v>
      </c>
    </row>
    <row r="726" spans="1:63" x14ac:dyDescent="0.35">
      <c r="A726" t="str">
        <f t="shared" si="201"/>
        <v>8407_Recherche-développement scientifique_2</v>
      </c>
      <c r="B726" t="str">
        <f>INDEX(PDC!$F$1:$G$40,MATCH('RP2016'!C726,PDC!F:F,0),MATCH(PDC!$G$1,PDC!$F$1:$G$1,0))</f>
        <v>Recherche-développement scientifique</v>
      </c>
      <c r="C726" t="s">
        <v>226</v>
      </c>
      <c r="D726" t="s">
        <v>131</v>
      </c>
      <c r="E726" t="s">
        <v>200</v>
      </c>
      <c r="F726" s="58">
        <v>136.436536216604</v>
      </c>
      <c r="G726">
        <f t="shared" si="206"/>
        <v>136.436536216604</v>
      </c>
      <c r="AC726" t="str">
        <f t="shared" si="202"/>
        <v>8411_Personnels des services directs aux particuliers_2</v>
      </c>
      <c r="AD726" t="str">
        <f>INDEX(PDC!$I$1:$L$33,MATCH('RP2016'!AF726,PDC!I:I,0),MATCH(PDC!$K$1,PDC!$I$1:$L$1,0))</f>
        <v>Personnels des services directs aux particuliers</v>
      </c>
      <c r="AE726" t="s">
        <v>200</v>
      </c>
      <c r="AF726" t="s">
        <v>286</v>
      </c>
      <c r="AG726" t="s">
        <v>139</v>
      </c>
      <c r="AH726" s="58">
        <v>984.295289571117</v>
      </c>
      <c r="AI726">
        <f t="shared" si="203"/>
        <v>984.295289571117</v>
      </c>
      <c r="BE726" t="str">
        <f t="shared" si="204"/>
        <v>8420_DE_TP1_SEXE1</v>
      </c>
      <c r="BF726">
        <v>1</v>
      </c>
      <c r="BG726" t="s">
        <v>199</v>
      </c>
      <c r="BH726" t="s">
        <v>318</v>
      </c>
      <c r="BI726" t="s">
        <v>157</v>
      </c>
      <c r="BJ726" s="61">
        <v>231.77151905399501</v>
      </c>
      <c r="BK726" s="61">
        <f t="shared" si="205"/>
        <v>231.77151905399501</v>
      </c>
    </row>
    <row r="727" spans="1:63" x14ac:dyDescent="0.35">
      <c r="A727" t="str">
        <f t="shared" si="201"/>
        <v>8407_Autres activités spécialisées, scientifiques et techniques_1</v>
      </c>
      <c r="B727" t="str">
        <f>INDEX(PDC!$F$1:$G$40,MATCH('RP2016'!C727,PDC!F:F,0),MATCH(PDC!$G$1,PDC!$F$1:$G$1,0))</f>
        <v>Autres activités spécialisées, scientifiques et techniques</v>
      </c>
      <c r="C727" t="s">
        <v>227</v>
      </c>
      <c r="D727" t="s">
        <v>131</v>
      </c>
      <c r="E727" t="s">
        <v>199</v>
      </c>
      <c r="F727" s="58">
        <v>312.81328479377498</v>
      </c>
      <c r="G727">
        <f t="shared" si="206"/>
        <v>312.81328479377498</v>
      </c>
      <c r="AC727" t="str">
        <f t="shared" si="202"/>
        <v>8411_Ouvriers qualifiés de type industriel_1</v>
      </c>
      <c r="AD727" t="str">
        <f>INDEX(PDC!$I$1:$L$33,MATCH('RP2016'!AF727,PDC!I:I,0),MATCH(PDC!$K$1,PDC!$I$1:$L$1,0))</f>
        <v>Ouvriers qualifiés de type industriel</v>
      </c>
      <c r="AE727" t="s">
        <v>199</v>
      </c>
      <c r="AF727" t="s">
        <v>287</v>
      </c>
      <c r="AG727" t="s">
        <v>139</v>
      </c>
      <c r="AH727" s="58">
        <v>919.42073941809599</v>
      </c>
      <c r="AI727">
        <f t="shared" si="203"/>
        <v>919.42073941809599</v>
      </c>
      <c r="BE727" t="str">
        <f t="shared" si="204"/>
        <v>8420_DE_TP2_SEXE1</v>
      </c>
      <c r="BF727">
        <v>1</v>
      </c>
      <c r="BG727" t="s">
        <v>200</v>
      </c>
      <c r="BH727" t="s">
        <v>318</v>
      </c>
      <c r="BI727" t="s">
        <v>157</v>
      </c>
      <c r="BJ727" s="61">
        <v>13.0309046788736</v>
      </c>
      <c r="BK727" s="61">
        <f t="shared" si="205"/>
        <v>13.0309046788736</v>
      </c>
    </row>
    <row r="728" spans="1:63" x14ac:dyDescent="0.35">
      <c r="A728" t="str">
        <f t="shared" si="201"/>
        <v>8407_Autres activités spécialisées, scientifiques et techniques_2</v>
      </c>
      <c r="B728" t="str">
        <f>INDEX(PDC!$F$1:$G$40,MATCH('RP2016'!C728,PDC!F:F,0),MATCH(PDC!$G$1,PDC!$F$1:$G$1,0))</f>
        <v>Autres activités spécialisées, scientifiques et techniques</v>
      </c>
      <c r="C728" t="s">
        <v>227</v>
      </c>
      <c r="D728" t="s">
        <v>131</v>
      </c>
      <c r="E728" t="s">
        <v>200</v>
      </c>
      <c r="F728" s="58">
        <v>202.75056818461201</v>
      </c>
      <c r="G728">
        <f t="shared" si="206"/>
        <v>202.75056818461201</v>
      </c>
      <c r="AC728" t="str">
        <f t="shared" si="202"/>
        <v>8411_Ouvriers qualifiés de type industriel_2</v>
      </c>
      <c r="AD728" t="str">
        <f>INDEX(PDC!$I$1:$L$33,MATCH('RP2016'!AF728,PDC!I:I,0),MATCH(PDC!$K$1,PDC!$I$1:$L$1,0))</f>
        <v>Ouvriers qualifiés de type industriel</v>
      </c>
      <c r="AE728" t="s">
        <v>200</v>
      </c>
      <c r="AF728" t="s">
        <v>287</v>
      </c>
      <c r="AG728" t="s">
        <v>139</v>
      </c>
      <c r="AH728" s="58">
        <v>85.515962442279303</v>
      </c>
      <c r="AI728">
        <f t="shared" si="203"/>
        <v>85.515962442279303</v>
      </c>
      <c r="BE728" t="str">
        <f t="shared" si="204"/>
        <v>8420_FZ_TP1_SEXE1</v>
      </c>
      <c r="BF728">
        <v>1</v>
      </c>
      <c r="BG728" t="s">
        <v>199</v>
      </c>
      <c r="BH728" t="s">
        <v>216</v>
      </c>
      <c r="BI728" t="s">
        <v>157</v>
      </c>
      <c r="BJ728" s="61">
        <v>1519.1236193878899</v>
      </c>
      <c r="BK728" s="61">
        <f t="shared" si="205"/>
        <v>1519.1236193878899</v>
      </c>
    </row>
    <row r="729" spans="1:63" x14ac:dyDescent="0.35">
      <c r="A729" t="str">
        <f t="shared" si="201"/>
        <v>8407_Activités de services administratifs et de soutien_1</v>
      </c>
      <c r="B729" t="str">
        <f>INDEX(PDC!$F$1:$G$40,MATCH('RP2016'!C729,PDC!F:F,0),MATCH(PDC!$G$1,PDC!$F$1:$G$1,0))</f>
        <v>Activités de services administratifs et de soutien</v>
      </c>
      <c r="C729" t="s">
        <v>228</v>
      </c>
      <c r="D729" t="s">
        <v>131</v>
      </c>
      <c r="E729" t="s">
        <v>199</v>
      </c>
      <c r="F729" s="58">
        <v>2756.4479261306001</v>
      </c>
      <c r="G729">
        <f t="shared" si="206"/>
        <v>2756.4479261306001</v>
      </c>
      <c r="AC729" t="str">
        <f t="shared" si="202"/>
        <v>8411_Ouvriers qualifiés de type artisanal_1</v>
      </c>
      <c r="AD729" t="str">
        <f>INDEX(PDC!$I$1:$L$33,MATCH('RP2016'!AF729,PDC!I:I,0),MATCH(PDC!$K$1,PDC!$I$1:$L$1,0))</f>
        <v>Ouvriers qualifiés de type artisanal</v>
      </c>
      <c r="AE729" t="s">
        <v>199</v>
      </c>
      <c r="AF729" t="s">
        <v>107</v>
      </c>
      <c r="AG729" t="s">
        <v>139</v>
      </c>
      <c r="AH729" s="58">
        <v>744.26560866901798</v>
      </c>
      <c r="AI729">
        <f t="shared" si="203"/>
        <v>744.26560866901798</v>
      </c>
      <c r="BE729" t="str">
        <f t="shared" si="204"/>
        <v>8420_FZ_TP2_SEXE1</v>
      </c>
      <c r="BF729">
        <v>1</v>
      </c>
      <c r="BG729" t="s">
        <v>200</v>
      </c>
      <c r="BH729" t="s">
        <v>216</v>
      </c>
      <c r="BI729" t="s">
        <v>157</v>
      </c>
      <c r="BJ729" s="61">
        <v>99.663408848822101</v>
      </c>
      <c r="BK729" s="61">
        <f t="shared" si="205"/>
        <v>99.663408848822101</v>
      </c>
    </row>
    <row r="730" spans="1:63" x14ac:dyDescent="0.35">
      <c r="A730" t="str">
        <f t="shared" si="201"/>
        <v>8407_Activités de services administratifs et de soutien_2</v>
      </c>
      <c r="B730" t="str">
        <f>INDEX(PDC!$F$1:$G$40,MATCH('RP2016'!C730,PDC!F:F,0),MATCH(PDC!$G$1,PDC!$F$1:$G$1,0))</f>
        <v>Activités de services administratifs et de soutien</v>
      </c>
      <c r="C730" t="s">
        <v>228</v>
      </c>
      <c r="D730" t="s">
        <v>131</v>
      </c>
      <c r="E730" t="s">
        <v>200</v>
      </c>
      <c r="F730" s="58">
        <v>2133.25168695413</v>
      </c>
      <c r="G730">
        <f t="shared" si="206"/>
        <v>2133.25168695413</v>
      </c>
      <c r="AC730" t="str">
        <f t="shared" si="202"/>
        <v>8411_Ouvriers qualifiés de type artisanal_2</v>
      </c>
      <c r="AD730" t="str">
        <f>INDEX(PDC!$I$1:$L$33,MATCH('RP2016'!AF730,PDC!I:I,0),MATCH(PDC!$K$1,PDC!$I$1:$L$1,0))</f>
        <v>Ouvriers qualifiés de type artisanal</v>
      </c>
      <c r="AE730" t="s">
        <v>200</v>
      </c>
      <c r="AF730" t="s">
        <v>107</v>
      </c>
      <c r="AG730" t="s">
        <v>139</v>
      </c>
      <c r="AH730" s="58">
        <v>113.538784043345</v>
      </c>
      <c r="AI730">
        <f t="shared" si="203"/>
        <v>113.538784043345</v>
      </c>
      <c r="BE730" t="str">
        <f t="shared" si="204"/>
        <v>8420_GZ_TP1_SEXE1</v>
      </c>
      <c r="BF730">
        <v>1</v>
      </c>
      <c r="BG730" t="s">
        <v>199</v>
      </c>
      <c r="BH730" t="s">
        <v>217</v>
      </c>
      <c r="BI730" t="s">
        <v>157</v>
      </c>
      <c r="BJ730" s="61">
        <v>1035.8711963896601</v>
      </c>
      <c r="BK730" s="61">
        <f t="shared" si="205"/>
        <v>1035.8711963896601</v>
      </c>
    </row>
    <row r="731" spans="1:63" x14ac:dyDescent="0.35">
      <c r="A731" t="str">
        <f t="shared" si="201"/>
        <v>8407_Administration publique_1</v>
      </c>
      <c r="B731" t="str">
        <f>INDEX(PDC!$F$1:$G$40,MATCH('RP2016'!C731,PDC!F:F,0),MATCH(PDC!$G$1,PDC!$F$1:$G$1,0))</f>
        <v>Administration publique</v>
      </c>
      <c r="C731" t="s">
        <v>229</v>
      </c>
      <c r="D731" t="s">
        <v>131</v>
      </c>
      <c r="E731" t="s">
        <v>199</v>
      </c>
      <c r="F731" s="58">
        <v>1623.56023614534</v>
      </c>
      <c r="G731">
        <f t="shared" si="206"/>
        <v>1623.56023614534</v>
      </c>
      <c r="AA731" s="77"/>
      <c r="AC731" t="str">
        <f t="shared" si="202"/>
        <v>8411_Chauffeurs_1</v>
      </c>
      <c r="AD731" t="str">
        <f>INDEX(PDC!$I$1:$L$33,MATCH('RP2016'!AF731,PDC!I:I,0),MATCH(PDC!$K$1,PDC!$I$1:$L$1,0))</f>
        <v>Chauffeurs</v>
      </c>
      <c r="AE731" t="s">
        <v>199</v>
      </c>
      <c r="AF731" t="s">
        <v>288</v>
      </c>
      <c r="AG731" t="s">
        <v>139</v>
      </c>
      <c r="AH731" s="58">
        <v>306.32170984963898</v>
      </c>
      <c r="AI731">
        <f t="shared" si="203"/>
        <v>306.32170984963898</v>
      </c>
      <c r="BE731" t="str">
        <f t="shared" si="204"/>
        <v>8420_GZ_TP2_SEXE1</v>
      </c>
      <c r="BF731">
        <v>1</v>
      </c>
      <c r="BG731" t="s">
        <v>200</v>
      </c>
      <c r="BH731" t="s">
        <v>217</v>
      </c>
      <c r="BI731" t="s">
        <v>157</v>
      </c>
      <c r="BJ731" s="61">
        <v>65.385194181167705</v>
      </c>
      <c r="BK731" s="61">
        <f t="shared" si="205"/>
        <v>65.385194181167705</v>
      </c>
    </row>
    <row r="732" spans="1:63" x14ac:dyDescent="0.35">
      <c r="A732" t="str">
        <f t="shared" si="201"/>
        <v>8407_Administration publique_2</v>
      </c>
      <c r="B732" t="str">
        <f>INDEX(PDC!$F$1:$G$40,MATCH('RP2016'!C732,PDC!F:F,0),MATCH(PDC!$G$1,PDC!$F$1:$G$1,0))</f>
        <v>Administration publique</v>
      </c>
      <c r="C732" t="s">
        <v>229</v>
      </c>
      <c r="D732" t="s">
        <v>131</v>
      </c>
      <c r="E732" t="s">
        <v>200</v>
      </c>
      <c r="F732" s="58">
        <v>1692.6938778926601</v>
      </c>
      <c r="G732">
        <f t="shared" si="206"/>
        <v>1692.6938778926601</v>
      </c>
      <c r="AC732" t="str">
        <f t="shared" si="202"/>
        <v>8411_Chauffeurs_2</v>
      </c>
      <c r="AD732" t="str">
        <f>INDEX(PDC!$I$1:$L$33,MATCH('RP2016'!AF732,PDC!I:I,0),MATCH(PDC!$K$1,PDC!$I$1:$L$1,0))</f>
        <v>Chauffeurs</v>
      </c>
      <c r="AE732" t="s">
        <v>200</v>
      </c>
      <c r="AF732" t="s">
        <v>288</v>
      </c>
      <c r="AG732" t="s">
        <v>139</v>
      </c>
      <c r="AH732" s="58">
        <v>25.147780458369599</v>
      </c>
      <c r="AI732">
        <f t="shared" si="203"/>
        <v>25.147780458369599</v>
      </c>
      <c r="BE732" t="str">
        <f t="shared" si="204"/>
        <v>8420_HZ_TP1_SEXE1</v>
      </c>
      <c r="BF732">
        <v>1</v>
      </c>
      <c r="BG732" t="s">
        <v>199</v>
      </c>
      <c r="BH732" t="s">
        <v>218</v>
      </c>
      <c r="BI732" t="s">
        <v>157</v>
      </c>
      <c r="BJ732" s="61">
        <v>383.28451138072597</v>
      </c>
      <c r="BK732" s="61">
        <f t="shared" si="205"/>
        <v>383.28451138072597</v>
      </c>
    </row>
    <row r="733" spans="1:63" x14ac:dyDescent="0.35">
      <c r="A733" t="str">
        <f t="shared" si="201"/>
        <v>8407_Enseignement_1</v>
      </c>
      <c r="B733" t="str">
        <f>INDEX(PDC!$F$1:$G$40,MATCH('RP2016'!C733,PDC!F:F,0),MATCH(PDC!$G$1,PDC!$F$1:$G$1,0))</f>
        <v>Enseignement</v>
      </c>
      <c r="C733" t="s">
        <v>230</v>
      </c>
      <c r="D733" t="s">
        <v>131</v>
      </c>
      <c r="E733" t="s">
        <v>199</v>
      </c>
      <c r="F733" s="58">
        <v>1006.45074468358</v>
      </c>
      <c r="G733">
        <f t="shared" si="206"/>
        <v>1006.45074468358</v>
      </c>
      <c r="AC733" t="str">
        <f t="shared" si="202"/>
        <v>8411_Ouvriers qualifiés de la manutention, du magasinage et du transport_1</v>
      </c>
      <c r="AD733" t="str">
        <f>INDEX(PDC!$I$1:$L$33,MATCH('RP2016'!AF733,PDC!I:I,0),MATCH(PDC!$K$1,PDC!$I$1:$L$1,0))</f>
        <v>Ouvriers qualifiés de la manutention, du magasinage et du transport</v>
      </c>
      <c r="AE733" t="s">
        <v>199</v>
      </c>
      <c r="AF733" t="s">
        <v>289</v>
      </c>
      <c r="AG733" t="s">
        <v>139</v>
      </c>
      <c r="AH733" s="58">
        <v>406.84428310951802</v>
      </c>
      <c r="AI733">
        <f t="shared" si="203"/>
        <v>406.84428310951802</v>
      </c>
      <c r="BE733" t="str">
        <f t="shared" si="204"/>
        <v>8420_HZ_TP2_SEXE1</v>
      </c>
      <c r="BF733">
        <v>1</v>
      </c>
      <c r="BG733" t="s">
        <v>200</v>
      </c>
      <c r="BH733" t="s">
        <v>218</v>
      </c>
      <c r="BI733" t="s">
        <v>157</v>
      </c>
      <c r="BJ733" s="61">
        <v>75.325095080240303</v>
      </c>
      <c r="BK733" s="61">
        <f t="shared" si="205"/>
        <v>75.325095080240303</v>
      </c>
    </row>
    <row r="734" spans="1:63" x14ac:dyDescent="0.35">
      <c r="A734" t="str">
        <f t="shared" si="201"/>
        <v>8407_Enseignement_2</v>
      </c>
      <c r="B734" t="str">
        <f>INDEX(PDC!$F$1:$G$40,MATCH('RP2016'!C734,PDC!F:F,0),MATCH(PDC!$G$1,PDC!$F$1:$G$1,0))</f>
        <v>Enseignement</v>
      </c>
      <c r="C734" t="s">
        <v>230</v>
      </c>
      <c r="D734" t="s">
        <v>131</v>
      </c>
      <c r="E734" t="s">
        <v>200</v>
      </c>
      <c r="F734" s="58">
        <v>1830.05012149698</v>
      </c>
      <c r="G734">
        <f t="shared" si="206"/>
        <v>1830.05012149698</v>
      </c>
      <c r="AC734" t="str">
        <f t="shared" si="202"/>
        <v>8411_Ouvriers qualifiés de la manutention, du magasinage et du transport_2</v>
      </c>
      <c r="AD734" t="str">
        <f>INDEX(PDC!$I$1:$L$33,MATCH('RP2016'!AF734,PDC!I:I,0),MATCH(PDC!$K$1,PDC!$I$1:$L$1,0))</f>
        <v>Ouvriers qualifiés de la manutention, du magasinage et du transport</v>
      </c>
      <c r="AE734" t="s">
        <v>200</v>
      </c>
      <c r="AF734" t="s">
        <v>289</v>
      </c>
      <c r="AG734" t="s">
        <v>139</v>
      </c>
      <c r="AH734" s="58">
        <v>94.629424117518099</v>
      </c>
      <c r="AI734">
        <f t="shared" si="203"/>
        <v>94.629424117518099</v>
      </c>
      <c r="BE734" t="str">
        <f t="shared" si="204"/>
        <v>8420_IZ_TP1_SEXE1</v>
      </c>
      <c r="BF734">
        <v>1</v>
      </c>
      <c r="BG734" t="s">
        <v>199</v>
      </c>
      <c r="BH734" t="s">
        <v>219</v>
      </c>
      <c r="BI734" t="s">
        <v>157</v>
      </c>
      <c r="BJ734" s="61">
        <v>141.549228116949</v>
      </c>
      <c r="BK734" s="61">
        <f t="shared" si="205"/>
        <v>141.549228116949</v>
      </c>
    </row>
    <row r="735" spans="1:63" x14ac:dyDescent="0.35">
      <c r="A735" t="str">
        <f t="shared" si="201"/>
        <v>8407_Activités pour la santé humaine_1</v>
      </c>
      <c r="B735" t="str">
        <f>INDEX(PDC!$F$1:$G$40,MATCH('RP2016'!C735,PDC!F:F,0),MATCH(PDC!$G$1,PDC!$F$1:$G$1,0))</f>
        <v>Activités pour la santé humaine</v>
      </c>
      <c r="C735" t="s">
        <v>231</v>
      </c>
      <c r="D735" t="s">
        <v>131</v>
      </c>
      <c r="E735" t="s">
        <v>199</v>
      </c>
      <c r="F735" s="58">
        <v>647.54886463610796</v>
      </c>
      <c r="G735">
        <f t="shared" si="206"/>
        <v>647.54886463610796</v>
      </c>
      <c r="AC735" t="str">
        <f t="shared" si="202"/>
        <v>8411_Ouvriers non qualifiés de type industriel_1</v>
      </c>
      <c r="AD735" t="str">
        <f>INDEX(PDC!$I$1:$L$33,MATCH('RP2016'!AF735,PDC!I:I,0),MATCH(PDC!$K$1,PDC!$I$1:$L$1,0))</f>
        <v>Ouvriers non qualifiés de type industriel</v>
      </c>
      <c r="AE735" t="s">
        <v>199</v>
      </c>
      <c r="AF735" t="s">
        <v>290</v>
      </c>
      <c r="AG735" t="s">
        <v>139</v>
      </c>
      <c r="AH735" s="58">
        <v>665.86170185480398</v>
      </c>
      <c r="AI735">
        <f t="shared" si="203"/>
        <v>665.86170185480398</v>
      </c>
      <c r="BE735" t="str">
        <f t="shared" si="204"/>
        <v>8420_IZ_TP2_SEXE1</v>
      </c>
      <c r="BF735">
        <v>1</v>
      </c>
      <c r="BG735" t="s">
        <v>200</v>
      </c>
      <c r="BH735" t="s">
        <v>219</v>
      </c>
      <c r="BI735" t="s">
        <v>157</v>
      </c>
      <c r="BJ735" s="61">
        <v>31.362202655539999</v>
      </c>
      <c r="BK735" s="61">
        <f t="shared" si="205"/>
        <v>31.362202655539999</v>
      </c>
    </row>
    <row r="736" spans="1:63" x14ac:dyDescent="0.35">
      <c r="A736" t="str">
        <f t="shared" si="201"/>
        <v>8407_Activités pour la santé humaine_2</v>
      </c>
      <c r="B736" t="str">
        <f>INDEX(PDC!$F$1:$G$40,MATCH('RP2016'!C736,PDC!F:F,0),MATCH(PDC!$G$1,PDC!$F$1:$G$1,0))</f>
        <v>Activités pour la santé humaine</v>
      </c>
      <c r="C736" t="s">
        <v>231</v>
      </c>
      <c r="D736" t="s">
        <v>131</v>
      </c>
      <c r="E736" t="s">
        <v>200</v>
      </c>
      <c r="F736" s="58">
        <v>2291.85798370271</v>
      </c>
      <c r="G736">
        <f t="shared" si="206"/>
        <v>2291.85798370271</v>
      </c>
      <c r="AC736" t="str">
        <f t="shared" si="202"/>
        <v>8411_Ouvriers non qualifiés de type industriel_2</v>
      </c>
      <c r="AD736" t="str">
        <f>INDEX(PDC!$I$1:$L$33,MATCH('RP2016'!AF736,PDC!I:I,0),MATCH(PDC!$K$1,PDC!$I$1:$L$1,0))</f>
        <v>Ouvriers non qualifiés de type industriel</v>
      </c>
      <c r="AE736" t="s">
        <v>200</v>
      </c>
      <c r="AF736" t="s">
        <v>290</v>
      </c>
      <c r="AG736" t="s">
        <v>139</v>
      </c>
      <c r="AH736" s="58">
        <v>110.79376337870301</v>
      </c>
      <c r="AI736">
        <f t="shared" si="203"/>
        <v>110.79376337870301</v>
      </c>
      <c r="BE736" t="str">
        <f t="shared" si="204"/>
        <v>8420_JZ_TP1_SEXE1</v>
      </c>
      <c r="BF736">
        <v>1</v>
      </c>
      <c r="BG736" t="s">
        <v>199</v>
      </c>
      <c r="BH736" t="s">
        <v>319</v>
      </c>
      <c r="BI736" t="s">
        <v>157</v>
      </c>
      <c r="BJ736" s="61">
        <v>58.905709270908702</v>
      </c>
      <c r="BK736" s="61">
        <f t="shared" si="205"/>
        <v>58.905709270908702</v>
      </c>
    </row>
    <row r="737" spans="1:63" x14ac:dyDescent="0.35">
      <c r="A737" t="str">
        <f t="shared" si="201"/>
        <v>8407_Hébergement médico-social et social et action sociale sans hébergement_1</v>
      </c>
      <c r="B737" t="str">
        <f>INDEX(PDC!$F$1:$G$40,MATCH('RP2016'!C737,PDC!F:F,0),MATCH(PDC!$G$1,PDC!$F$1:$G$1,0))</f>
        <v>Hébergement médico-social et social et action sociale sans hébergement</v>
      </c>
      <c r="C737" t="s">
        <v>232</v>
      </c>
      <c r="D737" t="s">
        <v>131</v>
      </c>
      <c r="E737" t="s">
        <v>199</v>
      </c>
      <c r="F737" s="58">
        <v>1232.08293526393</v>
      </c>
      <c r="G737">
        <f t="shared" si="206"/>
        <v>1232.08293526393</v>
      </c>
      <c r="AC737" t="str">
        <f t="shared" si="202"/>
        <v>8411_Ouvriers non qualifiés de type artisanal_1</v>
      </c>
      <c r="AD737" t="str">
        <f>INDEX(PDC!$I$1:$L$33,MATCH('RP2016'!AF737,PDC!I:I,0),MATCH(PDC!$K$1,PDC!$I$1:$L$1,0))</f>
        <v>Ouvriers non qualifiés de type artisanal</v>
      </c>
      <c r="AE737" t="s">
        <v>199</v>
      </c>
      <c r="AF737" t="s">
        <v>291</v>
      </c>
      <c r="AG737" t="s">
        <v>139</v>
      </c>
      <c r="AH737" s="58">
        <v>410.30962861741699</v>
      </c>
      <c r="AI737">
        <f t="shared" si="203"/>
        <v>410.30962861741699</v>
      </c>
      <c r="BE737" t="str">
        <f t="shared" si="204"/>
        <v>8420_JZ_TP2_SEXE1</v>
      </c>
      <c r="BF737">
        <v>1</v>
      </c>
      <c r="BG737" t="s">
        <v>200</v>
      </c>
      <c r="BH737" t="s">
        <v>319</v>
      </c>
      <c r="BI737" t="s">
        <v>157</v>
      </c>
      <c r="BJ737" s="61">
        <v>29.933839936269901</v>
      </c>
      <c r="BK737" s="61">
        <f t="shared" si="205"/>
        <v>29.933839936269901</v>
      </c>
    </row>
    <row r="738" spans="1:63" x14ac:dyDescent="0.35">
      <c r="A738" t="str">
        <f t="shared" si="201"/>
        <v>8407_Hébergement médico-social et social et action sociale sans hébergement_2</v>
      </c>
      <c r="B738" t="str">
        <f>INDEX(PDC!$F$1:$G$40,MATCH('RP2016'!C738,PDC!F:F,0),MATCH(PDC!$G$1,PDC!$F$1:$G$1,0))</f>
        <v>Hébergement médico-social et social et action sociale sans hébergement</v>
      </c>
      <c r="C738" t="s">
        <v>232</v>
      </c>
      <c r="D738" t="s">
        <v>131</v>
      </c>
      <c r="E738" t="s">
        <v>200</v>
      </c>
      <c r="F738" s="58">
        <v>4822.7986728421702</v>
      </c>
      <c r="G738">
        <f t="shared" si="206"/>
        <v>4822.7986728421702</v>
      </c>
      <c r="AC738" t="str">
        <f t="shared" si="202"/>
        <v>8411_Ouvriers non qualifiés de type artisanal_2</v>
      </c>
      <c r="AD738" t="str">
        <f>INDEX(PDC!$I$1:$L$33,MATCH('RP2016'!AF738,PDC!I:I,0),MATCH(PDC!$K$1,PDC!$I$1:$L$1,0))</f>
        <v>Ouvriers non qualifiés de type artisanal</v>
      </c>
      <c r="AE738" t="s">
        <v>200</v>
      </c>
      <c r="AF738" t="s">
        <v>291</v>
      </c>
      <c r="AG738" t="s">
        <v>139</v>
      </c>
      <c r="AH738" s="58">
        <v>239.257609366266</v>
      </c>
      <c r="AI738">
        <f t="shared" si="203"/>
        <v>239.257609366266</v>
      </c>
      <c r="BE738" t="str">
        <f t="shared" si="204"/>
        <v>8420_KZ_TP1_SEXE1</v>
      </c>
      <c r="BF738">
        <v>1</v>
      </c>
      <c r="BG738" t="s">
        <v>199</v>
      </c>
      <c r="BH738" t="s">
        <v>223</v>
      </c>
      <c r="BI738" t="s">
        <v>157</v>
      </c>
      <c r="BJ738" s="61">
        <v>235.107014944871</v>
      </c>
      <c r="BK738" s="61">
        <f t="shared" si="205"/>
        <v>235.107014944871</v>
      </c>
    </row>
    <row r="739" spans="1:63" x14ac:dyDescent="0.35">
      <c r="A739" t="str">
        <f t="shared" si="201"/>
        <v>8407_Arts, spectacles et activités récréatives_1</v>
      </c>
      <c r="B739" t="str">
        <f>INDEX(PDC!$F$1:$G$40,MATCH('RP2016'!C739,PDC!F:F,0),MATCH(PDC!$G$1,PDC!$F$1:$G$1,0))</f>
        <v>Arts, spectacles et activités récréatives</v>
      </c>
      <c r="C739" t="s">
        <v>233</v>
      </c>
      <c r="D739" t="s">
        <v>131</v>
      </c>
      <c r="E739" t="s">
        <v>199</v>
      </c>
      <c r="F739" s="58">
        <v>657.925655565733</v>
      </c>
      <c r="G739">
        <f t="shared" si="206"/>
        <v>657.925655565733</v>
      </c>
      <c r="AC739" t="str">
        <f t="shared" si="202"/>
        <v>8411_Ouvriers agricoles_1</v>
      </c>
      <c r="AD739" t="str">
        <f>INDEX(PDC!$I$1:$L$33,MATCH('RP2016'!AF739,PDC!I:I,0),MATCH(PDC!$K$1,PDC!$I$1:$L$1,0))</f>
        <v>Ouvriers agricoles</v>
      </c>
      <c r="AE739" t="s">
        <v>199</v>
      </c>
      <c r="AF739" t="s">
        <v>109</v>
      </c>
      <c r="AG739" t="s">
        <v>139</v>
      </c>
      <c r="AH739" s="58">
        <v>76.675965826450707</v>
      </c>
      <c r="AI739">
        <f t="shared" si="203"/>
        <v>76.675965826450707</v>
      </c>
      <c r="BE739" t="str">
        <f t="shared" si="204"/>
        <v>8420_KZ_TP2_SEXE1</v>
      </c>
      <c r="BF739">
        <v>1</v>
      </c>
      <c r="BG739" t="s">
        <v>200</v>
      </c>
      <c r="BH739" t="s">
        <v>223</v>
      </c>
      <c r="BI739" t="s">
        <v>157</v>
      </c>
      <c r="BJ739" s="61">
        <v>5</v>
      </c>
      <c r="BK739" s="61">
        <f t="shared" si="205"/>
        <v>5</v>
      </c>
    </row>
    <row r="740" spans="1:63" x14ac:dyDescent="0.35">
      <c r="A740" t="str">
        <f t="shared" si="201"/>
        <v>8407_Arts, spectacles et activités récréatives_2</v>
      </c>
      <c r="B740" t="str">
        <f>INDEX(PDC!$F$1:$G$40,MATCH('RP2016'!C740,PDC!F:F,0),MATCH(PDC!$G$1,PDC!$F$1:$G$1,0))</f>
        <v>Arts, spectacles et activités récréatives</v>
      </c>
      <c r="C740" t="s">
        <v>233</v>
      </c>
      <c r="D740" t="s">
        <v>131</v>
      </c>
      <c r="E740" t="s">
        <v>200</v>
      </c>
      <c r="F740" s="58">
        <v>530.416896282023</v>
      </c>
      <c r="G740">
        <f t="shared" si="206"/>
        <v>530.416896282023</v>
      </c>
      <c r="AC740" t="str">
        <f t="shared" si="202"/>
        <v>8411_Ouvriers agricoles_2</v>
      </c>
      <c r="AD740" t="str">
        <f>INDEX(PDC!$I$1:$L$33,MATCH('RP2016'!AF740,PDC!I:I,0),MATCH(PDC!$K$1,PDC!$I$1:$L$1,0))</f>
        <v>Ouvriers agricoles</v>
      </c>
      <c r="AE740" t="s">
        <v>200</v>
      </c>
      <c r="AF740" t="s">
        <v>109</v>
      </c>
      <c r="AG740" t="s">
        <v>139</v>
      </c>
      <c r="AH740" s="58">
        <v>14.9441918434188</v>
      </c>
      <c r="AI740">
        <f t="shared" si="203"/>
        <v>14.9441918434188</v>
      </c>
      <c r="BE740" t="str">
        <f t="shared" si="204"/>
        <v>8420_LZ_TP1_SEXE1</v>
      </c>
      <c r="BF740">
        <v>1</v>
      </c>
      <c r="BG740" t="s">
        <v>199</v>
      </c>
      <c r="BH740" t="s">
        <v>224</v>
      </c>
      <c r="BI740" t="s">
        <v>157</v>
      </c>
      <c r="BJ740" s="61">
        <v>43.425073123145403</v>
      </c>
      <c r="BK740" s="61">
        <f t="shared" si="205"/>
        <v>43.425073123145403</v>
      </c>
    </row>
    <row r="741" spans="1:63" x14ac:dyDescent="0.35">
      <c r="A741" t="str">
        <f t="shared" si="201"/>
        <v>8407_Autres activités de services _1</v>
      </c>
      <c r="B741" t="str">
        <f>INDEX(PDC!$F$1:$G$40,MATCH('RP2016'!C741,PDC!F:F,0),MATCH(PDC!$G$1,PDC!$F$1:$G$1,0))</f>
        <v xml:space="preserve">Autres activités de services </v>
      </c>
      <c r="C741" t="s">
        <v>234</v>
      </c>
      <c r="D741" t="s">
        <v>131</v>
      </c>
      <c r="E741" t="s">
        <v>199</v>
      </c>
      <c r="F741" s="58">
        <v>881.71624573187501</v>
      </c>
      <c r="G741">
        <f t="shared" si="206"/>
        <v>881.71624573187501</v>
      </c>
      <c r="AC741" t="str">
        <f t="shared" si="202"/>
        <v>8412_Commerçants et assimilés_2</v>
      </c>
      <c r="AD741" t="str">
        <f>INDEX(PDC!$I$1:$L$33,MATCH('RP2016'!AF741,PDC!I:I,0),MATCH(PDC!$K$1,PDC!$I$1:$L$1,0))</f>
        <v>Commerçants et assimilés</v>
      </c>
      <c r="AE741" t="s">
        <v>200</v>
      </c>
      <c r="AF741" t="s">
        <v>293</v>
      </c>
      <c r="AG741" t="s">
        <v>141</v>
      </c>
      <c r="AH741" s="58">
        <v>3.4241574829527401</v>
      </c>
      <c r="AI741" t="str">
        <f t="shared" si="203"/>
        <v>(s)</v>
      </c>
      <c r="BE741" t="str">
        <f t="shared" si="204"/>
        <v>8420_LZ_TP2_SEXE1</v>
      </c>
      <c r="BF741">
        <v>1</v>
      </c>
      <c r="BG741" t="s">
        <v>200</v>
      </c>
      <c r="BH741" t="s">
        <v>224</v>
      </c>
      <c r="BI741" t="s">
        <v>157</v>
      </c>
      <c r="BJ741" s="61">
        <v>10.2946882991875</v>
      </c>
      <c r="BK741" s="61">
        <f t="shared" si="205"/>
        <v>10.2946882991875</v>
      </c>
    </row>
    <row r="742" spans="1:63" x14ac:dyDescent="0.35">
      <c r="A742" t="str">
        <f t="shared" si="201"/>
        <v>8407_Autres activités de services _2</v>
      </c>
      <c r="B742" t="str">
        <f>INDEX(PDC!$F$1:$G$40,MATCH('RP2016'!C742,PDC!F:F,0),MATCH(PDC!$G$1,PDC!$F$1:$G$1,0))</f>
        <v xml:space="preserve">Autres activités de services </v>
      </c>
      <c r="C742" t="s">
        <v>234</v>
      </c>
      <c r="D742" t="s">
        <v>131</v>
      </c>
      <c r="E742" t="s">
        <v>200</v>
      </c>
      <c r="F742" s="58">
        <v>1646.76381619835</v>
      </c>
      <c r="G742">
        <f t="shared" si="206"/>
        <v>1646.76381619835</v>
      </c>
      <c r="AC742" t="str">
        <f t="shared" si="202"/>
        <v>8412_Professions libérales*_1</v>
      </c>
      <c r="AD742" t="str">
        <f>INDEX(PDC!$I$1:$L$33,MATCH('RP2016'!AF742,PDC!I:I,0),MATCH(PDC!$K$1,PDC!$I$1:$L$1,0))</f>
        <v>Professions libérales*</v>
      </c>
      <c r="AE742" t="s">
        <v>199</v>
      </c>
      <c r="AF742" t="s">
        <v>273</v>
      </c>
      <c r="AG742" t="s">
        <v>141</v>
      </c>
      <c r="AH742" s="58">
        <v>17.219609918061298</v>
      </c>
      <c r="AI742">
        <f t="shared" si="203"/>
        <v>17.219609918061298</v>
      </c>
      <c r="BE742" t="str">
        <f t="shared" si="204"/>
        <v>8420_MN_TP1_SEXE1</v>
      </c>
      <c r="BF742">
        <v>1</v>
      </c>
      <c r="BG742" t="s">
        <v>199</v>
      </c>
      <c r="BH742" t="s">
        <v>320</v>
      </c>
      <c r="BI742" t="s">
        <v>157</v>
      </c>
      <c r="BJ742" s="61">
        <v>682.85391317946801</v>
      </c>
      <c r="BK742" s="61">
        <f t="shared" si="205"/>
        <v>682.85391317946801</v>
      </c>
    </row>
    <row r="743" spans="1:63" x14ac:dyDescent="0.35">
      <c r="A743" t="str">
        <f t="shared" si="201"/>
        <v>8407_Activités des ménages en tant qu'employeurs ; activités indifférenciées des ménages en tant que producteurs de biens et services pour usage propre_1</v>
      </c>
      <c r="B743" t="str">
        <f>INDEX(PDC!$F$1:$G$40,MATCH('RP2016'!C743,PDC!F:F,0),MATCH(PDC!$G$1,PDC!$F$1:$G$1,0))</f>
        <v>Activités des ménages en tant qu'employeurs ; activités indifférenciées des ménages en tant que producteurs de biens et services pour usage propre</v>
      </c>
      <c r="C743" t="s">
        <v>235</v>
      </c>
      <c r="D743" t="s">
        <v>131</v>
      </c>
      <c r="E743" t="s">
        <v>199</v>
      </c>
      <c r="F743" s="58">
        <v>56.118223792715199</v>
      </c>
      <c r="G743">
        <f t="shared" si="206"/>
        <v>56.118223792715199</v>
      </c>
      <c r="AC743" t="str">
        <f t="shared" si="202"/>
        <v>8412_Professions libérales*_2</v>
      </c>
      <c r="AD743" t="str">
        <f>INDEX(PDC!$I$1:$L$33,MATCH('RP2016'!AF743,PDC!I:I,0),MATCH(PDC!$K$1,PDC!$I$1:$L$1,0))</f>
        <v>Professions libérales*</v>
      </c>
      <c r="AE743" t="s">
        <v>200</v>
      </c>
      <c r="AF743" t="s">
        <v>273</v>
      </c>
      <c r="AG743" t="s">
        <v>141</v>
      </c>
      <c r="AH743" s="58">
        <v>32.426469769844097</v>
      </c>
      <c r="AI743">
        <f t="shared" si="203"/>
        <v>32.426469769844097</v>
      </c>
      <c r="BE743" t="str">
        <f t="shared" si="204"/>
        <v>8420_MN_TP2_SEXE1</v>
      </c>
      <c r="BF743">
        <v>1</v>
      </c>
      <c r="BG743" t="s">
        <v>200</v>
      </c>
      <c r="BH743" t="s">
        <v>320</v>
      </c>
      <c r="BI743" t="s">
        <v>157</v>
      </c>
      <c r="BJ743" s="61">
        <v>119.083386516774</v>
      </c>
      <c r="BK743" s="61">
        <f t="shared" si="205"/>
        <v>119.083386516774</v>
      </c>
    </row>
    <row r="744" spans="1:63" x14ac:dyDescent="0.35">
      <c r="A744" t="str">
        <f t="shared" si="201"/>
        <v>8407_Activités des ménages en tant qu'employeurs ; activités indifférenciées des ménages en tant que producteurs de biens et services pour usage propre_2</v>
      </c>
      <c r="B744" t="str">
        <f>INDEX(PDC!$F$1:$G$40,MATCH('RP2016'!C744,PDC!F:F,0),MATCH(PDC!$G$1,PDC!$F$1:$G$1,0))</f>
        <v>Activités des ménages en tant qu'employeurs ; activités indifférenciées des ménages en tant que producteurs de biens et services pour usage propre</v>
      </c>
      <c r="C744" t="s">
        <v>235</v>
      </c>
      <c r="D744" t="s">
        <v>131</v>
      </c>
      <c r="E744" t="s">
        <v>200</v>
      </c>
      <c r="F744" s="58">
        <v>570.55050370559104</v>
      </c>
      <c r="G744">
        <f t="shared" si="206"/>
        <v>570.55050370559104</v>
      </c>
      <c r="AC744" t="str">
        <f t="shared" si="202"/>
        <v>8412_Cadres de la fonction publique_1</v>
      </c>
      <c r="AD744" t="str">
        <f>INDEX(PDC!$I$1:$L$33,MATCH('RP2016'!AF744,PDC!I:I,0),MATCH(PDC!$K$1,PDC!$I$1:$L$1,0))</f>
        <v>Cadres de la fonction publique</v>
      </c>
      <c r="AE744" t="s">
        <v>199</v>
      </c>
      <c r="AF744" t="s">
        <v>274</v>
      </c>
      <c r="AG744" t="s">
        <v>141</v>
      </c>
      <c r="AH744" s="58">
        <v>53.6749841214097</v>
      </c>
      <c r="AI744">
        <f t="shared" si="203"/>
        <v>53.6749841214097</v>
      </c>
      <c r="BE744" t="str">
        <f t="shared" si="204"/>
        <v>8420_OQ_TP1_SEXE1</v>
      </c>
      <c r="BF744">
        <v>1</v>
      </c>
      <c r="BG744" t="s">
        <v>199</v>
      </c>
      <c r="BH744" t="s">
        <v>321</v>
      </c>
      <c r="BI744" t="s">
        <v>157</v>
      </c>
      <c r="BJ744" s="61">
        <v>778.07549442290701</v>
      </c>
      <c r="BK744" s="61">
        <f t="shared" si="205"/>
        <v>778.07549442290701</v>
      </c>
    </row>
    <row r="745" spans="1:63" x14ac:dyDescent="0.35">
      <c r="A745" t="str">
        <f t="shared" si="201"/>
        <v>8407_Activités extra-territoriales_2</v>
      </c>
      <c r="B745" t="str">
        <f>INDEX(PDC!$F$1:$G$40,MATCH('RP2016'!C745,PDC!F:F,0),MATCH(PDC!$G$1,PDC!$F$1:$G$1,0))</f>
        <v>Activités extra-territoriales</v>
      </c>
      <c r="C745" t="s">
        <v>237</v>
      </c>
      <c r="D745" t="s">
        <v>131</v>
      </c>
      <c r="E745" t="s">
        <v>200</v>
      </c>
      <c r="F745" s="58">
        <v>3.70476374418369</v>
      </c>
      <c r="G745" s="58" t="s">
        <v>242</v>
      </c>
      <c r="H745" s="58"/>
      <c r="I745" s="58"/>
      <c r="J745" s="58"/>
      <c r="AC745" t="str">
        <f t="shared" si="202"/>
        <v>8412_Cadres de la fonction publique_2</v>
      </c>
      <c r="AD745" t="str">
        <f>INDEX(PDC!$I$1:$L$33,MATCH('RP2016'!AF745,PDC!I:I,0),MATCH(PDC!$K$1,PDC!$I$1:$L$1,0))</f>
        <v>Cadres de la fonction publique</v>
      </c>
      <c r="AE745" t="s">
        <v>200</v>
      </c>
      <c r="AF745" t="s">
        <v>274</v>
      </c>
      <c r="AG745" t="s">
        <v>141</v>
      </c>
      <c r="AH745" s="58">
        <v>38.141439370386003</v>
      </c>
      <c r="AI745">
        <f t="shared" si="203"/>
        <v>38.141439370386003</v>
      </c>
      <c r="BE745" t="str">
        <f t="shared" si="204"/>
        <v>8420_OQ_TP2_SEXE1</v>
      </c>
      <c r="BF745">
        <v>1</v>
      </c>
      <c r="BG745" t="s">
        <v>200</v>
      </c>
      <c r="BH745" t="s">
        <v>321</v>
      </c>
      <c r="BI745" t="s">
        <v>157</v>
      </c>
      <c r="BJ745" s="61">
        <v>181.804732263631</v>
      </c>
      <c r="BK745" s="61">
        <f t="shared" si="205"/>
        <v>181.804732263631</v>
      </c>
    </row>
    <row r="746" spans="1:63" x14ac:dyDescent="0.35">
      <c r="A746" t="str">
        <f t="shared" si="201"/>
        <v>8408_Agriculture, sylviculture et pêche_1</v>
      </c>
      <c r="B746" t="str">
        <f>INDEX(PDC!$F$1:$G$40,MATCH('RP2016'!C746,PDC!F:F,0),MATCH(PDC!$G$1,PDC!$F$1:$G$1,0))</f>
        <v>Agriculture, sylviculture et pêche</v>
      </c>
      <c r="C746" t="s">
        <v>198</v>
      </c>
      <c r="D746" t="s">
        <v>133</v>
      </c>
      <c r="E746" t="s">
        <v>199</v>
      </c>
      <c r="F746" s="58">
        <v>919.07079313149995</v>
      </c>
      <c r="G746">
        <f t="shared" ref="G746:G777" si="207">F746</f>
        <v>919.07079313149995</v>
      </c>
      <c r="AC746" t="str">
        <f t="shared" si="202"/>
        <v>8412_Professeurs, professions scientifiques_1</v>
      </c>
      <c r="AD746" t="str">
        <f>INDEX(PDC!$I$1:$L$33,MATCH('RP2016'!AF746,PDC!I:I,0),MATCH(PDC!$K$1,PDC!$I$1:$L$1,0))</f>
        <v>Professeurs, professions scientifiques</v>
      </c>
      <c r="AE746" t="s">
        <v>199</v>
      </c>
      <c r="AF746" t="s">
        <v>275</v>
      </c>
      <c r="AG746" t="s">
        <v>141</v>
      </c>
      <c r="AH746" s="58">
        <v>59.474827724342397</v>
      </c>
      <c r="AI746">
        <f t="shared" si="203"/>
        <v>59.474827724342397</v>
      </c>
      <c r="BE746" t="str">
        <f t="shared" si="204"/>
        <v>8420_RU_TP1_SEXE1</v>
      </c>
      <c r="BF746">
        <v>1</v>
      </c>
      <c r="BG746" t="s">
        <v>199</v>
      </c>
      <c r="BH746" t="s">
        <v>322</v>
      </c>
      <c r="BI746" t="s">
        <v>157</v>
      </c>
      <c r="BJ746" s="61">
        <v>94.920652983611504</v>
      </c>
      <c r="BK746" s="61">
        <f t="shared" si="205"/>
        <v>94.920652983611504</v>
      </c>
    </row>
    <row r="747" spans="1:63" x14ac:dyDescent="0.35">
      <c r="A747" t="str">
        <f t="shared" si="201"/>
        <v>8408_Agriculture, sylviculture et pêche_2</v>
      </c>
      <c r="B747" t="str">
        <f>INDEX(PDC!$F$1:$G$40,MATCH('RP2016'!C747,PDC!F:F,0),MATCH(PDC!$G$1,PDC!$F$1:$G$1,0))</f>
        <v>Agriculture, sylviculture et pêche</v>
      </c>
      <c r="C747" t="s">
        <v>198</v>
      </c>
      <c r="D747" t="s">
        <v>133</v>
      </c>
      <c r="E747" t="s">
        <v>200</v>
      </c>
      <c r="F747" s="58">
        <v>543.02728071642503</v>
      </c>
      <c r="G747">
        <f t="shared" si="207"/>
        <v>543.02728071642503</v>
      </c>
      <c r="AC747" t="str">
        <f t="shared" si="202"/>
        <v>8412_Professeurs, professions scientifiques_2</v>
      </c>
      <c r="AD747" t="str">
        <f>INDEX(PDC!$I$1:$L$33,MATCH('RP2016'!AF747,PDC!I:I,0),MATCH(PDC!$K$1,PDC!$I$1:$L$1,0))</f>
        <v>Professeurs, professions scientifiques</v>
      </c>
      <c r="AE747" t="s">
        <v>200</v>
      </c>
      <c r="AF747" t="s">
        <v>275</v>
      </c>
      <c r="AG747" t="s">
        <v>141</v>
      </c>
      <c r="AH747" s="58">
        <v>137.177212121537</v>
      </c>
      <c r="AI747">
        <f t="shared" si="203"/>
        <v>137.177212121537</v>
      </c>
      <c r="BE747" t="str">
        <f t="shared" si="204"/>
        <v>8420_RU_TP2_SEXE1</v>
      </c>
      <c r="BF747">
        <v>1</v>
      </c>
      <c r="BG747" t="s">
        <v>200</v>
      </c>
      <c r="BH747" t="s">
        <v>322</v>
      </c>
      <c r="BI747" t="s">
        <v>157</v>
      </c>
      <c r="BJ747" s="61">
        <v>54.9182708751338</v>
      </c>
      <c r="BK747" s="61">
        <f t="shared" si="205"/>
        <v>54.9182708751338</v>
      </c>
    </row>
    <row r="748" spans="1:63" x14ac:dyDescent="0.35">
      <c r="A748" t="str">
        <f t="shared" si="201"/>
        <v>8408_Industries extractives _1</v>
      </c>
      <c r="B748" t="str">
        <f>INDEX(PDC!$F$1:$G$40,MATCH('RP2016'!C748,PDC!F:F,0),MATCH(PDC!$G$1,PDC!$F$1:$G$1,0))</f>
        <v xml:space="preserve">Industries extractives </v>
      </c>
      <c r="C748" t="s">
        <v>201</v>
      </c>
      <c r="D748" t="s">
        <v>133</v>
      </c>
      <c r="E748" t="s">
        <v>199</v>
      </c>
      <c r="F748" s="58">
        <v>157.91736764490801</v>
      </c>
      <c r="G748">
        <f t="shared" si="207"/>
        <v>157.91736764490801</v>
      </c>
      <c r="AC748" t="str">
        <f t="shared" si="202"/>
        <v>8412_Professions de l'information, des arts et des spectacles_1</v>
      </c>
      <c r="AD748" t="str">
        <f>INDEX(PDC!$I$1:$L$33,MATCH('RP2016'!AF748,PDC!I:I,0),MATCH(PDC!$K$1,PDC!$I$1:$L$1,0))</f>
        <v>Professions de l'information, des arts et des spectacles</v>
      </c>
      <c r="AE748" t="s">
        <v>199</v>
      </c>
      <c r="AF748" t="s">
        <v>276</v>
      </c>
      <c r="AG748" t="s">
        <v>141</v>
      </c>
      <c r="AH748" s="58">
        <v>47.6401381495374</v>
      </c>
      <c r="AI748">
        <f t="shared" si="203"/>
        <v>47.6401381495374</v>
      </c>
      <c r="BE748" t="str">
        <f t="shared" si="204"/>
        <v>8421_AZ_TP1_SEXE1</v>
      </c>
      <c r="BF748">
        <v>1</v>
      </c>
      <c r="BG748" t="s">
        <v>199</v>
      </c>
      <c r="BH748" t="s">
        <v>198</v>
      </c>
      <c r="BI748" t="s">
        <v>159</v>
      </c>
      <c r="BJ748" s="61">
        <v>820.14409022863003</v>
      </c>
      <c r="BK748" s="61">
        <f t="shared" si="205"/>
        <v>820.14409022863003</v>
      </c>
    </row>
    <row r="749" spans="1:63" x14ac:dyDescent="0.35">
      <c r="A749" t="str">
        <f t="shared" si="201"/>
        <v>8408_Industries extractives _2</v>
      </c>
      <c r="B749" t="str">
        <f>INDEX(PDC!$F$1:$G$40,MATCH('RP2016'!C749,PDC!F:F,0),MATCH(PDC!$G$1,PDC!$F$1:$G$1,0))</f>
        <v xml:space="preserve">Industries extractives </v>
      </c>
      <c r="C749" t="s">
        <v>201</v>
      </c>
      <c r="D749" t="s">
        <v>133</v>
      </c>
      <c r="E749" t="s">
        <v>200</v>
      </c>
      <c r="F749" s="58">
        <v>18.3544270363317</v>
      </c>
      <c r="G749">
        <f t="shared" si="207"/>
        <v>18.3544270363317</v>
      </c>
      <c r="AC749" t="str">
        <f t="shared" si="202"/>
        <v>8412_Professions de l'information, des arts et des spectacles_2</v>
      </c>
      <c r="AD749" t="str">
        <f>INDEX(PDC!$I$1:$L$33,MATCH('RP2016'!AF749,PDC!I:I,0),MATCH(PDC!$K$1,PDC!$I$1:$L$1,0))</f>
        <v>Professions de l'information, des arts et des spectacles</v>
      </c>
      <c r="AE749" t="s">
        <v>200</v>
      </c>
      <c r="AF749" t="s">
        <v>276</v>
      </c>
      <c r="AG749" t="s">
        <v>141</v>
      </c>
      <c r="AH749" s="58">
        <v>44.7124911657816</v>
      </c>
      <c r="AI749">
        <f t="shared" si="203"/>
        <v>44.7124911657816</v>
      </c>
      <c r="BE749" t="str">
        <f t="shared" si="204"/>
        <v>8421_AZ_TP2_SEXE1</v>
      </c>
      <c r="BF749">
        <v>1</v>
      </c>
      <c r="BG749" t="s">
        <v>200</v>
      </c>
      <c r="BH749" t="s">
        <v>198</v>
      </c>
      <c r="BI749" t="s">
        <v>159</v>
      </c>
      <c r="BJ749" s="61">
        <v>205.01233668400599</v>
      </c>
      <c r="BK749" s="61">
        <f t="shared" si="205"/>
        <v>205.01233668400599</v>
      </c>
    </row>
    <row r="750" spans="1:63" x14ac:dyDescent="0.35">
      <c r="A750" t="str">
        <f t="shared" si="201"/>
        <v>8408_Fabrication de denrées alimentaires, de boissons et de produits à base de tabac_1</v>
      </c>
      <c r="B750" t="str">
        <f>INDEX(PDC!$F$1:$G$40,MATCH('RP2016'!C750,PDC!F:F,0),MATCH(PDC!$G$1,PDC!$F$1:$G$1,0))</f>
        <v>Fabrication de denrées alimentaires, de boissons et de produits à base de tabac</v>
      </c>
      <c r="C750" t="s">
        <v>202</v>
      </c>
      <c r="D750" t="s">
        <v>133</v>
      </c>
      <c r="E750" t="s">
        <v>199</v>
      </c>
      <c r="F750" s="58">
        <v>2627.12969900198</v>
      </c>
      <c r="G750">
        <f t="shared" si="207"/>
        <v>2627.12969900198</v>
      </c>
      <c r="AC750" t="str">
        <f t="shared" si="202"/>
        <v>8412_Cadres administratifs et commerciaux d'entreprise_1</v>
      </c>
      <c r="AD750" t="str">
        <f>INDEX(PDC!$I$1:$L$33,MATCH('RP2016'!AF750,PDC!I:I,0),MATCH(PDC!$K$1,PDC!$I$1:$L$1,0))</f>
        <v>Cadres administratifs et commerciaux d'entreprise</v>
      </c>
      <c r="AE750" t="s">
        <v>199</v>
      </c>
      <c r="AF750" t="s">
        <v>277</v>
      </c>
      <c r="AG750" t="s">
        <v>141</v>
      </c>
      <c r="AH750" s="58">
        <v>265.07994347108001</v>
      </c>
      <c r="AI750">
        <f t="shared" si="203"/>
        <v>265.07994347108001</v>
      </c>
      <c r="BE750" t="str">
        <f t="shared" si="204"/>
        <v>8421_C1_TP1_SEXE1</v>
      </c>
      <c r="BF750">
        <v>1</v>
      </c>
      <c r="BG750" t="s">
        <v>199</v>
      </c>
      <c r="BH750" t="s">
        <v>314</v>
      </c>
      <c r="BI750" t="s">
        <v>159</v>
      </c>
      <c r="BJ750" s="61">
        <v>3821.9681420306902</v>
      </c>
      <c r="BK750" s="61">
        <f t="shared" si="205"/>
        <v>3821.9681420306902</v>
      </c>
    </row>
    <row r="751" spans="1:63" x14ac:dyDescent="0.35">
      <c r="A751" t="str">
        <f t="shared" si="201"/>
        <v>8408_Fabrication de denrées alimentaires, de boissons et de produits à base de tabac_2</v>
      </c>
      <c r="B751" t="str">
        <f>INDEX(PDC!$F$1:$G$40,MATCH('RP2016'!C751,PDC!F:F,0),MATCH(PDC!$G$1,PDC!$F$1:$G$1,0))</f>
        <v>Fabrication de denrées alimentaires, de boissons et de produits à base de tabac</v>
      </c>
      <c r="C751" t="s">
        <v>202</v>
      </c>
      <c r="D751" t="s">
        <v>133</v>
      </c>
      <c r="E751" t="s">
        <v>200</v>
      </c>
      <c r="F751" s="58">
        <v>1543.6818727126099</v>
      </c>
      <c r="G751">
        <f t="shared" si="207"/>
        <v>1543.6818727126099</v>
      </c>
      <c r="AC751" t="str">
        <f t="shared" si="202"/>
        <v>8412_Cadres administratifs et commerciaux d'entreprise_2</v>
      </c>
      <c r="AD751" t="str">
        <f>INDEX(PDC!$I$1:$L$33,MATCH('RP2016'!AF751,PDC!I:I,0),MATCH(PDC!$K$1,PDC!$I$1:$L$1,0))</f>
        <v>Cadres administratifs et commerciaux d'entreprise</v>
      </c>
      <c r="AE751" t="s">
        <v>200</v>
      </c>
      <c r="AF751" t="s">
        <v>277</v>
      </c>
      <c r="AG751" t="s">
        <v>141</v>
      </c>
      <c r="AH751" s="58">
        <v>231.05692793980799</v>
      </c>
      <c r="AI751">
        <f t="shared" si="203"/>
        <v>231.05692793980799</v>
      </c>
      <c r="BE751" t="str">
        <f t="shared" si="204"/>
        <v>8421_C1_TP2_SEXE1</v>
      </c>
      <c r="BF751">
        <v>1</v>
      </c>
      <c r="BG751" t="s">
        <v>200</v>
      </c>
      <c r="BH751" t="s">
        <v>314</v>
      </c>
      <c r="BI751" t="s">
        <v>159</v>
      </c>
      <c r="BJ751" s="61">
        <v>294.710614317004</v>
      </c>
      <c r="BK751" s="61">
        <f t="shared" si="205"/>
        <v>294.710614317004</v>
      </c>
    </row>
    <row r="752" spans="1:63" x14ac:dyDescent="0.35">
      <c r="A752" t="str">
        <f t="shared" si="201"/>
        <v>8408_Fabrication de textiles, industries de l'habillement, industrie du cuir et de la chaussure_1</v>
      </c>
      <c r="B752" t="str">
        <f>INDEX(PDC!$F$1:$G$40,MATCH('RP2016'!C752,PDC!F:F,0),MATCH(PDC!$G$1,PDC!$F$1:$G$1,0))</f>
        <v>Fabrication de textiles, industries de l'habillement, industrie du cuir et de la chaussure</v>
      </c>
      <c r="C752" t="s">
        <v>203</v>
      </c>
      <c r="D752" t="s">
        <v>133</v>
      </c>
      <c r="E752" t="s">
        <v>199</v>
      </c>
      <c r="F752" s="58">
        <v>130.71549993700199</v>
      </c>
      <c r="G752">
        <f t="shared" si="207"/>
        <v>130.71549993700199</v>
      </c>
      <c r="AC752" t="str">
        <f t="shared" si="202"/>
        <v>8412_Ingénieurs et cadres techniques d'entreprise_1</v>
      </c>
      <c r="AD752" t="str">
        <f>INDEX(PDC!$I$1:$L$33,MATCH('RP2016'!AF752,PDC!I:I,0),MATCH(PDC!$K$1,PDC!$I$1:$L$1,0))</f>
        <v>Ingénieurs et cadres techniques d'entreprise</v>
      </c>
      <c r="AE752" t="s">
        <v>199</v>
      </c>
      <c r="AF752" t="s">
        <v>101</v>
      </c>
      <c r="AG752" t="s">
        <v>141</v>
      </c>
      <c r="AH752" s="58">
        <v>585.32869660904998</v>
      </c>
      <c r="AI752">
        <f t="shared" si="203"/>
        <v>585.32869660904998</v>
      </c>
      <c r="BE752" t="str">
        <f t="shared" si="204"/>
        <v>8421_C2_TP1_SEXE1</v>
      </c>
      <c r="BF752">
        <v>1</v>
      </c>
      <c r="BG752" t="s">
        <v>199</v>
      </c>
      <c r="BH752" t="s">
        <v>323</v>
      </c>
      <c r="BI752" t="s">
        <v>159</v>
      </c>
      <c r="BJ752" s="61">
        <v>718.66432873057101</v>
      </c>
      <c r="BK752" s="61">
        <f t="shared" si="205"/>
        <v>718.66432873057101</v>
      </c>
    </row>
    <row r="753" spans="1:63" x14ac:dyDescent="0.35">
      <c r="A753" t="str">
        <f t="shared" si="201"/>
        <v>8408_Fabrication de textiles, industries de l'habillement, industrie du cuir et de la chaussure_2</v>
      </c>
      <c r="B753" t="str">
        <f>INDEX(PDC!$F$1:$G$40,MATCH('RP2016'!C753,PDC!F:F,0),MATCH(PDC!$G$1,PDC!$F$1:$G$1,0))</f>
        <v>Fabrication de textiles, industries de l'habillement, industrie du cuir et de la chaussure</v>
      </c>
      <c r="C753" t="s">
        <v>203</v>
      </c>
      <c r="D753" t="s">
        <v>133</v>
      </c>
      <c r="E753" t="s">
        <v>200</v>
      </c>
      <c r="F753" s="58">
        <v>319.646534194813</v>
      </c>
      <c r="G753">
        <f t="shared" si="207"/>
        <v>319.646534194813</v>
      </c>
      <c r="AC753" t="str">
        <f t="shared" si="202"/>
        <v>8412_Ingénieurs et cadres techniques d'entreprise_2</v>
      </c>
      <c r="AD753" t="str">
        <f>INDEX(PDC!$I$1:$L$33,MATCH('RP2016'!AF753,PDC!I:I,0),MATCH(PDC!$K$1,PDC!$I$1:$L$1,0))</f>
        <v>Ingénieurs et cadres techniques d'entreprise</v>
      </c>
      <c r="AE753" t="s">
        <v>200</v>
      </c>
      <c r="AF753" t="s">
        <v>101</v>
      </c>
      <c r="AG753" t="s">
        <v>141</v>
      </c>
      <c r="AH753" s="58">
        <v>70.360285756237502</v>
      </c>
      <c r="AI753">
        <f t="shared" si="203"/>
        <v>70.360285756237502</v>
      </c>
      <c r="BE753" t="str">
        <f t="shared" si="204"/>
        <v>8421_C2_TP2_SEXE1</v>
      </c>
      <c r="BF753">
        <v>1</v>
      </c>
      <c r="BG753" t="s">
        <v>200</v>
      </c>
      <c r="BH753" t="s">
        <v>323</v>
      </c>
      <c r="BI753" t="s">
        <v>159</v>
      </c>
      <c r="BJ753" s="61">
        <v>11.2345842973734</v>
      </c>
      <c r="BK753" s="61">
        <f t="shared" si="205"/>
        <v>11.2345842973734</v>
      </c>
    </row>
    <row r="754" spans="1:63" x14ac:dyDescent="0.35">
      <c r="A754" t="str">
        <f t="shared" si="201"/>
        <v>8408_Travail du bois, industries du papier et imprimerie _1</v>
      </c>
      <c r="B754" t="str">
        <f>INDEX(PDC!$F$1:$G$40,MATCH('RP2016'!C754,PDC!F:F,0),MATCH(PDC!$G$1,PDC!$F$1:$G$1,0))</f>
        <v xml:space="preserve">Travail du bois, industries du papier et imprimerie </v>
      </c>
      <c r="C754" t="s">
        <v>204</v>
      </c>
      <c r="D754" t="s">
        <v>133</v>
      </c>
      <c r="E754" t="s">
        <v>199</v>
      </c>
      <c r="F754" s="58">
        <v>1293.3978716388799</v>
      </c>
      <c r="G754">
        <f t="shared" si="207"/>
        <v>1293.3978716388799</v>
      </c>
      <c r="AC754" t="str">
        <f t="shared" si="202"/>
        <v>8412_Professeurs des écoles, instituteurs et assimilés_1</v>
      </c>
      <c r="AD754" t="str">
        <f>INDEX(PDC!$I$1:$L$33,MATCH('RP2016'!AF754,PDC!I:I,0),MATCH(PDC!$K$1,PDC!$I$1:$L$1,0))</f>
        <v>Professeurs des écoles, instituteurs et assimilés</v>
      </c>
      <c r="AE754" t="s">
        <v>199</v>
      </c>
      <c r="AF754" t="s">
        <v>103</v>
      </c>
      <c r="AG754" t="s">
        <v>141</v>
      </c>
      <c r="AH754" s="58">
        <v>134.18972703705401</v>
      </c>
      <c r="AI754">
        <f t="shared" si="203"/>
        <v>134.18972703705401</v>
      </c>
      <c r="BE754" t="str">
        <f t="shared" si="204"/>
        <v>8421_C3_TP1_SEXE1</v>
      </c>
      <c r="BF754">
        <v>1</v>
      </c>
      <c r="BG754" t="s">
        <v>199</v>
      </c>
      <c r="BH754" t="s">
        <v>315</v>
      </c>
      <c r="BI754" t="s">
        <v>159</v>
      </c>
      <c r="BJ754" s="61">
        <v>11960.3048802426</v>
      </c>
      <c r="BK754" s="61">
        <f t="shared" si="205"/>
        <v>11960.3048802426</v>
      </c>
    </row>
    <row r="755" spans="1:63" x14ac:dyDescent="0.35">
      <c r="A755" t="str">
        <f t="shared" si="201"/>
        <v>8408_Travail du bois, industries du papier et imprimerie _2</v>
      </c>
      <c r="B755" t="str">
        <f>INDEX(PDC!$F$1:$G$40,MATCH('RP2016'!C755,PDC!F:F,0),MATCH(PDC!$G$1,PDC!$F$1:$G$1,0))</f>
        <v xml:space="preserve">Travail du bois, industries du papier et imprimerie </v>
      </c>
      <c r="C755" t="s">
        <v>204</v>
      </c>
      <c r="D755" t="s">
        <v>133</v>
      </c>
      <c r="E755" t="s">
        <v>200</v>
      </c>
      <c r="F755" s="58">
        <v>596.29119466355098</v>
      </c>
      <c r="G755">
        <f t="shared" si="207"/>
        <v>596.29119466355098</v>
      </c>
      <c r="AC755" t="str">
        <f t="shared" si="202"/>
        <v>8412_Professeurs des écoles, instituteurs et assimilés_2</v>
      </c>
      <c r="AD755" t="str">
        <f>INDEX(PDC!$I$1:$L$33,MATCH('RP2016'!AF755,PDC!I:I,0),MATCH(PDC!$K$1,PDC!$I$1:$L$1,0))</f>
        <v>Professeurs des écoles, instituteurs et assimilés</v>
      </c>
      <c r="AE755" t="s">
        <v>200</v>
      </c>
      <c r="AF755" t="s">
        <v>103</v>
      </c>
      <c r="AG755" t="s">
        <v>141</v>
      </c>
      <c r="AH755" s="58">
        <v>305.81164431321901</v>
      </c>
      <c r="AI755">
        <f t="shared" si="203"/>
        <v>305.81164431321901</v>
      </c>
      <c r="BE755" t="str">
        <f t="shared" si="204"/>
        <v>8421_C3_TP2_SEXE1</v>
      </c>
      <c r="BF755">
        <v>1</v>
      </c>
      <c r="BG755" t="s">
        <v>200</v>
      </c>
      <c r="BH755" t="s">
        <v>315</v>
      </c>
      <c r="BI755" t="s">
        <v>159</v>
      </c>
      <c r="BJ755" s="61">
        <v>322.95004577323101</v>
      </c>
      <c r="BK755" s="61">
        <f t="shared" si="205"/>
        <v>322.95004577323101</v>
      </c>
    </row>
    <row r="756" spans="1:63" x14ac:dyDescent="0.35">
      <c r="A756" t="str">
        <f t="shared" si="201"/>
        <v>8408_Industrie chimique_1</v>
      </c>
      <c r="B756" t="str">
        <f>INDEX(PDC!$F$1:$G$40,MATCH('RP2016'!C756,PDC!F:F,0),MATCH(PDC!$G$1,PDC!$F$1:$G$1,0))</f>
        <v>Industrie chimique</v>
      </c>
      <c r="C756" t="s">
        <v>205</v>
      </c>
      <c r="D756" t="s">
        <v>133</v>
      </c>
      <c r="E756" t="s">
        <v>199</v>
      </c>
      <c r="F756" s="58">
        <v>135.556732295431</v>
      </c>
      <c r="G756">
        <f t="shared" si="207"/>
        <v>135.556732295431</v>
      </c>
      <c r="AC756" t="str">
        <f t="shared" si="202"/>
        <v>8412_Professions intermédiaires de la santé et du travail social_1</v>
      </c>
      <c r="AD756" t="str">
        <f>INDEX(PDC!$I$1:$L$33,MATCH('RP2016'!AF756,PDC!I:I,0),MATCH(PDC!$K$1,PDC!$I$1:$L$1,0))</f>
        <v>Professions intermédiaires de la santé et du travail social</v>
      </c>
      <c r="AE756" t="s">
        <v>199</v>
      </c>
      <c r="AF756" t="s">
        <v>105</v>
      </c>
      <c r="AG756" t="s">
        <v>141</v>
      </c>
      <c r="AH756" s="58">
        <v>208.113426460451</v>
      </c>
      <c r="AI756">
        <f t="shared" si="203"/>
        <v>208.113426460451</v>
      </c>
      <c r="BE756" t="str">
        <f t="shared" si="204"/>
        <v>8421_C4_TP1_SEXE1</v>
      </c>
      <c r="BF756">
        <v>1</v>
      </c>
      <c r="BG756" t="s">
        <v>199</v>
      </c>
      <c r="BH756" t="s">
        <v>316</v>
      </c>
      <c r="BI756" t="s">
        <v>159</v>
      </c>
      <c r="BJ756" s="61">
        <v>6112.6026841074599</v>
      </c>
      <c r="BK756" s="61">
        <f t="shared" si="205"/>
        <v>6112.6026841074599</v>
      </c>
    </row>
    <row r="757" spans="1:63" x14ac:dyDescent="0.35">
      <c r="A757" t="str">
        <f t="shared" si="201"/>
        <v>8408_Industrie chimique_2</v>
      </c>
      <c r="B757" t="str">
        <f>INDEX(PDC!$F$1:$G$40,MATCH('RP2016'!C757,PDC!F:F,0),MATCH(PDC!$G$1,PDC!$F$1:$G$1,0))</f>
        <v>Industrie chimique</v>
      </c>
      <c r="C757" t="s">
        <v>205</v>
      </c>
      <c r="D757" t="s">
        <v>133</v>
      </c>
      <c r="E757" t="s">
        <v>200</v>
      </c>
      <c r="F757" s="58">
        <v>48.306421211074699</v>
      </c>
      <c r="G757">
        <f t="shared" si="207"/>
        <v>48.306421211074699</v>
      </c>
      <c r="AA757" s="77"/>
      <c r="AC757" t="str">
        <f t="shared" si="202"/>
        <v>8412_Professions intermédiaires de la santé et du travail social_2</v>
      </c>
      <c r="AD757" t="str">
        <f>INDEX(PDC!$I$1:$L$33,MATCH('RP2016'!AF757,PDC!I:I,0),MATCH(PDC!$K$1,PDC!$I$1:$L$1,0))</f>
        <v>Professions intermédiaires de la santé et du travail social</v>
      </c>
      <c r="AE757" t="s">
        <v>200</v>
      </c>
      <c r="AF757" t="s">
        <v>105</v>
      </c>
      <c r="AG757" t="s">
        <v>141</v>
      </c>
      <c r="AH757" s="58">
        <v>678.01523322712603</v>
      </c>
      <c r="AI757">
        <f t="shared" si="203"/>
        <v>678.01523322712603</v>
      </c>
      <c r="BE757" t="str">
        <f t="shared" si="204"/>
        <v>8421_C4_TP2_SEXE1</v>
      </c>
      <c r="BF757">
        <v>1</v>
      </c>
      <c r="BG757" t="s">
        <v>200</v>
      </c>
      <c r="BH757" t="s">
        <v>316</v>
      </c>
      <c r="BI757" t="s">
        <v>159</v>
      </c>
      <c r="BJ757" s="61">
        <v>202.492610525922</v>
      </c>
      <c r="BK757" s="61">
        <f t="shared" si="205"/>
        <v>202.492610525922</v>
      </c>
    </row>
    <row r="758" spans="1:63" x14ac:dyDescent="0.35">
      <c r="A758" t="str">
        <f t="shared" si="201"/>
        <v>8408_Industrie pharmaceutique_1</v>
      </c>
      <c r="B758" t="str">
        <f>INDEX(PDC!$F$1:$G$40,MATCH('RP2016'!C758,PDC!F:F,0),MATCH(PDC!$G$1,PDC!$F$1:$G$1,0))</f>
        <v>Industrie pharmaceutique</v>
      </c>
      <c r="C758" t="s">
        <v>206</v>
      </c>
      <c r="D758" t="s">
        <v>133</v>
      </c>
      <c r="E758" t="s">
        <v>199</v>
      </c>
      <c r="F758" s="58">
        <v>457.81912138395802</v>
      </c>
      <c r="G758">
        <f t="shared" si="207"/>
        <v>457.81912138395802</v>
      </c>
      <c r="AC758" t="str">
        <f t="shared" si="202"/>
        <v>8412_Clergé, religieux_1</v>
      </c>
      <c r="AD758" t="str">
        <f>INDEX(PDC!$I$1:$L$33,MATCH('RP2016'!AF758,PDC!I:I,0),MATCH(PDC!$K$1,PDC!$I$1:$L$1,0))</f>
        <v>Clergé, religieux</v>
      </c>
      <c r="AE758" t="s">
        <v>199</v>
      </c>
      <c r="AF758" t="s">
        <v>292</v>
      </c>
      <c r="AG758" t="s">
        <v>141</v>
      </c>
      <c r="AH758" s="58">
        <v>20.0369360231964</v>
      </c>
      <c r="AI758">
        <f t="shared" si="203"/>
        <v>20.0369360231964</v>
      </c>
      <c r="BE758" t="str">
        <f t="shared" si="204"/>
        <v>8421_C5_TP1_SEXE1</v>
      </c>
      <c r="BF758">
        <v>1</v>
      </c>
      <c r="BG758" t="s">
        <v>199</v>
      </c>
      <c r="BH758" t="s">
        <v>317</v>
      </c>
      <c r="BI758" t="s">
        <v>159</v>
      </c>
      <c r="BJ758" s="61">
        <v>32964.536672327398</v>
      </c>
      <c r="BK758" s="61">
        <f t="shared" si="205"/>
        <v>32964.536672327398</v>
      </c>
    </row>
    <row r="759" spans="1:63" x14ac:dyDescent="0.35">
      <c r="A759" t="str">
        <f t="shared" si="201"/>
        <v>8408_Industrie pharmaceutique_2</v>
      </c>
      <c r="B759" t="str">
        <f>INDEX(PDC!$F$1:$G$40,MATCH('RP2016'!C759,PDC!F:F,0),MATCH(PDC!$G$1,PDC!$F$1:$G$1,0))</f>
        <v>Industrie pharmaceutique</v>
      </c>
      <c r="C759" t="s">
        <v>206</v>
      </c>
      <c r="D759" t="s">
        <v>133</v>
      </c>
      <c r="E759" t="s">
        <v>200</v>
      </c>
      <c r="F759" s="58">
        <v>637.22075221101898</v>
      </c>
      <c r="G759">
        <f t="shared" si="207"/>
        <v>637.22075221101898</v>
      </c>
      <c r="AC759" t="str">
        <f t="shared" si="202"/>
        <v>8412_Professions intermédiaires administratives de la Fonction Publique_1</v>
      </c>
      <c r="AD759" t="str">
        <f>INDEX(PDC!$I$1:$L$33,MATCH('RP2016'!AF759,PDC!I:I,0),MATCH(PDC!$K$1,PDC!$I$1:$L$1,0))</f>
        <v>Professions intermédiaires administratives de la Fonction Publique</v>
      </c>
      <c r="AE759" t="s">
        <v>199</v>
      </c>
      <c r="AF759" t="s">
        <v>278</v>
      </c>
      <c r="AG759" t="s">
        <v>141</v>
      </c>
      <c r="AH759" s="58">
        <v>56.447129829674701</v>
      </c>
      <c r="AI759">
        <f t="shared" si="203"/>
        <v>56.447129829674701</v>
      </c>
      <c r="BE759" t="str">
        <f t="shared" si="204"/>
        <v>8421_C5_TP2_SEXE1</v>
      </c>
      <c r="BF759">
        <v>1</v>
      </c>
      <c r="BG759" t="s">
        <v>200</v>
      </c>
      <c r="BH759" t="s">
        <v>317</v>
      </c>
      <c r="BI759" t="s">
        <v>159</v>
      </c>
      <c r="BJ759" s="61">
        <v>1175.2609642216</v>
      </c>
      <c r="BK759" s="61">
        <f t="shared" si="205"/>
        <v>1175.2609642216</v>
      </c>
    </row>
    <row r="760" spans="1:63" x14ac:dyDescent="0.35">
      <c r="A760" t="str">
        <f t="shared" si="201"/>
        <v>8408_Fabrication de produits en caoutchouc et en plastique ainsi que d'autres produits minéraux non métalliques_1</v>
      </c>
      <c r="B760" t="str">
        <f>INDEX(PDC!$F$1:$G$40,MATCH('RP2016'!C760,PDC!F:F,0),MATCH(PDC!$G$1,PDC!$F$1:$G$1,0))</f>
        <v>Fabrication de produits en caoutchouc et en plastique ainsi que d'autres produits minéraux non métalliques</v>
      </c>
      <c r="C760" t="s">
        <v>207</v>
      </c>
      <c r="D760" t="s">
        <v>133</v>
      </c>
      <c r="E760" t="s">
        <v>199</v>
      </c>
      <c r="F760" s="58">
        <v>6598.6429993750899</v>
      </c>
      <c r="G760">
        <f t="shared" si="207"/>
        <v>6598.6429993750899</v>
      </c>
      <c r="AC760" t="str">
        <f t="shared" si="202"/>
        <v>8412_Professions intermédiaires administratives de la Fonction Publique_2</v>
      </c>
      <c r="AD760" t="str">
        <f>INDEX(PDC!$I$1:$L$33,MATCH('RP2016'!AF760,PDC!I:I,0),MATCH(PDC!$K$1,PDC!$I$1:$L$1,0))</f>
        <v>Professions intermédiaires administratives de la Fonction Publique</v>
      </c>
      <c r="AE760" t="s">
        <v>200</v>
      </c>
      <c r="AF760" t="s">
        <v>278</v>
      </c>
      <c r="AG760" t="s">
        <v>141</v>
      </c>
      <c r="AH760" s="58">
        <v>53.198699710685098</v>
      </c>
      <c r="AI760">
        <f t="shared" si="203"/>
        <v>53.198699710685098</v>
      </c>
      <c r="BE760" t="str">
        <f t="shared" si="204"/>
        <v>8421_DE_TP1_SEXE1</v>
      </c>
      <c r="BF760">
        <v>1</v>
      </c>
      <c r="BG760" t="s">
        <v>199</v>
      </c>
      <c r="BH760" t="s">
        <v>318</v>
      </c>
      <c r="BI760" t="s">
        <v>159</v>
      </c>
      <c r="BJ760" s="61">
        <v>9419.0878467980692</v>
      </c>
      <c r="BK760" s="61">
        <f t="shared" si="205"/>
        <v>9419.0878467980692</v>
      </c>
    </row>
    <row r="761" spans="1:63" x14ac:dyDescent="0.35">
      <c r="A761" t="str">
        <f t="shared" si="201"/>
        <v>8408_Fabrication de produits en caoutchouc et en plastique ainsi que d'autres produits minéraux non métalliques_2</v>
      </c>
      <c r="B761" t="str">
        <f>INDEX(PDC!$F$1:$G$40,MATCH('RP2016'!C761,PDC!F:F,0),MATCH(PDC!$G$1,PDC!$F$1:$G$1,0))</f>
        <v>Fabrication de produits en caoutchouc et en plastique ainsi que d'autres produits minéraux non métalliques</v>
      </c>
      <c r="C761" t="s">
        <v>207</v>
      </c>
      <c r="D761" t="s">
        <v>133</v>
      </c>
      <c r="E761" t="s">
        <v>200</v>
      </c>
      <c r="F761" s="58">
        <v>1891.7654325276701</v>
      </c>
      <c r="G761">
        <f t="shared" si="207"/>
        <v>1891.7654325276701</v>
      </c>
      <c r="AC761" t="str">
        <f t="shared" si="202"/>
        <v>8412_Professions intermédiaires administratives et commerciales des entreprises_1</v>
      </c>
      <c r="AD761" t="str">
        <f>INDEX(PDC!$I$1:$L$33,MATCH('RP2016'!AF761,PDC!I:I,0),MATCH(PDC!$K$1,PDC!$I$1:$L$1,0))</f>
        <v>Professions intermédiaires administratives et commerciales des entreprises</v>
      </c>
      <c r="AE761" t="s">
        <v>199</v>
      </c>
      <c r="AF761" t="s">
        <v>279</v>
      </c>
      <c r="AG761" t="s">
        <v>141</v>
      </c>
      <c r="AH761" s="58">
        <v>762.86577077209597</v>
      </c>
      <c r="AI761">
        <f t="shared" si="203"/>
        <v>762.86577077209597</v>
      </c>
      <c r="BE761" t="str">
        <f t="shared" si="204"/>
        <v>8421_DE_TP2_SEXE1</v>
      </c>
      <c r="BF761">
        <v>1</v>
      </c>
      <c r="BG761" t="s">
        <v>200</v>
      </c>
      <c r="BH761" t="s">
        <v>318</v>
      </c>
      <c r="BI761" t="s">
        <v>159</v>
      </c>
      <c r="BJ761" s="61">
        <v>295.21227720383899</v>
      </c>
      <c r="BK761" s="61">
        <f t="shared" si="205"/>
        <v>295.21227720383899</v>
      </c>
    </row>
    <row r="762" spans="1:63" x14ac:dyDescent="0.35">
      <c r="A762" t="str">
        <f t="shared" si="201"/>
        <v>8408_Métallurgie et fabrication de produits métalliques à l'exception des machines et des équipements_1</v>
      </c>
      <c r="B762" t="str">
        <f>INDEX(PDC!$F$1:$G$40,MATCH('RP2016'!C762,PDC!F:F,0),MATCH(PDC!$G$1,PDC!$F$1:$G$1,0))</f>
        <v>Métallurgie et fabrication de produits métalliques à l'exception des machines et des équipements</v>
      </c>
      <c r="C762" t="s">
        <v>208</v>
      </c>
      <c r="D762" t="s">
        <v>133</v>
      </c>
      <c r="E762" t="s">
        <v>199</v>
      </c>
      <c r="F762" s="58">
        <v>2457.24516289651</v>
      </c>
      <c r="G762">
        <f t="shared" si="207"/>
        <v>2457.24516289651</v>
      </c>
      <c r="AC762" t="str">
        <f t="shared" si="202"/>
        <v>8412_Professions intermédiaires administratives et commerciales des entreprises_2</v>
      </c>
      <c r="AD762" t="str">
        <f>INDEX(PDC!$I$1:$L$33,MATCH('RP2016'!AF762,PDC!I:I,0),MATCH(PDC!$K$1,PDC!$I$1:$L$1,0))</f>
        <v>Professions intermédiaires administratives et commerciales des entreprises</v>
      </c>
      <c r="AE762" t="s">
        <v>200</v>
      </c>
      <c r="AF762" t="s">
        <v>279</v>
      </c>
      <c r="AG762" t="s">
        <v>141</v>
      </c>
      <c r="AH762" s="58">
        <v>839.48285270939698</v>
      </c>
      <c r="AI762">
        <f t="shared" si="203"/>
        <v>839.48285270939698</v>
      </c>
      <c r="BE762" t="str">
        <f t="shared" si="204"/>
        <v>8421_FZ_TP1_SEXE1</v>
      </c>
      <c r="BF762">
        <v>1</v>
      </c>
      <c r="BG762" t="s">
        <v>199</v>
      </c>
      <c r="BH762" t="s">
        <v>216</v>
      </c>
      <c r="BI762" t="s">
        <v>159</v>
      </c>
      <c r="BJ762" s="61">
        <v>33985.380308497697</v>
      </c>
      <c r="BK762" s="61">
        <f t="shared" si="205"/>
        <v>33985.380308497697</v>
      </c>
    </row>
    <row r="763" spans="1:63" x14ac:dyDescent="0.35">
      <c r="A763" t="str">
        <f t="shared" si="201"/>
        <v>8408_Métallurgie et fabrication de produits métalliques à l'exception des machines et des équipements_2</v>
      </c>
      <c r="B763" t="str">
        <f>INDEX(PDC!$F$1:$G$40,MATCH('RP2016'!C763,PDC!F:F,0),MATCH(PDC!$G$1,PDC!$F$1:$G$1,0))</f>
        <v>Métallurgie et fabrication de produits métalliques à l'exception des machines et des équipements</v>
      </c>
      <c r="C763" t="s">
        <v>208</v>
      </c>
      <c r="D763" t="s">
        <v>133</v>
      </c>
      <c r="E763" t="s">
        <v>200</v>
      </c>
      <c r="F763" s="58">
        <v>485.01393110324602</v>
      </c>
      <c r="G763">
        <f t="shared" si="207"/>
        <v>485.01393110324602</v>
      </c>
      <c r="AC763" t="str">
        <f t="shared" si="202"/>
        <v>8412_Techniciens_1</v>
      </c>
      <c r="AD763" t="str">
        <f>INDEX(PDC!$I$1:$L$33,MATCH('RP2016'!AF763,PDC!I:I,0),MATCH(PDC!$K$1,PDC!$I$1:$L$1,0))</f>
        <v>Techniciens</v>
      </c>
      <c r="AE763" t="s">
        <v>199</v>
      </c>
      <c r="AF763" t="s">
        <v>280</v>
      </c>
      <c r="AG763" t="s">
        <v>141</v>
      </c>
      <c r="AH763" s="58">
        <v>741.90124968815906</v>
      </c>
      <c r="AI763">
        <f t="shared" si="203"/>
        <v>741.90124968815906</v>
      </c>
      <c r="BE763" t="str">
        <f t="shared" si="204"/>
        <v>8421_FZ_TP2_SEXE1</v>
      </c>
      <c r="BF763">
        <v>1</v>
      </c>
      <c r="BG763" t="s">
        <v>200</v>
      </c>
      <c r="BH763" t="s">
        <v>216</v>
      </c>
      <c r="BI763" t="s">
        <v>159</v>
      </c>
      <c r="BJ763" s="61">
        <v>1382.0234801290301</v>
      </c>
      <c r="BK763" s="61">
        <f t="shared" si="205"/>
        <v>1382.0234801290301</v>
      </c>
    </row>
    <row r="764" spans="1:63" x14ac:dyDescent="0.35">
      <c r="A764" t="str">
        <f t="shared" si="201"/>
        <v>8408_Fabrication de produits informatiques, électroniques et optiques_1</v>
      </c>
      <c r="B764" t="str">
        <f>INDEX(PDC!$F$1:$G$40,MATCH('RP2016'!C764,PDC!F:F,0),MATCH(PDC!$G$1,PDC!$F$1:$G$1,0))</f>
        <v>Fabrication de produits informatiques, électroniques et optiques</v>
      </c>
      <c r="C764" t="s">
        <v>209</v>
      </c>
      <c r="D764" t="s">
        <v>133</v>
      </c>
      <c r="E764" t="s">
        <v>199</v>
      </c>
      <c r="F764" s="58">
        <v>315.58812253604998</v>
      </c>
      <c r="G764">
        <f t="shared" si="207"/>
        <v>315.58812253604998</v>
      </c>
      <c r="AC764" t="str">
        <f t="shared" si="202"/>
        <v>8412_Techniciens_2</v>
      </c>
      <c r="AD764" t="str">
        <f>INDEX(PDC!$I$1:$L$33,MATCH('RP2016'!AF764,PDC!I:I,0),MATCH(PDC!$K$1,PDC!$I$1:$L$1,0))</f>
        <v>Techniciens</v>
      </c>
      <c r="AE764" t="s">
        <v>200</v>
      </c>
      <c r="AF764" t="s">
        <v>280</v>
      </c>
      <c r="AG764" t="s">
        <v>141</v>
      </c>
      <c r="AH764" s="58">
        <v>163.280289915471</v>
      </c>
      <c r="AI764">
        <f t="shared" si="203"/>
        <v>163.280289915471</v>
      </c>
      <c r="BE764" t="str">
        <f t="shared" si="204"/>
        <v>8421_GZ_TP1_SEXE1</v>
      </c>
      <c r="BF764">
        <v>1</v>
      </c>
      <c r="BG764" t="s">
        <v>199</v>
      </c>
      <c r="BH764" t="s">
        <v>217</v>
      </c>
      <c r="BI764" t="s">
        <v>159</v>
      </c>
      <c r="BJ764" s="61">
        <v>47170.994940475299</v>
      </c>
      <c r="BK764" s="61">
        <f t="shared" si="205"/>
        <v>47170.994940475299</v>
      </c>
    </row>
    <row r="765" spans="1:63" x14ac:dyDescent="0.35">
      <c r="A765" t="str">
        <f t="shared" si="201"/>
        <v>8408_Fabrication de produits informatiques, électroniques et optiques_2</v>
      </c>
      <c r="B765" t="str">
        <f>INDEX(PDC!$F$1:$G$40,MATCH('RP2016'!C765,PDC!F:F,0),MATCH(PDC!$G$1,PDC!$F$1:$G$1,0))</f>
        <v>Fabrication de produits informatiques, électroniques et optiques</v>
      </c>
      <c r="C765" t="s">
        <v>209</v>
      </c>
      <c r="D765" t="s">
        <v>133</v>
      </c>
      <c r="E765" t="s">
        <v>200</v>
      </c>
      <c r="F765" s="58">
        <v>84.979824783469795</v>
      </c>
      <c r="G765">
        <f t="shared" si="207"/>
        <v>84.979824783469795</v>
      </c>
      <c r="AC765" t="str">
        <f t="shared" si="202"/>
        <v>8412_Contremaîtres, agents de maîtrise_1</v>
      </c>
      <c r="AD765" t="str">
        <f>INDEX(PDC!$I$1:$L$33,MATCH('RP2016'!AF765,PDC!I:I,0),MATCH(PDC!$K$1,PDC!$I$1:$L$1,0))</f>
        <v>Contremaîtres, agents de maîtrise</v>
      </c>
      <c r="AE765" t="s">
        <v>199</v>
      </c>
      <c r="AF765" t="s">
        <v>281</v>
      </c>
      <c r="AG765" t="s">
        <v>141</v>
      </c>
      <c r="AH765" s="58">
        <v>514.24442128298801</v>
      </c>
      <c r="AI765">
        <f t="shared" si="203"/>
        <v>514.24442128298801</v>
      </c>
      <c r="BE765" t="str">
        <f t="shared" si="204"/>
        <v>8421_GZ_TP2_SEXE1</v>
      </c>
      <c r="BF765">
        <v>1</v>
      </c>
      <c r="BG765" t="s">
        <v>200</v>
      </c>
      <c r="BH765" t="s">
        <v>217</v>
      </c>
      <c r="BI765" t="s">
        <v>159</v>
      </c>
      <c r="BJ765" s="61">
        <v>3763.6141471818601</v>
      </c>
      <c r="BK765" s="61">
        <f t="shared" si="205"/>
        <v>3763.6141471818601</v>
      </c>
    </row>
    <row r="766" spans="1:63" x14ac:dyDescent="0.35">
      <c r="A766" t="str">
        <f t="shared" si="201"/>
        <v>8408_Fabrication d'équipements électriques_1</v>
      </c>
      <c r="B766" t="str">
        <f>INDEX(PDC!$F$1:$G$40,MATCH('RP2016'!C766,PDC!F:F,0),MATCH(PDC!$G$1,PDC!$F$1:$G$1,0))</f>
        <v>Fabrication d'équipements électriques</v>
      </c>
      <c r="C766" t="s">
        <v>210</v>
      </c>
      <c r="D766" t="s">
        <v>133</v>
      </c>
      <c r="E766" t="s">
        <v>199</v>
      </c>
      <c r="F766" s="58">
        <v>466.83165131334499</v>
      </c>
      <c r="G766">
        <f t="shared" si="207"/>
        <v>466.83165131334499</v>
      </c>
      <c r="AC766" t="str">
        <f t="shared" si="202"/>
        <v>8412_Contremaîtres, agents de maîtrise_2</v>
      </c>
      <c r="AD766" t="str">
        <f>INDEX(PDC!$I$1:$L$33,MATCH('RP2016'!AF766,PDC!I:I,0),MATCH(PDC!$K$1,PDC!$I$1:$L$1,0))</f>
        <v>Contremaîtres, agents de maîtrise</v>
      </c>
      <c r="AE766" t="s">
        <v>200</v>
      </c>
      <c r="AF766" t="s">
        <v>281</v>
      </c>
      <c r="AG766" t="s">
        <v>141</v>
      </c>
      <c r="AH766" s="58">
        <v>75.7842260540627</v>
      </c>
      <c r="AI766">
        <f t="shared" si="203"/>
        <v>75.7842260540627</v>
      </c>
      <c r="BE766" t="str">
        <f t="shared" si="204"/>
        <v>8421_HZ_TP1_SEXE1</v>
      </c>
      <c r="BF766">
        <v>1</v>
      </c>
      <c r="BG766" t="s">
        <v>199</v>
      </c>
      <c r="BH766" t="s">
        <v>218</v>
      </c>
      <c r="BI766" t="s">
        <v>159</v>
      </c>
      <c r="BJ766" s="61">
        <v>30701.7849292754</v>
      </c>
      <c r="BK766" s="61">
        <f t="shared" si="205"/>
        <v>30701.7849292754</v>
      </c>
    </row>
    <row r="767" spans="1:63" x14ac:dyDescent="0.35">
      <c r="A767" t="str">
        <f t="shared" si="201"/>
        <v>8408_Fabrication d'équipements électriques_2</v>
      </c>
      <c r="B767" t="str">
        <f>INDEX(PDC!$F$1:$G$40,MATCH('RP2016'!C767,PDC!F:F,0),MATCH(PDC!$G$1,PDC!$F$1:$G$1,0))</f>
        <v>Fabrication d'équipements électriques</v>
      </c>
      <c r="C767" t="s">
        <v>210</v>
      </c>
      <c r="D767" t="s">
        <v>133</v>
      </c>
      <c r="E767" t="s">
        <v>200</v>
      </c>
      <c r="F767" s="58">
        <v>359.00222053186701</v>
      </c>
      <c r="G767">
        <f t="shared" si="207"/>
        <v>359.00222053186701</v>
      </c>
      <c r="AC767" t="str">
        <f t="shared" si="202"/>
        <v>8412_Employés civils et agents de service de la Fonction Publique_1</v>
      </c>
      <c r="AD767" t="str">
        <f>INDEX(PDC!$I$1:$L$33,MATCH('RP2016'!AF767,PDC!I:I,0),MATCH(PDC!$K$1,PDC!$I$1:$L$1,0))</f>
        <v>Employés civils et agents de service de la Fonction Publique</v>
      </c>
      <c r="AE767" t="s">
        <v>199</v>
      </c>
      <c r="AF767" t="s">
        <v>282</v>
      </c>
      <c r="AG767" t="s">
        <v>141</v>
      </c>
      <c r="AH767" s="58">
        <v>261.46354441039102</v>
      </c>
      <c r="AI767">
        <f t="shared" si="203"/>
        <v>261.46354441039102</v>
      </c>
      <c r="BE767" t="str">
        <f t="shared" si="204"/>
        <v>8421_HZ_TP2_SEXE1</v>
      </c>
      <c r="BF767">
        <v>1</v>
      </c>
      <c r="BG767" t="s">
        <v>200</v>
      </c>
      <c r="BH767" t="s">
        <v>218</v>
      </c>
      <c r="BI767" t="s">
        <v>159</v>
      </c>
      <c r="BJ767" s="61">
        <v>2042.69603324471</v>
      </c>
      <c r="BK767" s="61">
        <f t="shared" si="205"/>
        <v>2042.69603324471</v>
      </c>
    </row>
    <row r="768" spans="1:63" x14ac:dyDescent="0.35">
      <c r="A768" t="str">
        <f t="shared" si="201"/>
        <v>8408_Fabrication de machines et équipements n.c.a._1</v>
      </c>
      <c r="B768" t="str">
        <f>INDEX(PDC!$F$1:$G$40,MATCH('RP2016'!C768,PDC!F:F,0),MATCH(PDC!$G$1,PDC!$F$1:$G$1,0))</f>
        <v>Fabrication de machines et équipements n.c.a.</v>
      </c>
      <c r="C768" t="s">
        <v>211</v>
      </c>
      <c r="D768" t="s">
        <v>133</v>
      </c>
      <c r="E768" t="s">
        <v>199</v>
      </c>
      <c r="F768" s="58">
        <v>259.88457462505602</v>
      </c>
      <c r="G768">
        <f t="shared" si="207"/>
        <v>259.88457462505602</v>
      </c>
      <c r="AC768" t="str">
        <f t="shared" si="202"/>
        <v>8412_Employés civils et agents de service de la Fonction Publique_2</v>
      </c>
      <c r="AD768" t="str">
        <f>INDEX(PDC!$I$1:$L$33,MATCH('RP2016'!AF768,PDC!I:I,0),MATCH(PDC!$K$1,PDC!$I$1:$L$1,0))</f>
        <v>Employés civils et agents de service de la Fonction Publique</v>
      </c>
      <c r="AE768" t="s">
        <v>200</v>
      </c>
      <c r="AF768" t="s">
        <v>282</v>
      </c>
      <c r="AG768" t="s">
        <v>141</v>
      </c>
      <c r="AH768" s="58">
        <v>1409.2146117642201</v>
      </c>
      <c r="AI768">
        <f t="shared" si="203"/>
        <v>1409.2146117642201</v>
      </c>
      <c r="BE768" t="str">
        <f t="shared" si="204"/>
        <v>8421_IZ_TP1_SEXE1</v>
      </c>
      <c r="BF768">
        <v>1</v>
      </c>
      <c r="BG768" t="s">
        <v>199</v>
      </c>
      <c r="BH768" t="s">
        <v>219</v>
      </c>
      <c r="BI768" t="s">
        <v>159</v>
      </c>
      <c r="BJ768" s="61">
        <v>9950.1642419504096</v>
      </c>
      <c r="BK768" s="61">
        <f t="shared" si="205"/>
        <v>9950.1642419504096</v>
      </c>
    </row>
    <row r="769" spans="1:63" x14ac:dyDescent="0.35">
      <c r="A769" t="str">
        <f t="shared" si="201"/>
        <v>8408_Fabrication de machines et équipements n.c.a._2</v>
      </c>
      <c r="B769" t="str">
        <f>INDEX(PDC!$F$1:$G$40,MATCH('RP2016'!C769,PDC!F:F,0),MATCH(PDC!$G$1,PDC!$F$1:$G$1,0))</f>
        <v>Fabrication de machines et équipements n.c.a.</v>
      </c>
      <c r="C769" t="s">
        <v>211</v>
      </c>
      <c r="D769" t="s">
        <v>133</v>
      </c>
      <c r="E769" t="s">
        <v>200</v>
      </c>
      <c r="F769" s="58">
        <v>61.719726191393598</v>
      </c>
      <c r="G769">
        <f t="shared" si="207"/>
        <v>61.719726191393598</v>
      </c>
      <c r="AC769" t="str">
        <f t="shared" si="202"/>
        <v>8412_Policiers et militaires_1</v>
      </c>
      <c r="AD769" t="str">
        <f>INDEX(PDC!$I$1:$L$33,MATCH('RP2016'!AF769,PDC!I:I,0),MATCH(PDC!$K$1,PDC!$I$1:$L$1,0))</f>
        <v>Policiers et militaires</v>
      </c>
      <c r="AE769" t="s">
        <v>199</v>
      </c>
      <c r="AF769" t="s">
        <v>283</v>
      </c>
      <c r="AG769" t="s">
        <v>141</v>
      </c>
      <c r="AH769" s="58">
        <v>112.429216135283</v>
      </c>
      <c r="AI769">
        <f t="shared" si="203"/>
        <v>112.429216135283</v>
      </c>
      <c r="BE769" t="str">
        <f t="shared" si="204"/>
        <v>8421_IZ_TP2_SEXE1</v>
      </c>
      <c r="BF769">
        <v>1</v>
      </c>
      <c r="BG769" t="s">
        <v>200</v>
      </c>
      <c r="BH769" t="s">
        <v>219</v>
      </c>
      <c r="BI769" t="s">
        <v>159</v>
      </c>
      <c r="BJ769" s="61">
        <v>3172.0267764913601</v>
      </c>
      <c r="BK769" s="61">
        <f t="shared" si="205"/>
        <v>3172.0267764913601</v>
      </c>
    </row>
    <row r="770" spans="1:63" x14ac:dyDescent="0.35">
      <c r="A770" t="str">
        <f t="shared" si="201"/>
        <v>8408_Fabrication de matériels de transport_1</v>
      </c>
      <c r="B770" t="str">
        <f>INDEX(PDC!$F$1:$G$40,MATCH('RP2016'!C770,PDC!F:F,0),MATCH(PDC!$G$1,PDC!$F$1:$G$1,0))</f>
        <v>Fabrication de matériels de transport</v>
      </c>
      <c r="C770" t="s">
        <v>212</v>
      </c>
      <c r="D770" t="s">
        <v>133</v>
      </c>
      <c r="E770" t="s">
        <v>199</v>
      </c>
      <c r="F770" s="58">
        <v>463.89524944512198</v>
      </c>
      <c r="G770">
        <f t="shared" si="207"/>
        <v>463.89524944512198</v>
      </c>
      <c r="AC770" t="str">
        <f t="shared" si="202"/>
        <v>8412_Policiers et militaires_2</v>
      </c>
      <c r="AD770" t="str">
        <f>INDEX(PDC!$I$1:$L$33,MATCH('RP2016'!AF770,PDC!I:I,0),MATCH(PDC!$K$1,PDC!$I$1:$L$1,0))</f>
        <v>Policiers et militaires</v>
      </c>
      <c r="AE770" t="s">
        <v>200</v>
      </c>
      <c r="AF770" t="s">
        <v>283</v>
      </c>
      <c r="AG770" t="s">
        <v>141</v>
      </c>
      <c r="AH770" s="58">
        <v>15.844184675756599</v>
      </c>
      <c r="AI770">
        <f t="shared" si="203"/>
        <v>15.844184675756599</v>
      </c>
      <c r="BE770" t="str">
        <f t="shared" si="204"/>
        <v>8421_JZ_TP1_SEXE1</v>
      </c>
      <c r="BF770">
        <v>1</v>
      </c>
      <c r="BG770" t="s">
        <v>199</v>
      </c>
      <c r="BH770" t="s">
        <v>319</v>
      </c>
      <c r="BI770" t="s">
        <v>159</v>
      </c>
      <c r="BJ770" s="61">
        <v>23498.063631631201</v>
      </c>
      <c r="BK770" s="61">
        <f t="shared" si="205"/>
        <v>23498.063631631201</v>
      </c>
    </row>
    <row r="771" spans="1:63" x14ac:dyDescent="0.35">
      <c r="A771" t="str">
        <f t="shared" si="201"/>
        <v>8408_Fabrication de matériels de transport_2</v>
      </c>
      <c r="B771" t="str">
        <f>INDEX(PDC!$F$1:$G$40,MATCH('RP2016'!C771,PDC!F:F,0),MATCH(PDC!$G$1,PDC!$F$1:$G$1,0))</f>
        <v>Fabrication de matériels de transport</v>
      </c>
      <c r="C771" t="s">
        <v>212</v>
      </c>
      <c r="D771" t="s">
        <v>133</v>
      </c>
      <c r="E771" t="s">
        <v>200</v>
      </c>
      <c r="F771" s="58">
        <v>67.073906202381906</v>
      </c>
      <c r="G771">
        <f t="shared" si="207"/>
        <v>67.073906202381906</v>
      </c>
      <c r="AC771" t="str">
        <f t="shared" si="202"/>
        <v>8412_Employés administratifs d'entreprise_1</v>
      </c>
      <c r="AD771" t="str">
        <f>INDEX(PDC!$I$1:$L$33,MATCH('RP2016'!AF771,PDC!I:I,0),MATCH(PDC!$K$1,PDC!$I$1:$L$1,0))</f>
        <v>Employés administratifs d'entreprise</v>
      </c>
      <c r="AE771" t="s">
        <v>199</v>
      </c>
      <c r="AF771" t="s">
        <v>284</v>
      </c>
      <c r="AG771" t="s">
        <v>141</v>
      </c>
      <c r="AH771" s="58">
        <v>224.17790150637299</v>
      </c>
      <c r="AI771">
        <f t="shared" si="203"/>
        <v>224.17790150637299</v>
      </c>
      <c r="BE771" t="str">
        <f t="shared" si="204"/>
        <v>8421_JZ_TP2_SEXE1</v>
      </c>
      <c r="BF771">
        <v>1</v>
      </c>
      <c r="BG771" t="s">
        <v>200</v>
      </c>
      <c r="BH771" t="s">
        <v>319</v>
      </c>
      <c r="BI771" t="s">
        <v>159</v>
      </c>
      <c r="BJ771" s="61">
        <v>1183.11157516823</v>
      </c>
      <c r="BK771" s="61">
        <f t="shared" si="205"/>
        <v>1183.11157516823</v>
      </c>
    </row>
    <row r="772" spans="1:63" x14ac:dyDescent="0.35">
      <c r="A772" t="str">
        <f t="shared" ref="A772:A835" si="208">D772&amp;"_"&amp;B772&amp;"_"&amp;E772</f>
        <v>8408_Autres industries manufacturières ; réparation et installation de machines et d'équipements_1</v>
      </c>
      <c r="B772" t="str">
        <f>INDEX(PDC!$F$1:$G$40,MATCH('RP2016'!C772,PDC!F:F,0),MATCH(PDC!$G$1,PDC!$F$1:$G$1,0))</f>
        <v>Autres industries manufacturières ; réparation et installation de machines et d'équipements</v>
      </c>
      <c r="C772" t="s">
        <v>213</v>
      </c>
      <c r="D772" t="s">
        <v>133</v>
      </c>
      <c r="E772" t="s">
        <v>199</v>
      </c>
      <c r="F772" s="58">
        <v>1580.8328052029201</v>
      </c>
      <c r="G772">
        <f t="shared" si="207"/>
        <v>1580.8328052029201</v>
      </c>
      <c r="AC772" t="str">
        <f t="shared" si="202"/>
        <v>8412_Employés administratifs d'entreprise_2</v>
      </c>
      <c r="AD772" t="str">
        <f>INDEX(PDC!$I$1:$L$33,MATCH('RP2016'!AF772,PDC!I:I,0),MATCH(PDC!$K$1,PDC!$I$1:$L$1,0))</f>
        <v>Employés administratifs d'entreprise</v>
      </c>
      <c r="AE772" t="s">
        <v>200</v>
      </c>
      <c r="AF772" t="s">
        <v>284</v>
      </c>
      <c r="AG772" t="s">
        <v>141</v>
      </c>
      <c r="AH772" s="58">
        <v>1190.9894695156499</v>
      </c>
      <c r="AI772">
        <f t="shared" si="203"/>
        <v>1190.9894695156499</v>
      </c>
      <c r="BE772" t="str">
        <f t="shared" si="204"/>
        <v>8421_KZ_TP1_SEXE1</v>
      </c>
      <c r="BF772">
        <v>1</v>
      </c>
      <c r="BG772" t="s">
        <v>199</v>
      </c>
      <c r="BH772" t="s">
        <v>223</v>
      </c>
      <c r="BI772" t="s">
        <v>159</v>
      </c>
      <c r="BJ772" s="61">
        <v>11330.3552275237</v>
      </c>
      <c r="BK772" s="61">
        <f t="shared" si="205"/>
        <v>11330.3552275237</v>
      </c>
    </row>
    <row r="773" spans="1:63" x14ac:dyDescent="0.35">
      <c r="A773" t="str">
        <f t="shared" si="208"/>
        <v>8408_Autres industries manufacturières ; réparation et installation de machines et d'équipements_2</v>
      </c>
      <c r="B773" t="str">
        <f>INDEX(PDC!$F$1:$G$40,MATCH('RP2016'!C773,PDC!F:F,0),MATCH(PDC!$G$1,PDC!$F$1:$G$1,0))</f>
        <v>Autres industries manufacturières ; réparation et installation de machines et d'équipements</v>
      </c>
      <c r="C773" t="s">
        <v>213</v>
      </c>
      <c r="D773" t="s">
        <v>133</v>
      </c>
      <c r="E773" t="s">
        <v>200</v>
      </c>
      <c r="F773" s="58">
        <v>331.80891546616903</v>
      </c>
      <c r="G773">
        <f t="shared" si="207"/>
        <v>331.80891546616903</v>
      </c>
      <c r="AC773" t="str">
        <f t="shared" ref="AC773:AC836" si="209">AG773&amp;"_"&amp;AD773&amp;"_"&amp;AE773</f>
        <v>8412_Employés de commerce_1</v>
      </c>
      <c r="AD773" t="str">
        <f>INDEX(PDC!$I$1:$L$33,MATCH('RP2016'!AF773,PDC!I:I,0),MATCH(PDC!$K$1,PDC!$I$1:$L$1,0))</f>
        <v>Employés de commerce</v>
      </c>
      <c r="AE773" t="s">
        <v>199</v>
      </c>
      <c r="AF773" t="s">
        <v>285</v>
      </c>
      <c r="AG773" t="s">
        <v>141</v>
      </c>
      <c r="AH773" s="58">
        <v>295.79203512626498</v>
      </c>
      <c r="AI773">
        <f t="shared" ref="AI773:AI836" si="210">IF(AH773&lt;5,"(s)",AH773)</f>
        <v>295.79203512626498</v>
      </c>
      <c r="BE773" t="str">
        <f t="shared" ref="BE773:BE836" si="211">BI773&amp;"_"&amp;BH773&amp;"_TP"&amp;BG773&amp;"_SEXE"&amp;BF773</f>
        <v>8421_KZ_TP2_SEXE1</v>
      </c>
      <c r="BF773">
        <v>1</v>
      </c>
      <c r="BG773" t="s">
        <v>200</v>
      </c>
      <c r="BH773" t="s">
        <v>223</v>
      </c>
      <c r="BI773" t="s">
        <v>159</v>
      </c>
      <c r="BJ773" s="61">
        <v>471.04509861625399</v>
      </c>
      <c r="BK773" s="61">
        <f t="shared" ref="BK773:BK836" si="212">IF(BJ773&lt;5,"(s)",BJ773)</f>
        <v>471.04509861625399</v>
      </c>
    </row>
    <row r="774" spans="1:63" x14ac:dyDescent="0.35">
      <c r="A774" t="str">
        <f t="shared" si="208"/>
        <v>8408_Production et distribution d'électricité, de gaz, de vapeur et d'air conditionné_1</v>
      </c>
      <c r="B774" t="str">
        <f>INDEX(PDC!$F$1:$G$40,MATCH('RP2016'!C774,PDC!F:F,0),MATCH(PDC!$G$1,PDC!$F$1:$G$1,0))</f>
        <v>Production et distribution d'électricité, de gaz, de vapeur et d'air conditionné</v>
      </c>
      <c r="C774" t="s">
        <v>214</v>
      </c>
      <c r="D774" t="s">
        <v>133</v>
      </c>
      <c r="E774" t="s">
        <v>199</v>
      </c>
      <c r="F774" s="58">
        <v>983.75867032456495</v>
      </c>
      <c r="G774">
        <f t="shared" si="207"/>
        <v>983.75867032456495</v>
      </c>
      <c r="AC774" t="str">
        <f t="shared" si="209"/>
        <v>8412_Employés de commerce_2</v>
      </c>
      <c r="AD774" t="str">
        <f>INDEX(PDC!$I$1:$L$33,MATCH('RP2016'!AF774,PDC!I:I,0),MATCH(PDC!$K$1,PDC!$I$1:$L$1,0))</f>
        <v>Employés de commerce</v>
      </c>
      <c r="AE774" t="s">
        <v>200</v>
      </c>
      <c r="AF774" t="s">
        <v>285</v>
      </c>
      <c r="AG774" t="s">
        <v>141</v>
      </c>
      <c r="AH774" s="58">
        <v>907.55767995361202</v>
      </c>
      <c r="AI774">
        <f t="shared" si="210"/>
        <v>907.55767995361202</v>
      </c>
      <c r="BE774" t="str">
        <f t="shared" si="211"/>
        <v>8421_LZ_TP1_SEXE1</v>
      </c>
      <c r="BF774">
        <v>1</v>
      </c>
      <c r="BG774" t="s">
        <v>199</v>
      </c>
      <c r="BH774" t="s">
        <v>224</v>
      </c>
      <c r="BI774" t="s">
        <v>159</v>
      </c>
      <c r="BJ774" s="61">
        <v>3894.6547896212301</v>
      </c>
      <c r="BK774" s="61">
        <f t="shared" si="212"/>
        <v>3894.6547896212301</v>
      </c>
    </row>
    <row r="775" spans="1:63" x14ac:dyDescent="0.35">
      <c r="A775" t="str">
        <f t="shared" si="208"/>
        <v>8408_Production et distribution d'électricité, de gaz, de vapeur et d'air conditionné_2</v>
      </c>
      <c r="B775" t="str">
        <f>INDEX(PDC!$F$1:$G$40,MATCH('RP2016'!C775,PDC!F:F,0),MATCH(PDC!$G$1,PDC!$F$1:$G$1,0))</f>
        <v>Production et distribution d'électricité, de gaz, de vapeur et d'air conditionné</v>
      </c>
      <c r="C775" t="s">
        <v>214</v>
      </c>
      <c r="D775" t="s">
        <v>133</v>
      </c>
      <c r="E775" t="s">
        <v>200</v>
      </c>
      <c r="F775" s="58">
        <v>455.87221053325902</v>
      </c>
      <c r="G775">
        <f t="shared" si="207"/>
        <v>455.87221053325902</v>
      </c>
      <c r="AC775" t="str">
        <f t="shared" si="209"/>
        <v>8412_Personnels des services directs aux particuliers_1</v>
      </c>
      <c r="AD775" t="str">
        <f>INDEX(PDC!$I$1:$L$33,MATCH('RP2016'!AF775,PDC!I:I,0),MATCH(PDC!$K$1,PDC!$I$1:$L$1,0))</f>
        <v>Personnels des services directs aux particuliers</v>
      </c>
      <c r="AE775" t="s">
        <v>199</v>
      </c>
      <c r="AF775" t="s">
        <v>286</v>
      </c>
      <c r="AG775" t="s">
        <v>141</v>
      </c>
      <c r="AH775" s="58">
        <v>196.869064902882</v>
      </c>
      <c r="AI775">
        <f t="shared" si="210"/>
        <v>196.869064902882</v>
      </c>
      <c r="BE775" t="str">
        <f t="shared" si="211"/>
        <v>8421_LZ_TP2_SEXE1</v>
      </c>
      <c r="BF775">
        <v>1</v>
      </c>
      <c r="BG775" t="s">
        <v>200</v>
      </c>
      <c r="BH775" t="s">
        <v>224</v>
      </c>
      <c r="BI775" t="s">
        <v>159</v>
      </c>
      <c r="BJ775" s="61">
        <v>396.50555374322198</v>
      </c>
      <c r="BK775" s="61">
        <f t="shared" si="212"/>
        <v>396.50555374322198</v>
      </c>
    </row>
    <row r="776" spans="1:63" x14ac:dyDescent="0.35">
      <c r="A776" t="str">
        <f t="shared" si="208"/>
        <v>8408_Production et distribution d'eau ; assainissement, gestion des déchets et dépollution_1</v>
      </c>
      <c r="B776" t="str">
        <f>INDEX(PDC!$F$1:$G$40,MATCH('RP2016'!C776,PDC!F:F,0),MATCH(PDC!$G$1,PDC!$F$1:$G$1,0))</f>
        <v>Production et distribution d'eau ; assainissement, gestion des déchets et dépollution</v>
      </c>
      <c r="C776" t="s">
        <v>215</v>
      </c>
      <c r="D776" t="s">
        <v>133</v>
      </c>
      <c r="E776" t="s">
        <v>199</v>
      </c>
      <c r="F776" s="58">
        <v>958.44759026927795</v>
      </c>
      <c r="G776">
        <f t="shared" si="207"/>
        <v>958.44759026927795</v>
      </c>
      <c r="AC776" t="str">
        <f t="shared" si="209"/>
        <v>8412_Personnels des services directs aux particuliers_2</v>
      </c>
      <c r="AD776" t="str">
        <f>INDEX(PDC!$I$1:$L$33,MATCH('RP2016'!AF776,PDC!I:I,0),MATCH(PDC!$K$1,PDC!$I$1:$L$1,0))</f>
        <v>Personnels des services directs aux particuliers</v>
      </c>
      <c r="AE776" t="s">
        <v>200</v>
      </c>
      <c r="AF776" t="s">
        <v>286</v>
      </c>
      <c r="AG776" t="s">
        <v>141</v>
      </c>
      <c r="AH776" s="58">
        <v>1923.8417435889801</v>
      </c>
      <c r="AI776">
        <f t="shared" si="210"/>
        <v>1923.8417435889801</v>
      </c>
      <c r="BE776" t="str">
        <f t="shared" si="211"/>
        <v>8421_MN_TP1_SEXE1</v>
      </c>
      <c r="BF776">
        <v>1</v>
      </c>
      <c r="BG776" t="s">
        <v>199</v>
      </c>
      <c r="BH776" t="s">
        <v>320</v>
      </c>
      <c r="BI776" t="s">
        <v>159</v>
      </c>
      <c r="BJ776" s="61">
        <v>51495.121038776699</v>
      </c>
      <c r="BK776" s="61">
        <f t="shared" si="212"/>
        <v>51495.121038776699</v>
      </c>
    </row>
    <row r="777" spans="1:63" x14ac:dyDescent="0.35">
      <c r="A777" t="str">
        <f t="shared" si="208"/>
        <v>8408_Production et distribution d'eau ; assainissement, gestion des déchets et dépollution_2</v>
      </c>
      <c r="B777" t="str">
        <f>INDEX(PDC!$F$1:$G$40,MATCH('RP2016'!C777,PDC!F:F,0),MATCH(PDC!$G$1,PDC!$F$1:$G$1,0))</f>
        <v>Production et distribution d'eau ; assainissement, gestion des déchets et dépollution</v>
      </c>
      <c r="C777" t="s">
        <v>215</v>
      </c>
      <c r="D777" t="s">
        <v>133</v>
      </c>
      <c r="E777" t="s">
        <v>200</v>
      </c>
      <c r="F777" s="58">
        <v>249.555025083039</v>
      </c>
      <c r="G777">
        <f t="shared" si="207"/>
        <v>249.555025083039</v>
      </c>
      <c r="AC777" t="str">
        <f t="shared" si="209"/>
        <v>8412_Ouvriers qualifiés de type industriel_1</v>
      </c>
      <c r="AD777" t="str">
        <f>INDEX(PDC!$I$1:$L$33,MATCH('RP2016'!AF777,PDC!I:I,0),MATCH(PDC!$K$1,PDC!$I$1:$L$1,0))</f>
        <v>Ouvriers qualifiés de type industriel</v>
      </c>
      <c r="AE777" t="s">
        <v>199</v>
      </c>
      <c r="AF777" t="s">
        <v>287</v>
      </c>
      <c r="AG777" t="s">
        <v>141</v>
      </c>
      <c r="AH777" s="58">
        <v>1341.31799019147</v>
      </c>
      <c r="AI777">
        <f t="shared" si="210"/>
        <v>1341.31799019147</v>
      </c>
      <c r="BE777" t="str">
        <f t="shared" si="211"/>
        <v>8421_MN_TP2_SEXE1</v>
      </c>
      <c r="BF777">
        <v>1</v>
      </c>
      <c r="BG777" t="s">
        <v>200</v>
      </c>
      <c r="BH777" t="s">
        <v>320</v>
      </c>
      <c r="BI777" t="s">
        <v>159</v>
      </c>
      <c r="BJ777" s="61">
        <v>5841.2235009645301</v>
      </c>
      <c r="BK777" s="61">
        <f t="shared" si="212"/>
        <v>5841.2235009645301</v>
      </c>
    </row>
    <row r="778" spans="1:63" x14ac:dyDescent="0.35">
      <c r="A778" t="str">
        <f t="shared" si="208"/>
        <v>8408_Construction _1</v>
      </c>
      <c r="B778" t="str">
        <f>INDEX(PDC!$F$1:$G$40,MATCH('RP2016'!C778,PDC!F:F,0),MATCH(PDC!$G$1,PDC!$F$1:$G$1,0))</f>
        <v xml:space="preserve">Construction </v>
      </c>
      <c r="C778" t="s">
        <v>216</v>
      </c>
      <c r="D778" t="s">
        <v>133</v>
      </c>
      <c r="E778" t="s">
        <v>199</v>
      </c>
      <c r="F778" s="58">
        <v>9327.2970902745601</v>
      </c>
      <c r="G778">
        <f t="shared" ref="G778:G809" si="213">F778</f>
        <v>9327.2970902745601</v>
      </c>
      <c r="AC778" t="str">
        <f t="shared" si="209"/>
        <v>8412_Ouvriers qualifiés de type industriel_2</v>
      </c>
      <c r="AD778" t="str">
        <f>INDEX(PDC!$I$1:$L$33,MATCH('RP2016'!AF778,PDC!I:I,0),MATCH(PDC!$K$1,PDC!$I$1:$L$1,0))</f>
        <v>Ouvriers qualifiés de type industriel</v>
      </c>
      <c r="AE778" t="s">
        <v>200</v>
      </c>
      <c r="AF778" t="s">
        <v>287</v>
      </c>
      <c r="AG778" t="s">
        <v>141</v>
      </c>
      <c r="AH778" s="58">
        <v>215.418565507907</v>
      </c>
      <c r="AI778">
        <f t="shared" si="210"/>
        <v>215.418565507907</v>
      </c>
      <c r="BE778" t="str">
        <f t="shared" si="211"/>
        <v>8421_OQ_TP1_SEXE1</v>
      </c>
      <c r="BF778">
        <v>1</v>
      </c>
      <c r="BG778" t="s">
        <v>199</v>
      </c>
      <c r="BH778" t="s">
        <v>321</v>
      </c>
      <c r="BI778" t="s">
        <v>159</v>
      </c>
      <c r="BJ778" s="61">
        <v>26234.963965418301</v>
      </c>
      <c r="BK778" s="61">
        <f t="shared" si="212"/>
        <v>26234.963965418301</v>
      </c>
    </row>
    <row r="779" spans="1:63" x14ac:dyDescent="0.35">
      <c r="A779" t="str">
        <f t="shared" si="208"/>
        <v>8408_Construction _2</v>
      </c>
      <c r="B779" t="str">
        <f>INDEX(PDC!$F$1:$G$40,MATCH('RP2016'!C779,PDC!F:F,0),MATCH(PDC!$G$1,PDC!$F$1:$G$1,0))</f>
        <v xml:space="preserve">Construction </v>
      </c>
      <c r="C779" t="s">
        <v>216</v>
      </c>
      <c r="D779" t="s">
        <v>133</v>
      </c>
      <c r="E779" t="s">
        <v>200</v>
      </c>
      <c r="F779" s="58">
        <v>1122.2159966235099</v>
      </c>
      <c r="G779">
        <f t="shared" si="213"/>
        <v>1122.2159966235099</v>
      </c>
      <c r="AC779" t="str">
        <f t="shared" si="209"/>
        <v>8412_Ouvriers qualifiés de type artisanal_1</v>
      </c>
      <c r="AD779" t="str">
        <f>INDEX(PDC!$I$1:$L$33,MATCH('RP2016'!AF779,PDC!I:I,0),MATCH(PDC!$K$1,PDC!$I$1:$L$1,0))</f>
        <v>Ouvriers qualifiés de type artisanal</v>
      </c>
      <c r="AE779" t="s">
        <v>199</v>
      </c>
      <c r="AF779" t="s">
        <v>107</v>
      </c>
      <c r="AG779" t="s">
        <v>141</v>
      </c>
      <c r="AH779" s="58">
        <v>1371.4301846434801</v>
      </c>
      <c r="AI779">
        <f t="shared" si="210"/>
        <v>1371.4301846434801</v>
      </c>
      <c r="BE779" t="str">
        <f t="shared" si="211"/>
        <v>8421_OQ_TP2_SEXE1</v>
      </c>
      <c r="BF779">
        <v>1</v>
      </c>
      <c r="BG779" t="s">
        <v>200</v>
      </c>
      <c r="BH779" t="s">
        <v>321</v>
      </c>
      <c r="BI779" t="s">
        <v>159</v>
      </c>
      <c r="BJ779" s="61">
        <v>5744.9295282530702</v>
      </c>
      <c r="BK779" s="61">
        <f t="shared" si="212"/>
        <v>5744.9295282530702</v>
      </c>
    </row>
    <row r="780" spans="1:63" x14ac:dyDescent="0.35">
      <c r="A780" t="str">
        <f t="shared" si="208"/>
        <v>8408_Commerce ; réparation d'automobiles et de motocycles_1</v>
      </c>
      <c r="B780" t="str">
        <f>INDEX(PDC!$F$1:$G$40,MATCH('RP2016'!C780,PDC!F:F,0),MATCH(PDC!$G$1,PDC!$F$1:$G$1,0))</f>
        <v>Commerce ; réparation d'automobiles et de motocycles</v>
      </c>
      <c r="C780" t="s">
        <v>217</v>
      </c>
      <c r="D780" t="s">
        <v>133</v>
      </c>
      <c r="E780" t="s">
        <v>199</v>
      </c>
      <c r="F780" s="58">
        <v>11281.9548110257</v>
      </c>
      <c r="G780">
        <f t="shared" si="213"/>
        <v>11281.9548110257</v>
      </c>
      <c r="AC780" t="str">
        <f t="shared" si="209"/>
        <v>8412_Ouvriers qualifiés de type artisanal_2</v>
      </c>
      <c r="AD780" t="str">
        <f>INDEX(PDC!$I$1:$L$33,MATCH('RP2016'!AF780,PDC!I:I,0),MATCH(PDC!$K$1,PDC!$I$1:$L$1,0))</f>
        <v>Ouvriers qualifiés de type artisanal</v>
      </c>
      <c r="AE780" t="s">
        <v>200</v>
      </c>
      <c r="AF780" t="s">
        <v>107</v>
      </c>
      <c r="AG780" t="s">
        <v>141</v>
      </c>
      <c r="AH780" s="58">
        <v>156.032866798686</v>
      </c>
      <c r="AI780">
        <f t="shared" si="210"/>
        <v>156.032866798686</v>
      </c>
      <c r="BE780" t="str">
        <f t="shared" si="211"/>
        <v>8421_RU_TP1_SEXE1</v>
      </c>
      <c r="BF780">
        <v>1</v>
      </c>
      <c r="BG780" t="s">
        <v>199</v>
      </c>
      <c r="BH780" t="s">
        <v>322</v>
      </c>
      <c r="BI780" t="s">
        <v>159</v>
      </c>
      <c r="BJ780" s="61">
        <v>8034.8407949468901</v>
      </c>
      <c r="BK780" s="61">
        <f t="shared" si="212"/>
        <v>8034.8407949468901</v>
      </c>
    </row>
    <row r="781" spans="1:63" x14ac:dyDescent="0.35">
      <c r="A781" t="str">
        <f t="shared" si="208"/>
        <v>8408_Commerce ; réparation d'automobiles et de motocycles_2</v>
      </c>
      <c r="B781" t="str">
        <f>INDEX(PDC!$F$1:$G$40,MATCH('RP2016'!C781,PDC!F:F,0),MATCH(PDC!$G$1,PDC!$F$1:$G$1,0))</f>
        <v>Commerce ; réparation d'automobiles et de motocycles</v>
      </c>
      <c r="C781" t="s">
        <v>217</v>
      </c>
      <c r="D781" t="s">
        <v>133</v>
      </c>
      <c r="E781" t="s">
        <v>200</v>
      </c>
      <c r="F781" s="58">
        <v>10419.8725807787</v>
      </c>
      <c r="G781">
        <f t="shared" si="213"/>
        <v>10419.8725807787</v>
      </c>
      <c r="AC781" t="str">
        <f t="shared" si="209"/>
        <v>8412_Chauffeurs_1</v>
      </c>
      <c r="AD781" t="str">
        <f>INDEX(PDC!$I$1:$L$33,MATCH('RP2016'!AF781,PDC!I:I,0),MATCH(PDC!$K$1,PDC!$I$1:$L$1,0))</f>
        <v>Chauffeurs</v>
      </c>
      <c r="AE781" t="s">
        <v>199</v>
      </c>
      <c r="AF781" t="s">
        <v>288</v>
      </c>
      <c r="AG781" t="s">
        <v>141</v>
      </c>
      <c r="AH781" s="58">
        <v>613.29522307270599</v>
      </c>
      <c r="AI781">
        <f t="shared" si="210"/>
        <v>613.29522307270599</v>
      </c>
      <c r="BE781" t="str">
        <f t="shared" si="211"/>
        <v>8421_RU_TP2_SEXE1</v>
      </c>
      <c r="BF781">
        <v>1</v>
      </c>
      <c r="BG781" t="s">
        <v>200</v>
      </c>
      <c r="BH781" t="s">
        <v>322</v>
      </c>
      <c r="BI781" t="s">
        <v>159</v>
      </c>
      <c r="BJ781" s="61">
        <v>2641.9109258337198</v>
      </c>
      <c r="BK781" s="61">
        <f t="shared" si="212"/>
        <v>2641.9109258337198</v>
      </c>
    </row>
    <row r="782" spans="1:63" x14ac:dyDescent="0.35">
      <c r="A782" t="str">
        <f t="shared" si="208"/>
        <v>8408_Transports et entreposage _1</v>
      </c>
      <c r="B782" t="str">
        <f>INDEX(PDC!$F$1:$G$40,MATCH('RP2016'!C782,PDC!F:F,0),MATCH(PDC!$G$1,PDC!$F$1:$G$1,0))</f>
        <v xml:space="preserve">Transports et entreposage </v>
      </c>
      <c r="C782" t="s">
        <v>218</v>
      </c>
      <c r="D782" t="s">
        <v>133</v>
      </c>
      <c r="E782" t="s">
        <v>199</v>
      </c>
      <c r="F782" s="58">
        <v>7272.5369123518703</v>
      </c>
      <c r="G782">
        <f t="shared" si="213"/>
        <v>7272.5369123518703</v>
      </c>
      <c r="AC782" t="str">
        <f t="shared" si="209"/>
        <v>8412_Chauffeurs_2</v>
      </c>
      <c r="AD782" t="str">
        <f>INDEX(PDC!$I$1:$L$33,MATCH('RP2016'!AF782,PDC!I:I,0),MATCH(PDC!$K$1,PDC!$I$1:$L$1,0))</f>
        <v>Chauffeurs</v>
      </c>
      <c r="AE782" t="s">
        <v>200</v>
      </c>
      <c r="AF782" t="s">
        <v>288</v>
      </c>
      <c r="AG782" t="s">
        <v>141</v>
      </c>
      <c r="AH782" s="58">
        <v>81.733420851566706</v>
      </c>
      <c r="AI782">
        <f t="shared" si="210"/>
        <v>81.733420851566706</v>
      </c>
      <c r="BE782" t="str">
        <f t="shared" si="211"/>
        <v>8422_AZ_TP1_SEXE1</v>
      </c>
      <c r="BF782">
        <v>1</v>
      </c>
      <c r="BG782" t="s">
        <v>199</v>
      </c>
      <c r="BH782" t="s">
        <v>198</v>
      </c>
      <c r="BI782" t="s">
        <v>163</v>
      </c>
      <c r="BJ782" s="61">
        <v>270.09415540779599</v>
      </c>
      <c r="BK782" s="61">
        <f t="shared" si="212"/>
        <v>270.09415540779599</v>
      </c>
    </row>
    <row r="783" spans="1:63" x14ac:dyDescent="0.35">
      <c r="A783" t="str">
        <f t="shared" si="208"/>
        <v>8408_Transports et entreposage _2</v>
      </c>
      <c r="B783" t="str">
        <f>INDEX(PDC!$F$1:$G$40,MATCH('RP2016'!C783,PDC!F:F,0),MATCH(PDC!$G$1,PDC!$F$1:$G$1,0))</f>
        <v xml:space="preserve">Transports et entreposage </v>
      </c>
      <c r="C783" t="s">
        <v>218</v>
      </c>
      <c r="D783" t="s">
        <v>133</v>
      </c>
      <c r="E783" t="s">
        <v>200</v>
      </c>
      <c r="F783" s="58">
        <v>2421.6106599499599</v>
      </c>
      <c r="G783">
        <f t="shared" si="213"/>
        <v>2421.6106599499599</v>
      </c>
      <c r="AA783" s="77"/>
      <c r="AC783" t="str">
        <f t="shared" si="209"/>
        <v>8412_Ouvriers qualifiés de la manutention, du magasinage et du transport_1</v>
      </c>
      <c r="AD783" t="str">
        <f>INDEX(PDC!$I$1:$L$33,MATCH('RP2016'!AF783,PDC!I:I,0),MATCH(PDC!$K$1,PDC!$I$1:$L$1,0))</f>
        <v>Ouvriers qualifiés de la manutention, du magasinage et du transport</v>
      </c>
      <c r="AE783" t="s">
        <v>199</v>
      </c>
      <c r="AF783" t="s">
        <v>289</v>
      </c>
      <c r="AG783" t="s">
        <v>141</v>
      </c>
      <c r="AH783" s="58">
        <v>365.09209969991002</v>
      </c>
      <c r="AI783">
        <f t="shared" si="210"/>
        <v>365.09209969991002</v>
      </c>
      <c r="BE783" t="str">
        <f t="shared" si="211"/>
        <v>8422_AZ_TP2_SEXE1</v>
      </c>
      <c r="BF783">
        <v>1</v>
      </c>
      <c r="BG783" t="s">
        <v>200</v>
      </c>
      <c r="BH783" t="s">
        <v>198</v>
      </c>
      <c r="BI783" t="s">
        <v>163</v>
      </c>
      <c r="BJ783" s="61">
        <v>69.598990070306897</v>
      </c>
      <c r="BK783" s="61">
        <f t="shared" si="212"/>
        <v>69.598990070306897</v>
      </c>
    </row>
    <row r="784" spans="1:63" x14ac:dyDescent="0.35">
      <c r="A784" t="str">
        <f t="shared" si="208"/>
        <v>8408_Hébergement et restauration_1</v>
      </c>
      <c r="B784" t="str">
        <f>INDEX(PDC!$F$1:$G$40,MATCH('RP2016'!C784,PDC!F:F,0),MATCH(PDC!$G$1,PDC!$F$1:$G$1,0))</f>
        <v>Hébergement et restauration</v>
      </c>
      <c r="C784" t="s">
        <v>219</v>
      </c>
      <c r="D784" t="s">
        <v>133</v>
      </c>
      <c r="E784" t="s">
        <v>199</v>
      </c>
      <c r="F784" s="58">
        <v>2822.4512115523298</v>
      </c>
      <c r="G784">
        <f t="shared" si="213"/>
        <v>2822.4512115523298</v>
      </c>
      <c r="AC784" t="str">
        <f t="shared" si="209"/>
        <v>8412_Ouvriers qualifiés de la manutention, du magasinage et du transport_2</v>
      </c>
      <c r="AD784" t="str">
        <f>INDEX(PDC!$I$1:$L$33,MATCH('RP2016'!AF784,PDC!I:I,0),MATCH(PDC!$K$1,PDC!$I$1:$L$1,0))</f>
        <v>Ouvriers qualifiés de la manutention, du magasinage et du transport</v>
      </c>
      <c r="AE784" t="s">
        <v>200</v>
      </c>
      <c r="AF784" t="s">
        <v>289</v>
      </c>
      <c r="AG784" t="s">
        <v>141</v>
      </c>
      <c r="AH784" s="58">
        <v>46.563134431505603</v>
      </c>
      <c r="AI784">
        <f t="shared" si="210"/>
        <v>46.563134431505603</v>
      </c>
      <c r="BE784" t="str">
        <f t="shared" si="211"/>
        <v>8422_C1_TP1_SEXE1</v>
      </c>
      <c r="BF784">
        <v>1</v>
      </c>
      <c r="BG784" t="s">
        <v>199</v>
      </c>
      <c r="BH784" t="s">
        <v>314</v>
      </c>
      <c r="BI784" t="s">
        <v>163</v>
      </c>
      <c r="BJ784" s="61">
        <v>290.83960720081899</v>
      </c>
      <c r="BK784" s="61">
        <f t="shared" si="212"/>
        <v>290.83960720081899</v>
      </c>
    </row>
    <row r="785" spans="1:63" x14ac:dyDescent="0.35">
      <c r="A785" t="str">
        <f t="shared" si="208"/>
        <v>8408_Hébergement et restauration_2</v>
      </c>
      <c r="B785" t="str">
        <f>INDEX(PDC!$F$1:$G$40,MATCH('RP2016'!C785,PDC!F:F,0),MATCH(PDC!$G$1,PDC!$F$1:$G$1,0))</f>
        <v>Hébergement et restauration</v>
      </c>
      <c r="C785" t="s">
        <v>219</v>
      </c>
      <c r="D785" t="s">
        <v>133</v>
      </c>
      <c r="E785" t="s">
        <v>200</v>
      </c>
      <c r="F785" s="58">
        <v>3322.04302387089</v>
      </c>
      <c r="G785">
        <f t="shared" si="213"/>
        <v>3322.04302387089</v>
      </c>
      <c r="AC785" t="str">
        <f t="shared" si="209"/>
        <v>8412_Ouvriers non qualifiés de type industriel_1</v>
      </c>
      <c r="AD785" t="str">
        <f>INDEX(PDC!$I$1:$L$33,MATCH('RP2016'!AF785,PDC!I:I,0),MATCH(PDC!$K$1,PDC!$I$1:$L$1,0))</f>
        <v>Ouvriers non qualifiés de type industriel</v>
      </c>
      <c r="AE785" t="s">
        <v>199</v>
      </c>
      <c r="AF785" t="s">
        <v>290</v>
      </c>
      <c r="AG785" t="s">
        <v>141</v>
      </c>
      <c r="AH785" s="58">
        <v>1296.9947896219201</v>
      </c>
      <c r="AI785">
        <f t="shared" si="210"/>
        <v>1296.9947896219201</v>
      </c>
      <c r="BE785" t="str">
        <f t="shared" si="211"/>
        <v>8422_C1_TP2_SEXE1</v>
      </c>
      <c r="BF785">
        <v>1</v>
      </c>
      <c r="BG785" t="s">
        <v>200</v>
      </c>
      <c r="BH785" t="s">
        <v>314</v>
      </c>
      <c r="BI785" t="s">
        <v>163</v>
      </c>
      <c r="BJ785" s="61">
        <v>21.292129716665499</v>
      </c>
      <c r="BK785" s="61">
        <f t="shared" si="212"/>
        <v>21.292129716665499</v>
      </c>
    </row>
    <row r="786" spans="1:63" x14ac:dyDescent="0.35">
      <c r="A786" t="str">
        <f t="shared" si="208"/>
        <v>8408_Edition, audiovisuel et diffusion_1</v>
      </c>
      <c r="B786" t="str">
        <f>INDEX(PDC!$F$1:$G$40,MATCH('RP2016'!C786,PDC!F:F,0),MATCH(PDC!$G$1,PDC!$F$1:$G$1,0))</f>
        <v>Edition, audiovisuel et diffusion</v>
      </c>
      <c r="C786" t="s">
        <v>220</v>
      </c>
      <c r="D786" t="s">
        <v>133</v>
      </c>
      <c r="E786" t="s">
        <v>199</v>
      </c>
      <c r="F786" s="58">
        <v>792.93473721169198</v>
      </c>
      <c r="G786">
        <f t="shared" si="213"/>
        <v>792.93473721169198</v>
      </c>
      <c r="AC786" t="str">
        <f t="shared" si="209"/>
        <v>8412_Ouvriers non qualifiés de type industriel_2</v>
      </c>
      <c r="AD786" t="str">
        <f>INDEX(PDC!$I$1:$L$33,MATCH('RP2016'!AF786,PDC!I:I,0),MATCH(PDC!$K$1,PDC!$I$1:$L$1,0))</f>
        <v>Ouvriers non qualifiés de type industriel</v>
      </c>
      <c r="AE786" t="s">
        <v>200</v>
      </c>
      <c r="AF786" t="s">
        <v>290</v>
      </c>
      <c r="AG786" t="s">
        <v>141</v>
      </c>
      <c r="AH786" s="58">
        <v>568.69636537567703</v>
      </c>
      <c r="AI786">
        <f t="shared" si="210"/>
        <v>568.69636537567703</v>
      </c>
      <c r="BE786" t="str">
        <f t="shared" si="211"/>
        <v>8422_C2_TP1_SEXE1</v>
      </c>
      <c r="BF786">
        <v>1</v>
      </c>
      <c r="BG786" t="s">
        <v>199</v>
      </c>
      <c r="BH786" t="s">
        <v>323</v>
      </c>
      <c r="BI786" t="s">
        <v>163</v>
      </c>
      <c r="BJ786" s="83">
        <v>1.01537498592673</v>
      </c>
      <c r="BK786" s="61" t="str">
        <f t="shared" si="212"/>
        <v>(s)</v>
      </c>
    </row>
    <row r="787" spans="1:63" x14ac:dyDescent="0.35">
      <c r="A787" t="str">
        <f t="shared" si="208"/>
        <v>8408_Edition, audiovisuel et diffusion_2</v>
      </c>
      <c r="B787" t="str">
        <f>INDEX(PDC!$F$1:$G$40,MATCH('RP2016'!C787,PDC!F:F,0),MATCH(PDC!$G$1,PDC!$F$1:$G$1,0))</f>
        <v>Edition, audiovisuel et diffusion</v>
      </c>
      <c r="C787" t="s">
        <v>220</v>
      </c>
      <c r="D787" t="s">
        <v>133</v>
      </c>
      <c r="E787" t="s">
        <v>200</v>
      </c>
      <c r="F787" s="58">
        <v>458.68304636380901</v>
      </c>
      <c r="G787">
        <f t="shared" si="213"/>
        <v>458.68304636380901</v>
      </c>
      <c r="AC787" t="str">
        <f t="shared" si="209"/>
        <v>8412_Ouvriers non qualifiés de type artisanal_1</v>
      </c>
      <c r="AD787" t="str">
        <f>INDEX(PDC!$I$1:$L$33,MATCH('RP2016'!AF787,PDC!I:I,0),MATCH(PDC!$K$1,PDC!$I$1:$L$1,0))</f>
        <v>Ouvriers non qualifiés de type artisanal</v>
      </c>
      <c r="AE787" t="s">
        <v>199</v>
      </c>
      <c r="AF787" t="s">
        <v>291</v>
      </c>
      <c r="AG787" t="s">
        <v>141</v>
      </c>
      <c r="AH787" s="58">
        <v>926.24741147592204</v>
      </c>
      <c r="AI787">
        <f t="shared" si="210"/>
        <v>926.24741147592204</v>
      </c>
      <c r="BE787" t="str">
        <f t="shared" si="211"/>
        <v>8422_C3_TP1_SEXE1</v>
      </c>
      <c r="BF787">
        <v>1</v>
      </c>
      <c r="BG787" t="s">
        <v>199</v>
      </c>
      <c r="BH787" t="s">
        <v>315</v>
      </c>
      <c r="BI787" t="s">
        <v>163</v>
      </c>
      <c r="BJ787" s="61">
        <v>224.20861681214299</v>
      </c>
      <c r="BK787" s="61">
        <f t="shared" si="212"/>
        <v>224.20861681214299</v>
      </c>
    </row>
    <row r="788" spans="1:63" x14ac:dyDescent="0.35">
      <c r="A788" t="str">
        <f t="shared" si="208"/>
        <v>8408_Télécommunications_1</v>
      </c>
      <c r="B788" t="str">
        <f>INDEX(PDC!$F$1:$G$40,MATCH('RP2016'!C788,PDC!F:F,0),MATCH(PDC!$G$1,PDC!$F$1:$G$1,0))</f>
        <v>Télécommunications</v>
      </c>
      <c r="C788" t="s">
        <v>221</v>
      </c>
      <c r="D788" t="s">
        <v>133</v>
      </c>
      <c r="E788" t="s">
        <v>199</v>
      </c>
      <c r="F788" s="58">
        <v>360.71159294091899</v>
      </c>
      <c r="G788">
        <f t="shared" si="213"/>
        <v>360.71159294091899</v>
      </c>
      <c r="AC788" t="str">
        <f t="shared" si="209"/>
        <v>8412_Ouvriers non qualifiés de type artisanal_2</v>
      </c>
      <c r="AD788" t="str">
        <f>INDEX(PDC!$I$1:$L$33,MATCH('RP2016'!AF788,PDC!I:I,0),MATCH(PDC!$K$1,PDC!$I$1:$L$1,0))</f>
        <v>Ouvriers non qualifiés de type artisanal</v>
      </c>
      <c r="AE788" t="s">
        <v>200</v>
      </c>
      <c r="AF788" t="s">
        <v>291</v>
      </c>
      <c r="AG788" t="s">
        <v>141</v>
      </c>
      <c r="AH788" s="58">
        <v>266.25292078913702</v>
      </c>
      <c r="AI788">
        <f t="shared" si="210"/>
        <v>266.25292078913702</v>
      </c>
      <c r="BE788" t="str">
        <f t="shared" si="211"/>
        <v>8422_C4_TP1_SEXE1</v>
      </c>
      <c r="BF788">
        <v>1</v>
      </c>
      <c r="BG788" t="s">
        <v>199</v>
      </c>
      <c r="BH788" t="s">
        <v>316</v>
      </c>
      <c r="BI788" t="s">
        <v>163</v>
      </c>
      <c r="BJ788" s="61">
        <v>32.164202277922698</v>
      </c>
      <c r="BK788" s="61">
        <f t="shared" si="212"/>
        <v>32.164202277922698</v>
      </c>
    </row>
    <row r="789" spans="1:63" x14ac:dyDescent="0.35">
      <c r="A789" t="str">
        <f t="shared" si="208"/>
        <v>8408_Télécommunications_2</v>
      </c>
      <c r="B789" t="str">
        <f>INDEX(PDC!$F$1:$G$40,MATCH('RP2016'!C789,PDC!F:F,0),MATCH(PDC!$G$1,PDC!$F$1:$G$1,0))</f>
        <v>Télécommunications</v>
      </c>
      <c r="C789" t="s">
        <v>221</v>
      </c>
      <c r="D789" t="s">
        <v>133</v>
      </c>
      <c r="E789" t="s">
        <v>200</v>
      </c>
      <c r="F789" s="58">
        <v>197.83730671494899</v>
      </c>
      <c r="G789">
        <f t="shared" si="213"/>
        <v>197.83730671494899</v>
      </c>
      <c r="AC789" t="str">
        <f t="shared" si="209"/>
        <v>8412_Ouvriers agricoles_1</v>
      </c>
      <c r="AD789" t="str">
        <f>INDEX(PDC!$I$1:$L$33,MATCH('RP2016'!AF789,PDC!I:I,0),MATCH(PDC!$K$1,PDC!$I$1:$L$1,0))</f>
        <v>Ouvriers agricoles</v>
      </c>
      <c r="AE789" t="s">
        <v>199</v>
      </c>
      <c r="AF789" t="s">
        <v>109</v>
      </c>
      <c r="AG789" t="s">
        <v>141</v>
      </c>
      <c r="AH789" s="58">
        <v>211.451045069049</v>
      </c>
      <c r="AI789">
        <f t="shared" si="210"/>
        <v>211.451045069049</v>
      </c>
      <c r="BE789" t="str">
        <f t="shared" si="211"/>
        <v>8422_C5_TP1_SEXE1</v>
      </c>
      <c r="BF789">
        <v>1</v>
      </c>
      <c r="BG789" t="s">
        <v>199</v>
      </c>
      <c r="BH789" t="s">
        <v>317</v>
      </c>
      <c r="BI789" t="s">
        <v>163</v>
      </c>
      <c r="BJ789" s="61">
        <v>1615.00919488164</v>
      </c>
      <c r="BK789" s="61">
        <f t="shared" si="212"/>
        <v>1615.00919488164</v>
      </c>
    </row>
    <row r="790" spans="1:63" x14ac:dyDescent="0.35">
      <c r="A790" t="str">
        <f t="shared" si="208"/>
        <v>8408_Activités informatiques et services d'information_1</v>
      </c>
      <c r="B790" t="str">
        <f>INDEX(PDC!$F$1:$G$40,MATCH('RP2016'!C790,PDC!F:F,0),MATCH(PDC!$G$1,PDC!$F$1:$G$1,0))</f>
        <v>Activités informatiques et services d'information</v>
      </c>
      <c r="C790" t="s">
        <v>222</v>
      </c>
      <c r="D790" t="s">
        <v>133</v>
      </c>
      <c r="E790" t="s">
        <v>199</v>
      </c>
      <c r="F790" s="58">
        <v>2144.1520576435601</v>
      </c>
      <c r="G790">
        <f t="shared" si="213"/>
        <v>2144.1520576435601</v>
      </c>
      <c r="AC790" t="str">
        <f t="shared" si="209"/>
        <v>8412_Ouvriers agricoles_2</v>
      </c>
      <c r="AD790" t="str">
        <f>INDEX(PDC!$I$1:$L$33,MATCH('RP2016'!AF790,PDC!I:I,0),MATCH(PDC!$K$1,PDC!$I$1:$L$1,0))</f>
        <v>Ouvriers agricoles</v>
      </c>
      <c r="AE790" t="s">
        <v>200</v>
      </c>
      <c r="AF790" t="s">
        <v>109</v>
      </c>
      <c r="AG790" t="s">
        <v>141</v>
      </c>
      <c r="AH790" s="58">
        <v>82.909426760619695</v>
      </c>
      <c r="AI790">
        <f t="shared" si="210"/>
        <v>82.909426760619695</v>
      </c>
      <c r="BE790" t="str">
        <f t="shared" si="211"/>
        <v>8422_C5_TP2_SEXE1</v>
      </c>
      <c r="BF790">
        <v>1</v>
      </c>
      <c r="BG790" t="s">
        <v>200</v>
      </c>
      <c r="BH790" t="s">
        <v>317</v>
      </c>
      <c r="BI790" t="s">
        <v>163</v>
      </c>
      <c r="BJ790" s="61">
        <v>55.495810768599803</v>
      </c>
      <c r="BK790" s="61">
        <f t="shared" si="212"/>
        <v>55.495810768599803</v>
      </c>
    </row>
    <row r="791" spans="1:63" x14ac:dyDescent="0.35">
      <c r="A791" t="str">
        <f t="shared" si="208"/>
        <v>8408_Activités informatiques et services d'information_2</v>
      </c>
      <c r="B791" t="str">
        <f>INDEX(PDC!$F$1:$G$40,MATCH('RP2016'!C791,PDC!F:F,0),MATCH(PDC!$G$1,PDC!$F$1:$G$1,0))</f>
        <v>Activités informatiques et services d'information</v>
      </c>
      <c r="C791" t="s">
        <v>222</v>
      </c>
      <c r="D791" t="s">
        <v>133</v>
      </c>
      <c r="E791" t="s">
        <v>200</v>
      </c>
      <c r="F791" s="58">
        <v>666.22751985145101</v>
      </c>
      <c r="G791">
        <f t="shared" si="213"/>
        <v>666.22751985145101</v>
      </c>
      <c r="AC791" t="str">
        <f t="shared" si="209"/>
        <v>8413_Professions libérales*_1</v>
      </c>
      <c r="AD791" t="str">
        <f>INDEX(PDC!$I$1:$L$33,MATCH('RP2016'!AF791,PDC!I:I,0),MATCH(PDC!$K$1,PDC!$I$1:$L$1,0))</f>
        <v>Professions libérales*</v>
      </c>
      <c r="AE791" t="s">
        <v>199</v>
      </c>
      <c r="AF791" t="s">
        <v>273</v>
      </c>
      <c r="AG791" t="s">
        <v>143</v>
      </c>
      <c r="AH791" s="58">
        <v>4.2154445133397704</v>
      </c>
      <c r="AI791" t="str">
        <f t="shared" si="210"/>
        <v>(s)</v>
      </c>
      <c r="BE791" t="str">
        <f t="shared" si="211"/>
        <v>8422_DE_TP1_SEXE1</v>
      </c>
      <c r="BF791">
        <v>1</v>
      </c>
      <c r="BG791" t="s">
        <v>199</v>
      </c>
      <c r="BH791" t="s">
        <v>318</v>
      </c>
      <c r="BI791" t="s">
        <v>163</v>
      </c>
      <c r="BJ791" s="61">
        <v>1535.86081509214</v>
      </c>
      <c r="BK791" s="61">
        <f t="shared" si="212"/>
        <v>1535.86081509214</v>
      </c>
    </row>
    <row r="792" spans="1:63" x14ac:dyDescent="0.35">
      <c r="A792" t="str">
        <f t="shared" si="208"/>
        <v>8408_Activités financières et d'assurance_1</v>
      </c>
      <c r="B792" t="str">
        <f>INDEX(PDC!$F$1:$G$40,MATCH('RP2016'!C792,PDC!F:F,0),MATCH(PDC!$G$1,PDC!$F$1:$G$1,0))</f>
        <v>Activités financières et d'assurance</v>
      </c>
      <c r="C792" t="s">
        <v>223</v>
      </c>
      <c r="D792" t="s">
        <v>133</v>
      </c>
      <c r="E792" t="s">
        <v>199</v>
      </c>
      <c r="F792" s="58">
        <v>1840.71355388543</v>
      </c>
      <c r="G792">
        <f t="shared" si="213"/>
        <v>1840.71355388543</v>
      </c>
      <c r="AC792" t="str">
        <f t="shared" si="209"/>
        <v>8413_Professions libérales*_2</v>
      </c>
      <c r="AD792" t="str">
        <f>INDEX(PDC!$I$1:$L$33,MATCH('RP2016'!AF792,PDC!I:I,0),MATCH(PDC!$K$1,PDC!$I$1:$L$1,0))</f>
        <v>Professions libérales*</v>
      </c>
      <c r="AE792" t="s">
        <v>200</v>
      </c>
      <c r="AF792" t="s">
        <v>273</v>
      </c>
      <c r="AG792" t="s">
        <v>143</v>
      </c>
      <c r="AH792" s="58">
        <v>27.641258882835199</v>
      </c>
      <c r="AI792">
        <f t="shared" si="210"/>
        <v>27.641258882835199</v>
      </c>
      <c r="BE792" t="str">
        <f t="shared" si="211"/>
        <v>8422_DE_TP2_SEXE1</v>
      </c>
      <c r="BF792">
        <v>1</v>
      </c>
      <c r="BG792" t="s">
        <v>200</v>
      </c>
      <c r="BH792" t="s">
        <v>318</v>
      </c>
      <c r="BI792" t="s">
        <v>163</v>
      </c>
      <c r="BJ792" s="61">
        <v>51.446394489443001</v>
      </c>
      <c r="BK792" s="61">
        <f t="shared" si="212"/>
        <v>51.446394489443001</v>
      </c>
    </row>
    <row r="793" spans="1:63" x14ac:dyDescent="0.35">
      <c r="A793" t="str">
        <f t="shared" si="208"/>
        <v>8408_Activités financières et d'assurance_2</v>
      </c>
      <c r="B793" t="str">
        <f>INDEX(PDC!$F$1:$G$40,MATCH('RP2016'!C793,PDC!F:F,0),MATCH(PDC!$G$1,PDC!$F$1:$G$1,0))</f>
        <v>Activités financières et d'assurance</v>
      </c>
      <c r="C793" t="s">
        <v>223</v>
      </c>
      <c r="D793" t="s">
        <v>133</v>
      </c>
      <c r="E793" t="s">
        <v>200</v>
      </c>
      <c r="F793" s="58">
        <v>3117.5659293538401</v>
      </c>
      <c r="G793">
        <f t="shared" si="213"/>
        <v>3117.5659293538401</v>
      </c>
      <c r="AC793" t="str">
        <f t="shared" si="209"/>
        <v>8413_Cadres de la fonction publique_1</v>
      </c>
      <c r="AD793" t="str">
        <f>INDEX(PDC!$I$1:$L$33,MATCH('RP2016'!AF793,PDC!I:I,0),MATCH(PDC!$K$1,PDC!$I$1:$L$1,0))</f>
        <v>Cadres de la fonction publique</v>
      </c>
      <c r="AE793" t="s">
        <v>199</v>
      </c>
      <c r="AF793" t="s">
        <v>274</v>
      </c>
      <c r="AG793" t="s">
        <v>143</v>
      </c>
      <c r="AH793" s="58">
        <v>110.644860932469</v>
      </c>
      <c r="AI793">
        <f t="shared" si="210"/>
        <v>110.644860932469</v>
      </c>
      <c r="BE793" t="str">
        <f t="shared" si="211"/>
        <v>8422_FZ_TP1_SEXE1</v>
      </c>
      <c r="BF793">
        <v>1</v>
      </c>
      <c r="BG793" t="s">
        <v>199</v>
      </c>
      <c r="BH793" t="s">
        <v>216</v>
      </c>
      <c r="BI793" t="s">
        <v>163</v>
      </c>
      <c r="BJ793" s="61">
        <v>1940.12035323688</v>
      </c>
      <c r="BK793" s="61">
        <f t="shared" si="212"/>
        <v>1940.12035323688</v>
      </c>
    </row>
    <row r="794" spans="1:63" x14ac:dyDescent="0.35">
      <c r="A794" t="str">
        <f t="shared" si="208"/>
        <v>8408_Activités immobilières_1</v>
      </c>
      <c r="B794" t="str">
        <f>INDEX(PDC!$F$1:$G$40,MATCH('RP2016'!C794,PDC!F:F,0),MATCH(PDC!$G$1,PDC!$F$1:$G$1,0))</f>
        <v>Activités immobilières</v>
      </c>
      <c r="C794" t="s">
        <v>224</v>
      </c>
      <c r="D794" t="s">
        <v>133</v>
      </c>
      <c r="E794" t="s">
        <v>199</v>
      </c>
      <c r="F794" s="58">
        <v>781.22142780969602</v>
      </c>
      <c r="G794">
        <f t="shared" si="213"/>
        <v>781.22142780969602</v>
      </c>
      <c r="AC794" t="str">
        <f t="shared" si="209"/>
        <v>8413_Cadres de la fonction publique_2</v>
      </c>
      <c r="AD794" t="str">
        <f>INDEX(PDC!$I$1:$L$33,MATCH('RP2016'!AF794,PDC!I:I,0),MATCH(PDC!$K$1,PDC!$I$1:$L$1,0))</f>
        <v>Cadres de la fonction publique</v>
      </c>
      <c r="AE794" t="s">
        <v>200</v>
      </c>
      <c r="AF794" t="s">
        <v>274</v>
      </c>
      <c r="AG794" t="s">
        <v>143</v>
      </c>
      <c r="AH794" s="58">
        <v>107.779274030846</v>
      </c>
      <c r="AI794">
        <f t="shared" si="210"/>
        <v>107.779274030846</v>
      </c>
      <c r="BE794" t="str">
        <f t="shared" si="211"/>
        <v>8422_FZ_TP2_SEXE1</v>
      </c>
      <c r="BF794">
        <v>1</v>
      </c>
      <c r="BG794" t="s">
        <v>200</v>
      </c>
      <c r="BH794" t="s">
        <v>216</v>
      </c>
      <c r="BI794" t="s">
        <v>163</v>
      </c>
      <c r="BJ794" s="61">
        <v>72.737923231541302</v>
      </c>
      <c r="BK794" s="61">
        <f t="shared" si="212"/>
        <v>72.737923231541302</v>
      </c>
    </row>
    <row r="795" spans="1:63" x14ac:dyDescent="0.35">
      <c r="A795" t="str">
        <f t="shared" si="208"/>
        <v>8408_Activités immobilières_2</v>
      </c>
      <c r="B795" t="str">
        <f>INDEX(PDC!$F$1:$G$40,MATCH('RP2016'!C795,PDC!F:F,0),MATCH(PDC!$G$1,PDC!$F$1:$G$1,0))</f>
        <v>Activités immobilières</v>
      </c>
      <c r="C795" t="s">
        <v>224</v>
      </c>
      <c r="D795" t="s">
        <v>133</v>
      </c>
      <c r="E795" t="s">
        <v>200</v>
      </c>
      <c r="F795" s="58">
        <v>1128.36122288622</v>
      </c>
      <c r="G795">
        <f t="shared" si="213"/>
        <v>1128.36122288622</v>
      </c>
      <c r="AC795" t="str">
        <f t="shared" si="209"/>
        <v>8413_Professeurs, professions scientifiques_1</v>
      </c>
      <c r="AD795" t="str">
        <f>INDEX(PDC!$I$1:$L$33,MATCH('RP2016'!AF795,PDC!I:I,0),MATCH(PDC!$K$1,PDC!$I$1:$L$1,0))</f>
        <v>Professeurs, professions scientifiques</v>
      </c>
      <c r="AE795" t="s">
        <v>199</v>
      </c>
      <c r="AF795" t="s">
        <v>275</v>
      </c>
      <c r="AG795" t="s">
        <v>143</v>
      </c>
      <c r="AH795" s="58">
        <v>124.29991635009701</v>
      </c>
      <c r="AI795">
        <f t="shared" si="210"/>
        <v>124.29991635009701</v>
      </c>
      <c r="BE795" t="str">
        <f t="shared" si="211"/>
        <v>8422_GZ_TP1_SEXE1</v>
      </c>
      <c r="BF795">
        <v>1</v>
      </c>
      <c r="BG795" t="s">
        <v>199</v>
      </c>
      <c r="BH795" t="s">
        <v>217</v>
      </c>
      <c r="BI795" t="s">
        <v>163</v>
      </c>
      <c r="BJ795" s="61">
        <v>2248.2187031345802</v>
      </c>
      <c r="BK795" s="61">
        <f t="shared" si="212"/>
        <v>2248.2187031345802</v>
      </c>
    </row>
    <row r="796" spans="1:63" x14ac:dyDescent="0.35">
      <c r="A796" t="str">
        <f t="shared" si="208"/>
        <v>8408_Activités juridiques, comptables, de gestion, d'architecture, d'ingénierie, de contrôle et d'analyses techniques_1</v>
      </c>
      <c r="B796" t="str">
        <f>INDEX(PDC!$F$1:$G$40,MATCH('RP2016'!C796,PDC!F:F,0),MATCH(PDC!$G$1,PDC!$F$1:$G$1,0))</f>
        <v>Activités juridiques, comptables, de gestion, d'architecture, d'ingénierie, de contrôle et d'analyses techniques</v>
      </c>
      <c r="C796" t="s">
        <v>225</v>
      </c>
      <c r="D796" t="s">
        <v>133</v>
      </c>
      <c r="E796" t="s">
        <v>199</v>
      </c>
      <c r="F796" s="58">
        <v>2428.11787221856</v>
      </c>
      <c r="G796">
        <f t="shared" si="213"/>
        <v>2428.11787221856</v>
      </c>
      <c r="AC796" t="str">
        <f t="shared" si="209"/>
        <v>8413_Professeurs, professions scientifiques_2</v>
      </c>
      <c r="AD796" t="str">
        <f>INDEX(PDC!$I$1:$L$33,MATCH('RP2016'!AF796,PDC!I:I,0),MATCH(PDC!$K$1,PDC!$I$1:$L$1,0))</f>
        <v>Professeurs, professions scientifiques</v>
      </c>
      <c r="AE796" t="s">
        <v>200</v>
      </c>
      <c r="AF796" t="s">
        <v>275</v>
      </c>
      <c r="AG796" t="s">
        <v>143</v>
      </c>
      <c r="AH796" s="58">
        <v>129.92369111303699</v>
      </c>
      <c r="AI796">
        <f t="shared" si="210"/>
        <v>129.92369111303699</v>
      </c>
      <c r="BE796" t="str">
        <f t="shared" si="211"/>
        <v>8422_GZ_TP2_SEXE1</v>
      </c>
      <c r="BF796">
        <v>1</v>
      </c>
      <c r="BG796" t="s">
        <v>200</v>
      </c>
      <c r="BH796" t="s">
        <v>217</v>
      </c>
      <c r="BI796" t="s">
        <v>163</v>
      </c>
      <c r="BJ796" s="61">
        <v>142.686400408243</v>
      </c>
      <c r="BK796" s="61">
        <f t="shared" si="212"/>
        <v>142.686400408243</v>
      </c>
    </row>
    <row r="797" spans="1:63" x14ac:dyDescent="0.35">
      <c r="A797" t="str">
        <f t="shared" si="208"/>
        <v>8408_Activités juridiques, comptables, de gestion, d'architecture, d'ingénierie, de contrôle et d'analyses techniques_2</v>
      </c>
      <c r="B797" t="str">
        <f>INDEX(PDC!$F$1:$G$40,MATCH('RP2016'!C797,PDC!F:F,0),MATCH(PDC!$G$1,PDC!$F$1:$G$1,0))</f>
        <v>Activités juridiques, comptables, de gestion, d'architecture, d'ingénierie, de contrôle et d'analyses techniques</v>
      </c>
      <c r="C797" t="s">
        <v>225</v>
      </c>
      <c r="D797" t="s">
        <v>133</v>
      </c>
      <c r="E797" t="s">
        <v>200</v>
      </c>
      <c r="F797" s="58">
        <v>2786.9005066284699</v>
      </c>
      <c r="G797">
        <f t="shared" si="213"/>
        <v>2786.9005066284699</v>
      </c>
      <c r="AC797" t="str">
        <f t="shared" si="209"/>
        <v>8413_Professions de l'information, des arts et des spectacles_1</v>
      </c>
      <c r="AD797" t="str">
        <f>INDEX(PDC!$I$1:$L$33,MATCH('RP2016'!AF797,PDC!I:I,0),MATCH(PDC!$K$1,PDC!$I$1:$L$1,0))</f>
        <v>Professions de l'information, des arts et des spectacles</v>
      </c>
      <c r="AE797" t="s">
        <v>199</v>
      </c>
      <c r="AF797" t="s">
        <v>276</v>
      </c>
      <c r="AG797" t="s">
        <v>143</v>
      </c>
      <c r="AH797" s="58">
        <v>105.58262456107001</v>
      </c>
      <c r="AI797">
        <f t="shared" si="210"/>
        <v>105.58262456107001</v>
      </c>
      <c r="BE797" t="str">
        <f t="shared" si="211"/>
        <v>8422_HZ_TP1_SEXE1</v>
      </c>
      <c r="BF797">
        <v>1</v>
      </c>
      <c r="BG797" t="s">
        <v>199</v>
      </c>
      <c r="BH797" t="s">
        <v>218</v>
      </c>
      <c r="BI797" t="s">
        <v>163</v>
      </c>
      <c r="BJ797" s="61">
        <v>1915.8123316280401</v>
      </c>
      <c r="BK797" s="61">
        <f t="shared" si="212"/>
        <v>1915.8123316280401</v>
      </c>
    </row>
    <row r="798" spans="1:63" x14ac:dyDescent="0.35">
      <c r="A798" t="str">
        <f t="shared" si="208"/>
        <v>8408_Recherche-développement scientifique_1</v>
      </c>
      <c r="B798" t="str">
        <f>INDEX(PDC!$F$1:$G$40,MATCH('RP2016'!C798,PDC!F:F,0),MATCH(PDC!$G$1,PDC!$F$1:$G$1,0))</f>
        <v>Recherche-développement scientifique</v>
      </c>
      <c r="C798" t="s">
        <v>226</v>
      </c>
      <c r="D798" t="s">
        <v>133</v>
      </c>
      <c r="E798" t="s">
        <v>199</v>
      </c>
      <c r="F798" s="58">
        <v>2368.8367379146598</v>
      </c>
      <c r="G798">
        <f t="shared" si="213"/>
        <v>2368.8367379146598</v>
      </c>
      <c r="AC798" t="str">
        <f t="shared" si="209"/>
        <v>8413_Professions de l'information, des arts et des spectacles_2</v>
      </c>
      <c r="AD798" t="str">
        <f>INDEX(PDC!$I$1:$L$33,MATCH('RP2016'!AF798,PDC!I:I,0),MATCH(PDC!$K$1,PDC!$I$1:$L$1,0))</f>
        <v>Professions de l'information, des arts et des spectacles</v>
      </c>
      <c r="AE798" t="s">
        <v>200</v>
      </c>
      <c r="AF798" t="s">
        <v>276</v>
      </c>
      <c r="AG798" t="s">
        <v>143</v>
      </c>
      <c r="AH798" s="58">
        <v>57.0886932914215</v>
      </c>
      <c r="AI798">
        <f t="shared" si="210"/>
        <v>57.0886932914215</v>
      </c>
      <c r="BE798" t="str">
        <f t="shared" si="211"/>
        <v>8422_HZ_TP2_SEXE1</v>
      </c>
      <c r="BF798">
        <v>1</v>
      </c>
      <c r="BG798" t="s">
        <v>200</v>
      </c>
      <c r="BH798" t="s">
        <v>218</v>
      </c>
      <c r="BI798" t="s">
        <v>163</v>
      </c>
      <c r="BJ798" s="61">
        <v>105.375571994537</v>
      </c>
      <c r="BK798" s="61">
        <f t="shared" si="212"/>
        <v>105.375571994537</v>
      </c>
    </row>
    <row r="799" spans="1:63" x14ac:dyDescent="0.35">
      <c r="A799" t="str">
        <f t="shared" si="208"/>
        <v>8408_Recherche-développement scientifique_2</v>
      </c>
      <c r="B799" t="str">
        <f>INDEX(PDC!$F$1:$G$40,MATCH('RP2016'!C799,PDC!F:F,0),MATCH(PDC!$G$1,PDC!$F$1:$G$1,0))</f>
        <v>Recherche-développement scientifique</v>
      </c>
      <c r="C799" t="s">
        <v>226</v>
      </c>
      <c r="D799" t="s">
        <v>133</v>
      </c>
      <c r="E799" t="s">
        <v>200</v>
      </c>
      <c r="F799" s="58">
        <v>1028.0610814832901</v>
      </c>
      <c r="G799">
        <f t="shared" si="213"/>
        <v>1028.0610814832901</v>
      </c>
      <c r="AC799" t="str">
        <f t="shared" si="209"/>
        <v>8413_Cadres administratifs et commerciaux d'entreprise_1</v>
      </c>
      <c r="AD799" t="str">
        <f>INDEX(PDC!$I$1:$L$33,MATCH('RP2016'!AF799,PDC!I:I,0),MATCH(PDC!$K$1,PDC!$I$1:$L$1,0))</f>
        <v>Cadres administratifs et commerciaux d'entreprise</v>
      </c>
      <c r="AE799" t="s">
        <v>199</v>
      </c>
      <c r="AF799" t="s">
        <v>277</v>
      </c>
      <c r="AG799" t="s">
        <v>143</v>
      </c>
      <c r="AH799" s="58">
        <v>747.40800692971902</v>
      </c>
      <c r="AI799">
        <f t="shared" si="210"/>
        <v>747.40800692971902</v>
      </c>
      <c r="BE799" t="str">
        <f t="shared" si="211"/>
        <v>8422_IZ_TP1_SEXE1</v>
      </c>
      <c r="BF799">
        <v>1</v>
      </c>
      <c r="BG799" t="s">
        <v>199</v>
      </c>
      <c r="BH799" t="s">
        <v>219</v>
      </c>
      <c r="BI799" t="s">
        <v>163</v>
      </c>
      <c r="BJ799" s="61">
        <v>443.19915766912101</v>
      </c>
      <c r="BK799" s="61">
        <f t="shared" si="212"/>
        <v>443.19915766912101</v>
      </c>
    </row>
    <row r="800" spans="1:63" x14ac:dyDescent="0.35">
      <c r="A800" t="str">
        <f t="shared" si="208"/>
        <v>8408_Autres activités spécialisées, scientifiques et techniques_1</v>
      </c>
      <c r="B800" t="str">
        <f>INDEX(PDC!$F$1:$G$40,MATCH('RP2016'!C800,PDC!F:F,0),MATCH(PDC!$G$1,PDC!$F$1:$G$1,0))</f>
        <v>Autres activités spécialisées, scientifiques et techniques</v>
      </c>
      <c r="C800" t="s">
        <v>227</v>
      </c>
      <c r="D800" t="s">
        <v>133</v>
      </c>
      <c r="E800" t="s">
        <v>199</v>
      </c>
      <c r="F800" s="58">
        <v>432.572188295243</v>
      </c>
      <c r="G800">
        <f t="shared" si="213"/>
        <v>432.572188295243</v>
      </c>
      <c r="AC800" t="str">
        <f t="shared" si="209"/>
        <v>8413_Cadres administratifs et commerciaux d'entreprise_2</v>
      </c>
      <c r="AD800" t="str">
        <f>INDEX(PDC!$I$1:$L$33,MATCH('RP2016'!AF800,PDC!I:I,0),MATCH(PDC!$K$1,PDC!$I$1:$L$1,0))</f>
        <v>Cadres administratifs et commerciaux d'entreprise</v>
      </c>
      <c r="AE800" t="s">
        <v>200</v>
      </c>
      <c r="AF800" t="s">
        <v>277</v>
      </c>
      <c r="AG800" t="s">
        <v>143</v>
      </c>
      <c r="AH800" s="58">
        <v>547.73719532704899</v>
      </c>
      <c r="AI800">
        <f t="shared" si="210"/>
        <v>547.73719532704899</v>
      </c>
      <c r="BE800" t="str">
        <f t="shared" si="211"/>
        <v>8422_IZ_TP2_SEXE1</v>
      </c>
      <c r="BF800">
        <v>1</v>
      </c>
      <c r="BG800" t="s">
        <v>200</v>
      </c>
      <c r="BH800" t="s">
        <v>219</v>
      </c>
      <c r="BI800" t="s">
        <v>163</v>
      </c>
      <c r="BJ800" s="61">
        <v>119.97965567480701</v>
      </c>
      <c r="BK800" s="61">
        <f t="shared" si="212"/>
        <v>119.97965567480701</v>
      </c>
    </row>
    <row r="801" spans="1:63" x14ac:dyDescent="0.35">
      <c r="A801" t="str">
        <f t="shared" si="208"/>
        <v>8408_Autres activités spécialisées, scientifiques et techniques_2</v>
      </c>
      <c r="B801" t="str">
        <f>INDEX(PDC!$F$1:$G$40,MATCH('RP2016'!C801,PDC!F:F,0),MATCH(PDC!$G$1,PDC!$F$1:$G$1,0))</f>
        <v>Autres activités spécialisées, scientifiques et techniques</v>
      </c>
      <c r="C801" t="s">
        <v>227</v>
      </c>
      <c r="D801" t="s">
        <v>133</v>
      </c>
      <c r="E801" t="s">
        <v>200</v>
      </c>
      <c r="F801" s="58">
        <v>535.53558154444704</v>
      </c>
      <c r="G801">
        <f t="shared" si="213"/>
        <v>535.53558154444704</v>
      </c>
      <c r="AC801" t="str">
        <f t="shared" si="209"/>
        <v>8413_Ingénieurs et cadres techniques d'entreprise_1</v>
      </c>
      <c r="AD801" t="str">
        <f>INDEX(PDC!$I$1:$L$33,MATCH('RP2016'!AF801,PDC!I:I,0),MATCH(PDC!$K$1,PDC!$I$1:$L$1,0))</f>
        <v>Ingénieurs et cadres techniques d'entreprise</v>
      </c>
      <c r="AE801" t="s">
        <v>199</v>
      </c>
      <c r="AF801" t="s">
        <v>101</v>
      </c>
      <c r="AG801" t="s">
        <v>143</v>
      </c>
      <c r="AH801" s="58">
        <v>756.86142973034498</v>
      </c>
      <c r="AI801">
        <f t="shared" si="210"/>
        <v>756.86142973034498</v>
      </c>
      <c r="BE801" t="str">
        <f t="shared" si="211"/>
        <v>8422_JZ_TP1_SEXE1</v>
      </c>
      <c r="BF801">
        <v>1</v>
      </c>
      <c r="BG801" t="s">
        <v>199</v>
      </c>
      <c r="BH801" t="s">
        <v>319</v>
      </c>
      <c r="BI801" t="s">
        <v>163</v>
      </c>
      <c r="BJ801" s="61">
        <v>113.136902524094</v>
      </c>
      <c r="BK801" s="61">
        <f t="shared" si="212"/>
        <v>113.136902524094</v>
      </c>
    </row>
    <row r="802" spans="1:63" x14ac:dyDescent="0.35">
      <c r="A802" t="str">
        <f t="shared" si="208"/>
        <v>8408_Activités de services administratifs et de soutien_1</v>
      </c>
      <c r="B802" t="str">
        <f>INDEX(PDC!$F$1:$G$40,MATCH('RP2016'!C802,PDC!F:F,0),MATCH(PDC!$G$1,PDC!$F$1:$G$1,0))</f>
        <v>Activités de services administratifs et de soutien</v>
      </c>
      <c r="C802" t="s">
        <v>228</v>
      </c>
      <c r="D802" t="s">
        <v>133</v>
      </c>
      <c r="E802" t="s">
        <v>199</v>
      </c>
      <c r="F802" s="58">
        <v>5038.46601393321</v>
      </c>
      <c r="G802">
        <f t="shared" si="213"/>
        <v>5038.46601393321</v>
      </c>
      <c r="AC802" t="str">
        <f t="shared" si="209"/>
        <v>8413_Ingénieurs et cadres techniques d'entreprise_2</v>
      </c>
      <c r="AD802" t="str">
        <f>INDEX(PDC!$I$1:$L$33,MATCH('RP2016'!AF802,PDC!I:I,0),MATCH(PDC!$K$1,PDC!$I$1:$L$1,0))</f>
        <v>Ingénieurs et cadres techniques d'entreprise</v>
      </c>
      <c r="AE802" t="s">
        <v>200</v>
      </c>
      <c r="AF802" t="s">
        <v>101</v>
      </c>
      <c r="AG802" t="s">
        <v>143</v>
      </c>
      <c r="AH802" s="58">
        <v>151.68090149227299</v>
      </c>
      <c r="AI802">
        <f t="shared" si="210"/>
        <v>151.68090149227299</v>
      </c>
      <c r="BE802" t="str">
        <f t="shared" si="211"/>
        <v>8422_JZ_TP2_SEXE1</v>
      </c>
      <c r="BF802">
        <v>1</v>
      </c>
      <c r="BG802" t="s">
        <v>200</v>
      </c>
      <c r="BH802" t="s">
        <v>319</v>
      </c>
      <c r="BI802" t="s">
        <v>163</v>
      </c>
      <c r="BJ802" s="61">
        <v>20.256728277014101</v>
      </c>
      <c r="BK802" s="61">
        <f t="shared" si="212"/>
        <v>20.256728277014101</v>
      </c>
    </row>
    <row r="803" spans="1:63" x14ac:dyDescent="0.35">
      <c r="A803" t="str">
        <f t="shared" si="208"/>
        <v>8408_Activités de services administratifs et de soutien_2</v>
      </c>
      <c r="B803" t="str">
        <f>INDEX(PDC!$F$1:$G$40,MATCH('RP2016'!C803,PDC!F:F,0),MATCH(PDC!$G$1,PDC!$F$1:$G$1,0))</f>
        <v>Activités de services administratifs et de soutien</v>
      </c>
      <c r="C803" t="s">
        <v>228</v>
      </c>
      <c r="D803" t="s">
        <v>133</v>
      </c>
      <c r="E803" t="s">
        <v>200</v>
      </c>
      <c r="F803" s="58">
        <v>4379.4223652218698</v>
      </c>
      <c r="G803">
        <f t="shared" si="213"/>
        <v>4379.4223652218698</v>
      </c>
      <c r="AC803" t="str">
        <f t="shared" si="209"/>
        <v>8413_Professeurs des écoles, instituteurs et assimilés_1</v>
      </c>
      <c r="AD803" t="str">
        <f>INDEX(PDC!$I$1:$L$33,MATCH('RP2016'!AF803,PDC!I:I,0),MATCH(PDC!$K$1,PDC!$I$1:$L$1,0))</f>
        <v>Professeurs des écoles, instituteurs et assimilés</v>
      </c>
      <c r="AE803" t="s">
        <v>199</v>
      </c>
      <c r="AF803" t="s">
        <v>103</v>
      </c>
      <c r="AG803" t="s">
        <v>143</v>
      </c>
      <c r="AH803" s="58">
        <v>823.65445597152404</v>
      </c>
      <c r="AI803">
        <f t="shared" si="210"/>
        <v>823.65445597152404</v>
      </c>
      <c r="BE803" t="str">
        <f t="shared" si="211"/>
        <v>8422_KZ_TP1_SEXE1</v>
      </c>
      <c r="BF803">
        <v>1</v>
      </c>
      <c r="BG803" t="s">
        <v>199</v>
      </c>
      <c r="BH803" t="s">
        <v>223</v>
      </c>
      <c r="BI803" t="s">
        <v>163</v>
      </c>
      <c r="BJ803" s="61">
        <v>302.924330806353</v>
      </c>
      <c r="BK803" s="61">
        <f t="shared" si="212"/>
        <v>302.924330806353</v>
      </c>
    </row>
    <row r="804" spans="1:63" x14ac:dyDescent="0.35">
      <c r="A804" t="str">
        <f t="shared" si="208"/>
        <v>8408_Administration publique_1</v>
      </c>
      <c r="B804" t="str">
        <f>INDEX(PDC!$F$1:$G$40,MATCH('RP2016'!C804,PDC!F:F,0),MATCH(PDC!$G$1,PDC!$F$1:$G$1,0))</f>
        <v>Administration publique</v>
      </c>
      <c r="C804" t="s">
        <v>229</v>
      </c>
      <c r="D804" t="s">
        <v>133</v>
      </c>
      <c r="E804" t="s">
        <v>199</v>
      </c>
      <c r="F804" s="58">
        <v>3352.4327821960201</v>
      </c>
      <c r="G804">
        <f t="shared" si="213"/>
        <v>3352.4327821960201</v>
      </c>
      <c r="AC804" t="str">
        <f t="shared" si="209"/>
        <v>8413_Professeurs des écoles, instituteurs et assimilés_2</v>
      </c>
      <c r="AD804" t="str">
        <f>INDEX(PDC!$I$1:$L$33,MATCH('RP2016'!AF804,PDC!I:I,0),MATCH(PDC!$K$1,PDC!$I$1:$L$1,0))</f>
        <v>Professeurs des écoles, instituteurs et assimilés</v>
      </c>
      <c r="AE804" t="s">
        <v>200</v>
      </c>
      <c r="AF804" t="s">
        <v>103</v>
      </c>
      <c r="AG804" t="s">
        <v>143</v>
      </c>
      <c r="AH804" s="58">
        <v>464.53622208512797</v>
      </c>
      <c r="AI804">
        <f t="shared" si="210"/>
        <v>464.53622208512797</v>
      </c>
      <c r="BE804" t="str">
        <f t="shared" si="211"/>
        <v>8422_LZ_TP1_SEXE1</v>
      </c>
      <c r="BF804">
        <v>1</v>
      </c>
      <c r="BG804" t="s">
        <v>199</v>
      </c>
      <c r="BH804" t="s">
        <v>224</v>
      </c>
      <c r="BI804" t="s">
        <v>163</v>
      </c>
      <c r="BJ804" s="61">
        <v>103.599283178769</v>
      </c>
      <c r="BK804" s="61">
        <f t="shared" si="212"/>
        <v>103.599283178769</v>
      </c>
    </row>
    <row r="805" spans="1:63" x14ac:dyDescent="0.35">
      <c r="A805" t="str">
        <f t="shared" si="208"/>
        <v>8408_Administration publique_2</v>
      </c>
      <c r="B805" t="str">
        <f>INDEX(PDC!$F$1:$G$40,MATCH('RP2016'!C805,PDC!F:F,0),MATCH(PDC!$G$1,PDC!$F$1:$G$1,0))</f>
        <v>Administration publique</v>
      </c>
      <c r="C805" t="s">
        <v>229</v>
      </c>
      <c r="D805" t="s">
        <v>133</v>
      </c>
      <c r="E805" t="s">
        <v>200</v>
      </c>
      <c r="F805" s="58">
        <v>3623.0314446447601</v>
      </c>
      <c r="G805">
        <f t="shared" si="213"/>
        <v>3623.0314446447601</v>
      </c>
      <c r="AC805" t="str">
        <f t="shared" si="209"/>
        <v>8413_Professions intermédiaires de la santé et du travail social_1</v>
      </c>
      <c r="AD805" t="str">
        <f>INDEX(PDC!$I$1:$L$33,MATCH('RP2016'!AF805,PDC!I:I,0),MATCH(PDC!$K$1,PDC!$I$1:$L$1,0))</f>
        <v>Professions intermédiaires de la santé et du travail social</v>
      </c>
      <c r="AE805" t="s">
        <v>199</v>
      </c>
      <c r="AF805" t="s">
        <v>105</v>
      </c>
      <c r="AG805" t="s">
        <v>143</v>
      </c>
      <c r="AH805" s="58">
        <v>297.77869683145201</v>
      </c>
      <c r="AI805">
        <f t="shared" si="210"/>
        <v>297.77869683145201</v>
      </c>
      <c r="BE805" t="str">
        <f t="shared" si="211"/>
        <v>8422_LZ_TP2_SEXE1</v>
      </c>
      <c r="BF805">
        <v>1</v>
      </c>
      <c r="BG805" t="s">
        <v>200</v>
      </c>
      <c r="BH805" t="s">
        <v>224</v>
      </c>
      <c r="BI805" t="s">
        <v>163</v>
      </c>
      <c r="BJ805" s="83">
        <v>4.8555083264593604</v>
      </c>
      <c r="BK805" s="61" t="str">
        <f t="shared" si="212"/>
        <v>(s)</v>
      </c>
    </row>
    <row r="806" spans="1:63" x14ac:dyDescent="0.35">
      <c r="A806" t="str">
        <f t="shared" si="208"/>
        <v>8408_Enseignement_1</v>
      </c>
      <c r="B806" t="str">
        <f>INDEX(PDC!$F$1:$G$40,MATCH('RP2016'!C806,PDC!F:F,0),MATCH(PDC!$G$1,PDC!$F$1:$G$1,0))</f>
        <v>Enseignement</v>
      </c>
      <c r="C806" t="s">
        <v>230</v>
      </c>
      <c r="D806" t="s">
        <v>133</v>
      </c>
      <c r="E806" t="s">
        <v>199</v>
      </c>
      <c r="F806" s="58">
        <v>1929.48635842617</v>
      </c>
      <c r="G806">
        <f t="shared" si="213"/>
        <v>1929.48635842617</v>
      </c>
      <c r="AC806" t="str">
        <f t="shared" si="209"/>
        <v>8413_Professions intermédiaires de la santé et du travail social_2</v>
      </c>
      <c r="AD806" t="str">
        <f>INDEX(PDC!$I$1:$L$33,MATCH('RP2016'!AF806,PDC!I:I,0),MATCH(PDC!$K$1,PDC!$I$1:$L$1,0))</f>
        <v>Professions intermédiaires de la santé et du travail social</v>
      </c>
      <c r="AE806" t="s">
        <v>200</v>
      </c>
      <c r="AF806" t="s">
        <v>105</v>
      </c>
      <c r="AG806" t="s">
        <v>143</v>
      </c>
      <c r="AH806" s="58">
        <v>940.897688556763</v>
      </c>
      <c r="AI806">
        <f t="shared" si="210"/>
        <v>940.897688556763</v>
      </c>
      <c r="BE806" t="str">
        <f t="shared" si="211"/>
        <v>8422_MN_TP1_SEXE1</v>
      </c>
      <c r="BF806">
        <v>1</v>
      </c>
      <c r="BG806" t="s">
        <v>199</v>
      </c>
      <c r="BH806" t="s">
        <v>320</v>
      </c>
      <c r="BI806" t="s">
        <v>163</v>
      </c>
      <c r="BJ806" s="61">
        <v>1458.0118926019099</v>
      </c>
      <c r="BK806" s="61">
        <f t="shared" si="212"/>
        <v>1458.0118926019099</v>
      </c>
    </row>
    <row r="807" spans="1:63" x14ac:dyDescent="0.35">
      <c r="A807" t="str">
        <f t="shared" si="208"/>
        <v>8408_Enseignement_2</v>
      </c>
      <c r="B807" t="str">
        <f>INDEX(PDC!$F$1:$G$40,MATCH('RP2016'!C807,PDC!F:F,0),MATCH(PDC!$G$1,PDC!$F$1:$G$1,0))</f>
        <v>Enseignement</v>
      </c>
      <c r="C807" t="s">
        <v>230</v>
      </c>
      <c r="D807" t="s">
        <v>133</v>
      </c>
      <c r="E807" t="s">
        <v>200</v>
      </c>
      <c r="F807" s="58">
        <v>3599.6089608899101</v>
      </c>
      <c r="G807">
        <f t="shared" si="213"/>
        <v>3599.6089608899101</v>
      </c>
      <c r="AC807" t="str">
        <f t="shared" si="209"/>
        <v>8413_Clergé, religieux_1</v>
      </c>
      <c r="AD807" t="str">
        <f>INDEX(PDC!$I$1:$L$33,MATCH('RP2016'!AF807,PDC!I:I,0),MATCH(PDC!$K$1,PDC!$I$1:$L$1,0))</f>
        <v>Clergé, religieux</v>
      </c>
      <c r="AE807" t="s">
        <v>199</v>
      </c>
      <c r="AF807" t="s">
        <v>292</v>
      </c>
      <c r="AG807" t="s">
        <v>143</v>
      </c>
      <c r="AH807" s="58">
        <v>2.0013451279866099</v>
      </c>
      <c r="AI807" t="str">
        <f t="shared" si="210"/>
        <v>(s)</v>
      </c>
      <c r="BE807" t="str">
        <f t="shared" si="211"/>
        <v>8422_MN_TP2_SEXE1</v>
      </c>
      <c r="BF807">
        <v>1</v>
      </c>
      <c r="BG807" t="s">
        <v>200</v>
      </c>
      <c r="BH807" t="s">
        <v>320</v>
      </c>
      <c r="BI807" t="s">
        <v>163</v>
      </c>
      <c r="BJ807" s="61">
        <v>184.52071373373099</v>
      </c>
      <c r="BK807" s="61">
        <f t="shared" si="212"/>
        <v>184.52071373373099</v>
      </c>
    </row>
    <row r="808" spans="1:63" x14ac:dyDescent="0.35">
      <c r="A808" t="str">
        <f t="shared" si="208"/>
        <v>8408_Activités pour la santé humaine_1</v>
      </c>
      <c r="B808" t="str">
        <f>INDEX(PDC!$F$1:$G$40,MATCH('RP2016'!C808,PDC!F:F,0),MATCH(PDC!$G$1,PDC!$F$1:$G$1,0))</f>
        <v>Activités pour la santé humaine</v>
      </c>
      <c r="C808" t="s">
        <v>231</v>
      </c>
      <c r="D808" t="s">
        <v>133</v>
      </c>
      <c r="E808" t="s">
        <v>199</v>
      </c>
      <c r="F808" s="58">
        <v>1633.69006820869</v>
      </c>
      <c r="G808">
        <f t="shared" si="213"/>
        <v>1633.69006820869</v>
      </c>
      <c r="AC808" t="str">
        <f t="shared" si="209"/>
        <v>8413_Clergé, religieux_2</v>
      </c>
      <c r="AD808" t="str">
        <f>INDEX(PDC!$I$1:$L$33,MATCH('RP2016'!AF808,PDC!I:I,0),MATCH(PDC!$K$1,PDC!$I$1:$L$1,0))</f>
        <v>Clergé, religieux</v>
      </c>
      <c r="AE808" t="s">
        <v>200</v>
      </c>
      <c r="AF808" t="s">
        <v>292</v>
      </c>
      <c r="AG808" t="s">
        <v>143</v>
      </c>
      <c r="AH808" s="58">
        <v>5</v>
      </c>
      <c r="AI808">
        <f t="shared" si="210"/>
        <v>5</v>
      </c>
      <c r="BE808" t="str">
        <f t="shared" si="211"/>
        <v>8422_OQ_TP1_SEXE1</v>
      </c>
      <c r="BF808">
        <v>1</v>
      </c>
      <c r="BG808" t="s">
        <v>199</v>
      </c>
      <c r="BH808" t="s">
        <v>321</v>
      </c>
      <c r="BI808" t="s">
        <v>163</v>
      </c>
      <c r="BJ808" s="61">
        <v>1028.87790155331</v>
      </c>
      <c r="BK808" s="61">
        <f t="shared" si="212"/>
        <v>1028.87790155331</v>
      </c>
    </row>
    <row r="809" spans="1:63" x14ac:dyDescent="0.35">
      <c r="A809" t="str">
        <f t="shared" si="208"/>
        <v>8408_Activités pour la santé humaine_2</v>
      </c>
      <c r="B809" t="str">
        <f>INDEX(PDC!$F$1:$G$40,MATCH('RP2016'!C809,PDC!F:F,0),MATCH(PDC!$G$1,PDC!$F$1:$G$1,0))</f>
        <v>Activités pour la santé humaine</v>
      </c>
      <c r="C809" t="s">
        <v>231</v>
      </c>
      <c r="D809" t="s">
        <v>133</v>
      </c>
      <c r="E809" t="s">
        <v>200</v>
      </c>
      <c r="F809" s="58">
        <v>5320.6553200880599</v>
      </c>
      <c r="G809">
        <f t="shared" si="213"/>
        <v>5320.6553200880599</v>
      </c>
      <c r="AA809" s="77"/>
      <c r="AC809" t="str">
        <f t="shared" si="209"/>
        <v>8413_Professions intermédiaires administratives de la Fonction Publique_1</v>
      </c>
      <c r="AD809" t="str">
        <f>INDEX(PDC!$I$1:$L$33,MATCH('RP2016'!AF809,PDC!I:I,0),MATCH(PDC!$K$1,PDC!$I$1:$L$1,0))</f>
        <v>Professions intermédiaires administratives de la Fonction Publique</v>
      </c>
      <c r="AE809" t="s">
        <v>199</v>
      </c>
      <c r="AF809" t="s">
        <v>278</v>
      </c>
      <c r="AG809" t="s">
        <v>143</v>
      </c>
      <c r="AH809" s="58">
        <v>70.285170214927206</v>
      </c>
      <c r="AI809">
        <f t="shared" si="210"/>
        <v>70.285170214927206</v>
      </c>
      <c r="BE809" t="str">
        <f t="shared" si="211"/>
        <v>8422_OQ_TP2_SEXE1</v>
      </c>
      <c r="BF809">
        <v>1</v>
      </c>
      <c r="BG809" t="s">
        <v>200</v>
      </c>
      <c r="BH809" t="s">
        <v>321</v>
      </c>
      <c r="BI809" t="s">
        <v>163</v>
      </c>
      <c r="BJ809" s="61">
        <v>235.40390970084599</v>
      </c>
      <c r="BK809" s="61">
        <f t="shared" si="212"/>
        <v>235.40390970084599</v>
      </c>
    </row>
    <row r="810" spans="1:63" x14ac:dyDescent="0.35">
      <c r="A810" t="str">
        <f t="shared" si="208"/>
        <v>8408_Hébergement médico-social et social et action sociale sans hébergement_1</v>
      </c>
      <c r="B810" t="str">
        <f>INDEX(PDC!$F$1:$G$40,MATCH('RP2016'!C810,PDC!F:F,0),MATCH(PDC!$G$1,PDC!$F$1:$G$1,0))</f>
        <v>Hébergement médico-social et social et action sociale sans hébergement</v>
      </c>
      <c r="C810" t="s">
        <v>232</v>
      </c>
      <c r="D810" t="s">
        <v>133</v>
      </c>
      <c r="E810" t="s">
        <v>199</v>
      </c>
      <c r="F810" s="58">
        <v>2173.6699631494798</v>
      </c>
      <c r="G810">
        <f t="shared" ref="G810:G817" si="214">F810</f>
        <v>2173.6699631494798</v>
      </c>
      <c r="AC810" t="str">
        <f t="shared" si="209"/>
        <v>8413_Professions intermédiaires administratives de la Fonction Publique_2</v>
      </c>
      <c r="AD810" t="str">
        <f>INDEX(PDC!$I$1:$L$33,MATCH('RP2016'!AF810,PDC!I:I,0),MATCH(PDC!$K$1,PDC!$I$1:$L$1,0))</f>
        <v>Professions intermédiaires administratives de la Fonction Publique</v>
      </c>
      <c r="AE810" t="s">
        <v>200</v>
      </c>
      <c r="AF810" t="s">
        <v>278</v>
      </c>
      <c r="AG810" t="s">
        <v>143</v>
      </c>
      <c r="AH810" s="58">
        <v>144.76418468624101</v>
      </c>
      <c r="AI810">
        <f t="shared" si="210"/>
        <v>144.76418468624101</v>
      </c>
      <c r="BE810" t="str">
        <f t="shared" si="211"/>
        <v>8422_RU_TP1_SEXE1</v>
      </c>
      <c r="BF810">
        <v>1</v>
      </c>
      <c r="BG810" t="s">
        <v>199</v>
      </c>
      <c r="BH810" t="s">
        <v>322</v>
      </c>
      <c r="BI810" t="s">
        <v>163</v>
      </c>
      <c r="BJ810" s="61">
        <v>185.72598228730399</v>
      </c>
      <c r="BK810" s="61">
        <f t="shared" si="212"/>
        <v>185.72598228730399</v>
      </c>
    </row>
    <row r="811" spans="1:63" x14ac:dyDescent="0.35">
      <c r="A811" t="str">
        <f t="shared" si="208"/>
        <v>8408_Hébergement médico-social et social et action sociale sans hébergement_2</v>
      </c>
      <c r="B811" t="str">
        <f>INDEX(PDC!$F$1:$G$40,MATCH('RP2016'!C811,PDC!F:F,0),MATCH(PDC!$G$1,PDC!$F$1:$G$1,0))</f>
        <v>Hébergement médico-social et social et action sociale sans hébergement</v>
      </c>
      <c r="C811" t="s">
        <v>232</v>
      </c>
      <c r="D811" t="s">
        <v>133</v>
      </c>
      <c r="E811" t="s">
        <v>200</v>
      </c>
      <c r="F811" s="58">
        <v>9924.8287391833401</v>
      </c>
      <c r="G811">
        <f t="shared" si="214"/>
        <v>9924.8287391833401</v>
      </c>
      <c r="AC811" t="str">
        <f t="shared" si="209"/>
        <v>8413_Professions intermédiaires administratives et commerciales des entreprises_1</v>
      </c>
      <c r="AD811" t="str">
        <f>INDEX(PDC!$I$1:$L$33,MATCH('RP2016'!AF811,PDC!I:I,0),MATCH(PDC!$K$1,PDC!$I$1:$L$1,0))</f>
        <v>Professions intermédiaires administratives et commerciales des entreprises</v>
      </c>
      <c r="AE811" t="s">
        <v>199</v>
      </c>
      <c r="AF811" t="s">
        <v>279</v>
      </c>
      <c r="AG811" t="s">
        <v>143</v>
      </c>
      <c r="AH811" s="58">
        <v>1579.1512247282501</v>
      </c>
      <c r="AI811">
        <f t="shared" si="210"/>
        <v>1579.1512247282501</v>
      </c>
      <c r="BE811" t="str">
        <f t="shared" si="211"/>
        <v>8422_RU_TP2_SEXE1</v>
      </c>
      <c r="BF811">
        <v>1</v>
      </c>
      <c r="BG811" t="s">
        <v>200</v>
      </c>
      <c r="BH811" t="s">
        <v>322</v>
      </c>
      <c r="BI811" t="s">
        <v>163</v>
      </c>
      <c r="BJ811" s="61">
        <v>133.976754845062</v>
      </c>
      <c r="BK811" s="61">
        <f t="shared" si="212"/>
        <v>133.976754845062</v>
      </c>
    </row>
    <row r="812" spans="1:63" x14ac:dyDescent="0.35">
      <c r="A812" t="str">
        <f t="shared" si="208"/>
        <v>8408_Arts, spectacles et activités récréatives_1</v>
      </c>
      <c r="B812" t="str">
        <f>INDEX(PDC!$F$1:$G$40,MATCH('RP2016'!C812,PDC!F:F,0),MATCH(PDC!$G$1,PDC!$F$1:$G$1,0))</f>
        <v>Arts, spectacles et activités récréatives</v>
      </c>
      <c r="C812" t="s">
        <v>233</v>
      </c>
      <c r="D812" t="s">
        <v>133</v>
      </c>
      <c r="E812" t="s">
        <v>199</v>
      </c>
      <c r="F812" s="58">
        <v>1054.35274244329</v>
      </c>
      <c r="G812">
        <f t="shared" si="214"/>
        <v>1054.35274244329</v>
      </c>
      <c r="AC812" t="str">
        <f t="shared" si="209"/>
        <v>8413_Professions intermédiaires administratives et commerciales des entreprises_2</v>
      </c>
      <c r="AD812" t="str">
        <f>INDEX(PDC!$I$1:$L$33,MATCH('RP2016'!AF812,PDC!I:I,0),MATCH(PDC!$K$1,PDC!$I$1:$L$1,0))</f>
        <v>Professions intermédiaires administratives et commerciales des entreprises</v>
      </c>
      <c r="AE812" t="s">
        <v>200</v>
      </c>
      <c r="AF812" t="s">
        <v>279</v>
      </c>
      <c r="AG812" t="s">
        <v>143</v>
      </c>
      <c r="AH812" s="58">
        <v>2568.2244887912102</v>
      </c>
      <c r="AI812">
        <f t="shared" si="210"/>
        <v>2568.2244887912102</v>
      </c>
      <c r="BE812" t="str">
        <f t="shared" si="211"/>
        <v>8423_AZ_TP1_SEXE1</v>
      </c>
      <c r="BF812">
        <v>1</v>
      </c>
      <c r="BG812" t="s">
        <v>199</v>
      </c>
      <c r="BH812" t="s">
        <v>198</v>
      </c>
      <c r="BI812" t="s">
        <v>165</v>
      </c>
      <c r="BJ812" s="61">
        <v>204.370178451665</v>
      </c>
      <c r="BK812" s="61">
        <f t="shared" si="212"/>
        <v>204.370178451665</v>
      </c>
    </row>
    <row r="813" spans="1:63" x14ac:dyDescent="0.35">
      <c r="A813" t="str">
        <f t="shared" si="208"/>
        <v>8408_Arts, spectacles et activités récréatives_2</v>
      </c>
      <c r="B813" t="str">
        <f>INDEX(PDC!$F$1:$G$40,MATCH('RP2016'!C813,PDC!F:F,0),MATCH(PDC!$G$1,PDC!$F$1:$G$1,0))</f>
        <v>Arts, spectacles et activités récréatives</v>
      </c>
      <c r="C813" t="s">
        <v>233</v>
      </c>
      <c r="D813" t="s">
        <v>133</v>
      </c>
      <c r="E813" t="s">
        <v>200</v>
      </c>
      <c r="F813" s="58">
        <v>919.448778984162</v>
      </c>
      <c r="G813">
        <f t="shared" si="214"/>
        <v>919.448778984162</v>
      </c>
      <c r="AC813" t="str">
        <f t="shared" si="209"/>
        <v>8413_Techniciens_1</v>
      </c>
      <c r="AD813" t="str">
        <f>INDEX(PDC!$I$1:$L$33,MATCH('RP2016'!AF813,PDC!I:I,0),MATCH(PDC!$K$1,PDC!$I$1:$L$1,0))</f>
        <v>Techniciens</v>
      </c>
      <c r="AE813" t="s">
        <v>199</v>
      </c>
      <c r="AF813" t="s">
        <v>280</v>
      </c>
      <c r="AG813" t="s">
        <v>143</v>
      </c>
      <c r="AH813" s="58">
        <v>1605.78669311512</v>
      </c>
      <c r="AI813">
        <f t="shared" si="210"/>
        <v>1605.78669311512</v>
      </c>
      <c r="BE813" t="str">
        <f t="shared" si="211"/>
        <v>8423_AZ_TP2_SEXE1</v>
      </c>
      <c r="BF813">
        <v>1</v>
      </c>
      <c r="BG813" t="s">
        <v>200</v>
      </c>
      <c r="BH813" t="s">
        <v>198</v>
      </c>
      <c r="BI813" t="s">
        <v>165</v>
      </c>
      <c r="BJ813" s="61">
        <v>65.468454874502001</v>
      </c>
      <c r="BK813" s="61">
        <f t="shared" si="212"/>
        <v>65.468454874502001</v>
      </c>
    </row>
    <row r="814" spans="1:63" x14ac:dyDescent="0.35">
      <c r="A814" t="str">
        <f t="shared" si="208"/>
        <v>8408_Autres activités de services _1</v>
      </c>
      <c r="B814" t="str">
        <f>INDEX(PDC!$F$1:$G$40,MATCH('RP2016'!C814,PDC!F:F,0),MATCH(PDC!$G$1,PDC!$F$1:$G$1,0))</f>
        <v xml:space="preserve">Autres activités de services </v>
      </c>
      <c r="C814" t="s">
        <v>234</v>
      </c>
      <c r="D814" t="s">
        <v>133</v>
      </c>
      <c r="E814" t="s">
        <v>199</v>
      </c>
      <c r="F814" s="58">
        <v>2384.3129462390698</v>
      </c>
      <c r="G814">
        <f t="shared" si="214"/>
        <v>2384.3129462390698</v>
      </c>
      <c r="AC814" t="str">
        <f t="shared" si="209"/>
        <v>8413_Techniciens_2</v>
      </c>
      <c r="AD814" t="str">
        <f>INDEX(PDC!$I$1:$L$33,MATCH('RP2016'!AF814,PDC!I:I,0),MATCH(PDC!$K$1,PDC!$I$1:$L$1,0))</f>
        <v>Techniciens</v>
      </c>
      <c r="AE814" t="s">
        <v>200</v>
      </c>
      <c r="AF814" t="s">
        <v>280</v>
      </c>
      <c r="AG814" t="s">
        <v>143</v>
      </c>
      <c r="AH814" s="58">
        <v>186.55821372416901</v>
      </c>
      <c r="AI814">
        <f t="shared" si="210"/>
        <v>186.55821372416901</v>
      </c>
      <c r="BE814" t="str">
        <f t="shared" si="211"/>
        <v>8423_C1_TP1_SEXE1</v>
      </c>
      <c r="BF814">
        <v>1</v>
      </c>
      <c r="BG814" t="s">
        <v>199</v>
      </c>
      <c r="BH814" t="s">
        <v>314</v>
      </c>
      <c r="BI814" t="s">
        <v>165</v>
      </c>
      <c r="BJ814" s="61">
        <v>734.86200873202597</v>
      </c>
      <c r="BK814" s="61">
        <f t="shared" si="212"/>
        <v>734.86200873202597</v>
      </c>
    </row>
    <row r="815" spans="1:63" x14ac:dyDescent="0.35">
      <c r="A815" t="str">
        <f t="shared" si="208"/>
        <v>8408_Autres activités de services _2</v>
      </c>
      <c r="B815" t="str">
        <f>INDEX(PDC!$F$1:$G$40,MATCH('RP2016'!C815,PDC!F:F,0),MATCH(PDC!$G$1,PDC!$F$1:$G$1,0))</f>
        <v xml:space="preserve">Autres activités de services </v>
      </c>
      <c r="C815" t="s">
        <v>234</v>
      </c>
      <c r="D815" t="s">
        <v>133</v>
      </c>
      <c r="E815" t="s">
        <v>200</v>
      </c>
      <c r="F815" s="58">
        <v>3792.3979826873201</v>
      </c>
      <c r="G815">
        <f t="shared" si="214"/>
        <v>3792.3979826873201</v>
      </c>
      <c r="AC815" t="str">
        <f t="shared" si="209"/>
        <v>8413_Contremaîtres, agents de maîtrise_1</v>
      </c>
      <c r="AD815" t="str">
        <f>INDEX(PDC!$I$1:$L$33,MATCH('RP2016'!AF815,PDC!I:I,0),MATCH(PDC!$K$1,PDC!$I$1:$L$1,0))</f>
        <v>Contremaîtres, agents de maîtrise</v>
      </c>
      <c r="AE815" t="s">
        <v>199</v>
      </c>
      <c r="AF815" t="s">
        <v>281</v>
      </c>
      <c r="AG815" t="s">
        <v>143</v>
      </c>
      <c r="AH815" s="58">
        <v>1339.93572689653</v>
      </c>
      <c r="AI815">
        <f t="shared" si="210"/>
        <v>1339.93572689653</v>
      </c>
      <c r="BE815" t="str">
        <f t="shared" si="211"/>
        <v>8423_C1_TP2_SEXE1</v>
      </c>
      <c r="BF815">
        <v>1</v>
      </c>
      <c r="BG815" t="s">
        <v>200</v>
      </c>
      <c r="BH815" t="s">
        <v>314</v>
      </c>
      <c r="BI815" t="s">
        <v>165</v>
      </c>
      <c r="BJ815" s="61">
        <v>21.511922815128202</v>
      </c>
      <c r="BK815" s="61">
        <f t="shared" si="212"/>
        <v>21.511922815128202</v>
      </c>
    </row>
    <row r="816" spans="1:63" x14ac:dyDescent="0.35">
      <c r="A816" t="str">
        <f t="shared" si="208"/>
        <v>8408_Activités des ménages en tant qu'employeurs ; activités indifférenciées des ménages en tant que producteurs de biens et services pour usage propre_1</v>
      </c>
      <c r="B816" t="str">
        <f>INDEX(PDC!$F$1:$G$40,MATCH('RP2016'!C816,PDC!F:F,0),MATCH(PDC!$G$1,PDC!$F$1:$G$1,0))</f>
        <v>Activités des ménages en tant qu'employeurs ; activités indifférenciées des ménages en tant que producteurs de biens et services pour usage propre</v>
      </c>
      <c r="C816" t="s">
        <v>235</v>
      </c>
      <c r="D816" t="s">
        <v>133</v>
      </c>
      <c r="E816" t="s">
        <v>199</v>
      </c>
      <c r="F816" s="58">
        <v>65.061185551174802</v>
      </c>
      <c r="G816">
        <f t="shared" si="214"/>
        <v>65.061185551174802</v>
      </c>
      <c r="AC816" t="str">
        <f t="shared" si="209"/>
        <v>8413_Contremaîtres, agents de maîtrise_2</v>
      </c>
      <c r="AD816" t="str">
        <f>INDEX(PDC!$I$1:$L$33,MATCH('RP2016'!AF816,PDC!I:I,0),MATCH(PDC!$K$1,PDC!$I$1:$L$1,0))</f>
        <v>Contremaîtres, agents de maîtrise</v>
      </c>
      <c r="AE816" t="s">
        <v>200</v>
      </c>
      <c r="AF816" t="s">
        <v>281</v>
      </c>
      <c r="AG816" t="s">
        <v>143</v>
      </c>
      <c r="AH816" s="58">
        <v>184.79039969007201</v>
      </c>
      <c r="AI816">
        <f t="shared" si="210"/>
        <v>184.79039969007201</v>
      </c>
      <c r="BE816" t="str">
        <f t="shared" si="211"/>
        <v>8423_C3_TP1_SEXE1</v>
      </c>
      <c r="BF816">
        <v>1</v>
      </c>
      <c r="BG816" t="s">
        <v>199</v>
      </c>
      <c r="BH816" t="s">
        <v>315</v>
      </c>
      <c r="BI816" t="s">
        <v>165</v>
      </c>
      <c r="BJ816" s="61">
        <v>849.20315175375697</v>
      </c>
      <c r="BK816" s="61">
        <f t="shared" si="212"/>
        <v>849.20315175375697</v>
      </c>
    </row>
    <row r="817" spans="1:63" x14ac:dyDescent="0.35">
      <c r="A817" t="str">
        <f t="shared" si="208"/>
        <v>8408_Activités des ménages en tant qu'employeurs ; activités indifférenciées des ménages en tant que producteurs de biens et services pour usage propre_2</v>
      </c>
      <c r="B817" t="str">
        <f>INDEX(PDC!$F$1:$G$40,MATCH('RP2016'!C817,PDC!F:F,0),MATCH(PDC!$G$1,PDC!$F$1:$G$1,0))</f>
        <v>Activités des ménages en tant qu'employeurs ; activités indifférenciées des ménages en tant que producteurs de biens et services pour usage propre</v>
      </c>
      <c r="C817" t="s">
        <v>235</v>
      </c>
      <c r="D817" t="s">
        <v>133</v>
      </c>
      <c r="E817" t="s">
        <v>200</v>
      </c>
      <c r="F817" s="58">
        <v>925.89752330037402</v>
      </c>
      <c r="G817">
        <f t="shared" si="214"/>
        <v>925.89752330037402</v>
      </c>
      <c r="AC817" t="str">
        <f t="shared" si="209"/>
        <v>8413_Employés civils et agents de service de la Fonction Publique_1</v>
      </c>
      <c r="AD817" t="str">
        <f>INDEX(PDC!$I$1:$L$33,MATCH('RP2016'!AF817,PDC!I:I,0),MATCH(PDC!$K$1,PDC!$I$1:$L$1,0))</f>
        <v>Employés civils et agents de service de la Fonction Publique</v>
      </c>
      <c r="AE817" t="s">
        <v>199</v>
      </c>
      <c r="AF817" t="s">
        <v>282</v>
      </c>
      <c r="AG817" t="s">
        <v>143</v>
      </c>
      <c r="AH817" s="58">
        <v>455.62648390258897</v>
      </c>
      <c r="AI817">
        <f t="shared" si="210"/>
        <v>455.62648390258897</v>
      </c>
      <c r="BE817" t="str">
        <f t="shared" si="211"/>
        <v>8423_C3_TP2_SEXE1</v>
      </c>
      <c r="BF817">
        <v>1</v>
      </c>
      <c r="BG817" t="s">
        <v>200</v>
      </c>
      <c r="BH817" t="s">
        <v>315</v>
      </c>
      <c r="BI817" t="s">
        <v>165</v>
      </c>
      <c r="BJ817" s="61">
        <v>16.199692044221599</v>
      </c>
      <c r="BK817" s="61">
        <f t="shared" si="212"/>
        <v>16.199692044221599</v>
      </c>
    </row>
    <row r="818" spans="1:63" x14ac:dyDescent="0.35">
      <c r="A818" t="str">
        <f t="shared" si="208"/>
        <v>8408_Activités extra-territoriales_1</v>
      </c>
      <c r="B818" t="str">
        <f>INDEX(PDC!$F$1:$G$40,MATCH('RP2016'!C818,PDC!F:F,0),MATCH(PDC!$G$1,PDC!$F$1:$G$1,0))</f>
        <v>Activités extra-territoriales</v>
      </c>
      <c r="C818" t="s">
        <v>237</v>
      </c>
      <c r="D818" t="s">
        <v>133</v>
      </c>
      <c r="E818" t="s">
        <v>199</v>
      </c>
      <c r="F818" s="58">
        <v>0.98836887517610905</v>
      </c>
      <c r="G818" s="58" t="s">
        <v>242</v>
      </c>
      <c r="H818" s="58"/>
      <c r="I818" s="58"/>
      <c r="J818" s="58"/>
      <c r="AC818" t="str">
        <f t="shared" si="209"/>
        <v>8413_Employés civils et agents de service de la Fonction Publique_2</v>
      </c>
      <c r="AD818" t="str">
        <f>INDEX(PDC!$I$1:$L$33,MATCH('RP2016'!AF818,PDC!I:I,0),MATCH(PDC!$K$1,PDC!$I$1:$L$1,0))</f>
        <v>Employés civils et agents de service de la Fonction Publique</v>
      </c>
      <c r="AE818" t="s">
        <v>200</v>
      </c>
      <c r="AF818" t="s">
        <v>282</v>
      </c>
      <c r="AG818" t="s">
        <v>143</v>
      </c>
      <c r="AH818" s="58">
        <v>1709.4024100669401</v>
      </c>
      <c r="AI818">
        <f t="shared" si="210"/>
        <v>1709.4024100669401</v>
      </c>
      <c r="BE818" t="str">
        <f t="shared" si="211"/>
        <v>8423_C4_TP1_SEXE1</v>
      </c>
      <c r="BF818">
        <v>1</v>
      </c>
      <c r="BG818" t="s">
        <v>199</v>
      </c>
      <c r="BH818" t="s">
        <v>316</v>
      </c>
      <c r="BI818" t="s">
        <v>165</v>
      </c>
      <c r="BJ818" s="61">
        <v>61.216801079743902</v>
      </c>
      <c r="BK818" s="61">
        <f t="shared" si="212"/>
        <v>61.216801079743902</v>
      </c>
    </row>
    <row r="819" spans="1:63" x14ac:dyDescent="0.35">
      <c r="A819" t="str">
        <f t="shared" si="208"/>
        <v>8408_Activités extra-territoriales_2</v>
      </c>
      <c r="B819" t="str">
        <f>INDEX(PDC!$F$1:$G$40,MATCH('RP2016'!C819,PDC!F:F,0),MATCH(PDC!$G$1,PDC!$F$1:$G$1,0))</f>
        <v>Activités extra-territoriales</v>
      </c>
      <c r="C819" t="s">
        <v>237</v>
      </c>
      <c r="D819" t="s">
        <v>133</v>
      </c>
      <c r="E819" t="s">
        <v>200</v>
      </c>
      <c r="F819" s="58">
        <v>1.01433969156396</v>
      </c>
      <c r="G819" s="58" t="s">
        <v>242</v>
      </c>
      <c r="H819" s="58"/>
      <c r="I819" s="58"/>
      <c r="J819" s="58"/>
      <c r="AC819" t="str">
        <f t="shared" si="209"/>
        <v>8413_Policiers et militaires_1</v>
      </c>
      <c r="AD819" t="str">
        <f>INDEX(PDC!$I$1:$L$33,MATCH('RP2016'!AF819,PDC!I:I,0),MATCH(PDC!$K$1,PDC!$I$1:$L$1,0))</f>
        <v>Policiers et militaires</v>
      </c>
      <c r="AE819" t="s">
        <v>199</v>
      </c>
      <c r="AF819" t="s">
        <v>283</v>
      </c>
      <c r="AG819" t="s">
        <v>143</v>
      </c>
      <c r="AH819" s="58">
        <v>296.82391135277499</v>
      </c>
      <c r="AI819">
        <f t="shared" si="210"/>
        <v>296.82391135277499</v>
      </c>
      <c r="BE819" t="str">
        <f t="shared" si="211"/>
        <v>8423_C4_TP2_SEXE1</v>
      </c>
      <c r="BF819">
        <v>1</v>
      </c>
      <c r="BG819" t="s">
        <v>200</v>
      </c>
      <c r="BH819" t="s">
        <v>316</v>
      </c>
      <c r="BI819" t="s">
        <v>165</v>
      </c>
      <c r="BJ819" s="61">
        <v>8.2121683541140502</v>
      </c>
      <c r="BK819" s="61">
        <f t="shared" si="212"/>
        <v>8.2121683541140502</v>
      </c>
    </row>
    <row r="820" spans="1:63" x14ac:dyDescent="0.35">
      <c r="A820" t="str">
        <f t="shared" si="208"/>
        <v>8409_Agriculture, sylviculture et pêche_1</v>
      </c>
      <c r="B820" t="str">
        <f>INDEX(PDC!$F$1:$G$40,MATCH('RP2016'!C820,PDC!F:F,0),MATCH(PDC!$G$1,PDC!$F$1:$G$1,0))</f>
        <v>Agriculture, sylviculture et pêche</v>
      </c>
      <c r="C820" t="s">
        <v>198</v>
      </c>
      <c r="D820" t="s">
        <v>135</v>
      </c>
      <c r="E820" t="s">
        <v>199</v>
      </c>
      <c r="F820" s="58">
        <v>356.71409293245301</v>
      </c>
      <c r="G820">
        <f t="shared" ref="G820:G851" si="215">F820</f>
        <v>356.71409293245301</v>
      </c>
      <c r="AC820" t="str">
        <f t="shared" si="209"/>
        <v>8413_Policiers et militaires_2</v>
      </c>
      <c r="AD820" t="str">
        <f>INDEX(PDC!$I$1:$L$33,MATCH('RP2016'!AF820,PDC!I:I,0),MATCH(PDC!$K$1,PDC!$I$1:$L$1,0))</f>
        <v>Policiers et militaires</v>
      </c>
      <c r="AE820" t="s">
        <v>200</v>
      </c>
      <c r="AF820" t="s">
        <v>283</v>
      </c>
      <c r="AG820" t="s">
        <v>143</v>
      </c>
      <c r="AH820" s="58">
        <v>53.7768091092166</v>
      </c>
      <c r="AI820">
        <f t="shared" si="210"/>
        <v>53.7768091092166</v>
      </c>
      <c r="BE820" t="str">
        <f t="shared" si="211"/>
        <v>8423_C5_TP1_SEXE1</v>
      </c>
      <c r="BF820">
        <v>1</v>
      </c>
      <c r="BG820" t="s">
        <v>199</v>
      </c>
      <c r="BH820" t="s">
        <v>317</v>
      </c>
      <c r="BI820" t="s">
        <v>165</v>
      </c>
      <c r="BJ820" s="61">
        <v>3273.2059878446298</v>
      </c>
      <c r="BK820" s="61">
        <f t="shared" si="212"/>
        <v>3273.2059878446298</v>
      </c>
    </row>
    <row r="821" spans="1:63" x14ac:dyDescent="0.35">
      <c r="A821" t="str">
        <f t="shared" si="208"/>
        <v>8409_Agriculture, sylviculture et pêche_2</v>
      </c>
      <c r="B821" t="str">
        <f>INDEX(PDC!$F$1:$G$40,MATCH('RP2016'!C821,PDC!F:F,0),MATCH(PDC!$G$1,PDC!$F$1:$G$1,0))</f>
        <v>Agriculture, sylviculture et pêche</v>
      </c>
      <c r="C821" t="s">
        <v>198</v>
      </c>
      <c r="D821" t="s">
        <v>135</v>
      </c>
      <c r="E821" t="s">
        <v>200</v>
      </c>
      <c r="F821" s="58">
        <v>151.57299492841099</v>
      </c>
      <c r="G821">
        <f t="shared" si="215"/>
        <v>151.57299492841099</v>
      </c>
      <c r="AC821" t="str">
        <f t="shared" si="209"/>
        <v>8413_Employés administratifs d'entreprise_1</v>
      </c>
      <c r="AD821" t="str">
        <f>INDEX(PDC!$I$1:$L$33,MATCH('RP2016'!AF821,PDC!I:I,0),MATCH(PDC!$K$1,PDC!$I$1:$L$1,0))</f>
        <v>Employés administratifs d'entreprise</v>
      </c>
      <c r="AE821" t="s">
        <v>199</v>
      </c>
      <c r="AF821" t="s">
        <v>284</v>
      </c>
      <c r="AG821" t="s">
        <v>143</v>
      </c>
      <c r="AH821" s="58">
        <v>423.85338689915199</v>
      </c>
      <c r="AI821">
        <f t="shared" si="210"/>
        <v>423.85338689915199</v>
      </c>
      <c r="BE821" t="str">
        <f t="shared" si="211"/>
        <v>8423_C5_TP2_SEXE1</v>
      </c>
      <c r="BF821">
        <v>1</v>
      </c>
      <c r="BG821" t="s">
        <v>200</v>
      </c>
      <c r="BH821" t="s">
        <v>317</v>
      </c>
      <c r="BI821" t="s">
        <v>165</v>
      </c>
      <c r="BJ821" s="61">
        <v>96.004236915243894</v>
      </c>
      <c r="BK821" s="61">
        <f t="shared" si="212"/>
        <v>96.004236915243894</v>
      </c>
    </row>
    <row r="822" spans="1:63" x14ac:dyDescent="0.35">
      <c r="A822" t="str">
        <f t="shared" si="208"/>
        <v>8409_Industries extractives _1</v>
      </c>
      <c r="B822" t="str">
        <f>INDEX(PDC!$F$1:$G$40,MATCH('RP2016'!C822,PDC!F:F,0),MATCH(PDC!$G$1,PDC!$F$1:$G$1,0))</f>
        <v xml:space="preserve">Industries extractives </v>
      </c>
      <c r="C822" t="s">
        <v>201</v>
      </c>
      <c r="D822" t="s">
        <v>135</v>
      </c>
      <c r="E822" t="s">
        <v>199</v>
      </c>
      <c r="F822" s="58">
        <v>92.727648829775006</v>
      </c>
      <c r="G822">
        <f t="shared" si="215"/>
        <v>92.727648829775006</v>
      </c>
      <c r="AC822" t="str">
        <f t="shared" si="209"/>
        <v>8413_Employés administratifs d'entreprise_2</v>
      </c>
      <c r="AD822" t="str">
        <f>INDEX(PDC!$I$1:$L$33,MATCH('RP2016'!AF822,PDC!I:I,0),MATCH(PDC!$K$1,PDC!$I$1:$L$1,0))</f>
        <v>Employés administratifs d'entreprise</v>
      </c>
      <c r="AE822" t="s">
        <v>200</v>
      </c>
      <c r="AF822" t="s">
        <v>284</v>
      </c>
      <c r="AG822" t="s">
        <v>143</v>
      </c>
      <c r="AH822" s="58">
        <v>2712.9577249631402</v>
      </c>
      <c r="AI822">
        <f t="shared" si="210"/>
        <v>2712.9577249631402</v>
      </c>
      <c r="BE822" t="str">
        <f t="shared" si="211"/>
        <v>8423_DE_TP1_SEXE1</v>
      </c>
      <c r="BF822">
        <v>1</v>
      </c>
      <c r="BG822" t="s">
        <v>199</v>
      </c>
      <c r="BH822" t="s">
        <v>318</v>
      </c>
      <c r="BI822" t="s">
        <v>165</v>
      </c>
      <c r="BJ822" s="61">
        <v>442.39375422525802</v>
      </c>
      <c r="BK822" s="61">
        <f t="shared" si="212"/>
        <v>442.39375422525802</v>
      </c>
    </row>
    <row r="823" spans="1:63" x14ac:dyDescent="0.35">
      <c r="A823" t="str">
        <f t="shared" si="208"/>
        <v>8409_Industries extractives _2</v>
      </c>
      <c r="B823" t="str">
        <f>INDEX(PDC!$F$1:$G$40,MATCH('RP2016'!C823,PDC!F:F,0),MATCH(PDC!$G$1,PDC!$F$1:$G$1,0))</f>
        <v xml:space="preserve">Industries extractives </v>
      </c>
      <c r="C823" t="s">
        <v>201</v>
      </c>
      <c r="D823" t="s">
        <v>135</v>
      </c>
      <c r="E823" t="s">
        <v>200</v>
      </c>
      <c r="F823" s="58">
        <v>15.087621214516799</v>
      </c>
      <c r="G823">
        <f t="shared" si="215"/>
        <v>15.087621214516799</v>
      </c>
      <c r="AC823" t="str">
        <f t="shared" si="209"/>
        <v>8413_Employés de commerce_1</v>
      </c>
      <c r="AD823" t="str">
        <f>INDEX(PDC!$I$1:$L$33,MATCH('RP2016'!AF823,PDC!I:I,0),MATCH(PDC!$K$1,PDC!$I$1:$L$1,0))</f>
        <v>Employés de commerce</v>
      </c>
      <c r="AE823" t="s">
        <v>199</v>
      </c>
      <c r="AF823" t="s">
        <v>285</v>
      </c>
      <c r="AG823" t="s">
        <v>143</v>
      </c>
      <c r="AH823" s="58">
        <v>831.14329478443199</v>
      </c>
      <c r="AI823">
        <f t="shared" si="210"/>
        <v>831.14329478443199</v>
      </c>
      <c r="BE823" t="str">
        <f t="shared" si="211"/>
        <v>8423_DE_TP2_SEXE1</v>
      </c>
      <c r="BF823">
        <v>1</v>
      </c>
      <c r="BG823" t="s">
        <v>200</v>
      </c>
      <c r="BH823" t="s">
        <v>318</v>
      </c>
      <c r="BI823" t="s">
        <v>165</v>
      </c>
      <c r="BJ823" s="61">
        <v>10.6756158527472</v>
      </c>
      <c r="BK823" s="61">
        <f t="shared" si="212"/>
        <v>10.6756158527472</v>
      </c>
    </row>
    <row r="824" spans="1:63" x14ac:dyDescent="0.35">
      <c r="A824" t="str">
        <f t="shared" si="208"/>
        <v>8409_Fabrication de denrées alimentaires, de boissons et de produits à base de tabac_1</v>
      </c>
      <c r="B824" t="str">
        <f>INDEX(PDC!$F$1:$G$40,MATCH('RP2016'!C824,PDC!F:F,0),MATCH(PDC!$G$1,PDC!$F$1:$G$1,0))</f>
        <v>Fabrication de denrées alimentaires, de boissons et de produits à base de tabac</v>
      </c>
      <c r="C824" t="s">
        <v>202</v>
      </c>
      <c r="D824" t="s">
        <v>135</v>
      </c>
      <c r="E824" t="s">
        <v>199</v>
      </c>
      <c r="F824" s="58">
        <v>989.618467144497</v>
      </c>
      <c r="G824">
        <f t="shared" si="215"/>
        <v>989.618467144497</v>
      </c>
      <c r="AC824" t="str">
        <f t="shared" si="209"/>
        <v>8413_Employés de commerce_2</v>
      </c>
      <c r="AD824" t="str">
        <f>INDEX(PDC!$I$1:$L$33,MATCH('RP2016'!AF824,PDC!I:I,0),MATCH(PDC!$K$1,PDC!$I$1:$L$1,0))</f>
        <v>Employés de commerce</v>
      </c>
      <c r="AE824" t="s">
        <v>200</v>
      </c>
      <c r="AF824" t="s">
        <v>285</v>
      </c>
      <c r="AG824" t="s">
        <v>143</v>
      </c>
      <c r="AH824" s="58">
        <v>2563.5388111032598</v>
      </c>
      <c r="AI824">
        <f t="shared" si="210"/>
        <v>2563.5388111032598</v>
      </c>
      <c r="BE824" t="str">
        <f t="shared" si="211"/>
        <v>8423_FZ_TP1_SEXE1</v>
      </c>
      <c r="BF824">
        <v>1</v>
      </c>
      <c r="BG824" t="s">
        <v>199</v>
      </c>
      <c r="BH824" t="s">
        <v>216</v>
      </c>
      <c r="BI824" t="s">
        <v>165</v>
      </c>
      <c r="BJ824" s="61">
        <v>1607.1835026475501</v>
      </c>
      <c r="BK824" s="61">
        <f t="shared" si="212"/>
        <v>1607.1835026475501</v>
      </c>
    </row>
    <row r="825" spans="1:63" x14ac:dyDescent="0.35">
      <c r="A825" t="str">
        <f t="shared" si="208"/>
        <v>8409_Fabrication de denrées alimentaires, de boissons et de produits à base de tabac_2</v>
      </c>
      <c r="B825" t="str">
        <f>INDEX(PDC!$F$1:$G$40,MATCH('RP2016'!C825,PDC!F:F,0),MATCH(PDC!$G$1,PDC!$F$1:$G$1,0))</f>
        <v>Fabrication de denrées alimentaires, de boissons et de produits à base de tabac</v>
      </c>
      <c r="C825" t="s">
        <v>202</v>
      </c>
      <c r="D825" t="s">
        <v>135</v>
      </c>
      <c r="E825" t="s">
        <v>200</v>
      </c>
      <c r="F825" s="58">
        <v>894.65111901500302</v>
      </c>
      <c r="G825">
        <f t="shared" si="215"/>
        <v>894.65111901500302</v>
      </c>
      <c r="AC825" t="str">
        <f t="shared" si="209"/>
        <v>8413_Personnels des services directs aux particuliers_1</v>
      </c>
      <c r="AD825" t="str">
        <f>INDEX(PDC!$I$1:$L$33,MATCH('RP2016'!AF825,PDC!I:I,0),MATCH(PDC!$K$1,PDC!$I$1:$L$1,0))</f>
        <v>Personnels des services directs aux particuliers</v>
      </c>
      <c r="AE825" t="s">
        <v>199</v>
      </c>
      <c r="AF825" t="s">
        <v>286</v>
      </c>
      <c r="AG825" t="s">
        <v>143</v>
      </c>
      <c r="AH825" s="58">
        <v>1323.0293020448701</v>
      </c>
      <c r="AI825">
        <f t="shared" si="210"/>
        <v>1323.0293020448701</v>
      </c>
      <c r="BE825" t="str">
        <f t="shared" si="211"/>
        <v>8423_FZ_TP2_SEXE1</v>
      </c>
      <c r="BF825">
        <v>1</v>
      </c>
      <c r="BG825" t="s">
        <v>200</v>
      </c>
      <c r="BH825" t="s">
        <v>216</v>
      </c>
      <c r="BI825" t="s">
        <v>165</v>
      </c>
      <c r="BJ825" s="61">
        <v>57.6614623271998</v>
      </c>
      <c r="BK825" s="61">
        <f t="shared" si="212"/>
        <v>57.6614623271998</v>
      </c>
    </row>
    <row r="826" spans="1:63" x14ac:dyDescent="0.35">
      <c r="A826" t="str">
        <f t="shared" si="208"/>
        <v>8409_Fabrication de textiles, industries de l'habillement, industrie du cuir et de la chaussure_1</v>
      </c>
      <c r="B826" t="str">
        <f>INDEX(PDC!$F$1:$G$40,MATCH('RP2016'!C826,PDC!F:F,0),MATCH(PDC!$G$1,PDC!$F$1:$G$1,0))</f>
        <v>Fabrication de textiles, industries de l'habillement, industrie du cuir et de la chaussure</v>
      </c>
      <c r="C826" t="s">
        <v>203</v>
      </c>
      <c r="D826" t="s">
        <v>135</v>
      </c>
      <c r="E826" t="s">
        <v>199</v>
      </c>
      <c r="F826" s="58">
        <v>66.080271791079795</v>
      </c>
      <c r="G826">
        <f t="shared" si="215"/>
        <v>66.080271791079795</v>
      </c>
      <c r="AC826" t="str">
        <f t="shared" si="209"/>
        <v>8413_Personnels des services directs aux particuliers_2</v>
      </c>
      <c r="AD826" t="str">
        <f>INDEX(PDC!$I$1:$L$33,MATCH('RP2016'!AF826,PDC!I:I,0),MATCH(PDC!$K$1,PDC!$I$1:$L$1,0))</f>
        <v>Personnels des services directs aux particuliers</v>
      </c>
      <c r="AE826" t="s">
        <v>200</v>
      </c>
      <c r="AF826" t="s">
        <v>286</v>
      </c>
      <c r="AG826" t="s">
        <v>143</v>
      </c>
      <c r="AH826" s="58">
        <v>3836.0476334846599</v>
      </c>
      <c r="AI826">
        <f t="shared" si="210"/>
        <v>3836.0476334846599</v>
      </c>
      <c r="BE826" t="str">
        <f t="shared" si="211"/>
        <v>8423_GZ_TP1_SEXE1</v>
      </c>
      <c r="BF826">
        <v>1</v>
      </c>
      <c r="BG826" t="s">
        <v>199</v>
      </c>
      <c r="BH826" t="s">
        <v>217</v>
      </c>
      <c r="BI826" t="s">
        <v>165</v>
      </c>
      <c r="BJ826" s="61">
        <v>1997.22027993048</v>
      </c>
      <c r="BK826" s="61">
        <f t="shared" si="212"/>
        <v>1997.22027993048</v>
      </c>
    </row>
    <row r="827" spans="1:63" x14ac:dyDescent="0.35">
      <c r="A827" t="str">
        <f t="shared" si="208"/>
        <v>8409_Fabrication de textiles, industries de l'habillement, industrie du cuir et de la chaussure_2</v>
      </c>
      <c r="B827" t="str">
        <f>INDEX(PDC!$F$1:$G$40,MATCH('RP2016'!C827,PDC!F:F,0),MATCH(PDC!$G$1,PDC!$F$1:$G$1,0))</f>
        <v>Fabrication de textiles, industries de l'habillement, industrie du cuir et de la chaussure</v>
      </c>
      <c r="C827" t="s">
        <v>203</v>
      </c>
      <c r="D827" t="s">
        <v>135</v>
      </c>
      <c r="E827" t="s">
        <v>200</v>
      </c>
      <c r="F827" s="58">
        <v>59.286484240845098</v>
      </c>
      <c r="G827">
        <f t="shared" si="215"/>
        <v>59.286484240845098</v>
      </c>
      <c r="AC827" t="str">
        <f t="shared" si="209"/>
        <v>8413_Ouvriers qualifiés de type industriel_1</v>
      </c>
      <c r="AD827" t="str">
        <f>INDEX(PDC!$I$1:$L$33,MATCH('RP2016'!AF827,PDC!I:I,0),MATCH(PDC!$K$1,PDC!$I$1:$L$1,0))</f>
        <v>Ouvriers qualifiés de type industriel</v>
      </c>
      <c r="AE827" t="s">
        <v>199</v>
      </c>
      <c r="AF827" t="s">
        <v>287</v>
      </c>
      <c r="AG827" t="s">
        <v>143</v>
      </c>
      <c r="AH827" s="58">
        <v>2214.4103025863901</v>
      </c>
      <c r="AI827">
        <f t="shared" si="210"/>
        <v>2214.4103025863901</v>
      </c>
      <c r="BE827" t="str">
        <f t="shared" si="211"/>
        <v>8423_GZ_TP2_SEXE1</v>
      </c>
      <c r="BF827">
        <v>1</v>
      </c>
      <c r="BG827" t="s">
        <v>200</v>
      </c>
      <c r="BH827" t="s">
        <v>217</v>
      </c>
      <c r="BI827" t="s">
        <v>165</v>
      </c>
      <c r="BJ827" s="61">
        <v>157.70555448174099</v>
      </c>
      <c r="BK827" s="61">
        <f t="shared" si="212"/>
        <v>157.70555448174099</v>
      </c>
    </row>
    <row r="828" spans="1:63" x14ac:dyDescent="0.35">
      <c r="A828" t="str">
        <f t="shared" si="208"/>
        <v>8409_Travail du bois, industries du papier et imprimerie _1</v>
      </c>
      <c r="B828" t="str">
        <f>INDEX(PDC!$F$1:$G$40,MATCH('RP2016'!C828,PDC!F:F,0),MATCH(PDC!$G$1,PDC!$F$1:$G$1,0))</f>
        <v xml:space="preserve">Travail du bois, industries du papier et imprimerie </v>
      </c>
      <c r="C828" t="s">
        <v>204</v>
      </c>
      <c r="D828" t="s">
        <v>135</v>
      </c>
      <c r="E828" t="s">
        <v>199</v>
      </c>
      <c r="F828" s="58">
        <v>1353.5196037283699</v>
      </c>
      <c r="G828">
        <f t="shared" si="215"/>
        <v>1353.5196037283699</v>
      </c>
      <c r="AC828" t="str">
        <f t="shared" si="209"/>
        <v>8413_Ouvriers qualifiés de type industriel_2</v>
      </c>
      <c r="AD828" t="str">
        <f>INDEX(PDC!$I$1:$L$33,MATCH('RP2016'!AF828,PDC!I:I,0),MATCH(PDC!$K$1,PDC!$I$1:$L$1,0))</f>
        <v>Ouvriers qualifiés de type industriel</v>
      </c>
      <c r="AE828" t="s">
        <v>200</v>
      </c>
      <c r="AF828" t="s">
        <v>287</v>
      </c>
      <c r="AG828" t="s">
        <v>143</v>
      </c>
      <c r="AH828" s="58">
        <v>101.029496018269</v>
      </c>
      <c r="AI828">
        <f t="shared" si="210"/>
        <v>101.029496018269</v>
      </c>
      <c r="BE828" t="str">
        <f t="shared" si="211"/>
        <v>8423_HZ_TP1_SEXE1</v>
      </c>
      <c r="BF828">
        <v>1</v>
      </c>
      <c r="BG828" t="s">
        <v>199</v>
      </c>
      <c r="BH828" t="s">
        <v>218</v>
      </c>
      <c r="BI828" t="s">
        <v>165</v>
      </c>
      <c r="BJ828" s="61">
        <v>573.56203725764703</v>
      </c>
      <c r="BK828" s="61">
        <f t="shared" si="212"/>
        <v>573.56203725764703</v>
      </c>
    </row>
    <row r="829" spans="1:63" x14ac:dyDescent="0.35">
      <c r="A829" t="str">
        <f t="shared" si="208"/>
        <v>8409_Travail du bois, industries du papier et imprimerie _2</v>
      </c>
      <c r="B829" t="str">
        <f>INDEX(PDC!$F$1:$G$40,MATCH('RP2016'!C829,PDC!F:F,0),MATCH(PDC!$G$1,PDC!$F$1:$G$1,0))</f>
        <v xml:space="preserve">Travail du bois, industries du papier et imprimerie </v>
      </c>
      <c r="C829" t="s">
        <v>204</v>
      </c>
      <c r="D829" t="s">
        <v>135</v>
      </c>
      <c r="E829" t="s">
        <v>200</v>
      </c>
      <c r="F829" s="58">
        <v>427.61865899073098</v>
      </c>
      <c r="G829">
        <f t="shared" si="215"/>
        <v>427.61865899073098</v>
      </c>
      <c r="AC829" t="str">
        <f t="shared" si="209"/>
        <v>8413_Ouvriers qualifiés de type artisanal_1</v>
      </c>
      <c r="AD829" t="str">
        <f>INDEX(PDC!$I$1:$L$33,MATCH('RP2016'!AF829,PDC!I:I,0),MATCH(PDC!$K$1,PDC!$I$1:$L$1,0))</f>
        <v>Ouvriers qualifiés de type artisanal</v>
      </c>
      <c r="AE829" t="s">
        <v>199</v>
      </c>
      <c r="AF829" t="s">
        <v>107</v>
      </c>
      <c r="AG829" t="s">
        <v>143</v>
      </c>
      <c r="AH829" s="58">
        <v>3035.5945190781799</v>
      </c>
      <c r="AI829">
        <f t="shared" si="210"/>
        <v>3035.5945190781799</v>
      </c>
      <c r="BE829" t="str">
        <f t="shared" si="211"/>
        <v>8423_HZ_TP2_SEXE1</v>
      </c>
      <c r="BF829">
        <v>1</v>
      </c>
      <c r="BG829" t="s">
        <v>200</v>
      </c>
      <c r="BH829" t="s">
        <v>218</v>
      </c>
      <c r="BI829" t="s">
        <v>165</v>
      </c>
      <c r="BJ829" s="61">
        <v>61.658947464145498</v>
      </c>
      <c r="BK829" s="61">
        <f t="shared" si="212"/>
        <v>61.658947464145498</v>
      </c>
    </row>
    <row r="830" spans="1:63" x14ac:dyDescent="0.35">
      <c r="A830" t="str">
        <f t="shared" si="208"/>
        <v>8409_Cokéfaction et raffinage_1</v>
      </c>
      <c r="B830" t="str">
        <f>INDEX(PDC!$F$1:$G$40,MATCH('RP2016'!C830,PDC!F:F,0),MATCH(PDC!$G$1,PDC!$F$1:$G$1,0))</f>
        <v>Cokéfaction et raffinage</v>
      </c>
      <c r="C830" t="s">
        <v>236</v>
      </c>
      <c r="D830" t="s">
        <v>135</v>
      </c>
      <c r="E830" t="s">
        <v>199</v>
      </c>
      <c r="F830" s="58">
        <v>70.927806183042904</v>
      </c>
      <c r="G830">
        <f t="shared" si="215"/>
        <v>70.927806183042904</v>
      </c>
      <c r="AC830" t="str">
        <f t="shared" si="209"/>
        <v>8413_Ouvriers qualifiés de type artisanal_2</v>
      </c>
      <c r="AD830" t="str">
        <f>INDEX(PDC!$I$1:$L$33,MATCH('RP2016'!AF830,PDC!I:I,0),MATCH(PDC!$K$1,PDC!$I$1:$L$1,0))</f>
        <v>Ouvriers qualifiés de type artisanal</v>
      </c>
      <c r="AE830" t="s">
        <v>200</v>
      </c>
      <c r="AF830" t="s">
        <v>107</v>
      </c>
      <c r="AG830" t="s">
        <v>143</v>
      </c>
      <c r="AH830" s="58">
        <v>351.70700491023001</v>
      </c>
      <c r="AI830">
        <f t="shared" si="210"/>
        <v>351.70700491023001</v>
      </c>
      <c r="BE830" t="str">
        <f t="shared" si="211"/>
        <v>8423_IZ_TP1_SEXE1</v>
      </c>
      <c r="BF830">
        <v>1</v>
      </c>
      <c r="BG830" t="s">
        <v>199</v>
      </c>
      <c r="BH830" t="s">
        <v>219</v>
      </c>
      <c r="BI830" t="s">
        <v>165</v>
      </c>
      <c r="BJ830" s="61">
        <v>311.15846263299102</v>
      </c>
      <c r="BK830" s="61">
        <f t="shared" si="212"/>
        <v>311.15846263299102</v>
      </c>
    </row>
    <row r="831" spans="1:63" x14ac:dyDescent="0.35">
      <c r="A831" t="str">
        <f t="shared" si="208"/>
        <v>8409_Cokéfaction et raffinage_2</v>
      </c>
      <c r="B831" t="str">
        <f>INDEX(PDC!$F$1:$G$40,MATCH('RP2016'!C831,PDC!F:F,0),MATCH(PDC!$G$1,PDC!$F$1:$G$1,0))</f>
        <v>Cokéfaction et raffinage</v>
      </c>
      <c r="C831" t="s">
        <v>236</v>
      </c>
      <c r="D831" t="s">
        <v>135</v>
      </c>
      <c r="E831" t="s">
        <v>200</v>
      </c>
      <c r="F831" s="58">
        <v>86.730576643246494</v>
      </c>
      <c r="G831">
        <f t="shared" si="215"/>
        <v>86.730576643246494</v>
      </c>
      <c r="AC831" t="str">
        <f t="shared" si="209"/>
        <v>8413_Chauffeurs_1</v>
      </c>
      <c r="AD831" t="str">
        <f>INDEX(PDC!$I$1:$L$33,MATCH('RP2016'!AF831,PDC!I:I,0),MATCH(PDC!$K$1,PDC!$I$1:$L$1,0))</f>
        <v>Chauffeurs</v>
      </c>
      <c r="AE831" t="s">
        <v>199</v>
      </c>
      <c r="AF831" t="s">
        <v>288</v>
      </c>
      <c r="AG831" t="s">
        <v>143</v>
      </c>
      <c r="AH831" s="58">
        <v>1293.59966140086</v>
      </c>
      <c r="AI831">
        <f t="shared" si="210"/>
        <v>1293.59966140086</v>
      </c>
      <c r="BE831" t="str">
        <f t="shared" si="211"/>
        <v>8423_IZ_TP2_SEXE1</v>
      </c>
      <c r="BF831">
        <v>1</v>
      </c>
      <c r="BG831" t="s">
        <v>200</v>
      </c>
      <c r="BH831" t="s">
        <v>219</v>
      </c>
      <c r="BI831" t="s">
        <v>165</v>
      </c>
      <c r="BJ831" s="61">
        <v>141.38245078444501</v>
      </c>
      <c r="BK831" s="61">
        <f t="shared" si="212"/>
        <v>141.38245078444501</v>
      </c>
    </row>
    <row r="832" spans="1:63" x14ac:dyDescent="0.35">
      <c r="A832" t="str">
        <f t="shared" si="208"/>
        <v>8409_Industrie chimique_1</v>
      </c>
      <c r="B832" t="str">
        <f>INDEX(PDC!$F$1:$G$40,MATCH('RP2016'!C832,PDC!F:F,0),MATCH(PDC!$G$1,PDC!$F$1:$G$1,0))</f>
        <v>Industrie chimique</v>
      </c>
      <c r="C832" t="s">
        <v>205</v>
      </c>
      <c r="D832" t="s">
        <v>135</v>
      </c>
      <c r="E832" t="s">
        <v>199</v>
      </c>
      <c r="F832" s="58">
        <v>1013.19141983473</v>
      </c>
      <c r="G832">
        <f t="shared" si="215"/>
        <v>1013.19141983473</v>
      </c>
      <c r="AC832" t="str">
        <f t="shared" si="209"/>
        <v>8413_Chauffeurs_2</v>
      </c>
      <c r="AD832" t="str">
        <f>INDEX(PDC!$I$1:$L$33,MATCH('RP2016'!AF832,PDC!I:I,0),MATCH(PDC!$K$1,PDC!$I$1:$L$1,0))</f>
        <v>Chauffeurs</v>
      </c>
      <c r="AE832" t="s">
        <v>200</v>
      </c>
      <c r="AF832" t="s">
        <v>288</v>
      </c>
      <c r="AG832" t="s">
        <v>143</v>
      </c>
      <c r="AH832" s="58">
        <v>148.44381213670499</v>
      </c>
      <c r="AI832">
        <f t="shared" si="210"/>
        <v>148.44381213670499</v>
      </c>
      <c r="BE832" t="str">
        <f t="shared" si="211"/>
        <v>8423_JZ_TP1_SEXE1</v>
      </c>
      <c r="BF832">
        <v>1</v>
      </c>
      <c r="BG832" t="s">
        <v>199</v>
      </c>
      <c r="BH832" t="s">
        <v>319</v>
      </c>
      <c r="BI832" t="s">
        <v>165</v>
      </c>
      <c r="BJ832" s="61">
        <v>47.055913552264798</v>
      </c>
      <c r="BK832" s="61">
        <f t="shared" si="212"/>
        <v>47.055913552264798</v>
      </c>
    </row>
    <row r="833" spans="1:63" x14ac:dyDescent="0.35">
      <c r="A833" t="str">
        <f t="shared" si="208"/>
        <v>8409_Industrie chimique_2</v>
      </c>
      <c r="B833" t="str">
        <f>INDEX(PDC!$F$1:$G$40,MATCH('RP2016'!C833,PDC!F:F,0),MATCH(PDC!$G$1,PDC!$F$1:$G$1,0))</f>
        <v>Industrie chimique</v>
      </c>
      <c r="C833" t="s">
        <v>205</v>
      </c>
      <c r="D833" t="s">
        <v>135</v>
      </c>
      <c r="E833" t="s">
        <v>200</v>
      </c>
      <c r="F833" s="58">
        <v>207.53054168279101</v>
      </c>
      <c r="G833">
        <f t="shared" si="215"/>
        <v>207.53054168279101</v>
      </c>
      <c r="AC833" t="str">
        <f t="shared" si="209"/>
        <v>8413_Ouvriers qualifiés de la manutention, du magasinage et du transport_1</v>
      </c>
      <c r="AD833" t="str">
        <f>INDEX(PDC!$I$1:$L$33,MATCH('RP2016'!AF833,PDC!I:I,0),MATCH(PDC!$K$1,PDC!$I$1:$L$1,0))</f>
        <v>Ouvriers qualifiés de la manutention, du magasinage et du transport</v>
      </c>
      <c r="AE833" t="s">
        <v>199</v>
      </c>
      <c r="AF833" t="s">
        <v>289</v>
      </c>
      <c r="AG833" t="s">
        <v>143</v>
      </c>
      <c r="AH833" s="58">
        <v>1018.369897931</v>
      </c>
      <c r="AI833">
        <f t="shared" si="210"/>
        <v>1018.369897931</v>
      </c>
      <c r="BE833" t="str">
        <f t="shared" si="211"/>
        <v>8423_JZ_TP2_SEXE1</v>
      </c>
      <c r="BF833">
        <v>1</v>
      </c>
      <c r="BG833" t="s">
        <v>200</v>
      </c>
      <c r="BH833" t="s">
        <v>319</v>
      </c>
      <c r="BI833" t="s">
        <v>165</v>
      </c>
      <c r="BJ833" s="61">
        <v>23.135156653911501</v>
      </c>
      <c r="BK833" s="61">
        <f t="shared" si="212"/>
        <v>23.135156653911501</v>
      </c>
    </row>
    <row r="834" spans="1:63" x14ac:dyDescent="0.35">
      <c r="A834" t="str">
        <f t="shared" si="208"/>
        <v>8409_Industrie pharmaceutique_1</v>
      </c>
      <c r="B834" t="str">
        <f>INDEX(PDC!$F$1:$G$40,MATCH('RP2016'!C834,PDC!F:F,0),MATCH(PDC!$G$1,PDC!$F$1:$G$1,0))</f>
        <v>Industrie pharmaceutique</v>
      </c>
      <c r="C834" t="s">
        <v>206</v>
      </c>
      <c r="D834" t="s">
        <v>135</v>
      </c>
      <c r="E834" t="s">
        <v>199</v>
      </c>
      <c r="F834" s="58">
        <v>263.53167603165502</v>
      </c>
      <c r="G834">
        <f t="shared" si="215"/>
        <v>263.53167603165502</v>
      </c>
      <c r="AC834" t="str">
        <f t="shared" si="209"/>
        <v>8413_Ouvriers qualifiés de la manutention, du magasinage et du transport_2</v>
      </c>
      <c r="AD834" t="str">
        <f>INDEX(PDC!$I$1:$L$33,MATCH('RP2016'!AF834,PDC!I:I,0),MATCH(PDC!$K$1,PDC!$I$1:$L$1,0))</f>
        <v>Ouvriers qualifiés de la manutention, du magasinage et du transport</v>
      </c>
      <c r="AE834" t="s">
        <v>200</v>
      </c>
      <c r="AF834" t="s">
        <v>289</v>
      </c>
      <c r="AG834" t="s">
        <v>143</v>
      </c>
      <c r="AH834" s="58">
        <v>266.07884290359101</v>
      </c>
      <c r="AI834">
        <f t="shared" si="210"/>
        <v>266.07884290359101</v>
      </c>
      <c r="BE834" t="str">
        <f t="shared" si="211"/>
        <v>8423_KZ_TP1_SEXE1</v>
      </c>
      <c r="BF834">
        <v>1</v>
      </c>
      <c r="BG834" t="s">
        <v>199</v>
      </c>
      <c r="BH834" t="s">
        <v>223</v>
      </c>
      <c r="BI834" t="s">
        <v>165</v>
      </c>
      <c r="BJ834" s="61">
        <v>222.659265046499</v>
      </c>
      <c r="BK834" s="61">
        <f t="shared" si="212"/>
        <v>222.659265046499</v>
      </c>
    </row>
    <row r="835" spans="1:63" x14ac:dyDescent="0.35">
      <c r="A835" t="str">
        <f t="shared" si="208"/>
        <v>8409_Industrie pharmaceutique_2</v>
      </c>
      <c r="B835" t="str">
        <f>INDEX(PDC!$F$1:$G$40,MATCH('RP2016'!C835,PDC!F:F,0),MATCH(PDC!$G$1,PDC!$F$1:$G$1,0))</f>
        <v>Industrie pharmaceutique</v>
      </c>
      <c r="C835" t="s">
        <v>206</v>
      </c>
      <c r="D835" t="s">
        <v>135</v>
      </c>
      <c r="E835" t="s">
        <v>200</v>
      </c>
      <c r="F835" s="58">
        <v>155.95682849119899</v>
      </c>
      <c r="G835">
        <f t="shared" si="215"/>
        <v>155.95682849119899</v>
      </c>
      <c r="AC835" t="str">
        <f t="shared" si="209"/>
        <v>8413_Ouvriers non qualifiés de type industriel_1</v>
      </c>
      <c r="AD835" t="str">
        <f>INDEX(PDC!$I$1:$L$33,MATCH('RP2016'!AF835,PDC!I:I,0),MATCH(PDC!$K$1,PDC!$I$1:$L$1,0))</f>
        <v>Ouvriers non qualifiés de type industriel</v>
      </c>
      <c r="AE835" t="s">
        <v>199</v>
      </c>
      <c r="AF835" t="s">
        <v>290</v>
      </c>
      <c r="AG835" t="s">
        <v>143</v>
      </c>
      <c r="AH835" s="58">
        <v>1782.4085095985999</v>
      </c>
      <c r="AI835">
        <f t="shared" si="210"/>
        <v>1782.4085095985999</v>
      </c>
      <c r="BE835" t="str">
        <f t="shared" si="211"/>
        <v>8423_KZ_TP2_SEXE1</v>
      </c>
      <c r="BF835">
        <v>1</v>
      </c>
      <c r="BG835" t="s">
        <v>200</v>
      </c>
      <c r="BH835" t="s">
        <v>223</v>
      </c>
      <c r="BI835" t="s">
        <v>165</v>
      </c>
      <c r="BJ835" s="83">
        <v>3.3038206194735702</v>
      </c>
      <c r="BK835" s="61" t="str">
        <f t="shared" si="212"/>
        <v>(s)</v>
      </c>
    </row>
    <row r="836" spans="1:63" x14ac:dyDescent="0.35">
      <c r="A836" t="str">
        <f t="shared" ref="A836:A899" si="216">D836&amp;"_"&amp;B836&amp;"_"&amp;E836</f>
        <v>8409_Fabrication de produits en caoutchouc et en plastique ainsi que d'autres produits minéraux non métalliques_1</v>
      </c>
      <c r="B836" t="str">
        <f>INDEX(PDC!$F$1:$G$40,MATCH('RP2016'!C836,PDC!F:F,0),MATCH(PDC!$G$1,PDC!$F$1:$G$1,0))</f>
        <v>Fabrication de produits en caoutchouc et en plastique ainsi que d'autres produits minéraux non métalliques</v>
      </c>
      <c r="C836" t="s">
        <v>207</v>
      </c>
      <c r="D836" t="s">
        <v>135</v>
      </c>
      <c r="E836" t="s">
        <v>199</v>
      </c>
      <c r="F836" s="58">
        <v>597.14252768150402</v>
      </c>
      <c r="G836">
        <f t="shared" si="215"/>
        <v>597.14252768150402</v>
      </c>
      <c r="AA836" s="77"/>
      <c r="AC836" t="str">
        <f t="shared" si="209"/>
        <v>8413_Ouvriers non qualifiés de type industriel_2</v>
      </c>
      <c r="AD836" t="str">
        <f>INDEX(PDC!$I$1:$L$33,MATCH('RP2016'!AF836,PDC!I:I,0),MATCH(PDC!$K$1,PDC!$I$1:$L$1,0))</f>
        <v>Ouvriers non qualifiés de type industriel</v>
      </c>
      <c r="AE836" t="s">
        <v>200</v>
      </c>
      <c r="AF836" t="s">
        <v>290</v>
      </c>
      <c r="AG836" t="s">
        <v>143</v>
      </c>
      <c r="AH836" s="58">
        <v>484.10802926097699</v>
      </c>
      <c r="AI836">
        <f t="shared" si="210"/>
        <v>484.10802926097699</v>
      </c>
      <c r="BE836" t="str">
        <f t="shared" si="211"/>
        <v>8423_LZ_TP1_SEXE1</v>
      </c>
      <c r="BF836">
        <v>1</v>
      </c>
      <c r="BG836" t="s">
        <v>199</v>
      </c>
      <c r="BH836" t="s">
        <v>224</v>
      </c>
      <c r="BI836" t="s">
        <v>165</v>
      </c>
      <c r="BJ836" s="61">
        <v>192.98827797685399</v>
      </c>
      <c r="BK836" s="61">
        <f t="shared" si="212"/>
        <v>192.98827797685399</v>
      </c>
    </row>
    <row r="837" spans="1:63" x14ac:dyDescent="0.35">
      <c r="A837" t="str">
        <f t="shared" si="216"/>
        <v>8409_Fabrication de produits en caoutchouc et en plastique ainsi que d'autres produits minéraux non métalliques_2</v>
      </c>
      <c r="B837" t="str">
        <f>INDEX(PDC!$F$1:$G$40,MATCH('RP2016'!C837,PDC!F:F,0),MATCH(PDC!$G$1,PDC!$F$1:$G$1,0))</f>
        <v>Fabrication de produits en caoutchouc et en plastique ainsi que d'autres produits minéraux non métalliques</v>
      </c>
      <c r="C837" t="s">
        <v>207</v>
      </c>
      <c r="D837" t="s">
        <v>135</v>
      </c>
      <c r="E837" t="s">
        <v>200</v>
      </c>
      <c r="F837" s="58">
        <v>207.668225501103</v>
      </c>
      <c r="G837">
        <f t="shared" si="215"/>
        <v>207.668225501103</v>
      </c>
      <c r="AC837" t="str">
        <f t="shared" ref="AC837:AC900" si="217">AG837&amp;"_"&amp;AD837&amp;"_"&amp;AE837</f>
        <v>8413_Ouvriers non qualifiés de type artisanal_1</v>
      </c>
      <c r="AD837" t="str">
        <f>INDEX(PDC!$I$1:$L$33,MATCH('RP2016'!AF837,PDC!I:I,0),MATCH(PDC!$K$1,PDC!$I$1:$L$1,0))</f>
        <v>Ouvriers non qualifiés de type artisanal</v>
      </c>
      <c r="AE837" t="s">
        <v>199</v>
      </c>
      <c r="AF837" t="s">
        <v>291</v>
      </c>
      <c r="AG837" t="s">
        <v>143</v>
      </c>
      <c r="AH837" s="58">
        <v>1255.59653852518</v>
      </c>
      <c r="AI837">
        <f t="shared" ref="AI837:AI900" si="218">IF(AH837&lt;5,"(s)",AH837)</f>
        <v>1255.59653852518</v>
      </c>
      <c r="BE837" t="str">
        <f t="shared" ref="BE837:BE900" si="219">BI837&amp;"_"&amp;BH837&amp;"_TP"&amp;BG837&amp;"_SEXE"&amp;BF837</f>
        <v>8423_LZ_TP2_SEXE1</v>
      </c>
      <c r="BF837">
        <v>1</v>
      </c>
      <c r="BG837" t="s">
        <v>200</v>
      </c>
      <c r="BH837" t="s">
        <v>224</v>
      </c>
      <c r="BI837" t="s">
        <v>165</v>
      </c>
      <c r="BJ837" s="61">
        <v>18.803852150406801</v>
      </c>
      <c r="BK837" s="61">
        <f t="shared" ref="BK837:BK900" si="220">IF(BJ837&lt;5,"(s)",BJ837)</f>
        <v>18.803852150406801</v>
      </c>
    </row>
    <row r="838" spans="1:63" x14ac:dyDescent="0.35">
      <c r="A838" t="str">
        <f t="shared" si="216"/>
        <v>8409_Métallurgie et fabrication de produits métalliques à l'exception des machines et des équipements_1</v>
      </c>
      <c r="B838" t="str">
        <f>INDEX(PDC!$F$1:$G$40,MATCH('RP2016'!C838,PDC!F:F,0),MATCH(PDC!$G$1,PDC!$F$1:$G$1,0))</f>
        <v>Métallurgie et fabrication de produits métalliques à l'exception des machines et des équipements</v>
      </c>
      <c r="C838" t="s">
        <v>208</v>
      </c>
      <c r="D838" t="s">
        <v>135</v>
      </c>
      <c r="E838" t="s">
        <v>199</v>
      </c>
      <c r="F838" s="58">
        <v>3417.0697123229202</v>
      </c>
      <c r="G838">
        <f t="shared" si="215"/>
        <v>3417.0697123229202</v>
      </c>
      <c r="AC838" t="str">
        <f t="shared" si="217"/>
        <v>8413_Ouvriers non qualifiés de type artisanal_2</v>
      </c>
      <c r="AD838" t="str">
        <f>INDEX(PDC!$I$1:$L$33,MATCH('RP2016'!AF838,PDC!I:I,0),MATCH(PDC!$K$1,PDC!$I$1:$L$1,0))</f>
        <v>Ouvriers non qualifiés de type artisanal</v>
      </c>
      <c r="AE838" t="s">
        <v>200</v>
      </c>
      <c r="AF838" t="s">
        <v>291</v>
      </c>
      <c r="AG838" t="s">
        <v>143</v>
      </c>
      <c r="AH838" s="58">
        <v>642.08448472072405</v>
      </c>
      <c r="AI838">
        <f t="shared" si="218"/>
        <v>642.08448472072405</v>
      </c>
      <c r="BE838" t="str">
        <f t="shared" si="219"/>
        <v>8423_MN_TP1_SEXE1</v>
      </c>
      <c r="BF838">
        <v>1</v>
      </c>
      <c r="BG838" t="s">
        <v>199</v>
      </c>
      <c r="BH838" t="s">
        <v>320</v>
      </c>
      <c r="BI838" t="s">
        <v>165</v>
      </c>
      <c r="BJ838" s="61">
        <v>1167.7040782407901</v>
      </c>
      <c r="BK838" s="61">
        <f t="shared" si="220"/>
        <v>1167.7040782407901</v>
      </c>
    </row>
    <row r="839" spans="1:63" x14ac:dyDescent="0.35">
      <c r="A839" t="str">
        <f t="shared" si="216"/>
        <v>8409_Métallurgie et fabrication de produits métalliques à l'exception des machines et des équipements_2</v>
      </c>
      <c r="B839" t="str">
        <f>INDEX(PDC!$F$1:$G$40,MATCH('RP2016'!C839,PDC!F:F,0),MATCH(PDC!$G$1,PDC!$F$1:$G$1,0))</f>
        <v>Métallurgie et fabrication de produits métalliques à l'exception des machines et des équipements</v>
      </c>
      <c r="C839" t="s">
        <v>208</v>
      </c>
      <c r="D839" t="s">
        <v>135</v>
      </c>
      <c r="E839" t="s">
        <v>200</v>
      </c>
      <c r="F839" s="58">
        <v>819.33195278145399</v>
      </c>
      <c r="G839">
        <f t="shared" si="215"/>
        <v>819.33195278145399</v>
      </c>
      <c r="AC839" t="str">
        <f t="shared" si="217"/>
        <v>8413_Ouvriers agricoles_1</v>
      </c>
      <c r="AD839" t="str">
        <f>INDEX(PDC!$I$1:$L$33,MATCH('RP2016'!AF839,PDC!I:I,0),MATCH(PDC!$K$1,PDC!$I$1:$L$1,0))</f>
        <v>Ouvriers agricoles</v>
      </c>
      <c r="AE839" t="s">
        <v>199</v>
      </c>
      <c r="AF839" t="s">
        <v>109</v>
      </c>
      <c r="AG839" t="s">
        <v>143</v>
      </c>
      <c r="AH839" s="58">
        <v>164.080328329906</v>
      </c>
      <c r="AI839">
        <f t="shared" si="218"/>
        <v>164.080328329906</v>
      </c>
      <c r="BE839" t="str">
        <f t="shared" si="219"/>
        <v>8423_MN_TP2_SEXE1</v>
      </c>
      <c r="BF839">
        <v>1</v>
      </c>
      <c r="BG839" t="s">
        <v>200</v>
      </c>
      <c r="BH839" t="s">
        <v>320</v>
      </c>
      <c r="BI839" t="s">
        <v>165</v>
      </c>
      <c r="BJ839" s="61">
        <v>219.13262028255701</v>
      </c>
      <c r="BK839" s="61">
        <f t="shared" si="220"/>
        <v>219.13262028255701</v>
      </c>
    </row>
    <row r="840" spans="1:63" x14ac:dyDescent="0.35">
      <c r="A840" t="str">
        <f t="shared" si="216"/>
        <v>8409_Fabrication de produits informatiques, électroniques et optiques_1</v>
      </c>
      <c r="B840" t="str">
        <f>INDEX(PDC!$F$1:$G$40,MATCH('RP2016'!C840,PDC!F:F,0),MATCH(PDC!$G$1,PDC!$F$1:$G$1,0))</f>
        <v>Fabrication de produits informatiques, électroniques et optiques</v>
      </c>
      <c r="C840" t="s">
        <v>209</v>
      </c>
      <c r="D840" t="s">
        <v>135</v>
      </c>
      <c r="E840" t="s">
        <v>199</v>
      </c>
      <c r="F840" s="58">
        <v>6021.1179823781704</v>
      </c>
      <c r="G840">
        <f t="shared" si="215"/>
        <v>6021.1179823781704</v>
      </c>
      <c r="AC840" t="str">
        <f t="shared" si="217"/>
        <v>8413_Ouvriers agricoles_2</v>
      </c>
      <c r="AD840" t="str">
        <f>INDEX(PDC!$I$1:$L$33,MATCH('RP2016'!AF840,PDC!I:I,0),MATCH(PDC!$K$1,PDC!$I$1:$L$1,0))</f>
        <v>Ouvriers agricoles</v>
      </c>
      <c r="AE840" t="s">
        <v>200</v>
      </c>
      <c r="AF840" t="s">
        <v>109</v>
      </c>
      <c r="AG840" t="s">
        <v>143</v>
      </c>
      <c r="AH840" s="58">
        <v>52.767686038887902</v>
      </c>
      <c r="AI840">
        <f t="shared" si="218"/>
        <v>52.767686038887902</v>
      </c>
      <c r="BE840" t="str">
        <f t="shared" si="219"/>
        <v>8423_OQ_TP1_SEXE1</v>
      </c>
      <c r="BF840">
        <v>1</v>
      </c>
      <c r="BG840" t="s">
        <v>199</v>
      </c>
      <c r="BH840" t="s">
        <v>321</v>
      </c>
      <c r="BI840" t="s">
        <v>165</v>
      </c>
      <c r="BJ840" s="61">
        <v>1641.7306386319999</v>
      </c>
      <c r="BK840" s="61">
        <f t="shared" si="220"/>
        <v>1641.7306386319999</v>
      </c>
    </row>
    <row r="841" spans="1:63" x14ac:dyDescent="0.35">
      <c r="A841" t="str">
        <f t="shared" si="216"/>
        <v>8409_Fabrication de produits informatiques, électroniques et optiques_2</v>
      </c>
      <c r="B841" t="str">
        <f>INDEX(PDC!$F$1:$G$40,MATCH('RP2016'!C841,PDC!F:F,0),MATCH(PDC!$G$1,PDC!$F$1:$G$1,0))</f>
        <v>Fabrication de produits informatiques, électroniques et optiques</v>
      </c>
      <c r="C841" t="s">
        <v>209</v>
      </c>
      <c r="D841" t="s">
        <v>135</v>
      </c>
      <c r="E841" t="s">
        <v>200</v>
      </c>
      <c r="F841" s="58">
        <v>2666.6578772666699</v>
      </c>
      <c r="G841">
        <f t="shared" si="215"/>
        <v>2666.6578772666699</v>
      </c>
      <c r="AC841" t="str">
        <f t="shared" si="217"/>
        <v>8414_Professions libérales*_1</v>
      </c>
      <c r="AD841" t="str">
        <f>INDEX(PDC!$I$1:$L$33,MATCH('RP2016'!AF841,PDC!I:I,0),MATCH(PDC!$K$1,PDC!$I$1:$L$1,0))</f>
        <v>Professions libérales*</v>
      </c>
      <c r="AE841" t="s">
        <v>199</v>
      </c>
      <c r="AF841" t="s">
        <v>273</v>
      </c>
      <c r="AG841" t="s">
        <v>145</v>
      </c>
      <c r="AH841" s="58">
        <v>15.933963233476</v>
      </c>
      <c r="AI841">
        <f t="shared" si="218"/>
        <v>15.933963233476</v>
      </c>
      <c r="BE841" t="str">
        <f t="shared" si="219"/>
        <v>8423_OQ_TP2_SEXE1</v>
      </c>
      <c r="BF841">
        <v>1</v>
      </c>
      <c r="BG841" t="s">
        <v>200</v>
      </c>
      <c r="BH841" t="s">
        <v>321</v>
      </c>
      <c r="BI841" t="s">
        <v>165</v>
      </c>
      <c r="BJ841" s="61">
        <v>270.60643308591301</v>
      </c>
      <c r="BK841" s="61">
        <f t="shared" si="220"/>
        <v>270.60643308591301</v>
      </c>
    </row>
    <row r="842" spans="1:63" x14ac:dyDescent="0.35">
      <c r="A842" t="str">
        <f t="shared" si="216"/>
        <v>8409_Fabrication d'équipements électriques_1</v>
      </c>
      <c r="B842" t="str">
        <f>INDEX(PDC!$F$1:$G$40,MATCH('RP2016'!C842,PDC!F:F,0),MATCH(PDC!$G$1,PDC!$F$1:$G$1,0))</f>
        <v>Fabrication d'équipements électriques</v>
      </c>
      <c r="C842" t="s">
        <v>210</v>
      </c>
      <c r="D842" t="s">
        <v>135</v>
      </c>
      <c r="E842" t="s">
        <v>199</v>
      </c>
      <c r="F842" s="58">
        <v>4284.8092544350702</v>
      </c>
      <c r="G842">
        <f t="shared" si="215"/>
        <v>4284.8092544350702</v>
      </c>
      <c r="AC842" t="str">
        <f t="shared" si="217"/>
        <v>8414_Professions libérales*_2</v>
      </c>
      <c r="AD842" t="str">
        <f>INDEX(PDC!$I$1:$L$33,MATCH('RP2016'!AF842,PDC!I:I,0),MATCH(PDC!$K$1,PDC!$I$1:$L$1,0))</f>
        <v>Professions libérales*</v>
      </c>
      <c r="AE842" t="s">
        <v>200</v>
      </c>
      <c r="AF842" t="s">
        <v>273</v>
      </c>
      <c r="AG842" t="s">
        <v>145</v>
      </c>
      <c r="AH842" s="58">
        <v>27.313036029784602</v>
      </c>
      <c r="AI842">
        <f t="shared" si="218"/>
        <v>27.313036029784602</v>
      </c>
      <c r="BE842" t="str">
        <f t="shared" si="219"/>
        <v>8423_RU_TP1_SEXE1</v>
      </c>
      <c r="BF842">
        <v>1</v>
      </c>
      <c r="BG842" t="s">
        <v>199</v>
      </c>
      <c r="BH842" t="s">
        <v>322</v>
      </c>
      <c r="BI842" t="s">
        <v>165</v>
      </c>
      <c r="BJ842" s="61">
        <v>606.71957439840503</v>
      </c>
      <c r="BK842" s="61">
        <f t="shared" si="220"/>
        <v>606.71957439840503</v>
      </c>
    </row>
    <row r="843" spans="1:63" x14ac:dyDescent="0.35">
      <c r="A843" t="str">
        <f t="shared" si="216"/>
        <v>8409_Fabrication d'équipements électriques_2</v>
      </c>
      <c r="B843" t="str">
        <f>INDEX(PDC!$F$1:$G$40,MATCH('RP2016'!C843,PDC!F:F,0),MATCH(PDC!$G$1,PDC!$F$1:$G$1,0))</f>
        <v>Fabrication d'équipements électriques</v>
      </c>
      <c r="C843" t="s">
        <v>210</v>
      </c>
      <c r="D843" t="s">
        <v>135</v>
      </c>
      <c r="E843" t="s">
        <v>200</v>
      </c>
      <c r="F843" s="58">
        <v>1571.67399549591</v>
      </c>
      <c r="G843">
        <f t="shared" si="215"/>
        <v>1571.67399549591</v>
      </c>
      <c r="AC843" t="str">
        <f t="shared" si="217"/>
        <v>8414_Cadres de la fonction publique_1</v>
      </c>
      <c r="AD843" t="str">
        <f>INDEX(PDC!$I$1:$L$33,MATCH('RP2016'!AF843,PDC!I:I,0),MATCH(PDC!$K$1,PDC!$I$1:$L$1,0))</f>
        <v>Cadres de la fonction publique</v>
      </c>
      <c r="AE843" t="s">
        <v>199</v>
      </c>
      <c r="AF843" t="s">
        <v>274</v>
      </c>
      <c r="AG843" t="s">
        <v>145</v>
      </c>
      <c r="AH843" s="58">
        <v>43.701996134452898</v>
      </c>
      <c r="AI843">
        <f t="shared" si="218"/>
        <v>43.701996134452898</v>
      </c>
      <c r="BE843" t="str">
        <f t="shared" si="219"/>
        <v>8423_RU_TP2_SEXE1</v>
      </c>
      <c r="BF843">
        <v>1</v>
      </c>
      <c r="BG843" t="s">
        <v>200</v>
      </c>
      <c r="BH843" t="s">
        <v>322</v>
      </c>
      <c r="BI843" t="s">
        <v>165</v>
      </c>
      <c r="BJ843" s="61">
        <v>100.68609631701899</v>
      </c>
      <c r="BK843" s="61">
        <f t="shared" si="220"/>
        <v>100.68609631701899</v>
      </c>
    </row>
    <row r="844" spans="1:63" x14ac:dyDescent="0.35">
      <c r="A844" t="str">
        <f t="shared" si="216"/>
        <v>8409_Fabrication de machines et équipements n.c.a._1</v>
      </c>
      <c r="B844" t="str">
        <f>INDEX(PDC!$F$1:$G$40,MATCH('RP2016'!C844,PDC!F:F,0),MATCH(PDC!$G$1,PDC!$F$1:$G$1,0))</f>
        <v>Fabrication de machines et équipements n.c.a.</v>
      </c>
      <c r="C844" t="s">
        <v>211</v>
      </c>
      <c r="D844" t="s">
        <v>135</v>
      </c>
      <c r="E844" t="s">
        <v>199</v>
      </c>
      <c r="F844" s="58">
        <v>2881.2305719997398</v>
      </c>
      <c r="G844">
        <f t="shared" si="215"/>
        <v>2881.2305719997398</v>
      </c>
      <c r="AC844" t="str">
        <f t="shared" si="217"/>
        <v>8414_Cadres de la fonction publique_2</v>
      </c>
      <c r="AD844" t="str">
        <f>INDEX(PDC!$I$1:$L$33,MATCH('RP2016'!AF844,PDC!I:I,0),MATCH(PDC!$K$1,PDC!$I$1:$L$1,0))</f>
        <v>Cadres de la fonction publique</v>
      </c>
      <c r="AE844" t="s">
        <v>200</v>
      </c>
      <c r="AF844" t="s">
        <v>274</v>
      </c>
      <c r="AG844" t="s">
        <v>145</v>
      </c>
      <c r="AH844" s="58">
        <v>16.289281323198001</v>
      </c>
      <c r="AI844">
        <f t="shared" si="218"/>
        <v>16.289281323198001</v>
      </c>
      <c r="BE844" t="str">
        <f t="shared" si="219"/>
        <v>8424_AZ_TP1_SEXE1</v>
      </c>
      <c r="BF844">
        <v>1</v>
      </c>
      <c r="BG844" t="s">
        <v>199</v>
      </c>
      <c r="BH844" t="s">
        <v>198</v>
      </c>
      <c r="BI844" t="s">
        <v>167</v>
      </c>
      <c r="BJ844" s="61">
        <v>398.301150425998</v>
      </c>
      <c r="BK844" s="61">
        <f t="shared" si="220"/>
        <v>398.301150425998</v>
      </c>
    </row>
    <row r="845" spans="1:63" x14ac:dyDescent="0.35">
      <c r="A845" t="str">
        <f t="shared" si="216"/>
        <v>8409_Fabrication de machines et équipements n.c.a._2</v>
      </c>
      <c r="B845" t="str">
        <f>INDEX(PDC!$F$1:$G$40,MATCH('RP2016'!C845,PDC!F:F,0),MATCH(PDC!$G$1,PDC!$F$1:$G$1,0))</f>
        <v>Fabrication de machines et équipements n.c.a.</v>
      </c>
      <c r="C845" t="s">
        <v>211</v>
      </c>
      <c r="D845" t="s">
        <v>135</v>
      </c>
      <c r="E845" t="s">
        <v>200</v>
      </c>
      <c r="F845" s="58">
        <v>709.06268977214302</v>
      </c>
      <c r="G845">
        <f t="shared" si="215"/>
        <v>709.06268977214302</v>
      </c>
      <c r="AC845" t="str">
        <f t="shared" si="217"/>
        <v>8414_Professeurs, professions scientifiques_1</v>
      </c>
      <c r="AD845" t="str">
        <f>INDEX(PDC!$I$1:$L$33,MATCH('RP2016'!AF845,PDC!I:I,0),MATCH(PDC!$K$1,PDC!$I$1:$L$1,0))</f>
        <v>Professeurs, professions scientifiques</v>
      </c>
      <c r="AE845" t="s">
        <v>199</v>
      </c>
      <c r="AF845" t="s">
        <v>275</v>
      </c>
      <c r="AG845" t="s">
        <v>145</v>
      </c>
      <c r="AH845" s="58">
        <v>85.948246594957297</v>
      </c>
      <c r="AI845">
        <f t="shared" si="218"/>
        <v>85.948246594957297</v>
      </c>
      <c r="BE845" t="str">
        <f t="shared" si="219"/>
        <v>8424_AZ_TP2_SEXE1</v>
      </c>
      <c r="BF845">
        <v>1</v>
      </c>
      <c r="BG845" t="s">
        <v>200</v>
      </c>
      <c r="BH845" t="s">
        <v>198</v>
      </c>
      <c r="BI845" t="s">
        <v>167</v>
      </c>
      <c r="BJ845" s="61">
        <v>82.087571101488805</v>
      </c>
      <c r="BK845" s="61">
        <f t="shared" si="220"/>
        <v>82.087571101488805</v>
      </c>
    </row>
    <row r="846" spans="1:63" x14ac:dyDescent="0.35">
      <c r="A846" t="str">
        <f t="shared" si="216"/>
        <v>8409_Fabrication de matériels de transport_1</v>
      </c>
      <c r="B846" t="str">
        <f>INDEX(PDC!$F$1:$G$40,MATCH('RP2016'!C846,PDC!F:F,0),MATCH(PDC!$G$1,PDC!$F$1:$G$1,0))</f>
        <v>Fabrication de matériels de transport</v>
      </c>
      <c r="C846" t="s">
        <v>212</v>
      </c>
      <c r="D846" t="s">
        <v>135</v>
      </c>
      <c r="E846" t="s">
        <v>199</v>
      </c>
      <c r="F846" s="58">
        <v>92.115621275644997</v>
      </c>
      <c r="G846">
        <f t="shared" si="215"/>
        <v>92.115621275644997</v>
      </c>
      <c r="AC846" t="str">
        <f t="shared" si="217"/>
        <v>8414_Professeurs, professions scientifiques_2</v>
      </c>
      <c r="AD846" t="str">
        <f>INDEX(PDC!$I$1:$L$33,MATCH('RP2016'!AF846,PDC!I:I,0),MATCH(PDC!$K$1,PDC!$I$1:$L$1,0))</f>
        <v>Professeurs, professions scientifiques</v>
      </c>
      <c r="AE846" t="s">
        <v>200</v>
      </c>
      <c r="AF846" t="s">
        <v>275</v>
      </c>
      <c r="AG846" t="s">
        <v>145</v>
      </c>
      <c r="AH846" s="58">
        <v>87.999878454745499</v>
      </c>
      <c r="AI846">
        <f t="shared" si="218"/>
        <v>87.999878454745499</v>
      </c>
      <c r="BE846" t="str">
        <f t="shared" si="219"/>
        <v>8424_C1_TP1_SEXE1</v>
      </c>
      <c r="BF846">
        <v>1</v>
      </c>
      <c r="BG846" t="s">
        <v>199</v>
      </c>
      <c r="BH846" t="s">
        <v>314</v>
      </c>
      <c r="BI846" t="s">
        <v>167</v>
      </c>
      <c r="BJ846" s="61">
        <v>243.479905723955</v>
      </c>
      <c r="BK846" s="61">
        <f t="shared" si="220"/>
        <v>243.479905723955</v>
      </c>
    </row>
    <row r="847" spans="1:63" x14ac:dyDescent="0.35">
      <c r="A847" t="str">
        <f t="shared" si="216"/>
        <v>8409_Fabrication de matériels de transport_2</v>
      </c>
      <c r="B847" t="str">
        <f>INDEX(PDC!$F$1:$G$40,MATCH('RP2016'!C847,PDC!F:F,0),MATCH(PDC!$G$1,PDC!$F$1:$G$1,0))</f>
        <v>Fabrication de matériels de transport</v>
      </c>
      <c r="C847" t="s">
        <v>212</v>
      </c>
      <c r="D847" t="s">
        <v>135</v>
      </c>
      <c r="E847" t="s">
        <v>200</v>
      </c>
      <c r="F847" s="58">
        <v>63.5733825769357</v>
      </c>
      <c r="G847">
        <f t="shared" si="215"/>
        <v>63.5733825769357</v>
      </c>
      <c r="AC847" t="str">
        <f t="shared" si="217"/>
        <v>8414_Professions de l'information, des arts et des spectacles_1</v>
      </c>
      <c r="AD847" t="str">
        <f>INDEX(PDC!$I$1:$L$33,MATCH('RP2016'!AF847,PDC!I:I,0),MATCH(PDC!$K$1,PDC!$I$1:$L$1,0))</f>
        <v>Professions de l'information, des arts et des spectacles</v>
      </c>
      <c r="AE847" t="s">
        <v>199</v>
      </c>
      <c r="AF847" t="s">
        <v>276</v>
      </c>
      <c r="AG847" t="s">
        <v>145</v>
      </c>
      <c r="AH847" s="58">
        <v>41.720208821454598</v>
      </c>
      <c r="AI847">
        <f t="shared" si="218"/>
        <v>41.720208821454598</v>
      </c>
      <c r="BE847" t="str">
        <f t="shared" si="219"/>
        <v>8424_C1_TP2_SEXE1</v>
      </c>
      <c r="BF847">
        <v>1</v>
      </c>
      <c r="BG847" t="s">
        <v>200</v>
      </c>
      <c r="BH847" t="s">
        <v>314</v>
      </c>
      <c r="BI847" t="s">
        <v>167</v>
      </c>
      <c r="BJ847" s="61">
        <v>42.672439121783903</v>
      </c>
      <c r="BK847" s="61">
        <f t="shared" si="220"/>
        <v>42.672439121783903</v>
      </c>
    </row>
    <row r="848" spans="1:63" x14ac:dyDescent="0.35">
      <c r="A848" t="str">
        <f t="shared" si="216"/>
        <v>8409_Autres industries manufacturières ; réparation et installation de machines et d'équipements_1</v>
      </c>
      <c r="B848" t="str">
        <f>INDEX(PDC!$F$1:$G$40,MATCH('RP2016'!C848,PDC!F:F,0),MATCH(PDC!$G$1,PDC!$F$1:$G$1,0))</f>
        <v>Autres industries manufacturières ; réparation et installation de machines et d'équipements</v>
      </c>
      <c r="C848" t="s">
        <v>213</v>
      </c>
      <c r="D848" t="s">
        <v>135</v>
      </c>
      <c r="E848" t="s">
        <v>199</v>
      </c>
      <c r="F848" s="58">
        <v>3060.9053898645798</v>
      </c>
      <c r="G848">
        <f t="shared" si="215"/>
        <v>3060.9053898645798</v>
      </c>
      <c r="AC848" t="str">
        <f t="shared" si="217"/>
        <v>8414_Professions de l'information, des arts et des spectacles_2</v>
      </c>
      <c r="AD848" t="str">
        <f>INDEX(PDC!$I$1:$L$33,MATCH('RP2016'!AF848,PDC!I:I,0),MATCH(PDC!$K$1,PDC!$I$1:$L$1,0))</f>
        <v>Professions de l'information, des arts et des spectacles</v>
      </c>
      <c r="AE848" t="s">
        <v>200</v>
      </c>
      <c r="AF848" t="s">
        <v>276</v>
      </c>
      <c r="AG848" t="s">
        <v>145</v>
      </c>
      <c r="AH848" s="58">
        <v>13.0664299625392</v>
      </c>
      <c r="AI848">
        <f t="shared" si="218"/>
        <v>13.0664299625392</v>
      </c>
      <c r="BE848" t="str">
        <f t="shared" si="219"/>
        <v>8424_C2_TP2_SEXE1</v>
      </c>
      <c r="BF848">
        <v>1</v>
      </c>
      <c r="BG848" t="s">
        <v>200</v>
      </c>
      <c r="BH848" t="s">
        <v>323</v>
      </c>
      <c r="BI848" t="s">
        <v>167</v>
      </c>
      <c r="BJ848" s="61">
        <v>5.0921659564908301</v>
      </c>
      <c r="BK848" s="61">
        <f t="shared" si="220"/>
        <v>5.0921659564908301</v>
      </c>
    </row>
    <row r="849" spans="1:63" x14ac:dyDescent="0.35">
      <c r="A849" t="str">
        <f t="shared" si="216"/>
        <v>8409_Autres industries manufacturières ; réparation et installation de machines et d'équipements_2</v>
      </c>
      <c r="B849" t="str">
        <f>INDEX(PDC!$F$1:$G$40,MATCH('RP2016'!C849,PDC!F:F,0),MATCH(PDC!$G$1,PDC!$F$1:$G$1,0))</f>
        <v>Autres industries manufacturières ; réparation et installation de machines et d'équipements</v>
      </c>
      <c r="C849" t="s">
        <v>213</v>
      </c>
      <c r="D849" t="s">
        <v>135</v>
      </c>
      <c r="E849" t="s">
        <v>200</v>
      </c>
      <c r="F849" s="58">
        <v>1349.52457830556</v>
      </c>
      <c r="G849">
        <f t="shared" si="215"/>
        <v>1349.52457830556</v>
      </c>
      <c r="AC849" t="str">
        <f t="shared" si="217"/>
        <v>8414_Cadres administratifs et commerciaux d'entreprise_1</v>
      </c>
      <c r="AD849" t="str">
        <f>INDEX(PDC!$I$1:$L$33,MATCH('RP2016'!AF849,PDC!I:I,0),MATCH(PDC!$K$1,PDC!$I$1:$L$1,0))</f>
        <v>Cadres administratifs et commerciaux d'entreprise</v>
      </c>
      <c r="AE849" t="s">
        <v>199</v>
      </c>
      <c r="AF849" t="s">
        <v>277</v>
      </c>
      <c r="AG849" t="s">
        <v>145</v>
      </c>
      <c r="AH849" s="58">
        <v>621.57536865096904</v>
      </c>
      <c r="AI849">
        <f t="shared" si="218"/>
        <v>621.57536865096904</v>
      </c>
      <c r="BE849" t="str">
        <f t="shared" si="219"/>
        <v>8424_C3_TP1_SEXE1</v>
      </c>
      <c r="BF849">
        <v>1</v>
      </c>
      <c r="BG849" t="s">
        <v>199</v>
      </c>
      <c r="BH849" t="s">
        <v>315</v>
      </c>
      <c r="BI849" t="s">
        <v>167</v>
      </c>
      <c r="BJ849" s="61">
        <v>409.98744821627002</v>
      </c>
      <c r="BK849" s="61">
        <f t="shared" si="220"/>
        <v>409.98744821627002</v>
      </c>
    </row>
    <row r="850" spans="1:63" x14ac:dyDescent="0.35">
      <c r="A850" t="str">
        <f t="shared" si="216"/>
        <v>8409_Production et distribution d'électricité, de gaz, de vapeur et d'air conditionné_1</v>
      </c>
      <c r="B850" t="str">
        <f>INDEX(PDC!$F$1:$G$40,MATCH('RP2016'!C850,PDC!F:F,0),MATCH(PDC!$G$1,PDC!$F$1:$G$1,0))</f>
        <v>Production et distribution d'électricité, de gaz, de vapeur et d'air conditionné</v>
      </c>
      <c r="C850" t="s">
        <v>214</v>
      </c>
      <c r="D850" t="s">
        <v>135</v>
      </c>
      <c r="E850" t="s">
        <v>199</v>
      </c>
      <c r="F850" s="58">
        <v>2130.7353192995702</v>
      </c>
      <c r="G850">
        <f t="shared" si="215"/>
        <v>2130.7353192995702</v>
      </c>
      <c r="AC850" t="str">
        <f t="shared" si="217"/>
        <v>8414_Cadres administratifs et commerciaux d'entreprise_2</v>
      </c>
      <c r="AD850" t="str">
        <f>INDEX(PDC!$I$1:$L$33,MATCH('RP2016'!AF850,PDC!I:I,0),MATCH(PDC!$K$1,PDC!$I$1:$L$1,0))</f>
        <v>Cadres administratifs et commerciaux d'entreprise</v>
      </c>
      <c r="AE850" t="s">
        <v>200</v>
      </c>
      <c r="AF850" t="s">
        <v>277</v>
      </c>
      <c r="AG850" t="s">
        <v>145</v>
      </c>
      <c r="AH850" s="58">
        <v>542.22389192039498</v>
      </c>
      <c r="AI850">
        <f t="shared" si="218"/>
        <v>542.22389192039498</v>
      </c>
      <c r="BE850" t="str">
        <f t="shared" si="219"/>
        <v>8424_C3_TP2_SEXE1</v>
      </c>
      <c r="BF850">
        <v>1</v>
      </c>
      <c r="BG850" t="s">
        <v>200</v>
      </c>
      <c r="BH850" t="s">
        <v>315</v>
      </c>
      <c r="BI850" t="s">
        <v>167</v>
      </c>
      <c r="BJ850" s="61">
        <v>11.429444271505901</v>
      </c>
      <c r="BK850" s="61">
        <f t="shared" si="220"/>
        <v>11.429444271505901</v>
      </c>
    </row>
    <row r="851" spans="1:63" x14ac:dyDescent="0.35">
      <c r="A851" t="str">
        <f t="shared" si="216"/>
        <v>8409_Production et distribution d'électricité, de gaz, de vapeur et d'air conditionné_2</v>
      </c>
      <c r="B851" t="str">
        <f>INDEX(PDC!$F$1:$G$40,MATCH('RP2016'!C851,PDC!F:F,0),MATCH(PDC!$G$1,PDC!$F$1:$G$1,0))</f>
        <v>Production et distribution d'électricité, de gaz, de vapeur et d'air conditionné</v>
      </c>
      <c r="C851" t="s">
        <v>214</v>
      </c>
      <c r="D851" t="s">
        <v>135</v>
      </c>
      <c r="E851" t="s">
        <v>200</v>
      </c>
      <c r="F851" s="58">
        <v>760.44370507820804</v>
      </c>
      <c r="G851">
        <f t="shared" si="215"/>
        <v>760.44370507820804</v>
      </c>
      <c r="AC851" t="str">
        <f t="shared" si="217"/>
        <v>8414_Ingénieurs et cadres techniques d'entreprise_1</v>
      </c>
      <c r="AD851" t="str">
        <f>INDEX(PDC!$I$1:$L$33,MATCH('RP2016'!AF851,PDC!I:I,0),MATCH(PDC!$K$1,PDC!$I$1:$L$1,0))</f>
        <v>Ingénieurs et cadres techniques d'entreprise</v>
      </c>
      <c r="AE851" t="s">
        <v>199</v>
      </c>
      <c r="AF851" t="s">
        <v>101</v>
      </c>
      <c r="AG851" t="s">
        <v>145</v>
      </c>
      <c r="AH851" s="58">
        <v>1441.6552603755199</v>
      </c>
      <c r="AI851">
        <f t="shared" si="218"/>
        <v>1441.6552603755199</v>
      </c>
      <c r="BE851" t="str">
        <f t="shared" si="219"/>
        <v>8424_C4_TP1_SEXE1</v>
      </c>
      <c r="BF851">
        <v>1</v>
      </c>
      <c r="BG851" t="s">
        <v>199</v>
      </c>
      <c r="BH851" t="s">
        <v>316</v>
      </c>
      <c r="BI851" t="s">
        <v>167</v>
      </c>
      <c r="BJ851" s="61">
        <v>277.44653974102101</v>
      </c>
      <c r="BK851" s="61">
        <f t="shared" si="220"/>
        <v>277.44653974102101</v>
      </c>
    </row>
    <row r="852" spans="1:63" x14ac:dyDescent="0.35">
      <c r="A852" t="str">
        <f t="shared" si="216"/>
        <v>8409_Production et distribution d'eau ; assainissement, gestion des déchets et dépollution_1</v>
      </c>
      <c r="B852" t="str">
        <f>INDEX(PDC!$F$1:$G$40,MATCH('RP2016'!C852,PDC!F:F,0),MATCH(PDC!$G$1,PDC!$F$1:$G$1,0))</f>
        <v>Production et distribution d'eau ; assainissement, gestion des déchets et dépollution</v>
      </c>
      <c r="C852" t="s">
        <v>215</v>
      </c>
      <c r="D852" t="s">
        <v>135</v>
      </c>
      <c r="E852" t="s">
        <v>199</v>
      </c>
      <c r="F852" s="58">
        <v>831.23419858326304</v>
      </c>
      <c r="G852">
        <f t="shared" ref="G852:G883" si="221">F852</f>
        <v>831.23419858326304</v>
      </c>
      <c r="AC852" t="str">
        <f t="shared" si="217"/>
        <v>8414_Ingénieurs et cadres techniques d'entreprise_2</v>
      </c>
      <c r="AD852" t="str">
        <f>INDEX(PDC!$I$1:$L$33,MATCH('RP2016'!AF852,PDC!I:I,0),MATCH(PDC!$K$1,PDC!$I$1:$L$1,0))</f>
        <v>Ingénieurs et cadres techniques d'entreprise</v>
      </c>
      <c r="AE852" t="s">
        <v>200</v>
      </c>
      <c r="AF852" t="s">
        <v>101</v>
      </c>
      <c r="AG852" t="s">
        <v>145</v>
      </c>
      <c r="AH852" s="58">
        <v>289.02786592653001</v>
      </c>
      <c r="AI852">
        <f t="shared" si="218"/>
        <v>289.02786592653001</v>
      </c>
      <c r="BE852" t="str">
        <f t="shared" si="219"/>
        <v>8424_C4_TP2_SEXE1</v>
      </c>
      <c r="BF852">
        <v>1</v>
      </c>
      <c r="BG852" t="s">
        <v>200</v>
      </c>
      <c r="BH852" t="s">
        <v>316</v>
      </c>
      <c r="BI852" t="s">
        <v>167</v>
      </c>
      <c r="BJ852" s="61">
        <v>15.1735945397719</v>
      </c>
      <c r="BK852" s="61">
        <f t="shared" si="220"/>
        <v>15.1735945397719</v>
      </c>
    </row>
    <row r="853" spans="1:63" x14ac:dyDescent="0.35">
      <c r="A853" t="str">
        <f t="shared" si="216"/>
        <v>8409_Production et distribution d'eau ; assainissement, gestion des déchets et dépollution_2</v>
      </c>
      <c r="B853" t="str">
        <f>INDEX(PDC!$F$1:$G$40,MATCH('RP2016'!C853,PDC!F:F,0),MATCH(PDC!$G$1,PDC!$F$1:$G$1,0))</f>
        <v>Production et distribution d'eau ; assainissement, gestion des déchets et dépollution</v>
      </c>
      <c r="C853" t="s">
        <v>215</v>
      </c>
      <c r="D853" t="s">
        <v>135</v>
      </c>
      <c r="E853" t="s">
        <v>200</v>
      </c>
      <c r="F853" s="58">
        <v>216.81645408184301</v>
      </c>
      <c r="G853">
        <f t="shared" si="221"/>
        <v>216.81645408184301</v>
      </c>
      <c r="AC853" t="str">
        <f t="shared" si="217"/>
        <v>8414_Professeurs des écoles, instituteurs et assimilés_1</v>
      </c>
      <c r="AD853" t="str">
        <f>INDEX(PDC!$I$1:$L$33,MATCH('RP2016'!AF853,PDC!I:I,0),MATCH(PDC!$K$1,PDC!$I$1:$L$1,0))</f>
        <v>Professeurs des écoles, instituteurs et assimilés</v>
      </c>
      <c r="AE853" t="s">
        <v>199</v>
      </c>
      <c r="AF853" t="s">
        <v>103</v>
      </c>
      <c r="AG853" t="s">
        <v>145</v>
      </c>
      <c r="AH853" s="58">
        <v>267.26003127960399</v>
      </c>
      <c r="AI853">
        <f t="shared" si="218"/>
        <v>267.26003127960399</v>
      </c>
      <c r="BE853" t="str">
        <f t="shared" si="219"/>
        <v>8424_C5_TP1_SEXE1</v>
      </c>
      <c r="BF853">
        <v>1</v>
      </c>
      <c r="BG853" t="s">
        <v>199</v>
      </c>
      <c r="BH853" t="s">
        <v>317</v>
      </c>
      <c r="BI853" t="s">
        <v>167</v>
      </c>
      <c r="BJ853" s="61">
        <v>1484.69213658221</v>
      </c>
      <c r="BK853" s="61">
        <f t="shared" si="220"/>
        <v>1484.69213658221</v>
      </c>
    </row>
    <row r="854" spans="1:63" x14ac:dyDescent="0.35">
      <c r="A854" t="str">
        <f t="shared" si="216"/>
        <v>8409_Construction _1</v>
      </c>
      <c r="B854" t="str">
        <f>INDEX(PDC!$F$1:$G$40,MATCH('RP2016'!C854,PDC!F:F,0),MATCH(PDC!$G$1,PDC!$F$1:$G$1,0))</f>
        <v xml:space="preserve">Construction </v>
      </c>
      <c r="C854" t="s">
        <v>216</v>
      </c>
      <c r="D854" t="s">
        <v>135</v>
      </c>
      <c r="E854" t="s">
        <v>199</v>
      </c>
      <c r="F854" s="58">
        <v>10067.489515180099</v>
      </c>
      <c r="G854">
        <f t="shared" si="221"/>
        <v>10067.489515180099</v>
      </c>
      <c r="AC854" t="str">
        <f t="shared" si="217"/>
        <v>8414_Professeurs des écoles, instituteurs et assimilés_2</v>
      </c>
      <c r="AD854" t="str">
        <f>INDEX(PDC!$I$1:$L$33,MATCH('RP2016'!AF854,PDC!I:I,0),MATCH(PDC!$K$1,PDC!$I$1:$L$1,0))</f>
        <v>Professeurs des écoles, instituteurs et assimilés</v>
      </c>
      <c r="AE854" t="s">
        <v>200</v>
      </c>
      <c r="AF854" t="s">
        <v>103</v>
      </c>
      <c r="AG854" t="s">
        <v>145</v>
      </c>
      <c r="AH854" s="58">
        <v>294.97732171705701</v>
      </c>
      <c r="AI854">
        <f t="shared" si="218"/>
        <v>294.97732171705701</v>
      </c>
      <c r="BE854" t="str">
        <f t="shared" si="219"/>
        <v>8424_C5_TP2_SEXE1</v>
      </c>
      <c r="BF854">
        <v>1</v>
      </c>
      <c r="BG854" t="s">
        <v>200</v>
      </c>
      <c r="BH854" t="s">
        <v>317</v>
      </c>
      <c r="BI854" t="s">
        <v>167</v>
      </c>
      <c r="BJ854" s="61">
        <v>31.220790073233601</v>
      </c>
      <c r="BK854" s="61">
        <f t="shared" si="220"/>
        <v>31.220790073233601</v>
      </c>
    </row>
    <row r="855" spans="1:63" x14ac:dyDescent="0.35">
      <c r="A855" t="str">
        <f t="shared" si="216"/>
        <v>8409_Construction _2</v>
      </c>
      <c r="B855" t="str">
        <f>INDEX(PDC!$F$1:$G$40,MATCH('RP2016'!C855,PDC!F:F,0),MATCH(PDC!$G$1,PDC!$F$1:$G$1,0))</f>
        <v xml:space="preserve">Construction </v>
      </c>
      <c r="C855" t="s">
        <v>216</v>
      </c>
      <c r="D855" t="s">
        <v>135</v>
      </c>
      <c r="E855" t="s">
        <v>200</v>
      </c>
      <c r="F855" s="58">
        <v>1586.32171901984</v>
      </c>
      <c r="G855">
        <f t="shared" si="221"/>
        <v>1586.32171901984</v>
      </c>
      <c r="AC855" t="str">
        <f t="shared" si="217"/>
        <v>8414_Professions intermédiaires de la santé et du travail social_1</v>
      </c>
      <c r="AD855" t="str">
        <f>INDEX(PDC!$I$1:$L$33,MATCH('RP2016'!AF855,PDC!I:I,0),MATCH(PDC!$K$1,PDC!$I$1:$L$1,0))</f>
        <v>Professions intermédiaires de la santé et du travail social</v>
      </c>
      <c r="AE855" t="s">
        <v>199</v>
      </c>
      <c r="AF855" t="s">
        <v>105</v>
      </c>
      <c r="AG855" t="s">
        <v>145</v>
      </c>
      <c r="AH855" s="58">
        <v>158.03982010445401</v>
      </c>
      <c r="AI855">
        <f t="shared" si="218"/>
        <v>158.03982010445401</v>
      </c>
      <c r="BE855" t="str">
        <f t="shared" si="219"/>
        <v>8424_DE_TP1_SEXE1</v>
      </c>
      <c r="BF855">
        <v>1</v>
      </c>
      <c r="BG855" t="s">
        <v>199</v>
      </c>
      <c r="BH855" t="s">
        <v>318</v>
      </c>
      <c r="BI855" t="s">
        <v>167</v>
      </c>
      <c r="BJ855" s="61">
        <v>224.78633399321799</v>
      </c>
      <c r="BK855" s="61">
        <f t="shared" si="220"/>
        <v>224.78633399321799</v>
      </c>
    </row>
    <row r="856" spans="1:63" x14ac:dyDescent="0.35">
      <c r="A856" t="str">
        <f t="shared" si="216"/>
        <v>8409_Commerce ; réparation d'automobiles et de motocycles_1</v>
      </c>
      <c r="B856" t="str">
        <f>INDEX(PDC!$F$1:$G$40,MATCH('RP2016'!C856,PDC!F:F,0),MATCH(PDC!$G$1,PDC!$F$1:$G$1,0))</f>
        <v>Commerce ; réparation d'automobiles et de motocycles</v>
      </c>
      <c r="C856" t="s">
        <v>217</v>
      </c>
      <c r="D856" t="s">
        <v>135</v>
      </c>
      <c r="E856" t="s">
        <v>199</v>
      </c>
      <c r="F856" s="58">
        <v>13198.2453958774</v>
      </c>
      <c r="G856">
        <f t="shared" si="221"/>
        <v>13198.2453958774</v>
      </c>
      <c r="AC856" t="str">
        <f t="shared" si="217"/>
        <v>8414_Professions intermédiaires de la santé et du travail social_2</v>
      </c>
      <c r="AD856" t="str">
        <f>INDEX(PDC!$I$1:$L$33,MATCH('RP2016'!AF856,PDC!I:I,0),MATCH(PDC!$K$1,PDC!$I$1:$L$1,0))</f>
        <v>Professions intermédiaires de la santé et du travail social</v>
      </c>
      <c r="AE856" t="s">
        <v>200</v>
      </c>
      <c r="AF856" t="s">
        <v>105</v>
      </c>
      <c r="AG856" t="s">
        <v>145</v>
      </c>
      <c r="AH856" s="58">
        <v>627.62718943600896</v>
      </c>
      <c r="AI856">
        <f t="shared" si="218"/>
        <v>627.62718943600896</v>
      </c>
      <c r="BE856" t="str">
        <f t="shared" si="219"/>
        <v>8424_DE_TP2_SEXE1</v>
      </c>
      <c r="BF856">
        <v>1</v>
      </c>
      <c r="BG856" t="s">
        <v>200</v>
      </c>
      <c r="BH856" t="s">
        <v>318</v>
      </c>
      <c r="BI856" t="s">
        <v>167</v>
      </c>
      <c r="BJ856" s="61">
        <v>26.657520458198899</v>
      </c>
      <c r="BK856" s="61">
        <f t="shared" si="220"/>
        <v>26.657520458198899</v>
      </c>
    </row>
    <row r="857" spans="1:63" x14ac:dyDescent="0.35">
      <c r="A857" t="str">
        <f t="shared" si="216"/>
        <v>8409_Commerce ; réparation d'automobiles et de motocycles_2</v>
      </c>
      <c r="B857" t="str">
        <f>INDEX(PDC!$F$1:$G$40,MATCH('RP2016'!C857,PDC!F:F,0),MATCH(PDC!$G$1,PDC!$F$1:$G$1,0))</f>
        <v>Commerce ; réparation d'automobiles et de motocycles</v>
      </c>
      <c r="C857" t="s">
        <v>217</v>
      </c>
      <c r="D857" t="s">
        <v>135</v>
      </c>
      <c r="E857" t="s">
        <v>200</v>
      </c>
      <c r="F857" s="58">
        <v>12086.7682010602</v>
      </c>
      <c r="G857">
        <f t="shared" si="221"/>
        <v>12086.7682010602</v>
      </c>
      <c r="AC857" t="str">
        <f t="shared" si="217"/>
        <v>8414_Clergé, religieux_1</v>
      </c>
      <c r="AD857" t="str">
        <f>INDEX(PDC!$I$1:$L$33,MATCH('RP2016'!AF857,PDC!I:I,0),MATCH(PDC!$K$1,PDC!$I$1:$L$1,0))</f>
        <v>Clergé, religieux</v>
      </c>
      <c r="AE857" t="s">
        <v>199</v>
      </c>
      <c r="AF857" t="s">
        <v>292</v>
      </c>
      <c r="AG857" t="s">
        <v>145</v>
      </c>
      <c r="AH857" s="58">
        <v>2.6482986252579401</v>
      </c>
      <c r="AI857" t="str">
        <f t="shared" si="218"/>
        <v>(s)</v>
      </c>
      <c r="BE857" t="str">
        <f t="shared" si="219"/>
        <v>8424_FZ_TP1_SEXE1</v>
      </c>
      <c r="BF857">
        <v>1</v>
      </c>
      <c r="BG857" t="s">
        <v>199</v>
      </c>
      <c r="BH857" t="s">
        <v>216</v>
      </c>
      <c r="BI857" t="s">
        <v>167</v>
      </c>
      <c r="BJ857" s="61">
        <v>1908.69616169797</v>
      </c>
      <c r="BK857" s="61">
        <f t="shared" si="220"/>
        <v>1908.69616169797</v>
      </c>
    </row>
    <row r="858" spans="1:63" x14ac:dyDescent="0.35">
      <c r="A858" t="str">
        <f t="shared" si="216"/>
        <v>8409_Transports et entreposage _1</v>
      </c>
      <c r="B858" t="str">
        <f>INDEX(PDC!$F$1:$G$40,MATCH('RP2016'!C858,PDC!F:F,0),MATCH(PDC!$G$1,PDC!$F$1:$G$1,0))</f>
        <v xml:space="preserve">Transports et entreposage </v>
      </c>
      <c r="C858" t="s">
        <v>218</v>
      </c>
      <c r="D858" t="s">
        <v>135</v>
      </c>
      <c r="E858" t="s">
        <v>199</v>
      </c>
      <c r="F858" s="58">
        <v>6349.9299589259999</v>
      </c>
      <c r="G858">
        <f t="shared" si="221"/>
        <v>6349.9299589259999</v>
      </c>
      <c r="AC858" t="str">
        <f t="shared" si="217"/>
        <v>8414_Professions intermédiaires administratives de la Fonction Publique_1</v>
      </c>
      <c r="AD858" t="str">
        <f>INDEX(PDC!$I$1:$L$33,MATCH('RP2016'!AF858,PDC!I:I,0),MATCH(PDC!$K$1,PDC!$I$1:$L$1,0))</f>
        <v>Professions intermédiaires administratives de la Fonction Publique</v>
      </c>
      <c r="AE858" t="s">
        <v>199</v>
      </c>
      <c r="AF858" t="s">
        <v>278</v>
      </c>
      <c r="AG858" t="s">
        <v>145</v>
      </c>
      <c r="AH858" s="58">
        <v>59.708672026354598</v>
      </c>
      <c r="AI858">
        <f t="shared" si="218"/>
        <v>59.708672026354598</v>
      </c>
      <c r="BE858" t="str">
        <f t="shared" si="219"/>
        <v>8424_FZ_TP2_SEXE1</v>
      </c>
      <c r="BF858">
        <v>1</v>
      </c>
      <c r="BG858" t="s">
        <v>200</v>
      </c>
      <c r="BH858" t="s">
        <v>216</v>
      </c>
      <c r="BI858" t="s">
        <v>167</v>
      </c>
      <c r="BJ858" s="61">
        <v>64.518623373416503</v>
      </c>
      <c r="BK858" s="61">
        <f t="shared" si="220"/>
        <v>64.518623373416503</v>
      </c>
    </row>
    <row r="859" spans="1:63" x14ac:dyDescent="0.35">
      <c r="A859" t="str">
        <f t="shared" si="216"/>
        <v>8409_Transports et entreposage _2</v>
      </c>
      <c r="B859" t="str">
        <f>INDEX(PDC!$F$1:$G$40,MATCH('RP2016'!C859,PDC!F:F,0),MATCH(PDC!$G$1,PDC!$F$1:$G$1,0))</f>
        <v xml:space="preserve">Transports et entreposage </v>
      </c>
      <c r="C859" t="s">
        <v>218</v>
      </c>
      <c r="D859" t="s">
        <v>135</v>
      </c>
      <c r="E859" t="s">
        <v>200</v>
      </c>
      <c r="F859" s="58">
        <v>2193.7687065953501</v>
      </c>
      <c r="G859">
        <f t="shared" si="221"/>
        <v>2193.7687065953501</v>
      </c>
      <c r="AC859" t="str">
        <f t="shared" si="217"/>
        <v>8414_Professions intermédiaires administratives de la Fonction Publique_2</v>
      </c>
      <c r="AD859" t="str">
        <f>INDEX(PDC!$I$1:$L$33,MATCH('RP2016'!AF859,PDC!I:I,0),MATCH(PDC!$K$1,PDC!$I$1:$L$1,0))</f>
        <v>Professions intermédiaires administratives de la Fonction Publique</v>
      </c>
      <c r="AE859" t="s">
        <v>200</v>
      </c>
      <c r="AF859" t="s">
        <v>278</v>
      </c>
      <c r="AG859" t="s">
        <v>145</v>
      </c>
      <c r="AH859" s="58">
        <v>67.426456681773701</v>
      </c>
      <c r="AI859">
        <f t="shared" si="218"/>
        <v>67.426456681773701</v>
      </c>
      <c r="BE859" t="str">
        <f t="shared" si="219"/>
        <v>8424_GZ_TP1_SEXE1</v>
      </c>
      <c r="BF859">
        <v>1</v>
      </c>
      <c r="BG859" t="s">
        <v>199</v>
      </c>
      <c r="BH859" t="s">
        <v>217</v>
      </c>
      <c r="BI859" t="s">
        <v>167</v>
      </c>
      <c r="BJ859" s="61">
        <v>1987.5009380372901</v>
      </c>
      <c r="BK859" s="61">
        <f t="shared" si="220"/>
        <v>1987.5009380372901</v>
      </c>
    </row>
    <row r="860" spans="1:63" x14ac:dyDescent="0.35">
      <c r="A860" t="str">
        <f t="shared" si="216"/>
        <v>8409_Hébergement et restauration_1</v>
      </c>
      <c r="B860" t="str">
        <f>INDEX(PDC!$F$1:$G$40,MATCH('RP2016'!C860,PDC!F:F,0),MATCH(PDC!$G$1,PDC!$F$1:$G$1,0))</f>
        <v>Hébergement et restauration</v>
      </c>
      <c r="C860" t="s">
        <v>219</v>
      </c>
      <c r="D860" t="s">
        <v>135</v>
      </c>
      <c r="E860" t="s">
        <v>199</v>
      </c>
      <c r="F860" s="58">
        <v>4069.4456719782602</v>
      </c>
      <c r="G860">
        <f t="shared" si="221"/>
        <v>4069.4456719782602</v>
      </c>
      <c r="AC860" t="str">
        <f t="shared" si="217"/>
        <v>8414_Professions intermédiaires administratives et commerciales des entreprises_1</v>
      </c>
      <c r="AD860" t="str">
        <f>INDEX(PDC!$I$1:$L$33,MATCH('RP2016'!AF860,PDC!I:I,0),MATCH(PDC!$K$1,PDC!$I$1:$L$1,0))</f>
        <v>Professions intermédiaires administratives et commerciales des entreprises</v>
      </c>
      <c r="AE860" t="s">
        <v>199</v>
      </c>
      <c r="AF860" t="s">
        <v>279</v>
      </c>
      <c r="AG860" t="s">
        <v>145</v>
      </c>
      <c r="AH860" s="58">
        <v>943.988283625637</v>
      </c>
      <c r="AI860">
        <f t="shared" si="218"/>
        <v>943.988283625637</v>
      </c>
      <c r="BE860" t="str">
        <f t="shared" si="219"/>
        <v>8424_GZ_TP2_SEXE1</v>
      </c>
      <c r="BF860">
        <v>1</v>
      </c>
      <c r="BG860" t="s">
        <v>200</v>
      </c>
      <c r="BH860" t="s">
        <v>217</v>
      </c>
      <c r="BI860" t="s">
        <v>167</v>
      </c>
      <c r="BJ860" s="61">
        <v>96.260691493193093</v>
      </c>
      <c r="BK860" s="61">
        <f t="shared" si="220"/>
        <v>96.260691493193093</v>
      </c>
    </row>
    <row r="861" spans="1:63" x14ac:dyDescent="0.35">
      <c r="A861" t="str">
        <f t="shared" si="216"/>
        <v>8409_Hébergement et restauration_2</v>
      </c>
      <c r="B861" t="str">
        <f>INDEX(PDC!$F$1:$G$40,MATCH('RP2016'!C861,PDC!F:F,0),MATCH(PDC!$G$1,PDC!$F$1:$G$1,0))</f>
        <v>Hébergement et restauration</v>
      </c>
      <c r="C861" t="s">
        <v>219</v>
      </c>
      <c r="D861" t="s">
        <v>135</v>
      </c>
      <c r="E861" t="s">
        <v>200</v>
      </c>
      <c r="F861" s="58">
        <v>4188.8491563379403</v>
      </c>
      <c r="G861">
        <f t="shared" si="221"/>
        <v>4188.8491563379403</v>
      </c>
      <c r="AC861" t="str">
        <f t="shared" si="217"/>
        <v>8414_Professions intermédiaires administratives et commerciales des entreprises_2</v>
      </c>
      <c r="AD861" t="str">
        <f>INDEX(PDC!$I$1:$L$33,MATCH('RP2016'!AF861,PDC!I:I,0),MATCH(PDC!$K$1,PDC!$I$1:$L$1,0))</f>
        <v>Professions intermédiaires administratives et commerciales des entreprises</v>
      </c>
      <c r="AE861" t="s">
        <v>200</v>
      </c>
      <c r="AF861" t="s">
        <v>279</v>
      </c>
      <c r="AG861" t="s">
        <v>145</v>
      </c>
      <c r="AH861" s="58">
        <v>1455.5224224477499</v>
      </c>
      <c r="AI861">
        <f t="shared" si="218"/>
        <v>1455.5224224477499</v>
      </c>
      <c r="BE861" t="str">
        <f t="shared" si="219"/>
        <v>8424_HZ_TP1_SEXE1</v>
      </c>
      <c r="BF861">
        <v>1</v>
      </c>
      <c r="BG861" t="s">
        <v>199</v>
      </c>
      <c r="BH861" t="s">
        <v>218</v>
      </c>
      <c r="BI861" t="s">
        <v>167</v>
      </c>
      <c r="BJ861" s="61">
        <v>995.33271043812101</v>
      </c>
      <c r="BK861" s="61">
        <f t="shared" si="220"/>
        <v>995.33271043812101</v>
      </c>
    </row>
    <row r="862" spans="1:63" x14ac:dyDescent="0.35">
      <c r="A862" t="str">
        <f t="shared" si="216"/>
        <v>8409_Edition, audiovisuel et diffusion_1</v>
      </c>
      <c r="B862" t="str">
        <f>INDEX(PDC!$F$1:$G$40,MATCH('RP2016'!C862,PDC!F:F,0),MATCH(PDC!$G$1,PDC!$F$1:$G$1,0))</f>
        <v>Edition, audiovisuel et diffusion</v>
      </c>
      <c r="C862" t="s">
        <v>220</v>
      </c>
      <c r="D862" t="s">
        <v>135</v>
      </c>
      <c r="E862" t="s">
        <v>199</v>
      </c>
      <c r="F862" s="58">
        <v>1424.4110226641101</v>
      </c>
      <c r="G862">
        <f t="shared" si="221"/>
        <v>1424.4110226641101</v>
      </c>
      <c r="AA862" s="77"/>
      <c r="AC862" t="str">
        <f t="shared" si="217"/>
        <v>8414_Techniciens_1</v>
      </c>
      <c r="AD862" t="str">
        <f>INDEX(PDC!$I$1:$L$33,MATCH('RP2016'!AF862,PDC!I:I,0),MATCH(PDC!$K$1,PDC!$I$1:$L$1,0))</f>
        <v>Techniciens</v>
      </c>
      <c r="AE862" t="s">
        <v>199</v>
      </c>
      <c r="AF862" t="s">
        <v>280</v>
      </c>
      <c r="AG862" t="s">
        <v>145</v>
      </c>
      <c r="AH862" s="58">
        <v>1900.37078781333</v>
      </c>
      <c r="AI862">
        <f t="shared" si="218"/>
        <v>1900.37078781333</v>
      </c>
      <c r="BE862" t="str">
        <f t="shared" si="219"/>
        <v>8424_HZ_TP2_SEXE1</v>
      </c>
      <c r="BF862">
        <v>1</v>
      </c>
      <c r="BG862" t="s">
        <v>200</v>
      </c>
      <c r="BH862" t="s">
        <v>218</v>
      </c>
      <c r="BI862" t="s">
        <v>167</v>
      </c>
      <c r="BJ862" s="61">
        <v>47.108507714791003</v>
      </c>
      <c r="BK862" s="61">
        <f t="shared" si="220"/>
        <v>47.108507714791003</v>
      </c>
    </row>
    <row r="863" spans="1:63" x14ac:dyDescent="0.35">
      <c r="A863" t="str">
        <f t="shared" si="216"/>
        <v>8409_Edition, audiovisuel et diffusion_2</v>
      </c>
      <c r="B863" t="str">
        <f>INDEX(PDC!$F$1:$G$40,MATCH('RP2016'!C863,PDC!F:F,0),MATCH(PDC!$G$1,PDC!$F$1:$G$1,0))</f>
        <v>Edition, audiovisuel et diffusion</v>
      </c>
      <c r="C863" t="s">
        <v>220</v>
      </c>
      <c r="D863" t="s">
        <v>135</v>
      </c>
      <c r="E863" t="s">
        <v>200</v>
      </c>
      <c r="F863" s="58">
        <v>843.38070349313796</v>
      </c>
      <c r="G863">
        <f t="shared" si="221"/>
        <v>843.38070349313796</v>
      </c>
      <c r="AC863" t="str">
        <f t="shared" si="217"/>
        <v>8414_Techniciens_2</v>
      </c>
      <c r="AD863" t="str">
        <f>INDEX(PDC!$I$1:$L$33,MATCH('RP2016'!AF863,PDC!I:I,0),MATCH(PDC!$K$1,PDC!$I$1:$L$1,0))</f>
        <v>Techniciens</v>
      </c>
      <c r="AE863" t="s">
        <v>200</v>
      </c>
      <c r="AF863" t="s">
        <v>280</v>
      </c>
      <c r="AG863" t="s">
        <v>145</v>
      </c>
      <c r="AH863" s="58">
        <v>386.48061039273301</v>
      </c>
      <c r="AI863">
        <f t="shared" si="218"/>
        <v>386.48061039273301</v>
      </c>
      <c r="BE863" t="str">
        <f t="shared" si="219"/>
        <v>8424_IZ_TP1_SEXE1</v>
      </c>
      <c r="BF863">
        <v>1</v>
      </c>
      <c r="BG863" t="s">
        <v>199</v>
      </c>
      <c r="BH863" t="s">
        <v>219</v>
      </c>
      <c r="BI863" t="s">
        <v>167</v>
      </c>
      <c r="BJ863" s="61">
        <v>301.80468263385899</v>
      </c>
      <c r="BK863" s="61">
        <f t="shared" si="220"/>
        <v>301.80468263385899</v>
      </c>
    </row>
    <row r="864" spans="1:63" x14ac:dyDescent="0.35">
      <c r="A864" t="str">
        <f t="shared" si="216"/>
        <v>8409_Télécommunications_1</v>
      </c>
      <c r="B864" t="str">
        <f>INDEX(PDC!$F$1:$G$40,MATCH('RP2016'!C864,PDC!F:F,0),MATCH(PDC!$G$1,PDC!$F$1:$G$1,0))</f>
        <v>Télécommunications</v>
      </c>
      <c r="C864" t="s">
        <v>221</v>
      </c>
      <c r="D864" t="s">
        <v>135</v>
      </c>
      <c r="E864" t="s">
        <v>199</v>
      </c>
      <c r="F864" s="58">
        <v>839.50334428913595</v>
      </c>
      <c r="G864">
        <f t="shared" si="221"/>
        <v>839.50334428913595</v>
      </c>
      <c r="AC864" t="str">
        <f t="shared" si="217"/>
        <v>8414_Contremaîtres, agents de maîtrise_1</v>
      </c>
      <c r="AD864" t="str">
        <f>INDEX(PDC!$I$1:$L$33,MATCH('RP2016'!AF864,PDC!I:I,0),MATCH(PDC!$K$1,PDC!$I$1:$L$1,0))</f>
        <v>Contremaîtres, agents de maîtrise</v>
      </c>
      <c r="AE864" t="s">
        <v>199</v>
      </c>
      <c r="AF864" t="s">
        <v>281</v>
      </c>
      <c r="AG864" t="s">
        <v>145</v>
      </c>
      <c r="AH864" s="58">
        <v>727.26376870587603</v>
      </c>
      <c r="AI864">
        <f t="shared" si="218"/>
        <v>727.26376870587603</v>
      </c>
      <c r="BE864" t="str">
        <f t="shared" si="219"/>
        <v>8424_IZ_TP2_SEXE1</v>
      </c>
      <c r="BF864">
        <v>1</v>
      </c>
      <c r="BG864" t="s">
        <v>200</v>
      </c>
      <c r="BH864" t="s">
        <v>219</v>
      </c>
      <c r="BI864" t="s">
        <v>167</v>
      </c>
      <c r="BJ864" s="61">
        <v>101.36217077582501</v>
      </c>
      <c r="BK864" s="61">
        <f t="shared" si="220"/>
        <v>101.36217077582501</v>
      </c>
    </row>
    <row r="865" spans="1:63" x14ac:dyDescent="0.35">
      <c r="A865" t="str">
        <f t="shared" si="216"/>
        <v>8409_Télécommunications_2</v>
      </c>
      <c r="B865" t="str">
        <f>INDEX(PDC!$F$1:$G$40,MATCH('RP2016'!C865,PDC!F:F,0),MATCH(PDC!$G$1,PDC!$F$1:$G$1,0))</f>
        <v>Télécommunications</v>
      </c>
      <c r="C865" t="s">
        <v>221</v>
      </c>
      <c r="D865" t="s">
        <v>135</v>
      </c>
      <c r="E865" t="s">
        <v>200</v>
      </c>
      <c r="F865" s="58">
        <v>403.78315280012998</v>
      </c>
      <c r="G865">
        <f t="shared" si="221"/>
        <v>403.78315280012998</v>
      </c>
      <c r="AC865" t="str">
        <f t="shared" si="217"/>
        <v>8414_Contremaîtres, agents de maîtrise_2</v>
      </c>
      <c r="AD865" t="str">
        <f>INDEX(PDC!$I$1:$L$33,MATCH('RP2016'!AF865,PDC!I:I,0),MATCH(PDC!$K$1,PDC!$I$1:$L$1,0))</f>
        <v>Contremaîtres, agents de maîtrise</v>
      </c>
      <c r="AE865" t="s">
        <v>200</v>
      </c>
      <c r="AF865" t="s">
        <v>281</v>
      </c>
      <c r="AG865" t="s">
        <v>145</v>
      </c>
      <c r="AH865" s="58">
        <v>152.94830447768101</v>
      </c>
      <c r="AI865">
        <f t="shared" si="218"/>
        <v>152.94830447768101</v>
      </c>
      <c r="BE865" t="str">
        <f t="shared" si="219"/>
        <v>8424_JZ_TP1_SEXE1</v>
      </c>
      <c r="BF865">
        <v>1</v>
      </c>
      <c r="BG865" t="s">
        <v>199</v>
      </c>
      <c r="BH865" t="s">
        <v>319</v>
      </c>
      <c r="BI865" t="s">
        <v>167</v>
      </c>
      <c r="BJ865" s="61">
        <v>63.432727157267898</v>
      </c>
      <c r="BK865" s="61">
        <f t="shared" si="220"/>
        <v>63.432727157267898</v>
      </c>
    </row>
    <row r="866" spans="1:63" x14ac:dyDescent="0.35">
      <c r="A866" t="str">
        <f t="shared" si="216"/>
        <v>8409_Activités informatiques et services d'information_1</v>
      </c>
      <c r="B866" t="str">
        <f>INDEX(PDC!$F$1:$G$40,MATCH('RP2016'!C866,PDC!F:F,0),MATCH(PDC!$G$1,PDC!$F$1:$G$1,0))</f>
        <v>Activités informatiques et services d'information</v>
      </c>
      <c r="C866" t="s">
        <v>222</v>
      </c>
      <c r="D866" t="s">
        <v>135</v>
      </c>
      <c r="E866" t="s">
        <v>199</v>
      </c>
      <c r="F866" s="58">
        <v>5429.2344765246899</v>
      </c>
      <c r="G866">
        <f t="shared" si="221"/>
        <v>5429.2344765246899</v>
      </c>
      <c r="AC866" t="str">
        <f t="shared" si="217"/>
        <v>8414_Employés civils et agents de service de la Fonction Publique_1</v>
      </c>
      <c r="AD866" t="str">
        <f>INDEX(PDC!$I$1:$L$33,MATCH('RP2016'!AF866,PDC!I:I,0),MATCH(PDC!$K$1,PDC!$I$1:$L$1,0))</f>
        <v>Employés civils et agents de service de la Fonction Publique</v>
      </c>
      <c r="AE866" t="s">
        <v>199</v>
      </c>
      <c r="AF866" t="s">
        <v>282</v>
      </c>
      <c r="AG866" t="s">
        <v>145</v>
      </c>
      <c r="AH866" s="58">
        <v>220.074793003905</v>
      </c>
      <c r="AI866">
        <f t="shared" si="218"/>
        <v>220.074793003905</v>
      </c>
      <c r="BE866" t="str">
        <f t="shared" si="219"/>
        <v>8424_JZ_TP2_SEXE1</v>
      </c>
      <c r="BF866">
        <v>1</v>
      </c>
      <c r="BG866" t="s">
        <v>200</v>
      </c>
      <c r="BH866" t="s">
        <v>319</v>
      </c>
      <c r="BI866" t="s">
        <v>167</v>
      </c>
      <c r="BJ866" s="61">
        <v>5.0739019086368904</v>
      </c>
      <c r="BK866" s="61">
        <f t="shared" si="220"/>
        <v>5.0739019086368904</v>
      </c>
    </row>
    <row r="867" spans="1:63" x14ac:dyDescent="0.35">
      <c r="A867" t="str">
        <f t="shared" si="216"/>
        <v>8409_Activités informatiques et services d'information_2</v>
      </c>
      <c r="B867" t="str">
        <f>INDEX(PDC!$F$1:$G$40,MATCH('RP2016'!C867,PDC!F:F,0),MATCH(PDC!$G$1,PDC!$F$1:$G$1,0))</f>
        <v>Activités informatiques et services d'information</v>
      </c>
      <c r="C867" t="s">
        <v>222</v>
      </c>
      <c r="D867" t="s">
        <v>135</v>
      </c>
      <c r="E867" t="s">
        <v>200</v>
      </c>
      <c r="F867" s="58">
        <v>1847.0625963303301</v>
      </c>
      <c r="G867">
        <f t="shared" si="221"/>
        <v>1847.0625963303301</v>
      </c>
      <c r="AC867" t="str">
        <f t="shared" si="217"/>
        <v>8414_Employés civils et agents de service de la Fonction Publique_2</v>
      </c>
      <c r="AD867" t="str">
        <f>INDEX(PDC!$I$1:$L$33,MATCH('RP2016'!AF867,PDC!I:I,0),MATCH(PDC!$K$1,PDC!$I$1:$L$1,0))</f>
        <v>Employés civils et agents de service de la Fonction Publique</v>
      </c>
      <c r="AE867" t="s">
        <v>200</v>
      </c>
      <c r="AF867" t="s">
        <v>282</v>
      </c>
      <c r="AG867" t="s">
        <v>145</v>
      </c>
      <c r="AH867" s="58">
        <v>1066.61228498377</v>
      </c>
      <c r="AI867">
        <f t="shared" si="218"/>
        <v>1066.61228498377</v>
      </c>
      <c r="BE867" t="str">
        <f t="shared" si="219"/>
        <v>8424_KZ_TP1_SEXE1</v>
      </c>
      <c r="BF867">
        <v>1</v>
      </c>
      <c r="BG867" t="s">
        <v>199</v>
      </c>
      <c r="BH867" t="s">
        <v>223</v>
      </c>
      <c r="BI867" t="s">
        <v>167</v>
      </c>
      <c r="BJ867" s="61">
        <v>314.83302109438102</v>
      </c>
      <c r="BK867" s="61">
        <f t="shared" si="220"/>
        <v>314.83302109438102</v>
      </c>
    </row>
    <row r="868" spans="1:63" x14ac:dyDescent="0.35">
      <c r="A868" t="str">
        <f t="shared" si="216"/>
        <v>8409_Activités financières et d'assurance_1</v>
      </c>
      <c r="B868" t="str">
        <f>INDEX(PDC!$F$1:$G$40,MATCH('RP2016'!C868,PDC!F:F,0),MATCH(PDC!$G$1,PDC!$F$1:$G$1,0))</f>
        <v>Activités financières et d'assurance</v>
      </c>
      <c r="C868" t="s">
        <v>223</v>
      </c>
      <c r="D868" t="s">
        <v>135</v>
      </c>
      <c r="E868" t="s">
        <v>199</v>
      </c>
      <c r="F868" s="58">
        <v>3245.5355658956601</v>
      </c>
      <c r="G868">
        <f t="shared" si="221"/>
        <v>3245.5355658956601</v>
      </c>
      <c r="AC868" t="str">
        <f t="shared" si="217"/>
        <v>8414_Policiers et militaires_1</v>
      </c>
      <c r="AD868" t="str">
        <f>INDEX(PDC!$I$1:$L$33,MATCH('RP2016'!AF868,PDC!I:I,0),MATCH(PDC!$K$1,PDC!$I$1:$L$1,0))</f>
        <v>Policiers et militaires</v>
      </c>
      <c r="AE868" t="s">
        <v>199</v>
      </c>
      <c r="AF868" t="s">
        <v>283</v>
      </c>
      <c r="AG868" t="s">
        <v>145</v>
      </c>
      <c r="AH868" s="58">
        <v>87.089596296057906</v>
      </c>
      <c r="AI868">
        <f t="shared" si="218"/>
        <v>87.089596296057906</v>
      </c>
      <c r="BE868" t="str">
        <f t="shared" si="219"/>
        <v>8424_LZ_TP1_SEXE1</v>
      </c>
      <c r="BF868">
        <v>1</v>
      </c>
      <c r="BG868" t="s">
        <v>199</v>
      </c>
      <c r="BH868" t="s">
        <v>224</v>
      </c>
      <c r="BI868" t="s">
        <v>167</v>
      </c>
      <c r="BJ868" s="61">
        <v>93.947748582372796</v>
      </c>
      <c r="BK868" s="61">
        <f t="shared" si="220"/>
        <v>93.947748582372796</v>
      </c>
    </row>
    <row r="869" spans="1:63" x14ac:dyDescent="0.35">
      <c r="A869" t="str">
        <f t="shared" si="216"/>
        <v>8409_Activités financières et d'assurance_2</v>
      </c>
      <c r="B869" t="str">
        <f>INDEX(PDC!$F$1:$G$40,MATCH('RP2016'!C869,PDC!F:F,0),MATCH(PDC!$G$1,PDC!$F$1:$G$1,0))</f>
        <v>Activités financières et d'assurance</v>
      </c>
      <c r="C869" t="s">
        <v>223</v>
      </c>
      <c r="D869" t="s">
        <v>135</v>
      </c>
      <c r="E869" t="s">
        <v>200</v>
      </c>
      <c r="F869" s="58">
        <v>4488.3194988884998</v>
      </c>
      <c r="G869">
        <f t="shared" si="221"/>
        <v>4488.3194988884998</v>
      </c>
      <c r="AC869" t="str">
        <f t="shared" si="217"/>
        <v>8414_Policiers et militaires_2</v>
      </c>
      <c r="AD869" t="str">
        <f>INDEX(PDC!$I$1:$L$33,MATCH('RP2016'!AF869,PDC!I:I,0),MATCH(PDC!$K$1,PDC!$I$1:$L$1,0))</f>
        <v>Policiers et militaires</v>
      </c>
      <c r="AE869" t="s">
        <v>200</v>
      </c>
      <c r="AF869" t="s">
        <v>283</v>
      </c>
      <c r="AG869" t="s">
        <v>145</v>
      </c>
      <c r="AH869" s="58">
        <v>32.67153219507</v>
      </c>
      <c r="AI869">
        <f t="shared" si="218"/>
        <v>32.67153219507</v>
      </c>
      <c r="BE869" t="str">
        <f t="shared" si="219"/>
        <v>8424_LZ_TP2_SEXE1</v>
      </c>
      <c r="BF869">
        <v>1</v>
      </c>
      <c r="BG869" t="s">
        <v>200</v>
      </c>
      <c r="BH869" t="s">
        <v>224</v>
      </c>
      <c r="BI869" t="s">
        <v>167</v>
      </c>
      <c r="BJ869" s="61">
        <v>5.9100135733649104</v>
      </c>
      <c r="BK869" s="61">
        <f t="shared" si="220"/>
        <v>5.9100135733649104</v>
      </c>
    </row>
    <row r="870" spans="1:63" x14ac:dyDescent="0.35">
      <c r="A870" t="str">
        <f t="shared" si="216"/>
        <v>8409_Activités immobilières_1</v>
      </c>
      <c r="B870" t="str">
        <f>INDEX(PDC!$F$1:$G$40,MATCH('RP2016'!C870,PDC!F:F,0),MATCH(PDC!$G$1,PDC!$F$1:$G$1,0))</f>
        <v>Activités immobilières</v>
      </c>
      <c r="C870" t="s">
        <v>224</v>
      </c>
      <c r="D870" t="s">
        <v>135</v>
      </c>
      <c r="E870" t="s">
        <v>199</v>
      </c>
      <c r="F870" s="58">
        <v>1316.5460325961301</v>
      </c>
      <c r="G870">
        <f t="shared" si="221"/>
        <v>1316.5460325961301</v>
      </c>
      <c r="AC870" t="str">
        <f t="shared" si="217"/>
        <v>8414_Employés administratifs d'entreprise_1</v>
      </c>
      <c r="AD870" t="str">
        <f>INDEX(PDC!$I$1:$L$33,MATCH('RP2016'!AF870,PDC!I:I,0),MATCH(PDC!$K$1,PDC!$I$1:$L$1,0))</f>
        <v>Employés administratifs d'entreprise</v>
      </c>
      <c r="AE870" t="s">
        <v>199</v>
      </c>
      <c r="AF870" t="s">
        <v>284</v>
      </c>
      <c r="AG870" t="s">
        <v>145</v>
      </c>
      <c r="AH870" s="58">
        <v>221.729562852067</v>
      </c>
      <c r="AI870">
        <f t="shared" si="218"/>
        <v>221.729562852067</v>
      </c>
      <c r="BE870" t="str">
        <f t="shared" si="219"/>
        <v>8424_MN_TP1_SEXE1</v>
      </c>
      <c r="BF870">
        <v>1</v>
      </c>
      <c r="BG870" t="s">
        <v>199</v>
      </c>
      <c r="BH870" t="s">
        <v>320</v>
      </c>
      <c r="BI870" t="s">
        <v>167</v>
      </c>
      <c r="BJ870" s="61">
        <v>816.87855554158295</v>
      </c>
      <c r="BK870" s="61">
        <f t="shared" si="220"/>
        <v>816.87855554158295</v>
      </c>
    </row>
    <row r="871" spans="1:63" x14ac:dyDescent="0.35">
      <c r="A871" t="str">
        <f t="shared" si="216"/>
        <v>8409_Activités immobilières_2</v>
      </c>
      <c r="B871" t="str">
        <f>INDEX(PDC!$F$1:$G$40,MATCH('RP2016'!C871,PDC!F:F,0),MATCH(PDC!$G$1,PDC!$F$1:$G$1,0))</f>
        <v>Activités immobilières</v>
      </c>
      <c r="C871" t="s">
        <v>224</v>
      </c>
      <c r="D871" t="s">
        <v>135</v>
      </c>
      <c r="E871" t="s">
        <v>200</v>
      </c>
      <c r="F871" s="58">
        <v>1682.6184904345901</v>
      </c>
      <c r="G871">
        <f t="shared" si="221"/>
        <v>1682.6184904345901</v>
      </c>
      <c r="AC871" t="str">
        <f t="shared" si="217"/>
        <v>8414_Employés administratifs d'entreprise_2</v>
      </c>
      <c r="AD871" t="str">
        <f>INDEX(PDC!$I$1:$L$33,MATCH('RP2016'!AF871,PDC!I:I,0),MATCH(PDC!$K$1,PDC!$I$1:$L$1,0))</f>
        <v>Employés administratifs d'entreprise</v>
      </c>
      <c r="AE871" t="s">
        <v>200</v>
      </c>
      <c r="AF871" t="s">
        <v>284</v>
      </c>
      <c r="AG871" t="s">
        <v>145</v>
      </c>
      <c r="AH871" s="58">
        <v>1458.73536417338</v>
      </c>
      <c r="AI871">
        <f t="shared" si="218"/>
        <v>1458.73536417338</v>
      </c>
      <c r="BE871" t="str">
        <f t="shared" si="219"/>
        <v>8424_MN_TP2_SEXE1</v>
      </c>
      <c r="BF871">
        <v>1</v>
      </c>
      <c r="BG871" t="s">
        <v>200</v>
      </c>
      <c r="BH871" t="s">
        <v>320</v>
      </c>
      <c r="BI871" t="s">
        <v>167</v>
      </c>
      <c r="BJ871" s="61">
        <v>157.47545073021399</v>
      </c>
      <c r="BK871" s="61">
        <f t="shared" si="220"/>
        <v>157.47545073021399</v>
      </c>
    </row>
    <row r="872" spans="1:63" x14ac:dyDescent="0.35">
      <c r="A872" t="str">
        <f t="shared" si="216"/>
        <v>8409_Activités juridiques, comptables, de gestion, d'architecture, d'ingénierie, de contrôle et d'analyses techniques_1</v>
      </c>
      <c r="B872" t="str">
        <f>INDEX(PDC!$F$1:$G$40,MATCH('RP2016'!C872,PDC!F:F,0),MATCH(PDC!$G$1,PDC!$F$1:$G$1,0))</f>
        <v>Activités juridiques, comptables, de gestion, d'architecture, d'ingénierie, de contrôle et d'analyses techniques</v>
      </c>
      <c r="C872" t="s">
        <v>225</v>
      </c>
      <c r="D872" t="s">
        <v>135</v>
      </c>
      <c r="E872" t="s">
        <v>199</v>
      </c>
      <c r="F872" s="58">
        <v>5766.8726187296397</v>
      </c>
      <c r="G872">
        <f t="shared" si="221"/>
        <v>5766.8726187296397</v>
      </c>
      <c r="AC872" t="str">
        <f t="shared" si="217"/>
        <v>8414_Employés de commerce_1</v>
      </c>
      <c r="AD872" t="str">
        <f>INDEX(PDC!$I$1:$L$33,MATCH('RP2016'!AF872,PDC!I:I,0),MATCH(PDC!$K$1,PDC!$I$1:$L$1,0))</f>
        <v>Employés de commerce</v>
      </c>
      <c r="AE872" t="s">
        <v>199</v>
      </c>
      <c r="AF872" t="s">
        <v>285</v>
      </c>
      <c r="AG872" t="s">
        <v>145</v>
      </c>
      <c r="AH872" s="58">
        <v>293.90336136380398</v>
      </c>
      <c r="AI872">
        <f t="shared" si="218"/>
        <v>293.90336136380398</v>
      </c>
      <c r="BE872" t="str">
        <f t="shared" si="219"/>
        <v>8424_OQ_TP1_SEXE1</v>
      </c>
      <c r="BF872">
        <v>1</v>
      </c>
      <c r="BG872" t="s">
        <v>199</v>
      </c>
      <c r="BH872" t="s">
        <v>321</v>
      </c>
      <c r="BI872" t="s">
        <v>167</v>
      </c>
      <c r="BJ872" s="61">
        <v>1560.2826277438</v>
      </c>
      <c r="BK872" s="61">
        <f t="shared" si="220"/>
        <v>1560.2826277438</v>
      </c>
    </row>
    <row r="873" spans="1:63" x14ac:dyDescent="0.35">
      <c r="A873" t="str">
        <f t="shared" si="216"/>
        <v>8409_Activités juridiques, comptables, de gestion, d'architecture, d'ingénierie, de contrôle et d'analyses techniques_2</v>
      </c>
      <c r="B873" t="str">
        <f>INDEX(PDC!$F$1:$G$40,MATCH('RP2016'!C873,PDC!F:F,0),MATCH(PDC!$G$1,PDC!$F$1:$G$1,0))</f>
        <v>Activités juridiques, comptables, de gestion, d'architecture, d'ingénierie, de contrôle et d'analyses techniques</v>
      </c>
      <c r="C873" t="s">
        <v>225</v>
      </c>
      <c r="D873" t="s">
        <v>135</v>
      </c>
      <c r="E873" t="s">
        <v>200</v>
      </c>
      <c r="F873" s="58">
        <v>4993.9090536267304</v>
      </c>
      <c r="G873">
        <f t="shared" si="221"/>
        <v>4993.9090536267304</v>
      </c>
      <c r="AC873" t="str">
        <f t="shared" si="217"/>
        <v>8414_Employés de commerce_2</v>
      </c>
      <c r="AD873" t="str">
        <f>INDEX(PDC!$I$1:$L$33,MATCH('RP2016'!AF873,PDC!I:I,0),MATCH(PDC!$K$1,PDC!$I$1:$L$1,0))</f>
        <v>Employés de commerce</v>
      </c>
      <c r="AE873" t="s">
        <v>200</v>
      </c>
      <c r="AF873" t="s">
        <v>285</v>
      </c>
      <c r="AG873" t="s">
        <v>145</v>
      </c>
      <c r="AH873" s="58">
        <v>1271.26309566338</v>
      </c>
      <c r="AI873">
        <f t="shared" si="218"/>
        <v>1271.26309566338</v>
      </c>
      <c r="BE873" t="str">
        <f t="shared" si="219"/>
        <v>8424_OQ_TP2_SEXE1</v>
      </c>
      <c r="BF873">
        <v>1</v>
      </c>
      <c r="BG873" t="s">
        <v>200</v>
      </c>
      <c r="BH873" t="s">
        <v>321</v>
      </c>
      <c r="BI873" t="s">
        <v>167</v>
      </c>
      <c r="BJ873" s="61">
        <v>268.59585784719798</v>
      </c>
      <c r="BK873" s="61">
        <f t="shared" si="220"/>
        <v>268.59585784719798</v>
      </c>
    </row>
    <row r="874" spans="1:63" x14ac:dyDescent="0.35">
      <c r="A874" t="str">
        <f t="shared" si="216"/>
        <v>8409_Recherche-développement scientifique_1</v>
      </c>
      <c r="B874" t="str">
        <f>INDEX(PDC!$F$1:$G$40,MATCH('RP2016'!C874,PDC!F:F,0),MATCH(PDC!$G$1,PDC!$F$1:$G$1,0))</f>
        <v>Recherche-développement scientifique</v>
      </c>
      <c r="C874" t="s">
        <v>226</v>
      </c>
      <c r="D874" t="s">
        <v>135</v>
      </c>
      <c r="E874" t="s">
        <v>199</v>
      </c>
      <c r="F874" s="58">
        <v>4452.0788975798196</v>
      </c>
      <c r="G874">
        <f t="shared" si="221"/>
        <v>4452.0788975798196</v>
      </c>
      <c r="AC874" t="str">
        <f t="shared" si="217"/>
        <v>8414_Personnels des services directs aux particuliers_1</v>
      </c>
      <c r="AD874" t="str">
        <f>INDEX(PDC!$I$1:$L$33,MATCH('RP2016'!AF874,PDC!I:I,0),MATCH(PDC!$K$1,PDC!$I$1:$L$1,0))</f>
        <v>Personnels des services directs aux particuliers</v>
      </c>
      <c r="AE874" t="s">
        <v>199</v>
      </c>
      <c r="AF874" t="s">
        <v>286</v>
      </c>
      <c r="AG874" t="s">
        <v>145</v>
      </c>
      <c r="AH874" s="58">
        <v>258.389958963455</v>
      </c>
      <c r="AI874">
        <f t="shared" si="218"/>
        <v>258.389958963455</v>
      </c>
      <c r="BE874" t="str">
        <f t="shared" si="219"/>
        <v>8424_RU_TP1_SEXE1</v>
      </c>
      <c r="BF874">
        <v>1</v>
      </c>
      <c r="BG874" t="s">
        <v>199</v>
      </c>
      <c r="BH874" t="s">
        <v>322</v>
      </c>
      <c r="BI874" t="s">
        <v>167</v>
      </c>
      <c r="BJ874" s="61">
        <v>414.10931654278602</v>
      </c>
      <c r="BK874" s="61">
        <f t="shared" si="220"/>
        <v>414.10931654278602</v>
      </c>
    </row>
    <row r="875" spans="1:63" x14ac:dyDescent="0.35">
      <c r="A875" t="str">
        <f t="shared" si="216"/>
        <v>8409_Recherche-développement scientifique_2</v>
      </c>
      <c r="B875" t="str">
        <f>INDEX(PDC!$F$1:$G$40,MATCH('RP2016'!C875,PDC!F:F,0),MATCH(PDC!$G$1,PDC!$F$1:$G$1,0))</f>
        <v>Recherche-développement scientifique</v>
      </c>
      <c r="C875" t="s">
        <v>226</v>
      </c>
      <c r="D875" t="s">
        <v>135</v>
      </c>
      <c r="E875" t="s">
        <v>200</v>
      </c>
      <c r="F875" s="58">
        <v>2227.7254858008901</v>
      </c>
      <c r="G875">
        <f t="shared" si="221"/>
        <v>2227.7254858008901</v>
      </c>
      <c r="AC875" t="str">
        <f t="shared" si="217"/>
        <v>8414_Personnels des services directs aux particuliers_2</v>
      </c>
      <c r="AD875" t="str">
        <f>INDEX(PDC!$I$1:$L$33,MATCH('RP2016'!AF875,PDC!I:I,0),MATCH(PDC!$K$1,PDC!$I$1:$L$1,0))</f>
        <v>Personnels des services directs aux particuliers</v>
      </c>
      <c r="AE875" t="s">
        <v>200</v>
      </c>
      <c r="AF875" t="s">
        <v>286</v>
      </c>
      <c r="AG875" t="s">
        <v>145</v>
      </c>
      <c r="AH875" s="58">
        <v>1431.6188777935499</v>
      </c>
      <c r="AI875">
        <f t="shared" si="218"/>
        <v>1431.6188777935499</v>
      </c>
      <c r="BE875" t="str">
        <f t="shared" si="219"/>
        <v>8424_RU_TP2_SEXE1</v>
      </c>
      <c r="BF875">
        <v>1</v>
      </c>
      <c r="BG875" t="s">
        <v>200</v>
      </c>
      <c r="BH875" t="s">
        <v>322</v>
      </c>
      <c r="BI875" t="s">
        <v>167</v>
      </c>
      <c r="BJ875" s="61">
        <v>84.1824384775298</v>
      </c>
      <c r="BK875" s="61">
        <f t="shared" si="220"/>
        <v>84.1824384775298</v>
      </c>
    </row>
    <row r="876" spans="1:63" x14ac:dyDescent="0.35">
      <c r="A876" t="str">
        <f t="shared" si="216"/>
        <v>8409_Autres activités spécialisées, scientifiques et techniques_1</v>
      </c>
      <c r="B876" t="str">
        <f>INDEX(PDC!$F$1:$G$40,MATCH('RP2016'!C876,PDC!F:F,0),MATCH(PDC!$G$1,PDC!$F$1:$G$1,0))</f>
        <v>Autres activités spécialisées, scientifiques et techniques</v>
      </c>
      <c r="C876" t="s">
        <v>227</v>
      </c>
      <c r="D876" t="s">
        <v>135</v>
      </c>
      <c r="E876" t="s">
        <v>199</v>
      </c>
      <c r="F876" s="58">
        <v>609.98835398030405</v>
      </c>
      <c r="G876">
        <f t="shared" si="221"/>
        <v>609.98835398030405</v>
      </c>
      <c r="AC876" t="str">
        <f t="shared" si="217"/>
        <v>8414_Ouvriers qualifiés de type industriel_1</v>
      </c>
      <c r="AD876" t="str">
        <f>INDEX(PDC!$I$1:$L$33,MATCH('RP2016'!AF876,PDC!I:I,0),MATCH(PDC!$K$1,PDC!$I$1:$L$1,0))</f>
        <v>Ouvriers qualifiés de type industriel</v>
      </c>
      <c r="AE876" t="s">
        <v>199</v>
      </c>
      <c r="AF876" t="s">
        <v>287</v>
      </c>
      <c r="AG876" t="s">
        <v>145</v>
      </c>
      <c r="AH876" s="58">
        <v>2637.5672198388402</v>
      </c>
      <c r="AI876">
        <f t="shared" si="218"/>
        <v>2637.5672198388402</v>
      </c>
      <c r="BE876" t="str">
        <f t="shared" si="219"/>
        <v>8425_AZ_TP1_SEXE1</v>
      </c>
      <c r="BF876">
        <v>1</v>
      </c>
      <c r="BG876" t="s">
        <v>199</v>
      </c>
      <c r="BH876" t="s">
        <v>198</v>
      </c>
      <c r="BI876" t="s">
        <v>169</v>
      </c>
      <c r="BJ876" s="61">
        <v>108.257066389237</v>
      </c>
      <c r="BK876" s="61">
        <f t="shared" si="220"/>
        <v>108.257066389237</v>
      </c>
    </row>
    <row r="877" spans="1:63" x14ac:dyDescent="0.35">
      <c r="A877" t="str">
        <f t="shared" si="216"/>
        <v>8409_Autres activités spécialisées, scientifiques et techniques_2</v>
      </c>
      <c r="B877" t="str">
        <f>INDEX(PDC!$F$1:$G$40,MATCH('RP2016'!C877,PDC!F:F,0),MATCH(PDC!$G$1,PDC!$F$1:$G$1,0))</f>
        <v>Autres activités spécialisées, scientifiques et techniques</v>
      </c>
      <c r="C877" t="s">
        <v>227</v>
      </c>
      <c r="D877" t="s">
        <v>135</v>
      </c>
      <c r="E877" t="s">
        <v>200</v>
      </c>
      <c r="F877" s="58">
        <v>565.07851185674804</v>
      </c>
      <c r="G877">
        <f t="shared" si="221"/>
        <v>565.07851185674804</v>
      </c>
      <c r="AC877" t="str">
        <f t="shared" si="217"/>
        <v>8414_Ouvriers qualifiés de type industriel_2</v>
      </c>
      <c r="AD877" t="str">
        <f>INDEX(PDC!$I$1:$L$33,MATCH('RP2016'!AF877,PDC!I:I,0),MATCH(PDC!$K$1,PDC!$I$1:$L$1,0))</f>
        <v>Ouvriers qualifiés de type industriel</v>
      </c>
      <c r="AE877" t="s">
        <v>200</v>
      </c>
      <c r="AF877" t="s">
        <v>287</v>
      </c>
      <c r="AG877" t="s">
        <v>145</v>
      </c>
      <c r="AH877" s="58">
        <v>969.528948761273</v>
      </c>
      <c r="AI877">
        <f t="shared" si="218"/>
        <v>969.528948761273</v>
      </c>
      <c r="BE877" t="str">
        <f t="shared" si="219"/>
        <v>8425_C1_TP1_SEXE1</v>
      </c>
      <c r="BF877">
        <v>1</v>
      </c>
      <c r="BG877" t="s">
        <v>199</v>
      </c>
      <c r="BH877" t="s">
        <v>314</v>
      </c>
      <c r="BI877" t="s">
        <v>169</v>
      </c>
      <c r="BJ877" s="61">
        <v>94.512286604982407</v>
      </c>
      <c r="BK877" s="61">
        <f t="shared" si="220"/>
        <v>94.512286604982407</v>
      </c>
    </row>
    <row r="878" spans="1:63" x14ac:dyDescent="0.35">
      <c r="A878" t="str">
        <f t="shared" si="216"/>
        <v>8409_Activités de services administratifs et de soutien_1</v>
      </c>
      <c r="B878" t="str">
        <f>INDEX(PDC!$F$1:$G$40,MATCH('RP2016'!C878,PDC!F:F,0),MATCH(PDC!$G$1,PDC!$F$1:$G$1,0))</f>
        <v>Activités de services administratifs et de soutien</v>
      </c>
      <c r="C878" t="s">
        <v>228</v>
      </c>
      <c r="D878" t="s">
        <v>135</v>
      </c>
      <c r="E878" t="s">
        <v>199</v>
      </c>
      <c r="F878" s="58">
        <v>7223.2290518362797</v>
      </c>
      <c r="G878">
        <f t="shared" si="221"/>
        <v>7223.2290518362797</v>
      </c>
      <c r="AC878" t="str">
        <f t="shared" si="217"/>
        <v>8414_Ouvriers qualifiés de type artisanal_1</v>
      </c>
      <c r="AD878" t="str">
        <f>INDEX(PDC!$I$1:$L$33,MATCH('RP2016'!AF878,PDC!I:I,0),MATCH(PDC!$K$1,PDC!$I$1:$L$1,0))</f>
        <v>Ouvriers qualifiés de type artisanal</v>
      </c>
      <c r="AE878" t="s">
        <v>199</v>
      </c>
      <c r="AF878" t="s">
        <v>107</v>
      </c>
      <c r="AG878" t="s">
        <v>145</v>
      </c>
      <c r="AH878" s="58">
        <v>1267.4673729338899</v>
      </c>
      <c r="AI878">
        <f t="shared" si="218"/>
        <v>1267.4673729338899</v>
      </c>
      <c r="BE878" t="str">
        <f t="shared" si="219"/>
        <v>8425_C1_TP2_SEXE1</v>
      </c>
      <c r="BF878">
        <v>1</v>
      </c>
      <c r="BG878" t="s">
        <v>200</v>
      </c>
      <c r="BH878" t="s">
        <v>314</v>
      </c>
      <c r="BI878" t="s">
        <v>169</v>
      </c>
      <c r="BJ878" s="61">
        <v>10.0876496727911</v>
      </c>
      <c r="BK878" s="61">
        <f t="shared" si="220"/>
        <v>10.0876496727911</v>
      </c>
    </row>
    <row r="879" spans="1:63" x14ac:dyDescent="0.35">
      <c r="A879" t="str">
        <f t="shared" si="216"/>
        <v>8409_Activités de services administratifs et de soutien_2</v>
      </c>
      <c r="B879" t="str">
        <f>INDEX(PDC!$F$1:$G$40,MATCH('RP2016'!C879,PDC!F:F,0),MATCH(PDC!$G$1,PDC!$F$1:$G$1,0))</f>
        <v>Activités de services administratifs et de soutien</v>
      </c>
      <c r="C879" t="s">
        <v>228</v>
      </c>
      <c r="D879" t="s">
        <v>135</v>
      </c>
      <c r="E879" t="s">
        <v>200</v>
      </c>
      <c r="F879" s="58">
        <v>5406.2120632836304</v>
      </c>
      <c r="G879">
        <f t="shared" si="221"/>
        <v>5406.2120632836304</v>
      </c>
      <c r="AC879" t="str">
        <f t="shared" si="217"/>
        <v>8414_Ouvriers qualifiés de type artisanal_2</v>
      </c>
      <c r="AD879" t="str">
        <f>INDEX(PDC!$I$1:$L$33,MATCH('RP2016'!AF879,PDC!I:I,0),MATCH(PDC!$K$1,PDC!$I$1:$L$1,0))</f>
        <v>Ouvriers qualifiés de type artisanal</v>
      </c>
      <c r="AE879" t="s">
        <v>200</v>
      </c>
      <c r="AF879" t="s">
        <v>107</v>
      </c>
      <c r="AG879" t="s">
        <v>145</v>
      </c>
      <c r="AH879" s="58">
        <v>187.65815422202601</v>
      </c>
      <c r="AI879">
        <f t="shared" si="218"/>
        <v>187.65815422202601</v>
      </c>
      <c r="BE879" t="str">
        <f t="shared" si="219"/>
        <v>8425_C3_TP1_SEXE1</v>
      </c>
      <c r="BF879">
        <v>1</v>
      </c>
      <c r="BG879" t="s">
        <v>199</v>
      </c>
      <c r="BH879" t="s">
        <v>315</v>
      </c>
      <c r="BI879" t="s">
        <v>169</v>
      </c>
      <c r="BJ879" s="61">
        <v>424.06175472489099</v>
      </c>
      <c r="BK879" s="61">
        <f t="shared" si="220"/>
        <v>424.06175472489099</v>
      </c>
    </row>
    <row r="880" spans="1:63" x14ac:dyDescent="0.35">
      <c r="A880" t="str">
        <f t="shared" si="216"/>
        <v>8409_Administration publique_1</v>
      </c>
      <c r="B880" t="str">
        <f>INDEX(PDC!$F$1:$G$40,MATCH('RP2016'!C880,PDC!F:F,0),MATCH(PDC!$G$1,PDC!$F$1:$G$1,0))</f>
        <v>Administration publique</v>
      </c>
      <c r="C880" t="s">
        <v>229</v>
      </c>
      <c r="D880" t="s">
        <v>135</v>
      </c>
      <c r="E880" t="s">
        <v>199</v>
      </c>
      <c r="F880" s="58">
        <v>4813.2997049517899</v>
      </c>
      <c r="G880">
        <f t="shared" si="221"/>
        <v>4813.2997049517899</v>
      </c>
      <c r="AC880" t="str">
        <f t="shared" si="217"/>
        <v>8414_Chauffeurs_1</v>
      </c>
      <c r="AD880" t="str">
        <f>INDEX(PDC!$I$1:$L$33,MATCH('RP2016'!AF880,PDC!I:I,0),MATCH(PDC!$K$1,PDC!$I$1:$L$1,0))</f>
        <v>Chauffeurs</v>
      </c>
      <c r="AE880" t="s">
        <v>199</v>
      </c>
      <c r="AF880" t="s">
        <v>288</v>
      </c>
      <c r="AG880" t="s">
        <v>145</v>
      </c>
      <c r="AH880" s="58">
        <v>594.13244056742303</v>
      </c>
      <c r="AI880">
        <f t="shared" si="218"/>
        <v>594.13244056742303</v>
      </c>
      <c r="BE880" t="str">
        <f t="shared" si="219"/>
        <v>8425_C3_TP2_SEXE1</v>
      </c>
      <c r="BF880">
        <v>1</v>
      </c>
      <c r="BG880" t="s">
        <v>200</v>
      </c>
      <c r="BH880" t="s">
        <v>315</v>
      </c>
      <c r="BI880" t="s">
        <v>169</v>
      </c>
      <c r="BJ880" s="83">
        <v>2.8663440665075202</v>
      </c>
      <c r="BK880" s="61" t="str">
        <f t="shared" si="220"/>
        <v>(s)</v>
      </c>
    </row>
    <row r="881" spans="1:63" x14ac:dyDescent="0.35">
      <c r="A881" t="str">
        <f t="shared" si="216"/>
        <v>8409_Administration publique_2</v>
      </c>
      <c r="B881" t="str">
        <f>INDEX(PDC!$F$1:$G$40,MATCH('RP2016'!C881,PDC!F:F,0),MATCH(PDC!$G$1,PDC!$F$1:$G$1,0))</f>
        <v>Administration publique</v>
      </c>
      <c r="C881" t="s">
        <v>229</v>
      </c>
      <c r="D881" t="s">
        <v>135</v>
      </c>
      <c r="E881" t="s">
        <v>200</v>
      </c>
      <c r="F881" s="58">
        <v>4711.6203191962904</v>
      </c>
      <c r="G881">
        <f t="shared" si="221"/>
        <v>4711.6203191962904</v>
      </c>
      <c r="AC881" t="str">
        <f t="shared" si="217"/>
        <v>8414_Chauffeurs_2</v>
      </c>
      <c r="AD881" t="str">
        <f>INDEX(PDC!$I$1:$L$33,MATCH('RP2016'!AF881,PDC!I:I,0),MATCH(PDC!$K$1,PDC!$I$1:$L$1,0))</f>
        <v>Chauffeurs</v>
      </c>
      <c r="AE881" t="s">
        <v>200</v>
      </c>
      <c r="AF881" t="s">
        <v>288</v>
      </c>
      <c r="AG881" t="s">
        <v>145</v>
      </c>
      <c r="AH881" s="58">
        <v>64.422763852303106</v>
      </c>
      <c r="AI881">
        <f t="shared" si="218"/>
        <v>64.422763852303106</v>
      </c>
      <c r="BE881" t="str">
        <f t="shared" si="219"/>
        <v>8425_C4_TP1_SEXE1</v>
      </c>
      <c r="BF881">
        <v>1</v>
      </c>
      <c r="BG881" t="s">
        <v>199</v>
      </c>
      <c r="BH881" t="s">
        <v>316</v>
      </c>
      <c r="BI881" t="s">
        <v>169</v>
      </c>
      <c r="BJ881" s="61">
        <v>221.43888714001201</v>
      </c>
      <c r="BK881" s="61">
        <f t="shared" si="220"/>
        <v>221.43888714001201</v>
      </c>
    </row>
    <row r="882" spans="1:63" x14ac:dyDescent="0.35">
      <c r="A882" t="str">
        <f t="shared" si="216"/>
        <v>8409_Enseignement_1</v>
      </c>
      <c r="B882" t="str">
        <f>INDEX(PDC!$F$1:$G$40,MATCH('RP2016'!C882,PDC!F:F,0),MATCH(PDC!$G$1,PDC!$F$1:$G$1,0))</f>
        <v>Enseignement</v>
      </c>
      <c r="C882" t="s">
        <v>230</v>
      </c>
      <c r="D882" t="s">
        <v>135</v>
      </c>
      <c r="E882" t="s">
        <v>199</v>
      </c>
      <c r="F882" s="58">
        <v>3013.0137537988098</v>
      </c>
      <c r="G882">
        <f t="shared" si="221"/>
        <v>3013.0137537988098</v>
      </c>
      <c r="AC882" t="str">
        <f t="shared" si="217"/>
        <v>8414_Ouvriers qualifiés de la manutention, du magasinage et du transport_1</v>
      </c>
      <c r="AD882" t="str">
        <f>INDEX(PDC!$I$1:$L$33,MATCH('RP2016'!AF882,PDC!I:I,0),MATCH(PDC!$K$1,PDC!$I$1:$L$1,0))</f>
        <v>Ouvriers qualifiés de la manutention, du magasinage et du transport</v>
      </c>
      <c r="AE882" t="s">
        <v>199</v>
      </c>
      <c r="AF882" t="s">
        <v>289</v>
      </c>
      <c r="AG882" t="s">
        <v>145</v>
      </c>
      <c r="AH882" s="58">
        <v>684.98018605452705</v>
      </c>
      <c r="AI882">
        <f t="shared" si="218"/>
        <v>684.98018605452705</v>
      </c>
      <c r="BE882" t="str">
        <f t="shared" si="219"/>
        <v>8425_C4_TP2_SEXE1</v>
      </c>
      <c r="BF882">
        <v>1</v>
      </c>
      <c r="BG882" t="s">
        <v>200</v>
      </c>
      <c r="BH882" t="s">
        <v>316</v>
      </c>
      <c r="BI882" t="s">
        <v>169</v>
      </c>
      <c r="BJ882" s="83">
        <v>2.7566399979429499</v>
      </c>
      <c r="BK882" s="61" t="str">
        <f t="shared" si="220"/>
        <v>(s)</v>
      </c>
    </row>
    <row r="883" spans="1:63" x14ac:dyDescent="0.35">
      <c r="A883" t="str">
        <f t="shared" si="216"/>
        <v>8409_Enseignement_2</v>
      </c>
      <c r="B883" t="str">
        <f>INDEX(PDC!$F$1:$G$40,MATCH('RP2016'!C883,PDC!F:F,0),MATCH(PDC!$G$1,PDC!$F$1:$G$1,0))</f>
        <v>Enseignement</v>
      </c>
      <c r="C883" t="s">
        <v>230</v>
      </c>
      <c r="D883" t="s">
        <v>135</v>
      </c>
      <c r="E883" t="s">
        <v>200</v>
      </c>
      <c r="F883" s="58">
        <v>4940.1463804817004</v>
      </c>
      <c r="G883">
        <f t="shared" si="221"/>
        <v>4940.1463804817004</v>
      </c>
      <c r="AC883" t="str">
        <f t="shared" si="217"/>
        <v>8414_Ouvriers qualifiés de la manutention, du magasinage et du transport_2</v>
      </c>
      <c r="AD883" t="str">
        <f>INDEX(PDC!$I$1:$L$33,MATCH('RP2016'!AF883,PDC!I:I,0),MATCH(PDC!$K$1,PDC!$I$1:$L$1,0))</f>
        <v>Ouvriers qualifiés de la manutention, du magasinage et du transport</v>
      </c>
      <c r="AE883" t="s">
        <v>200</v>
      </c>
      <c r="AF883" t="s">
        <v>289</v>
      </c>
      <c r="AG883" t="s">
        <v>145</v>
      </c>
      <c r="AH883" s="58">
        <v>159.89388604583999</v>
      </c>
      <c r="AI883">
        <f t="shared" si="218"/>
        <v>159.89388604583999</v>
      </c>
      <c r="BE883" t="str">
        <f t="shared" si="219"/>
        <v>8425_C5_TP1_SEXE1</v>
      </c>
      <c r="BF883">
        <v>1</v>
      </c>
      <c r="BG883" t="s">
        <v>199</v>
      </c>
      <c r="BH883" t="s">
        <v>317</v>
      </c>
      <c r="BI883" t="s">
        <v>169</v>
      </c>
      <c r="BJ883" s="61">
        <v>4730.6945898186696</v>
      </c>
      <c r="BK883" s="61">
        <f t="shared" si="220"/>
        <v>4730.6945898186696</v>
      </c>
    </row>
    <row r="884" spans="1:63" x14ac:dyDescent="0.35">
      <c r="A884" t="str">
        <f t="shared" si="216"/>
        <v>8409_Activités pour la santé humaine_1</v>
      </c>
      <c r="B884" t="str">
        <f>INDEX(PDC!$F$1:$G$40,MATCH('RP2016'!C884,PDC!F:F,0),MATCH(PDC!$G$1,PDC!$F$1:$G$1,0))</f>
        <v>Activités pour la santé humaine</v>
      </c>
      <c r="C884" t="s">
        <v>231</v>
      </c>
      <c r="D884" t="s">
        <v>135</v>
      </c>
      <c r="E884" t="s">
        <v>199</v>
      </c>
      <c r="F884" s="58">
        <v>1746.5749881532699</v>
      </c>
      <c r="G884">
        <f t="shared" ref="G884:G897" si="222">F884</f>
        <v>1746.5749881532699</v>
      </c>
      <c r="AC884" t="str">
        <f t="shared" si="217"/>
        <v>8414_Ouvriers non qualifiés de type industriel_1</v>
      </c>
      <c r="AD884" t="str">
        <f>INDEX(PDC!$I$1:$L$33,MATCH('RP2016'!AF884,PDC!I:I,0),MATCH(PDC!$K$1,PDC!$I$1:$L$1,0))</f>
        <v>Ouvriers non qualifiés de type industriel</v>
      </c>
      <c r="AE884" t="s">
        <v>199</v>
      </c>
      <c r="AF884" t="s">
        <v>290</v>
      </c>
      <c r="AG884" t="s">
        <v>145</v>
      </c>
      <c r="AH884" s="58">
        <v>1917.8106616146999</v>
      </c>
      <c r="AI884">
        <f t="shared" si="218"/>
        <v>1917.8106616146999</v>
      </c>
      <c r="BE884" t="str">
        <f t="shared" si="219"/>
        <v>8425_C5_TP2_SEXE1</v>
      </c>
      <c r="BF884">
        <v>1</v>
      </c>
      <c r="BG884" t="s">
        <v>200</v>
      </c>
      <c r="BH884" t="s">
        <v>317</v>
      </c>
      <c r="BI884" t="s">
        <v>169</v>
      </c>
      <c r="BJ884" s="61">
        <v>134.28913898870101</v>
      </c>
      <c r="BK884" s="61">
        <f t="shared" si="220"/>
        <v>134.28913898870101</v>
      </c>
    </row>
    <row r="885" spans="1:63" x14ac:dyDescent="0.35">
      <c r="A885" t="str">
        <f t="shared" si="216"/>
        <v>8409_Activités pour la santé humaine_2</v>
      </c>
      <c r="B885" t="str">
        <f>INDEX(PDC!$F$1:$G$40,MATCH('RP2016'!C885,PDC!F:F,0),MATCH(PDC!$G$1,PDC!$F$1:$G$1,0))</f>
        <v>Activités pour la santé humaine</v>
      </c>
      <c r="C885" t="s">
        <v>231</v>
      </c>
      <c r="D885" t="s">
        <v>135</v>
      </c>
      <c r="E885" t="s">
        <v>200</v>
      </c>
      <c r="F885" s="58">
        <v>6008.69927437361</v>
      </c>
      <c r="G885">
        <f t="shared" si="222"/>
        <v>6008.69927437361</v>
      </c>
      <c r="AC885" t="str">
        <f t="shared" si="217"/>
        <v>8414_Ouvriers non qualifiés de type industriel_2</v>
      </c>
      <c r="AD885" t="str">
        <f>INDEX(PDC!$I$1:$L$33,MATCH('RP2016'!AF885,PDC!I:I,0),MATCH(PDC!$K$1,PDC!$I$1:$L$1,0))</f>
        <v>Ouvriers non qualifiés de type industriel</v>
      </c>
      <c r="AE885" t="s">
        <v>200</v>
      </c>
      <c r="AF885" t="s">
        <v>290</v>
      </c>
      <c r="AG885" t="s">
        <v>145</v>
      </c>
      <c r="AH885" s="58">
        <v>1906.2905299870199</v>
      </c>
      <c r="AI885">
        <f t="shared" si="218"/>
        <v>1906.2905299870199</v>
      </c>
      <c r="BE885" t="str">
        <f t="shared" si="219"/>
        <v>8425_DE_TP1_SEXE1</v>
      </c>
      <c r="BF885">
        <v>1</v>
      </c>
      <c r="BG885" t="s">
        <v>199</v>
      </c>
      <c r="BH885" t="s">
        <v>318</v>
      </c>
      <c r="BI885" t="s">
        <v>169</v>
      </c>
      <c r="BJ885" s="61">
        <v>96.587102570755604</v>
      </c>
      <c r="BK885" s="61">
        <f t="shared" si="220"/>
        <v>96.587102570755604</v>
      </c>
    </row>
    <row r="886" spans="1:63" x14ac:dyDescent="0.35">
      <c r="A886" t="str">
        <f t="shared" si="216"/>
        <v>8409_Hébergement médico-social et social et action sociale sans hébergement_1</v>
      </c>
      <c r="B886" t="str">
        <f>INDEX(PDC!$F$1:$G$40,MATCH('RP2016'!C886,PDC!F:F,0),MATCH(PDC!$G$1,PDC!$F$1:$G$1,0))</f>
        <v>Hébergement médico-social et social et action sociale sans hébergement</v>
      </c>
      <c r="C886" t="s">
        <v>232</v>
      </c>
      <c r="D886" t="s">
        <v>135</v>
      </c>
      <c r="E886" t="s">
        <v>199</v>
      </c>
      <c r="F886" s="58">
        <v>2808.5719388400998</v>
      </c>
      <c r="G886">
        <f t="shared" si="222"/>
        <v>2808.5719388400998</v>
      </c>
      <c r="AC886" t="str">
        <f t="shared" si="217"/>
        <v>8414_Ouvriers non qualifiés de type artisanal_1</v>
      </c>
      <c r="AD886" t="str">
        <f>INDEX(PDC!$I$1:$L$33,MATCH('RP2016'!AF886,PDC!I:I,0),MATCH(PDC!$K$1,PDC!$I$1:$L$1,0))</f>
        <v>Ouvriers non qualifiés de type artisanal</v>
      </c>
      <c r="AE886" t="s">
        <v>199</v>
      </c>
      <c r="AF886" t="s">
        <v>291</v>
      </c>
      <c r="AG886" t="s">
        <v>145</v>
      </c>
      <c r="AH886" s="58">
        <v>897.76011780160604</v>
      </c>
      <c r="AI886">
        <f t="shared" si="218"/>
        <v>897.76011780160604</v>
      </c>
      <c r="BE886" t="str">
        <f t="shared" si="219"/>
        <v>8425_DE_TP2_SEXE1</v>
      </c>
      <c r="BF886">
        <v>1</v>
      </c>
      <c r="BG886" t="s">
        <v>200</v>
      </c>
      <c r="BH886" t="s">
        <v>318</v>
      </c>
      <c r="BI886" t="s">
        <v>169</v>
      </c>
      <c r="BJ886" s="83">
        <v>4.8834019204389598</v>
      </c>
      <c r="BK886" s="61" t="str">
        <f t="shared" si="220"/>
        <v>(s)</v>
      </c>
    </row>
    <row r="887" spans="1:63" x14ac:dyDescent="0.35">
      <c r="A887" t="str">
        <f t="shared" si="216"/>
        <v>8409_Hébergement médico-social et social et action sociale sans hébergement_2</v>
      </c>
      <c r="B887" t="str">
        <f>INDEX(PDC!$F$1:$G$40,MATCH('RP2016'!C887,PDC!F:F,0),MATCH(PDC!$G$1,PDC!$F$1:$G$1,0))</f>
        <v>Hébergement médico-social et social et action sociale sans hébergement</v>
      </c>
      <c r="C887" t="s">
        <v>232</v>
      </c>
      <c r="D887" t="s">
        <v>135</v>
      </c>
      <c r="E887" t="s">
        <v>200</v>
      </c>
      <c r="F887" s="58">
        <v>12327.015949946801</v>
      </c>
      <c r="G887">
        <f t="shared" si="222"/>
        <v>12327.015949946801</v>
      </c>
      <c r="AC887" t="str">
        <f t="shared" si="217"/>
        <v>8414_Ouvriers non qualifiés de type artisanal_2</v>
      </c>
      <c r="AD887" t="str">
        <f>INDEX(PDC!$I$1:$L$33,MATCH('RP2016'!AF887,PDC!I:I,0),MATCH(PDC!$K$1,PDC!$I$1:$L$1,0))</f>
        <v>Ouvriers non qualifiés de type artisanal</v>
      </c>
      <c r="AE887" t="s">
        <v>200</v>
      </c>
      <c r="AF887" t="s">
        <v>291</v>
      </c>
      <c r="AG887" t="s">
        <v>145</v>
      </c>
      <c r="AH887" s="58">
        <v>376.49470090521203</v>
      </c>
      <c r="AI887">
        <f t="shared" si="218"/>
        <v>376.49470090521203</v>
      </c>
      <c r="BE887" t="str">
        <f t="shared" si="219"/>
        <v>8425_FZ_TP1_SEXE1</v>
      </c>
      <c r="BF887">
        <v>1</v>
      </c>
      <c r="BG887" t="s">
        <v>199</v>
      </c>
      <c r="BH887" t="s">
        <v>216</v>
      </c>
      <c r="BI887" t="s">
        <v>169</v>
      </c>
      <c r="BJ887" s="61">
        <v>879.91078386557194</v>
      </c>
      <c r="BK887" s="61">
        <f t="shared" si="220"/>
        <v>879.91078386557194</v>
      </c>
    </row>
    <row r="888" spans="1:63" x14ac:dyDescent="0.35">
      <c r="A888" t="str">
        <f t="shared" si="216"/>
        <v>8409_Arts, spectacles et activités récréatives_1</v>
      </c>
      <c r="B888" t="str">
        <f>INDEX(PDC!$F$1:$G$40,MATCH('RP2016'!C888,PDC!F:F,0),MATCH(PDC!$G$1,PDC!$F$1:$G$1,0))</f>
        <v>Arts, spectacles et activités récréatives</v>
      </c>
      <c r="C888" t="s">
        <v>233</v>
      </c>
      <c r="D888" t="s">
        <v>135</v>
      </c>
      <c r="E888" t="s">
        <v>199</v>
      </c>
      <c r="F888" s="58">
        <v>1374.5900527721001</v>
      </c>
      <c r="G888">
        <f t="shared" si="222"/>
        <v>1374.5900527721001</v>
      </c>
      <c r="AA888" s="77"/>
      <c r="AC888" t="str">
        <f t="shared" si="217"/>
        <v>8414_Ouvriers agricoles_1</v>
      </c>
      <c r="AD888" t="str">
        <f>INDEX(PDC!$I$1:$L$33,MATCH('RP2016'!AF888,PDC!I:I,0),MATCH(PDC!$K$1,PDC!$I$1:$L$1,0))</f>
        <v>Ouvriers agricoles</v>
      </c>
      <c r="AE888" t="s">
        <v>199</v>
      </c>
      <c r="AF888" t="s">
        <v>109</v>
      </c>
      <c r="AG888" t="s">
        <v>145</v>
      </c>
      <c r="AH888" s="58">
        <v>44.260264523037499</v>
      </c>
      <c r="AI888">
        <f t="shared" si="218"/>
        <v>44.260264523037499</v>
      </c>
      <c r="BE888" t="str">
        <f t="shared" si="219"/>
        <v>8425_FZ_TP2_SEXE1</v>
      </c>
      <c r="BF888">
        <v>1</v>
      </c>
      <c r="BG888" t="s">
        <v>200</v>
      </c>
      <c r="BH888" t="s">
        <v>216</v>
      </c>
      <c r="BI888" t="s">
        <v>169</v>
      </c>
      <c r="BJ888" s="61">
        <v>45.252627814733103</v>
      </c>
      <c r="BK888" s="61">
        <f t="shared" si="220"/>
        <v>45.252627814733103</v>
      </c>
    </row>
    <row r="889" spans="1:63" x14ac:dyDescent="0.35">
      <c r="A889" t="str">
        <f t="shared" si="216"/>
        <v>8409_Arts, spectacles et activités récréatives_2</v>
      </c>
      <c r="B889" t="str">
        <f>INDEX(PDC!$F$1:$G$40,MATCH('RP2016'!C889,PDC!F:F,0),MATCH(PDC!$G$1,PDC!$F$1:$G$1,0))</f>
        <v>Arts, spectacles et activités récréatives</v>
      </c>
      <c r="C889" t="s">
        <v>233</v>
      </c>
      <c r="D889" t="s">
        <v>135</v>
      </c>
      <c r="E889" t="s">
        <v>200</v>
      </c>
      <c r="F889" s="58">
        <v>1210.27607269396</v>
      </c>
      <c r="G889">
        <f t="shared" si="222"/>
        <v>1210.27607269396</v>
      </c>
      <c r="AC889" t="str">
        <f t="shared" si="217"/>
        <v>8414_Ouvriers agricoles_2</v>
      </c>
      <c r="AD889" t="str">
        <f>INDEX(PDC!$I$1:$L$33,MATCH('RP2016'!AF889,PDC!I:I,0),MATCH(PDC!$K$1,PDC!$I$1:$L$1,0))</f>
        <v>Ouvriers agricoles</v>
      </c>
      <c r="AE889" t="s">
        <v>200</v>
      </c>
      <c r="AF889" t="s">
        <v>109</v>
      </c>
      <c r="AG889" t="s">
        <v>145</v>
      </c>
      <c r="AH889" s="58">
        <v>4.9381443298969101</v>
      </c>
      <c r="AI889" t="str">
        <f t="shared" si="218"/>
        <v>(s)</v>
      </c>
      <c r="BE889" t="str">
        <f t="shared" si="219"/>
        <v>8425_GZ_TP1_SEXE1</v>
      </c>
      <c r="BF889">
        <v>1</v>
      </c>
      <c r="BG889" t="s">
        <v>199</v>
      </c>
      <c r="BH889" t="s">
        <v>217</v>
      </c>
      <c r="BI889" t="s">
        <v>169</v>
      </c>
      <c r="BJ889" s="61">
        <v>1185.60057572041</v>
      </c>
      <c r="BK889" s="61">
        <f t="shared" si="220"/>
        <v>1185.60057572041</v>
      </c>
    </row>
    <row r="890" spans="1:63" x14ac:dyDescent="0.35">
      <c r="A890" t="str">
        <f t="shared" si="216"/>
        <v>8409_Autres activités de services _1</v>
      </c>
      <c r="B890" t="str">
        <f>INDEX(PDC!$F$1:$G$40,MATCH('RP2016'!C890,PDC!F:F,0),MATCH(PDC!$G$1,PDC!$F$1:$G$1,0))</f>
        <v xml:space="preserve">Autres activités de services </v>
      </c>
      <c r="C890" t="s">
        <v>234</v>
      </c>
      <c r="D890" t="s">
        <v>135</v>
      </c>
      <c r="E890" t="s">
        <v>199</v>
      </c>
      <c r="F890" s="58">
        <v>3961.8840895350299</v>
      </c>
      <c r="G890">
        <f t="shared" si="222"/>
        <v>3961.8840895350299</v>
      </c>
      <c r="AC890" t="str">
        <f t="shared" si="217"/>
        <v>8415_Professions libérales*_1</v>
      </c>
      <c r="AD890" t="str">
        <f>INDEX(PDC!$I$1:$L$33,MATCH('RP2016'!AF890,PDC!I:I,0),MATCH(PDC!$K$1,PDC!$I$1:$L$1,0))</f>
        <v>Professions libérales*</v>
      </c>
      <c r="AE890" t="s">
        <v>199</v>
      </c>
      <c r="AF890" t="s">
        <v>273</v>
      </c>
      <c r="AG890" t="s">
        <v>147</v>
      </c>
      <c r="AH890" s="58">
        <v>13.830906188209999</v>
      </c>
      <c r="AI890">
        <f t="shared" si="218"/>
        <v>13.830906188209999</v>
      </c>
      <c r="BE890" t="str">
        <f t="shared" si="219"/>
        <v>8425_GZ_TP2_SEXE1</v>
      </c>
      <c r="BF890">
        <v>1</v>
      </c>
      <c r="BG890" t="s">
        <v>200</v>
      </c>
      <c r="BH890" t="s">
        <v>217</v>
      </c>
      <c r="BI890" t="s">
        <v>169</v>
      </c>
      <c r="BJ890" s="61">
        <v>56.250653574661399</v>
      </c>
      <c r="BK890" s="61">
        <f t="shared" si="220"/>
        <v>56.250653574661399</v>
      </c>
    </row>
    <row r="891" spans="1:63" x14ac:dyDescent="0.35">
      <c r="A891" t="str">
        <f t="shared" si="216"/>
        <v>8409_Autres activités de services _2</v>
      </c>
      <c r="B891" t="str">
        <f>INDEX(PDC!$F$1:$G$40,MATCH('RP2016'!C891,PDC!F:F,0),MATCH(PDC!$G$1,PDC!$F$1:$G$1,0))</f>
        <v xml:space="preserve">Autres activités de services </v>
      </c>
      <c r="C891" t="s">
        <v>234</v>
      </c>
      <c r="D891" t="s">
        <v>135</v>
      </c>
      <c r="E891" t="s">
        <v>200</v>
      </c>
      <c r="F891" s="58">
        <v>4866.5782185625603</v>
      </c>
      <c r="G891">
        <f t="shared" si="222"/>
        <v>4866.5782185625603</v>
      </c>
      <c r="AC891" t="str">
        <f t="shared" si="217"/>
        <v>8415_Professions libérales*_2</v>
      </c>
      <c r="AD891" t="str">
        <f>INDEX(PDC!$I$1:$L$33,MATCH('RP2016'!AF891,PDC!I:I,0),MATCH(PDC!$K$1,PDC!$I$1:$L$1,0))</f>
        <v>Professions libérales*</v>
      </c>
      <c r="AE891" t="s">
        <v>200</v>
      </c>
      <c r="AF891" t="s">
        <v>273</v>
      </c>
      <c r="AG891" t="s">
        <v>147</v>
      </c>
      <c r="AH891" s="58">
        <v>58.214932896765802</v>
      </c>
      <c r="AI891">
        <f t="shared" si="218"/>
        <v>58.214932896765802</v>
      </c>
      <c r="BE891" t="str">
        <f t="shared" si="219"/>
        <v>8425_HZ_TP1_SEXE1</v>
      </c>
      <c r="BF891">
        <v>1</v>
      </c>
      <c r="BG891" t="s">
        <v>199</v>
      </c>
      <c r="BH891" t="s">
        <v>218</v>
      </c>
      <c r="BI891" t="s">
        <v>169</v>
      </c>
      <c r="BJ891" s="61">
        <v>582.56157214009897</v>
      </c>
      <c r="BK891" s="61">
        <f t="shared" si="220"/>
        <v>582.56157214009897</v>
      </c>
    </row>
    <row r="892" spans="1:63" x14ac:dyDescent="0.35">
      <c r="A892" t="str">
        <f t="shared" si="216"/>
        <v>8409_Activités des ménages en tant qu'employeurs ; activités indifférenciées des ménages en tant que producteurs de biens et services pour usage propre_1</v>
      </c>
      <c r="B892" t="str">
        <f>INDEX(PDC!$F$1:$G$40,MATCH('RP2016'!C892,PDC!F:F,0),MATCH(PDC!$G$1,PDC!$F$1:$G$1,0))</f>
        <v>Activités des ménages en tant qu'employeurs ; activités indifférenciées des ménages en tant que producteurs de biens et services pour usage propre</v>
      </c>
      <c r="C892" t="s">
        <v>235</v>
      </c>
      <c r="D892" t="s">
        <v>135</v>
      </c>
      <c r="E892" t="s">
        <v>199</v>
      </c>
      <c r="F892" s="58">
        <v>53.963932928403104</v>
      </c>
      <c r="G892">
        <f t="shared" si="222"/>
        <v>53.963932928403104</v>
      </c>
      <c r="AC892" t="str">
        <f t="shared" si="217"/>
        <v>8415_Cadres de la fonction publique_1</v>
      </c>
      <c r="AD892" t="str">
        <f>INDEX(PDC!$I$1:$L$33,MATCH('RP2016'!AF892,PDC!I:I,0),MATCH(PDC!$K$1,PDC!$I$1:$L$1,0))</f>
        <v>Cadres de la fonction publique</v>
      </c>
      <c r="AE892" t="s">
        <v>199</v>
      </c>
      <c r="AF892" t="s">
        <v>274</v>
      </c>
      <c r="AG892" t="s">
        <v>147</v>
      </c>
      <c r="AH892" s="58">
        <v>48.006178014430901</v>
      </c>
      <c r="AI892">
        <f t="shared" si="218"/>
        <v>48.006178014430901</v>
      </c>
      <c r="BE892" t="str">
        <f t="shared" si="219"/>
        <v>8425_HZ_TP2_SEXE1</v>
      </c>
      <c r="BF892">
        <v>1</v>
      </c>
      <c r="BG892" t="s">
        <v>200</v>
      </c>
      <c r="BH892" t="s">
        <v>218</v>
      </c>
      <c r="BI892" t="s">
        <v>169</v>
      </c>
      <c r="BJ892" s="61">
        <v>31.728665594667</v>
      </c>
      <c r="BK892" s="61">
        <f t="shared" si="220"/>
        <v>31.728665594667</v>
      </c>
    </row>
    <row r="893" spans="1:63" x14ac:dyDescent="0.35">
      <c r="A893" t="str">
        <f t="shared" si="216"/>
        <v>8409_Activités des ménages en tant qu'employeurs ; activités indifférenciées des ménages en tant que producteurs de biens et services pour usage propre_2</v>
      </c>
      <c r="B893" t="str">
        <f>INDEX(PDC!$F$1:$G$40,MATCH('RP2016'!C893,PDC!F:F,0),MATCH(PDC!$G$1,PDC!$F$1:$G$1,0))</f>
        <v>Activités des ménages en tant qu'employeurs ; activités indifférenciées des ménages en tant que producteurs de biens et services pour usage propre</v>
      </c>
      <c r="C893" t="s">
        <v>235</v>
      </c>
      <c r="D893" t="s">
        <v>135</v>
      </c>
      <c r="E893" t="s">
        <v>200</v>
      </c>
      <c r="F893" s="58">
        <v>1383.1604190881101</v>
      </c>
      <c r="G893">
        <f t="shared" si="222"/>
        <v>1383.1604190881101</v>
      </c>
      <c r="AC893" t="str">
        <f t="shared" si="217"/>
        <v>8415_Cadres de la fonction publique_2</v>
      </c>
      <c r="AD893" t="str">
        <f>INDEX(PDC!$I$1:$L$33,MATCH('RP2016'!AF893,PDC!I:I,0),MATCH(PDC!$K$1,PDC!$I$1:$L$1,0))</f>
        <v>Cadres de la fonction publique</v>
      </c>
      <c r="AE893" t="s">
        <v>200</v>
      </c>
      <c r="AF893" t="s">
        <v>274</v>
      </c>
      <c r="AG893" t="s">
        <v>147</v>
      </c>
      <c r="AH893" s="58">
        <v>45.423227598020802</v>
      </c>
      <c r="AI893">
        <f t="shared" si="218"/>
        <v>45.423227598020802</v>
      </c>
      <c r="BE893" t="str">
        <f t="shared" si="219"/>
        <v>8425_IZ_TP1_SEXE1</v>
      </c>
      <c r="BF893">
        <v>1</v>
      </c>
      <c r="BG893" t="s">
        <v>199</v>
      </c>
      <c r="BH893" t="s">
        <v>219</v>
      </c>
      <c r="BI893" t="s">
        <v>169</v>
      </c>
      <c r="BJ893" s="61">
        <v>155.496749331205</v>
      </c>
      <c r="BK893" s="61">
        <f t="shared" si="220"/>
        <v>155.496749331205</v>
      </c>
    </row>
    <row r="894" spans="1:63" x14ac:dyDescent="0.35">
      <c r="A894" t="str">
        <f t="shared" si="216"/>
        <v>8409_Activités extra-territoriales_1</v>
      </c>
      <c r="B894" t="str">
        <f>INDEX(PDC!$F$1:$G$40,MATCH('RP2016'!C894,PDC!F:F,0),MATCH(PDC!$G$1,PDC!$F$1:$G$1,0))</f>
        <v>Activités extra-territoriales</v>
      </c>
      <c r="C894" t="s">
        <v>237</v>
      </c>
      <c r="D894" t="s">
        <v>135</v>
      </c>
      <c r="E894" t="s">
        <v>199</v>
      </c>
      <c r="F894" s="58">
        <v>7.3297171781057102</v>
      </c>
      <c r="G894">
        <f t="shared" si="222"/>
        <v>7.3297171781057102</v>
      </c>
      <c r="AC894" t="str">
        <f t="shared" si="217"/>
        <v>8415_Professeurs, professions scientifiques_1</v>
      </c>
      <c r="AD894" t="str">
        <f>INDEX(PDC!$I$1:$L$33,MATCH('RP2016'!AF894,PDC!I:I,0),MATCH(PDC!$K$1,PDC!$I$1:$L$1,0))</f>
        <v>Professeurs, professions scientifiques</v>
      </c>
      <c r="AE894" t="s">
        <v>199</v>
      </c>
      <c r="AF894" t="s">
        <v>275</v>
      </c>
      <c r="AG894" t="s">
        <v>147</v>
      </c>
      <c r="AH894" s="58">
        <v>116.59655921261501</v>
      </c>
      <c r="AI894">
        <f t="shared" si="218"/>
        <v>116.59655921261501</v>
      </c>
      <c r="BE894" t="str">
        <f t="shared" si="219"/>
        <v>8425_IZ_TP2_SEXE1</v>
      </c>
      <c r="BF894">
        <v>1</v>
      </c>
      <c r="BG894" t="s">
        <v>200</v>
      </c>
      <c r="BH894" t="s">
        <v>219</v>
      </c>
      <c r="BI894" t="s">
        <v>169</v>
      </c>
      <c r="BJ894" s="61">
        <v>13.8403180313937</v>
      </c>
      <c r="BK894" s="61">
        <f t="shared" si="220"/>
        <v>13.8403180313937</v>
      </c>
    </row>
    <row r="895" spans="1:63" x14ac:dyDescent="0.35">
      <c r="A895" t="str">
        <f t="shared" si="216"/>
        <v>8409_Activités extra-territoriales_2</v>
      </c>
      <c r="B895" t="str">
        <f>INDEX(PDC!$F$1:$G$40,MATCH('RP2016'!C895,PDC!F:F,0),MATCH(PDC!$G$1,PDC!$F$1:$G$1,0))</f>
        <v>Activités extra-territoriales</v>
      </c>
      <c r="C895" t="s">
        <v>237</v>
      </c>
      <c r="D895" t="s">
        <v>135</v>
      </c>
      <c r="E895" t="s">
        <v>200</v>
      </c>
      <c r="F895" s="58">
        <v>34.655499378870402</v>
      </c>
      <c r="G895">
        <f t="shared" si="222"/>
        <v>34.655499378870402</v>
      </c>
      <c r="AC895" t="str">
        <f t="shared" si="217"/>
        <v>8415_Professeurs, professions scientifiques_2</v>
      </c>
      <c r="AD895" t="str">
        <f>INDEX(PDC!$I$1:$L$33,MATCH('RP2016'!AF895,PDC!I:I,0),MATCH(PDC!$K$1,PDC!$I$1:$L$1,0))</f>
        <v>Professeurs, professions scientifiques</v>
      </c>
      <c r="AE895" t="s">
        <v>200</v>
      </c>
      <c r="AF895" t="s">
        <v>275</v>
      </c>
      <c r="AG895" t="s">
        <v>147</v>
      </c>
      <c r="AH895" s="58">
        <v>171.561741324248</v>
      </c>
      <c r="AI895">
        <f t="shared" si="218"/>
        <v>171.561741324248</v>
      </c>
      <c r="BE895" t="str">
        <f t="shared" si="219"/>
        <v>8425_JZ_TP1_SEXE1</v>
      </c>
      <c r="BF895">
        <v>1</v>
      </c>
      <c r="BG895" t="s">
        <v>199</v>
      </c>
      <c r="BH895" t="s">
        <v>319</v>
      </c>
      <c r="BI895" t="s">
        <v>169</v>
      </c>
      <c r="BJ895" s="61">
        <v>39.360434263095698</v>
      </c>
      <c r="BK895" s="61">
        <f t="shared" si="220"/>
        <v>39.360434263095698</v>
      </c>
    </row>
    <row r="896" spans="1:63" x14ac:dyDescent="0.35">
      <c r="A896" t="str">
        <f t="shared" si="216"/>
        <v>8410_Agriculture, sylviculture et pêche_1</v>
      </c>
      <c r="B896" t="str">
        <f>INDEX(PDC!$F$1:$G$40,MATCH('RP2016'!C896,PDC!F:F,0),MATCH(PDC!$G$1,PDC!$F$1:$G$1,0))</f>
        <v>Agriculture, sylviculture et pêche</v>
      </c>
      <c r="C896" t="s">
        <v>198</v>
      </c>
      <c r="D896" t="s">
        <v>137</v>
      </c>
      <c r="E896" t="s">
        <v>199</v>
      </c>
      <c r="F896" s="58">
        <v>198.32193341936099</v>
      </c>
      <c r="G896">
        <f t="shared" si="222"/>
        <v>198.32193341936099</v>
      </c>
      <c r="AC896" t="str">
        <f t="shared" si="217"/>
        <v>8415_Professions de l'information, des arts et des spectacles_1</v>
      </c>
      <c r="AD896" t="str">
        <f>INDEX(PDC!$I$1:$L$33,MATCH('RP2016'!AF896,PDC!I:I,0),MATCH(PDC!$K$1,PDC!$I$1:$L$1,0))</f>
        <v>Professions de l'information, des arts et des spectacles</v>
      </c>
      <c r="AE896" t="s">
        <v>199</v>
      </c>
      <c r="AF896" t="s">
        <v>276</v>
      </c>
      <c r="AG896" t="s">
        <v>147</v>
      </c>
      <c r="AH896" s="58">
        <v>93.118498803037696</v>
      </c>
      <c r="AI896">
        <f t="shared" si="218"/>
        <v>93.118498803037696</v>
      </c>
      <c r="BE896" t="str">
        <f t="shared" si="219"/>
        <v>8425_KZ_TP1_SEXE1</v>
      </c>
      <c r="BF896">
        <v>1</v>
      </c>
      <c r="BG896" t="s">
        <v>199</v>
      </c>
      <c r="BH896" t="s">
        <v>223</v>
      </c>
      <c r="BI896" t="s">
        <v>169</v>
      </c>
      <c r="BJ896" s="61">
        <v>110.287831138095</v>
      </c>
      <c r="BK896" s="61">
        <f t="shared" si="220"/>
        <v>110.287831138095</v>
      </c>
    </row>
    <row r="897" spans="1:63" x14ac:dyDescent="0.35">
      <c r="A897" t="str">
        <f t="shared" si="216"/>
        <v>8410_Agriculture, sylviculture et pêche_2</v>
      </c>
      <c r="B897" t="str">
        <f>INDEX(PDC!$F$1:$G$40,MATCH('RP2016'!C897,PDC!F:F,0),MATCH(PDC!$G$1,PDC!$F$1:$G$1,0))</f>
        <v>Agriculture, sylviculture et pêche</v>
      </c>
      <c r="C897" t="s">
        <v>198</v>
      </c>
      <c r="D897" t="s">
        <v>137</v>
      </c>
      <c r="E897" t="s">
        <v>200</v>
      </c>
      <c r="F897" s="58">
        <v>149.09106841664399</v>
      </c>
      <c r="G897">
        <f t="shared" si="222"/>
        <v>149.09106841664399</v>
      </c>
      <c r="AC897" t="str">
        <f t="shared" si="217"/>
        <v>8415_Professions de l'information, des arts et des spectacles_2</v>
      </c>
      <c r="AD897" t="str">
        <f>INDEX(PDC!$I$1:$L$33,MATCH('RP2016'!AF897,PDC!I:I,0),MATCH(PDC!$K$1,PDC!$I$1:$L$1,0))</f>
        <v>Professions de l'information, des arts et des spectacles</v>
      </c>
      <c r="AE897" t="s">
        <v>200</v>
      </c>
      <c r="AF897" t="s">
        <v>276</v>
      </c>
      <c r="AG897" t="s">
        <v>147</v>
      </c>
      <c r="AH897" s="58">
        <v>67.785228767189906</v>
      </c>
      <c r="AI897">
        <f t="shared" si="218"/>
        <v>67.785228767189906</v>
      </c>
      <c r="BE897" t="str">
        <f t="shared" si="219"/>
        <v>8425_LZ_TP1_SEXE1</v>
      </c>
      <c r="BF897">
        <v>1</v>
      </c>
      <c r="BG897" t="s">
        <v>199</v>
      </c>
      <c r="BH897" t="s">
        <v>224</v>
      </c>
      <c r="BI897" t="s">
        <v>169</v>
      </c>
      <c r="BJ897" s="61">
        <v>75.110378215737299</v>
      </c>
      <c r="BK897" s="61">
        <f t="shared" si="220"/>
        <v>75.110378215737299</v>
      </c>
    </row>
    <row r="898" spans="1:63" x14ac:dyDescent="0.35">
      <c r="A898" t="str">
        <f t="shared" si="216"/>
        <v>8410_Industries extractives _1</v>
      </c>
      <c r="B898" t="str">
        <f>INDEX(PDC!$F$1:$G$40,MATCH('RP2016'!C898,PDC!F:F,0),MATCH(PDC!$G$1,PDC!$F$1:$G$1,0))</f>
        <v xml:space="preserve">Industries extractives </v>
      </c>
      <c r="C898" t="s">
        <v>201</v>
      </c>
      <c r="D898" t="s">
        <v>137</v>
      </c>
      <c r="E898" t="s">
        <v>199</v>
      </c>
      <c r="F898" s="58">
        <v>24.859420714067902</v>
      </c>
      <c r="G898" t="s">
        <v>242</v>
      </c>
      <c r="AC898" t="str">
        <f t="shared" si="217"/>
        <v>8415_Cadres administratifs et commerciaux d'entreprise_1</v>
      </c>
      <c r="AD898" t="str">
        <f>INDEX(PDC!$I$1:$L$33,MATCH('RP2016'!AF898,PDC!I:I,0),MATCH(PDC!$K$1,PDC!$I$1:$L$1,0))</f>
        <v>Cadres administratifs et commerciaux d'entreprise</v>
      </c>
      <c r="AE898" t="s">
        <v>199</v>
      </c>
      <c r="AF898" t="s">
        <v>277</v>
      </c>
      <c r="AG898" t="s">
        <v>147</v>
      </c>
      <c r="AH898" s="58">
        <v>582.29786533957895</v>
      </c>
      <c r="AI898">
        <f t="shared" si="218"/>
        <v>582.29786533957895</v>
      </c>
      <c r="BE898" t="str">
        <f t="shared" si="219"/>
        <v>8425_LZ_TP2_SEXE1</v>
      </c>
      <c r="BF898">
        <v>1</v>
      </c>
      <c r="BG898" t="s">
        <v>200</v>
      </c>
      <c r="BH898" t="s">
        <v>224</v>
      </c>
      <c r="BI898" t="s">
        <v>169</v>
      </c>
      <c r="BJ898" s="61">
        <v>20.862050802524202</v>
      </c>
      <c r="BK898" s="61">
        <f t="shared" si="220"/>
        <v>20.862050802524202</v>
      </c>
    </row>
    <row r="899" spans="1:63" x14ac:dyDescent="0.35">
      <c r="A899" t="str">
        <f t="shared" si="216"/>
        <v>8410_Industries extractives _2</v>
      </c>
      <c r="B899" t="str">
        <f>INDEX(PDC!$F$1:$G$40,MATCH('RP2016'!C899,PDC!F:F,0),MATCH(PDC!$G$1,PDC!$F$1:$G$1,0))</f>
        <v xml:space="preserve">Industries extractives </v>
      </c>
      <c r="C899" t="s">
        <v>201</v>
      </c>
      <c r="D899" t="s">
        <v>137</v>
      </c>
      <c r="E899" t="s">
        <v>200</v>
      </c>
      <c r="F899" s="58">
        <v>3.2116785005346902</v>
      </c>
      <c r="G899" s="58" t="s">
        <v>242</v>
      </c>
      <c r="H899" s="58"/>
      <c r="I899" s="58"/>
      <c r="J899" s="58"/>
      <c r="AC899" t="str">
        <f t="shared" si="217"/>
        <v>8415_Cadres administratifs et commerciaux d'entreprise_2</v>
      </c>
      <c r="AD899" t="str">
        <f>INDEX(PDC!$I$1:$L$33,MATCH('RP2016'!AF899,PDC!I:I,0),MATCH(PDC!$K$1,PDC!$I$1:$L$1,0))</f>
        <v>Cadres administratifs et commerciaux d'entreprise</v>
      </c>
      <c r="AE899" t="s">
        <v>200</v>
      </c>
      <c r="AF899" t="s">
        <v>277</v>
      </c>
      <c r="AG899" t="s">
        <v>147</v>
      </c>
      <c r="AH899" s="58">
        <v>460.70771580061802</v>
      </c>
      <c r="AI899">
        <f t="shared" si="218"/>
        <v>460.70771580061802</v>
      </c>
      <c r="BE899" t="str">
        <f t="shared" si="219"/>
        <v>8425_MN_TP1_SEXE1</v>
      </c>
      <c r="BF899">
        <v>1</v>
      </c>
      <c r="BG899" t="s">
        <v>199</v>
      </c>
      <c r="BH899" t="s">
        <v>320</v>
      </c>
      <c r="BI899" t="s">
        <v>169</v>
      </c>
      <c r="BJ899" s="61">
        <v>1389.87466758549</v>
      </c>
      <c r="BK899" s="61">
        <f t="shared" si="220"/>
        <v>1389.87466758549</v>
      </c>
    </row>
    <row r="900" spans="1:63" x14ac:dyDescent="0.35">
      <c r="A900" t="str">
        <f t="shared" ref="A900:A963" si="223">D900&amp;"_"&amp;B900&amp;"_"&amp;E900</f>
        <v>8410_Fabrication de denrées alimentaires, de boissons et de produits à base de tabac_1</v>
      </c>
      <c r="B900" t="str">
        <f>INDEX(PDC!$F$1:$G$40,MATCH('RP2016'!C900,PDC!F:F,0),MATCH(PDC!$G$1,PDC!$F$1:$G$1,0))</f>
        <v>Fabrication de denrées alimentaires, de boissons et de produits à base de tabac</v>
      </c>
      <c r="C900" t="s">
        <v>202</v>
      </c>
      <c r="D900" t="s">
        <v>137</v>
      </c>
      <c r="E900" t="s">
        <v>199</v>
      </c>
      <c r="F900" s="58">
        <v>525.21710321494504</v>
      </c>
      <c r="G900">
        <f t="shared" ref="G900:G907" si="224">F900</f>
        <v>525.21710321494504</v>
      </c>
      <c r="AC900" t="str">
        <f t="shared" si="217"/>
        <v>8415_Ingénieurs et cadres techniques d'entreprise_1</v>
      </c>
      <c r="AD900" t="str">
        <f>INDEX(PDC!$I$1:$L$33,MATCH('RP2016'!AF900,PDC!I:I,0),MATCH(PDC!$K$1,PDC!$I$1:$L$1,0))</f>
        <v>Ingénieurs et cadres techniques d'entreprise</v>
      </c>
      <c r="AE900" t="s">
        <v>199</v>
      </c>
      <c r="AF900" t="s">
        <v>101</v>
      </c>
      <c r="AG900" t="s">
        <v>147</v>
      </c>
      <c r="AH900" s="58">
        <v>607.06833957703395</v>
      </c>
      <c r="AI900">
        <f t="shared" si="218"/>
        <v>607.06833957703395</v>
      </c>
      <c r="BE900" t="str">
        <f t="shared" si="219"/>
        <v>8425_MN_TP2_SEXE1</v>
      </c>
      <c r="BF900">
        <v>1</v>
      </c>
      <c r="BG900" t="s">
        <v>200</v>
      </c>
      <c r="BH900" t="s">
        <v>320</v>
      </c>
      <c r="BI900" t="s">
        <v>169</v>
      </c>
      <c r="BJ900" s="61">
        <v>107.356960111273</v>
      </c>
      <c r="BK900" s="61">
        <f t="shared" si="220"/>
        <v>107.356960111273</v>
      </c>
    </row>
    <row r="901" spans="1:63" x14ac:dyDescent="0.35">
      <c r="A901" t="str">
        <f t="shared" si="223"/>
        <v>8410_Fabrication de denrées alimentaires, de boissons et de produits à base de tabac_2</v>
      </c>
      <c r="B901" t="str">
        <f>INDEX(PDC!$F$1:$G$40,MATCH('RP2016'!C901,PDC!F:F,0),MATCH(PDC!$G$1,PDC!$F$1:$G$1,0))</f>
        <v>Fabrication de denrées alimentaires, de boissons et de produits à base de tabac</v>
      </c>
      <c r="C901" t="s">
        <v>202</v>
      </c>
      <c r="D901" t="s">
        <v>137</v>
      </c>
      <c r="E901" t="s">
        <v>200</v>
      </c>
      <c r="F901" s="58">
        <v>394.60280200180802</v>
      </c>
      <c r="G901">
        <f t="shared" si="224"/>
        <v>394.60280200180802</v>
      </c>
      <c r="AC901" t="str">
        <f t="shared" ref="AC901:AC964" si="225">AG901&amp;"_"&amp;AD901&amp;"_"&amp;AE901</f>
        <v>8415_Ingénieurs et cadres techniques d'entreprise_2</v>
      </c>
      <c r="AD901" t="str">
        <f>INDEX(PDC!$I$1:$L$33,MATCH('RP2016'!AF901,PDC!I:I,0),MATCH(PDC!$K$1,PDC!$I$1:$L$1,0))</f>
        <v>Ingénieurs et cadres techniques d'entreprise</v>
      </c>
      <c r="AE901" t="s">
        <v>200</v>
      </c>
      <c r="AF901" t="s">
        <v>101</v>
      </c>
      <c r="AG901" t="s">
        <v>147</v>
      </c>
      <c r="AH901" s="58">
        <v>150.647595898834</v>
      </c>
      <c r="AI901">
        <f t="shared" ref="AI901:AI964" si="226">IF(AH901&lt;5,"(s)",AH901)</f>
        <v>150.647595898834</v>
      </c>
      <c r="BE901" t="str">
        <f t="shared" ref="BE901:BE964" si="227">BI901&amp;"_"&amp;BH901&amp;"_TP"&amp;BG901&amp;"_SEXE"&amp;BF901</f>
        <v>8425_OQ_TP1_SEXE1</v>
      </c>
      <c r="BF901">
        <v>1</v>
      </c>
      <c r="BG901" t="s">
        <v>199</v>
      </c>
      <c r="BH901" t="s">
        <v>321</v>
      </c>
      <c r="BI901" t="s">
        <v>169</v>
      </c>
      <c r="BJ901" s="61">
        <v>423.60343427056898</v>
      </c>
      <c r="BK901" s="61">
        <f t="shared" ref="BK901:BK964" si="228">IF(BJ901&lt;5,"(s)",BJ901)</f>
        <v>423.60343427056898</v>
      </c>
    </row>
    <row r="902" spans="1:63" x14ac:dyDescent="0.35">
      <c r="A902" t="str">
        <f t="shared" si="223"/>
        <v>8410_Fabrication de textiles, industries de l'habillement, industrie du cuir et de la chaussure_1</v>
      </c>
      <c r="B902" t="str">
        <f>INDEX(PDC!$F$1:$G$40,MATCH('RP2016'!C902,PDC!F:F,0),MATCH(PDC!$G$1,PDC!$F$1:$G$1,0))</f>
        <v>Fabrication de textiles, industries de l'habillement, industrie du cuir et de la chaussure</v>
      </c>
      <c r="C902" t="s">
        <v>203</v>
      </c>
      <c r="D902" t="s">
        <v>137</v>
      </c>
      <c r="E902" t="s">
        <v>199</v>
      </c>
      <c r="F902" s="58">
        <v>26.034692612365401</v>
      </c>
      <c r="G902">
        <f t="shared" si="224"/>
        <v>26.034692612365401</v>
      </c>
      <c r="AC902" t="str">
        <f t="shared" si="225"/>
        <v>8415_Professeurs des écoles, instituteurs et assimilés_1</v>
      </c>
      <c r="AD902" t="str">
        <f>INDEX(PDC!$I$1:$L$33,MATCH('RP2016'!AF902,PDC!I:I,0),MATCH(PDC!$K$1,PDC!$I$1:$L$1,0))</f>
        <v>Professeurs des écoles, instituteurs et assimilés</v>
      </c>
      <c r="AE902" t="s">
        <v>199</v>
      </c>
      <c r="AF902" t="s">
        <v>103</v>
      </c>
      <c r="AG902" t="s">
        <v>147</v>
      </c>
      <c r="AH902" s="58">
        <v>356.592263155767</v>
      </c>
      <c r="AI902">
        <f t="shared" si="226"/>
        <v>356.592263155767</v>
      </c>
      <c r="BE902" t="str">
        <f t="shared" si="227"/>
        <v>8425_OQ_TP2_SEXE1</v>
      </c>
      <c r="BF902">
        <v>1</v>
      </c>
      <c r="BG902" t="s">
        <v>200</v>
      </c>
      <c r="BH902" t="s">
        <v>321</v>
      </c>
      <c r="BI902" t="s">
        <v>169</v>
      </c>
      <c r="BJ902" s="61">
        <v>52.454352990898499</v>
      </c>
      <c r="BK902" s="61">
        <f t="shared" si="228"/>
        <v>52.454352990898499</v>
      </c>
    </row>
    <row r="903" spans="1:63" x14ac:dyDescent="0.35">
      <c r="A903" t="str">
        <f t="shared" si="223"/>
        <v>8410_Fabrication de textiles, industries de l'habillement, industrie du cuir et de la chaussure_2</v>
      </c>
      <c r="B903" t="str">
        <f>INDEX(PDC!$F$1:$G$40,MATCH('RP2016'!C903,PDC!F:F,0),MATCH(PDC!$G$1,PDC!$F$1:$G$1,0))</f>
        <v>Fabrication de textiles, industries de l'habillement, industrie du cuir et de la chaussure</v>
      </c>
      <c r="C903" t="s">
        <v>203</v>
      </c>
      <c r="D903" t="s">
        <v>137</v>
      </c>
      <c r="E903" t="s">
        <v>200</v>
      </c>
      <c r="F903" s="58">
        <v>26.200246582276101</v>
      </c>
      <c r="G903">
        <f t="shared" si="224"/>
        <v>26.200246582276101</v>
      </c>
      <c r="AC903" t="str">
        <f t="shared" si="225"/>
        <v>8415_Professeurs des écoles, instituteurs et assimilés_2</v>
      </c>
      <c r="AD903" t="str">
        <f>INDEX(PDC!$I$1:$L$33,MATCH('RP2016'!AF903,PDC!I:I,0),MATCH(PDC!$K$1,PDC!$I$1:$L$1,0))</f>
        <v>Professeurs des écoles, instituteurs et assimilés</v>
      </c>
      <c r="AE903" t="s">
        <v>200</v>
      </c>
      <c r="AF903" t="s">
        <v>103</v>
      </c>
      <c r="AG903" t="s">
        <v>147</v>
      </c>
      <c r="AH903" s="58">
        <v>443.60888164173502</v>
      </c>
      <c r="AI903">
        <f t="shared" si="226"/>
        <v>443.60888164173502</v>
      </c>
      <c r="BE903" t="str">
        <f t="shared" si="227"/>
        <v>8425_RU_TP1_SEXE1</v>
      </c>
      <c r="BF903">
        <v>1</v>
      </c>
      <c r="BG903" t="s">
        <v>199</v>
      </c>
      <c r="BH903" t="s">
        <v>322</v>
      </c>
      <c r="BI903" t="s">
        <v>169</v>
      </c>
      <c r="BJ903" s="61">
        <v>124.634659962176</v>
      </c>
      <c r="BK903" s="61">
        <f t="shared" si="228"/>
        <v>124.634659962176</v>
      </c>
    </row>
    <row r="904" spans="1:63" x14ac:dyDescent="0.35">
      <c r="A904" t="str">
        <f t="shared" si="223"/>
        <v>8410_Travail du bois, industries du papier et imprimerie _1</v>
      </c>
      <c r="B904" t="str">
        <f>INDEX(PDC!$F$1:$G$40,MATCH('RP2016'!C904,PDC!F:F,0),MATCH(PDC!$G$1,PDC!$F$1:$G$1,0))</f>
        <v xml:space="preserve">Travail du bois, industries du papier et imprimerie </v>
      </c>
      <c r="C904" t="s">
        <v>204</v>
      </c>
      <c r="D904" t="s">
        <v>137</v>
      </c>
      <c r="E904" t="s">
        <v>199</v>
      </c>
      <c r="F904" s="58">
        <v>128.38646946101201</v>
      </c>
      <c r="G904">
        <f t="shared" si="224"/>
        <v>128.38646946101201</v>
      </c>
      <c r="AC904" t="str">
        <f t="shared" si="225"/>
        <v>8415_Professions intermédiaires de la santé et du travail social_1</v>
      </c>
      <c r="AD904" t="str">
        <f>INDEX(PDC!$I$1:$L$33,MATCH('RP2016'!AF904,PDC!I:I,0),MATCH(PDC!$K$1,PDC!$I$1:$L$1,0))</f>
        <v>Professions intermédiaires de la santé et du travail social</v>
      </c>
      <c r="AE904" t="s">
        <v>199</v>
      </c>
      <c r="AF904" t="s">
        <v>105</v>
      </c>
      <c r="AG904" t="s">
        <v>147</v>
      </c>
      <c r="AH904" s="58">
        <v>247.807322418518</v>
      </c>
      <c r="AI904">
        <f t="shared" si="226"/>
        <v>247.807322418518</v>
      </c>
      <c r="BE904" t="str">
        <f t="shared" si="227"/>
        <v>8425_RU_TP2_SEXE1</v>
      </c>
      <c r="BF904">
        <v>1</v>
      </c>
      <c r="BG904" t="s">
        <v>200</v>
      </c>
      <c r="BH904" t="s">
        <v>322</v>
      </c>
      <c r="BI904" t="s">
        <v>169</v>
      </c>
      <c r="BJ904" s="61">
        <v>22.546824033398298</v>
      </c>
      <c r="BK904" s="61">
        <f t="shared" si="228"/>
        <v>22.546824033398298</v>
      </c>
    </row>
    <row r="905" spans="1:63" x14ac:dyDescent="0.35">
      <c r="A905" t="str">
        <f t="shared" si="223"/>
        <v>8410_Travail du bois, industries du papier et imprimerie _2</v>
      </c>
      <c r="B905" t="str">
        <f>INDEX(PDC!$F$1:$G$40,MATCH('RP2016'!C905,PDC!F:F,0),MATCH(PDC!$G$1,PDC!$F$1:$G$1,0))</f>
        <v xml:space="preserve">Travail du bois, industries du papier et imprimerie </v>
      </c>
      <c r="C905" t="s">
        <v>204</v>
      </c>
      <c r="D905" t="s">
        <v>137</v>
      </c>
      <c r="E905" t="s">
        <v>200</v>
      </c>
      <c r="F905" s="58">
        <v>56.316069422906502</v>
      </c>
      <c r="G905">
        <f t="shared" si="224"/>
        <v>56.316069422906502</v>
      </c>
      <c r="AC905" t="str">
        <f t="shared" si="225"/>
        <v>8415_Professions intermédiaires de la santé et du travail social_2</v>
      </c>
      <c r="AD905" t="str">
        <f>INDEX(PDC!$I$1:$L$33,MATCH('RP2016'!AF905,PDC!I:I,0),MATCH(PDC!$K$1,PDC!$I$1:$L$1,0))</f>
        <v>Professions intermédiaires de la santé et du travail social</v>
      </c>
      <c r="AE905" t="s">
        <v>200</v>
      </c>
      <c r="AF905" t="s">
        <v>105</v>
      </c>
      <c r="AG905" t="s">
        <v>147</v>
      </c>
      <c r="AH905" s="58">
        <v>895.81754935537299</v>
      </c>
      <c r="AI905">
        <f t="shared" si="226"/>
        <v>895.81754935537299</v>
      </c>
      <c r="BE905" t="str">
        <f t="shared" si="227"/>
        <v>8426_AZ_TP1_SEXE1</v>
      </c>
      <c r="BF905">
        <v>1</v>
      </c>
      <c r="BG905" t="s">
        <v>199</v>
      </c>
      <c r="BH905" t="s">
        <v>198</v>
      </c>
      <c r="BI905" t="s">
        <v>171</v>
      </c>
      <c r="BJ905" s="61">
        <v>129.483715540666</v>
      </c>
      <c r="BK905" s="61">
        <f t="shared" si="228"/>
        <v>129.483715540666</v>
      </c>
    </row>
    <row r="906" spans="1:63" x14ac:dyDescent="0.35">
      <c r="A906" t="str">
        <f t="shared" si="223"/>
        <v>8410_Industrie chimique_1</v>
      </c>
      <c r="B906" t="str">
        <f>INDEX(PDC!$F$1:$G$40,MATCH('RP2016'!C906,PDC!F:F,0),MATCH(PDC!$G$1,PDC!$F$1:$G$1,0))</f>
        <v>Industrie chimique</v>
      </c>
      <c r="C906" t="s">
        <v>205</v>
      </c>
      <c r="D906" t="s">
        <v>137</v>
      </c>
      <c r="E906" t="s">
        <v>199</v>
      </c>
      <c r="F906" s="58">
        <v>21.3476815043724</v>
      </c>
      <c r="G906">
        <f t="shared" si="224"/>
        <v>21.3476815043724</v>
      </c>
      <c r="AC906" t="str">
        <f t="shared" si="225"/>
        <v>8415_Clergé, religieux_1</v>
      </c>
      <c r="AD906" t="str">
        <f>INDEX(PDC!$I$1:$L$33,MATCH('RP2016'!AF906,PDC!I:I,0),MATCH(PDC!$K$1,PDC!$I$1:$L$1,0))</f>
        <v>Clergé, religieux</v>
      </c>
      <c r="AE906" t="s">
        <v>199</v>
      </c>
      <c r="AF906" t="s">
        <v>292</v>
      </c>
      <c r="AG906" t="s">
        <v>147</v>
      </c>
      <c r="AH906" s="58">
        <v>16.296225691178599</v>
      </c>
      <c r="AI906">
        <f t="shared" si="226"/>
        <v>16.296225691178599</v>
      </c>
      <c r="BE906" t="str">
        <f t="shared" si="227"/>
        <v>8426_AZ_TP2_SEXE1</v>
      </c>
      <c r="BF906">
        <v>1</v>
      </c>
      <c r="BG906" t="s">
        <v>200</v>
      </c>
      <c r="BH906" t="s">
        <v>198</v>
      </c>
      <c r="BI906" t="s">
        <v>171</v>
      </c>
      <c r="BJ906" s="61">
        <v>33.447688156727899</v>
      </c>
      <c r="BK906" s="61">
        <f t="shared" si="228"/>
        <v>33.447688156727899</v>
      </c>
    </row>
    <row r="907" spans="1:63" x14ac:dyDescent="0.35">
      <c r="A907" t="str">
        <f t="shared" si="223"/>
        <v>8410_Industrie chimique_2</v>
      </c>
      <c r="B907" t="str">
        <f>INDEX(PDC!$F$1:$G$40,MATCH('RP2016'!C907,PDC!F:F,0),MATCH(PDC!$G$1,PDC!$F$1:$G$1,0))</f>
        <v>Industrie chimique</v>
      </c>
      <c r="C907" t="s">
        <v>205</v>
      </c>
      <c r="D907" t="s">
        <v>137</v>
      </c>
      <c r="E907" t="s">
        <v>200</v>
      </c>
      <c r="F907" s="58">
        <v>18.794024452118201</v>
      </c>
      <c r="G907">
        <f t="shared" si="224"/>
        <v>18.794024452118201</v>
      </c>
      <c r="AC907" t="str">
        <f t="shared" si="225"/>
        <v>8415_Clergé, religieux_2</v>
      </c>
      <c r="AD907" t="str">
        <f>INDEX(PDC!$I$1:$L$33,MATCH('RP2016'!AF907,PDC!I:I,0),MATCH(PDC!$K$1,PDC!$I$1:$L$1,0))</f>
        <v>Clergé, religieux</v>
      </c>
      <c r="AE907" t="s">
        <v>200</v>
      </c>
      <c r="AF907" t="s">
        <v>292</v>
      </c>
      <c r="AG907" t="s">
        <v>147</v>
      </c>
      <c r="AH907" s="58">
        <v>5</v>
      </c>
      <c r="AI907">
        <f t="shared" si="226"/>
        <v>5</v>
      </c>
      <c r="BE907" t="str">
        <f t="shared" si="227"/>
        <v>8426_C1_TP1_SEXE1</v>
      </c>
      <c r="BF907">
        <v>1</v>
      </c>
      <c r="BG907" t="s">
        <v>199</v>
      </c>
      <c r="BH907" t="s">
        <v>314</v>
      </c>
      <c r="BI907" t="s">
        <v>171</v>
      </c>
      <c r="BJ907" s="61">
        <v>920.43320670052105</v>
      </c>
      <c r="BK907" s="61">
        <f t="shared" si="228"/>
        <v>920.43320670052105</v>
      </c>
    </row>
    <row r="908" spans="1:63" x14ac:dyDescent="0.35">
      <c r="A908" t="str">
        <f t="shared" si="223"/>
        <v>8410_Industrie pharmaceutique_1</v>
      </c>
      <c r="B908" t="str">
        <f>INDEX(PDC!$F$1:$G$40,MATCH('RP2016'!C908,PDC!F:F,0),MATCH(PDC!$G$1,PDC!$F$1:$G$1,0))</f>
        <v>Industrie pharmaceutique</v>
      </c>
      <c r="C908" t="s">
        <v>206</v>
      </c>
      <c r="D908" t="s">
        <v>137</v>
      </c>
      <c r="E908" t="s">
        <v>199</v>
      </c>
      <c r="F908" s="58">
        <v>9.8004323780020801</v>
      </c>
      <c r="G908" t="s">
        <v>242</v>
      </c>
      <c r="AC908" t="str">
        <f t="shared" si="225"/>
        <v>8415_Professions intermédiaires administratives de la Fonction Publique_1</v>
      </c>
      <c r="AD908" t="str">
        <f>INDEX(PDC!$I$1:$L$33,MATCH('RP2016'!AF908,PDC!I:I,0),MATCH(PDC!$K$1,PDC!$I$1:$L$1,0))</f>
        <v>Professions intermédiaires administratives de la Fonction Publique</v>
      </c>
      <c r="AE908" t="s">
        <v>199</v>
      </c>
      <c r="AF908" t="s">
        <v>278</v>
      </c>
      <c r="AG908" t="s">
        <v>147</v>
      </c>
      <c r="AH908" s="58">
        <v>31.3568929982894</v>
      </c>
      <c r="AI908">
        <f t="shared" si="226"/>
        <v>31.3568929982894</v>
      </c>
      <c r="BE908" t="str">
        <f t="shared" si="227"/>
        <v>8426_C1_TP2_SEXE1</v>
      </c>
      <c r="BF908">
        <v>1</v>
      </c>
      <c r="BG908" t="s">
        <v>200</v>
      </c>
      <c r="BH908" t="s">
        <v>314</v>
      </c>
      <c r="BI908" t="s">
        <v>171</v>
      </c>
      <c r="BJ908" s="61">
        <v>41.811427427640602</v>
      </c>
      <c r="BK908" s="61">
        <f t="shared" si="228"/>
        <v>41.811427427640602</v>
      </c>
    </row>
    <row r="909" spans="1:63" x14ac:dyDescent="0.35">
      <c r="A909" t="str">
        <f t="shared" si="223"/>
        <v>8410_Industrie pharmaceutique_2</v>
      </c>
      <c r="B909" t="str">
        <f>INDEX(PDC!$F$1:$G$40,MATCH('RP2016'!C909,PDC!F:F,0),MATCH(PDC!$G$1,PDC!$F$1:$G$1,0))</f>
        <v>Industrie pharmaceutique</v>
      </c>
      <c r="C909" t="s">
        <v>206</v>
      </c>
      <c r="D909" t="s">
        <v>137</v>
      </c>
      <c r="E909" t="s">
        <v>200</v>
      </c>
      <c r="F909" s="58">
        <v>3.6535204400600301</v>
      </c>
      <c r="G909" s="58" t="s">
        <v>242</v>
      </c>
      <c r="H909" s="58"/>
      <c r="I909" s="58"/>
      <c r="J909" s="58"/>
      <c r="AC909" t="str">
        <f t="shared" si="225"/>
        <v>8415_Professions intermédiaires administratives de la Fonction Publique_2</v>
      </c>
      <c r="AD909" t="str">
        <f>INDEX(PDC!$I$1:$L$33,MATCH('RP2016'!AF909,PDC!I:I,0),MATCH(PDC!$K$1,PDC!$I$1:$L$1,0))</f>
        <v>Professions intermédiaires administratives de la Fonction Publique</v>
      </c>
      <c r="AE909" t="s">
        <v>200</v>
      </c>
      <c r="AF909" t="s">
        <v>278</v>
      </c>
      <c r="AG909" t="s">
        <v>147</v>
      </c>
      <c r="AH909" s="58">
        <v>58.712702622930699</v>
      </c>
      <c r="AI909">
        <f t="shared" si="226"/>
        <v>58.712702622930699</v>
      </c>
      <c r="BE909" t="str">
        <f t="shared" si="227"/>
        <v>8426_C3_TP1_SEXE1</v>
      </c>
      <c r="BF909">
        <v>1</v>
      </c>
      <c r="BG909" t="s">
        <v>199</v>
      </c>
      <c r="BH909" t="s">
        <v>315</v>
      </c>
      <c r="BI909" t="s">
        <v>171</v>
      </c>
      <c r="BJ909" s="61">
        <v>697.56805222528499</v>
      </c>
      <c r="BK909" s="61">
        <f t="shared" si="228"/>
        <v>697.56805222528499</v>
      </c>
    </row>
    <row r="910" spans="1:63" x14ac:dyDescent="0.35">
      <c r="A910" t="str">
        <f t="shared" si="223"/>
        <v>8410_Fabrication de produits en caoutchouc et en plastique ainsi que d'autres produits minéraux non métalliques_1</v>
      </c>
      <c r="B910" t="str">
        <f>INDEX(PDC!$F$1:$G$40,MATCH('RP2016'!C910,PDC!F:F,0),MATCH(PDC!$G$1,PDC!$F$1:$G$1,0))</f>
        <v>Fabrication de produits en caoutchouc et en plastique ainsi que d'autres produits minéraux non métalliques</v>
      </c>
      <c r="C910" t="s">
        <v>207</v>
      </c>
      <c r="D910" t="s">
        <v>137</v>
      </c>
      <c r="E910" t="s">
        <v>199</v>
      </c>
      <c r="F910" s="58">
        <v>162.86938829876601</v>
      </c>
      <c r="G910">
        <f>F910</f>
        <v>162.86938829876601</v>
      </c>
      <c r="AC910" t="str">
        <f t="shared" si="225"/>
        <v>8415_Professions intermédiaires administratives et commerciales des entreprises_1</v>
      </c>
      <c r="AD910" t="str">
        <f>INDEX(PDC!$I$1:$L$33,MATCH('RP2016'!AF910,PDC!I:I,0),MATCH(PDC!$K$1,PDC!$I$1:$L$1,0))</f>
        <v>Professions intermédiaires administratives et commerciales des entreprises</v>
      </c>
      <c r="AE910" t="s">
        <v>199</v>
      </c>
      <c r="AF910" t="s">
        <v>279</v>
      </c>
      <c r="AG910" t="s">
        <v>147</v>
      </c>
      <c r="AH910" s="58">
        <v>1137.3846015244401</v>
      </c>
      <c r="AI910">
        <f t="shared" si="226"/>
        <v>1137.3846015244401</v>
      </c>
      <c r="BE910" t="str">
        <f t="shared" si="227"/>
        <v>8426_C3_TP2_SEXE1</v>
      </c>
      <c r="BF910">
        <v>1</v>
      </c>
      <c r="BG910" t="s">
        <v>200</v>
      </c>
      <c r="BH910" t="s">
        <v>315</v>
      </c>
      <c r="BI910" t="s">
        <v>171</v>
      </c>
      <c r="BJ910" s="61">
        <v>19.787381451088301</v>
      </c>
      <c r="BK910" s="61">
        <f t="shared" si="228"/>
        <v>19.787381451088301</v>
      </c>
    </row>
    <row r="911" spans="1:63" x14ac:dyDescent="0.35">
      <c r="A911" t="str">
        <f t="shared" si="223"/>
        <v>8410_Fabrication de produits en caoutchouc et en plastique ainsi que d'autres produits minéraux non métalliques_2</v>
      </c>
      <c r="B911" t="str">
        <f>INDEX(PDC!$F$1:$G$40,MATCH('RP2016'!C911,PDC!F:F,0),MATCH(PDC!$G$1,PDC!$F$1:$G$1,0))</f>
        <v>Fabrication de produits en caoutchouc et en plastique ainsi que d'autres produits minéraux non métalliques</v>
      </c>
      <c r="C911" t="s">
        <v>207</v>
      </c>
      <c r="D911" t="s">
        <v>137</v>
      </c>
      <c r="E911" t="s">
        <v>200</v>
      </c>
      <c r="F911" s="58">
        <v>27.640769787814101</v>
      </c>
      <c r="G911">
        <f>F911</f>
        <v>27.640769787814101</v>
      </c>
      <c r="AC911" t="str">
        <f t="shared" si="225"/>
        <v>8415_Professions intermédiaires administratives et commerciales des entreprises_2</v>
      </c>
      <c r="AD911" t="str">
        <f>INDEX(PDC!$I$1:$L$33,MATCH('RP2016'!AF911,PDC!I:I,0),MATCH(PDC!$K$1,PDC!$I$1:$L$1,0))</f>
        <v>Professions intermédiaires administratives et commerciales des entreprises</v>
      </c>
      <c r="AE911" t="s">
        <v>200</v>
      </c>
      <c r="AF911" t="s">
        <v>279</v>
      </c>
      <c r="AG911" t="s">
        <v>147</v>
      </c>
      <c r="AH911" s="58">
        <v>1738.2326066273799</v>
      </c>
      <c r="AI911">
        <f t="shared" si="226"/>
        <v>1738.2326066273799</v>
      </c>
      <c r="BE911" t="str">
        <f t="shared" si="227"/>
        <v>8426_C4_TP1_SEXE1</v>
      </c>
      <c r="BF911">
        <v>1</v>
      </c>
      <c r="BG911" t="s">
        <v>199</v>
      </c>
      <c r="BH911" t="s">
        <v>316</v>
      </c>
      <c r="BI911" t="s">
        <v>171</v>
      </c>
      <c r="BJ911" s="61">
        <v>162.80780001654</v>
      </c>
      <c r="BK911" s="61">
        <f t="shared" si="228"/>
        <v>162.80780001654</v>
      </c>
    </row>
    <row r="912" spans="1:63" x14ac:dyDescent="0.35">
      <c r="A912" t="str">
        <f t="shared" si="223"/>
        <v>8410_Métallurgie et fabrication de produits métalliques à l'exception des machines et des équipements_1</v>
      </c>
      <c r="B912" t="str">
        <f>INDEX(PDC!$F$1:$G$40,MATCH('RP2016'!C912,PDC!F:F,0),MATCH(PDC!$G$1,PDC!$F$1:$G$1,0))</f>
        <v>Métallurgie et fabrication de produits métalliques à l'exception des machines et des équipements</v>
      </c>
      <c r="C912" t="s">
        <v>208</v>
      </c>
      <c r="D912" t="s">
        <v>137</v>
      </c>
      <c r="E912" t="s">
        <v>199</v>
      </c>
      <c r="F912" s="58">
        <v>2490.8063743287098</v>
      </c>
      <c r="G912">
        <f>F912</f>
        <v>2490.8063743287098</v>
      </c>
      <c r="AC912" t="str">
        <f t="shared" si="225"/>
        <v>8415_Techniciens_1</v>
      </c>
      <c r="AD912" t="str">
        <f>INDEX(PDC!$I$1:$L$33,MATCH('RP2016'!AF912,PDC!I:I,0),MATCH(PDC!$K$1,PDC!$I$1:$L$1,0))</f>
        <v>Techniciens</v>
      </c>
      <c r="AE912" t="s">
        <v>199</v>
      </c>
      <c r="AF912" t="s">
        <v>280</v>
      </c>
      <c r="AG912" t="s">
        <v>147</v>
      </c>
      <c r="AH912" s="58">
        <v>1010.36519588737</v>
      </c>
      <c r="AI912">
        <f t="shared" si="226"/>
        <v>1010.36519588737</v>
      </c>
      <c r="BE912" t="str">
        <f t="shared" si="227"/>
        <v>8426_C4_TP2_SEXE1</v>
      </c>
      <c r="BF912">
        <v>1</v>
      </c>
      <c r="BG912" t="s">
        <v>200</v>
      </c>
      <c r="BH912" t="s">
        <v>316</v>
      </c>
      <c r="BI912" t="s">
        <v>171</v>
      </c>
      <c r="BJ912" s="61">
        <v>8.6393134834015708</v>
      </c>
      <c r="BK912" s="61">
        <f t="shared" si="228"/>
        <v>8.6393134834015708</v>
      </c>
    </row>
    <row r="913" spans="1:63" x14ac:dyDescent="0.35">
      <c r="A913" t="str">
        <f t="shared" si="223"/>
        <v>8410_Métallurgie et fabrication de produits métalliques à l'exception des machines et des équipements_2</v>
      </c>
      <c r="B913" t="str">
        <f>INDEX(PDC!$F$1:$G$40,MATCH('RP2016'!C913,PDC!F:F,0),MATCH(PDC!$G$1,PDC!$F$1:$G$1,0))</f>
        <v>Métallurgie et fabrication de produits métalliques à l'exception des machines et des équipements</v>
      </c>
      <c r="C913" t="s">
        <v>208</v>
      </c>
      <c r="D913" t="s">
        <v>137</v>
      </c>
      <c r="E913" t="s">
        <v>200</v>
      </c>
      <c r="F913" s="58">
        <v>335.222184340571</v>
      </c>
      <c r="G913">
        <f>F913</f>
        <v>335.222184340571</v>
      </c>
      <c r="AC913" t="str">
        <f t="shared" si="225"/>
        <v>8415_Techniciens_2</v>
      </c>
      <c r="AD913" t="str">
        <f>INDEX(PDC!$I$1:$L$33,MATCH('RP2016'!AF913,PDC!I:I,0),MATCH(PDC!$K$1,PDC!$I$1:$L$1,0))</f>
        <v>Techniciens</v>
      </c>
      <c r="AE913" t="s">
        <v>200</v>
      </c>
      <c r="AF913" t="s">
        <v>280</v>
      </c>
      <c r="AG913" t="s">
        <v>147</v>
      </c>
      <c r="AH913" s="58">
        <v>153.837893543614</v>
      </c>
      <c r="AI913">
        <f t="shared" si="226"/>
        <v>153.837893543614</v>
      </c>
      <c r="BE913" t="str">
        <f t="shared" si="227"/>
        <v>8426_C5_TP1_SEXE1</v>
      </c>
      <c r="BF913">
        <v>1</v>
      </c>
      <c r="BG913" t="s">
        <v>199</v>
      </c>
      <c r="BH913" t="s">
        <v>317</v>
      </c>
      <c r="BI913" t="s">
        <v>171</v>
      </c>
      <c r="BJ913" s="61">
        <v>3766.4020495253599</v>
      </c>
      <c r="BK913" s="61">
        <f t="shared" si="228"/>
        <v>3766.4020495253599</v>
      </c>
    </row>
    <row r="914" spans="1:63" x14ac:dyDescent="0.35">
      <c r="A914" t="str">
        <f t="shared" si="223"/>
        <v>8410_Fabrication de produits informatiques, électroniques et optiques_2</v>
      </c>
      <c r="B914" t="str">
        <f>INDEX(PDC!$F$1:$G$40,MATCH('RP2016'!C914,PDC!F:F,0),MATCH(PDC!$G$1,PDC!$F$1:$G$1,0))</f>
        <v>Fabrication de produits informatiques, électroniques et optiques</v>
      </c>
      <c r="C914" t="s">
        <v>209</v>
      </c>
      <c r="D914" t="s">
        <v>137</v>
      </c>
      <c r="E914" t="s">
        <v>200</v>
      </c>
      <c r="F914" s="58">
        <v>4.7939262472884998</v>
      </c>
      <c r="G914" s="58" t="s">
        <v>242</v>
      </c>
      <c r="H914" s="58"/>
      <c r="I914" s="58"/>
      <c r="J914" s="58"/>
      <c r="AA914" s="77"/>
      <c r="AC914" t="str">
        <f t="shared" si="225"/>
        <v>8415_Contremaîtres, agents de maîtrise_1</v>
      </c>
      <c r="AD914" t="str">
        <f>INDEX(PDC!$I$1:$L$33,MATCH('RP2016'!AF914,PDC!I:I,0),MATCH(PDC!$K$1,PDC!$I$1:$L$1,0))</f>
        <v>Contremaîtres, agents de maîtrise</v>
      </c>
      <c r="AE914" t="s">
        <v>199</v>
      </c>
      <c r="AF914" t="s">
        <v>281</v>
      </c>
      <c r="AG914" t="s">
        <v>147</v>
      </c>
      <c r="AH914" s="58">
        <v>527.81652152057404</v>
      </c>
      <c r="AI914">
        <f t="shared" si="226"/>
        <v>527.81652152057404</v>
      </c>
      <c r="BE914" t="str">
        <f t="shared" si="227"/>
        <v>8426_C5_TP2_SEXE1</v>
      </c>
      <c r="BF914">
        <v>1</v>
      </c>
      <c r="BG914" t="s">
        <v>200</v>
      </c>
      <c r="BH914" t="s">
        <v>317</v>
      </c>
      <c r="BI914" t="s">
        <v>171</v>
      </c>
      <c r="BJ914" s="61">
        <v>192.280233158313</v>
      </c>
      <c r="BK914" s="61">
        <f t="shared" si="228"/>
        <v>192.280233158313</v>
      </c>
    </row>
    <row r="915" spans="1:63" x14ac:dyDescent="0.35">
      <c r="A915" t="str">
        <f t="shared" si="223"/>
        <v>8410_Fabrication d'équipements électriques_1</v>
      </c>
      <c r="B915" t="str">
        <f>INDEX(PDC!$F$1:$G$40,MATCH('RP2016'!C915,PDC!F:F,0),MATCH(PDC!$G$1,PDC!$F$1:$G$1,0))</f>
        <v>Fabrication d'équipements électriques</v>
      </c>
      <c r="C915" t="s">
        <v>210</v>
      </c>
      <c r="D915" t="s">
        <v>137</v>
      </c>
      <c r="E915" t="s">
        <v>199</v>
      </c>
      <c r="F915" s="58">
        <v>71.102674538013005</v>
      </c>
      <c r="G915">
        <f t="shared" ref="G915:G946" si="229">F915</f>
        <v>71.102674538013005</v>
      </c>
      <c r="AC915" t="str">
        <f t="shared" si="225"/>
        <v>8415_Contremaîtres, agents de maîtrise_2</v>
      </c>
      <c r="AD915" t="str">
        <f>INDEX(PDC!$I$1:$L$33,MATCH('RP2016'!AF915,PDC!I:I,0),MATCH(PDC!$K$1,PDC!$I$1:$L$1,0))</f>
        <v>Contremaîtres, agents de maîtrise</v>
      </c>
      <c r="AE915" t="s">
        <v>200</v>
      </c>
      <c r="AF915" t="s">
        <v>281</v>
      </c>
      <c r="AG915" t="s">
        <v>147</v>
      </c>
      <c r="AH915" s="58">
        <v>111.30853330069201</v>
      </c>
      <c r="AI915">
        <f t="shared" si="226"/>
        <v>111.30853330069201</v>
      </c>
      <c r="BE915" t="str">
        <f t="shared" si="227"/>
        <v>8426_DE_TP1_SEXE1</v>
      </c>
      <c r="BF915">
        <v>1</v>
      </c>
      <c r="BG915" t="s">
        <v>199</v>
      </c>
      <c r="BH915" t="s">
        <v>318</v>
      </c>
      <c r="BI915" t="s">
        <v>171</v>
      </c>
      <c r="BJ915" s="61">
        <v>323.27708663259898</v>
      </c>
      <c r="BK915" s="61">
        <f t="shared" si="228"/>
        <v>323.27708663259898</v>
      </c>
    </row>
    <row r="916" spans="1:63" x14ac:dyDescent="0.35">
      <c r="A916" t="str">
        <f t="shared" si="223"/>
        <v>8410_Fabrication d'équipements électriques_2</v>
      </c>
      <c r="B916" t="str">
        <f>INDEX(PDC!$F$1:$G$40,MATCH('RP2016'!C916,PDC!F:F,0),MATCH(PDC!$G$1,PDC!$F$1:$G$1,0))</f>
        <v>Fabrication d'équipements électriques</v>
      </c>
      <c r="C916" t="s">
        <v>210</v>
      </c>
      <c r="D916" t="s">
        <v>137</v>
      </c>
      <c r="E916" t="s">
        <v>200</v>
      </c>
      <c r="F916" s="58">
        <v>60.408511445975599</v>
      </c>
      <c r="G916">
        <f t="shared" si="229"/>
        <v>60.408511445975599</v>
      </c>
      <c r="AC916" t="str">
        <f t="shared" si="225"/>
        <v>8415_Employés civils et agents de service de la Fonction Publique_1</v>
      </c>
      <c r="AD916" t="str">
        <f>INDEX(PDC!$I$1:$L$33,MATCH('RP2016'!AF916,PDC!I:I,0),MATCH(PDC!$K$1,PDC!$I$1:$L$1,0))</f>
        <v>Employés civils et agents de service de la Fonction Publique</v>
      </c>
      <c r="AE916" t="s">
        <v>199</v>
      </c>
      <c r="AF916" t="s">
        <v>282</v>
      </c>
      <c r="AG916" t="s">
        <v>147</v>
      </c>
      <c r="AH916" s="58">
        <v>303.38011415266499</v>
      </c>
      <c r="AI916">
        <f t="shared" si="226"/>
        <v>303.38011415266499</v>
      </c>
      <c r="BE916" t="str">
        <f t="shared" si="227"/>
        <v>8426_DE_TP2_SEXE1</v>
      </c>
      <c r="BF916">
        <v>1</v>
      </c>
      <c r="BG916" t="s">
        <v>200</v>
      </c>
      <c r="BH916" t="s">
        <v>318</v>
      </c>
      <c r="BI916" t="s">
        <v>171</v>
      </c>
      <c r="BJ916" s="61">
        <v>14.202281176904799</v>
      </c>
      <c r="BK916" s="61">
        <f t="shared" si="228"/>
        <v>14.202281176904799</v>
      </c>
    </row>
    <row r="917" spans="1:63" x14ac:dyDescent="0.35">
      <c r="A917" t="str">
        <f t="shared" si="223"/>
        <v>8410_Fabrication de machines et équipements n.c.a._1</v>
      </c>
      <c r="B917" t="str">
        <f>INDEX(PDC!$F$1:$G$40,MATCH('RP2016'!C917,PDC!F:F,0),MATCH(PDC!$G$1,PDC!$F$1:$G$1,0))</f>
        <v>Fabrication de machines et équipements n.c.a.</v>
      </c>
      <c r="C917" t="s">
        <v>211</v>
      </c>
      <c r="D917" t="s">
        <v>137</v>
      </c>
      <c r="E917" t="s">
        <v>199</v>
      </c>
      <c r="F917" s="58">
        <v>60.945896783002397</v>
      </c>
      <c r="G917">
        <f t="shared" si="229"/>
        <v>60.945896783002397</v>
      </c>
      <c r="AC917" t="str">
        <f t="shared" si="225"/>
        <v>8415_Employés civils et agents de service de la Fonction Publique_2</v>
      </c>
      <c r="AD917" t="str">
        <f>INDEX(PDC!$I$1:$L$33,MATCH('RP2016'!AF917,PDC!I:I,0),MATCH(PDC!$K$1,PDC!$I$1:$L$1,0))</f>
        <v>Employés civils et agents de service de la Fonction Publique</v>
      </c>
      <c r="AE917" t="s">
        <v>200</v>
      </c>
      <c r="AF917" t="s">
        <v>282</v>
      </c>
      <c r="AG917" t="s">
        <v>147</v>
      </c>
      <c r="AH917" s="58">
        <v>1593.1618746290101</v>
      </c>
      <c r="AI917">
        <f t="shared" si="226"/>
        <v>1593.1618746290101</v>
      </c>
      <c r="BE917" t="str">
        <f t="shared" si="227"/>
        <v>8426_FZ_TP1_SEXE1</v>
      </c>
      <c r="BF917">
        <v>1</v>
      </c>
      <c r="BG917" t="s">
        <v>199</v>
      </c>
      <c r="BH917" t="s">
        <v>216</v>
      </c>
      <c r="BI917" t="s">
        <v>171</v>
      </c>
      <c r="BJ917" s="61">
        <v>2092.0374865622798</v>
      </c>
      <c r="BK917" s="61">
        <f t="shared" si="228"/>
        <v>2092.0374865622798</v>
      </c>
    </row>
    <row r="918" spans="1:63" x14ac:dyDescent="0.35">
      <c r="A918" t="str">
        <f t="shared" si="223"/>
        <v>8410_Fabrication de machines et équipements n.c.a._2</v>
      </c>
      <c r="B918" t="str">
        <f>INDEX(PDC!$F$1:$G$40,MATCH('RP2016'!C918,PDC!F:F,0),MATCH(PDC!$G$1,PDC!$F$1:$G$1,0))</f>
        <v>Fabrication de machines et équipements n.c.a.</v>
      </c>
      <c r="C918" t="s">
        <v>211</v>
      </c>
      <c r="D918" t="s">
        <v>137</v>
      </c>
      <c r="E918" t="s">
        <v>200</v>
      </c>
      <c r="F918" s="58">
        <v>33.6702807443993</v>
      </c>
      <c r="G918">
        <f t="shared" si="229"/>
        <v>33.6702807443993</v>
      </c>
      <c r="AC918" t="str">
        <f t="shared" si="225"/>
        <v>8415_Policiers et militaires_1</v>
      </c>
      <c r="AD918" t="str">
        <f>INDEX(PDC!$I$1:$L$33,MATCH('RP2016'!AF918,PDC!I:I,0),MATCH(PDC!$K$1,PDC!$I$1:$L$1,0))</f>
        <v>Policiers et militaires</v>
      </c>
      <c r="AE918" t="s">
        <v>199</v>
      </c>
      <c r="AF918" t="s">
        <v>283</v>
      </c>
      <c r="AG918" t="s">
        <v>147</v>
      </c>
      <c r="AH918" s="58">
        <v>205.89494415724499</v>
      </c>
      <c r="AI918">
        <f t="shared" si="226"/>
        <v>205.89494415724499</v>
      </c>
      <c r="BE918" t="str">
        <f t="shared" si="227"/>
        <v>8426_FZ_TP2_SEXE1</v>
      </c>
      <c r="BF918">
        <v>1</v>
      </c>
      <c r="BG918" t="s">
        <v>200</v>
      </c>
      <c r="BH918" t="s">
        <v>216</v>
      </c>
      <c r="BI918" t="s">
        <v>171</v>
      </c>
      <c r="BJ918" s="61">
        <v>80.197370682602198</v>
      </c>
      <c r="BK918" s="61">
        <f t="shared" si="228"/>
        <v>80.197370682602198</v>
      </c>
    </row>
    <row r="919" spans="1:63" x14ac:dyDescent="0.35">
      <c r="A919" t="str">
        <f t="shared" si="223"/>
        <v>8410_Fabrication de matériels de transport_1</v>
      </c>
      <c r="B919" t="str">
        <f>INDEX(PDC!$F$1:$G$40,MATCH('RP2016'!C919,PDC!F:F,0),MATCH(PDC!$G$1,PDC!$F$1:$G$1,0))</f>
        <v>Fabrication de matériels de transport</v>
      </c>
      <c r="C919" t="s">
        <v>212</v>
      </c>
      <c r="D919" t="s">
        <v>137</v>
      </c>
      <c r="E919" t="s">
        <v>199</v>
      </c>
      <c r="F919" s="58">
        <v>726.90659376173096</v>
      </c>
      <c r="G919">
        <f t="shared" si="229"/>
        <v>726.90659376173096</v>
      </c>
      <c r="AC919" t="str">
        <f t="shared" si="225"/>
        <v>8415_Policiers et militaires_2</v>
      </c>
      <c r="AD919" t="str">
        <f>INDEX(PDC!$I$1:$L$33,MATCH('RP2016'!AF919,PDC!I:I,0),MATCH(PDC!$K$1,PDC!$I$1:$L$1,0))</f>
        <v>Policiers et militaires</v>
      </c>
      <c r="AE919" t="s">
        <v>200</v>
      </c>
      <c r="AF919" t="s">
        <v>283</v>
      </c>
      <c r="AG919" t="s">
        <v>147</v>
      </c>
      <c r="AH919" s="58">
        <v>36.130532650161797</v>
      </c>
      <c r="AI919">
        <f t="shared" si="226"/>
        <v>36.130532650161797</v>
      </c>
      <c r="BE919" t="str">
        <f t="shared" si="227"/>
        <v>8426_GZ_TP1_SEXE1</v>
      </c>
      <c r="BF919">
        <v>1</v>
      </c>
      <c r="BG919" t="s">
        <v>199</v>
      </c>
      <c r="BH919" t="s">
        <v>217</v>
      </c>
      <c r="BI919" t="s">
        <v>171</v>
      </c>
      <c r="BJ919" s="61">
        <v>3142.8712348081899</v>
      </c>
      <c r="BK919" s="61">
        <f t="shared" si="228"/>
        <v>3142.8712348081899</v>
      </c>
    </row>
    <row r="920" spans="1:63" x14ac:dyDescent="0.35">
      <c r="A920" t="str">
        <f t="shared" si="223"/>
        <v>8410_Fabrication de matériels de transport_2</v>
      </c>
      <c r="B920" t="str">
        <f>INDEX(PDC!$F$1:$G$40,MATCH('RP2016'!C920,PDC!F:F,0),MATCH(PDC!$G$1,PDC!$F$1:$G$1,0))</f>
        <v>Fabrication de matériels de transport</v>
      </c>
      <c r="C920" t="s">
        <v>212</v>
      </c>
      <c r="D920" t="s">
        <v>137</v>
      </c>
      <c r="E920" t="s">
        <v>200</v>
      </c>
      <c r="F920" s="58">
        <v>524.85482501548097</v>
      </c>
      <c r="G920">
        <f t="shared" si="229"/>
        <v>524.85482501548097</v>
      </c>
      <c r="AC920" t="str">
        <f t="shared" si="225"/>
        <v>8415_Employés administratifs d'entreprise_1</v>
      </c>
      <c r="AD920" t="str">
        <f>INDEX(PDC!$I$1:$L$33,MATCH('RP2016'!AF920,PDC!I:I,0),MATCH(PDC!$K$1,PDC!$I$1:$L$1,0))</f>
        <v>Employés administratifs d'entreprise</v>
      </c>
      <c r="AE920" t="s">
        <v>199</v>
      </c>
      <c r="AF920" t="s">
        <v>284</v>
      </c>
      <c r="AG920" t="s">
        <v>147</v>
      </c>
      <c r="AH920" s="58">
        <v>425.49975883716002</v>
      </c>
      <c r="AI920">
        <f t="shared" si="226"/>
        <v>425.49975883716002</v>
      </c>
      <c r="BE920" t="str">
        <f t="shared" si="227"/>
        <v>8426_GZ_TP2_SEXE1</v>
      </c>
      <c r="BF920">
        <v>1</v>
      </c>
      <c r="BG920" t="s">
        <v>200</v>
      </c>
      <c r="BH920" t="s">
        <v>217</v>
      </c>
      <c r="BI920" t="s">
        <v>171</v>
      </c>
      <c r="BJ920" s="61">
        <v>187.21106559879399</v>
      </c>
      <c r="BK920" s="61">
        <f t="shared" si="228"/>
        <v>187.21106559879399</v>
      </c>
    </row>
    <row r="921" spans="1:63" x14ac:dyDescent="0.35">
      <c r="A921" t="str">
        <f t="shared" si="223"/>
        <v>8410_Autres industries manufacturières ; réparation et installation de machines et d'équipements_1</v>
      </c>
      <c r="B921" t="str">
        <f>INDEX(PDC!$F$1:$G$40,MATCH('RP2016'!C921,PDC!F:F,0),MATCH(PDC!$G$1,PDC!$F$1:$G$1,0))</f>
        <v>Autres industries manufacturières ; réparation et installation de machines et d'équipements</v>
      </c>
      <c r="C921" t="s">
        <v>213</v>
      </c>
      <c r="D921" t="s">
        <v>137</v>
      </c>
      <c r="E921" t="s">
        <v>199</v>
      </c>
      <c r="F921" s="58">
        <v>229.61933458085201</v>
      </c>
      <c r="G921">
        <f t="shared" si="229"/>
        <v>229.61933458085201</v>
      </c>
      <c r="AC921" t="str">
        <f t="shared" si="225"/>
        <v>8415_Employés administratifs d'entreprise_2</v>
      </c>
      <c r="AD921" t="str">
        <f>INDEX(PDC!$I$1:$L$33,MATCH('RP2016'!AF921,PDC!I:I,0),MATCH(PDC!$K$1,PDC!$I$1:$L$1,0))</f>
        <v>Employés administratifs d'entreprise</v>
      </c>
      <c r="AE921" t="s">
        <v>200</v>
      </c>
      <c r="AF921" t="s">
        <v>284</v>
      </c>
      <c r="AG921" t="s">
        <v>147</v>
      </c>
      <c r="AH921" s="58">
        <v>1973.3313190712399</v>
      </c>
      <c r="AI921">
        <f t="shared" si="226"/>
        <v>1973.3313190712399</v>
      </c>
      <c r="BE921" t="str">
        <f t="shared" si="227"/>
        <v>8426_HZ_TP1_SEXE1</v>
      </c>
      <c r="BF921">
        <v>1</v>
      </c>
      <c r="BG921" t="s">
        <v>199</v>
      </c>
      <c r="BH921" t="s">
        <v>218</v>
      </c>
      <c r="BI921" t="s">
        <v>171</v>
      </c>
      <c r="BJ921" s="61">
        <v>932.46296658165795</v>
      </c>
      <c r="BK921" s="61">
        <f t="shared" si="228"/>
        <v>932.46296658165795</v>
      </c>
    </row>
    <row r="922" spans="1:63" x14ac:dyDescent="0.35">
      <c r="A922" t="str">
        <f t="shared" si="223"/>
        <v>8410_Autres industries manufacturières ; réparation et installation de machines et d'équipements_2</v>
      </c>
      <c r="B922" t="str">
        <f>INDEX(PDC!$F$1:$G$40,MATCH('RP2016'!C922,PDC!F:F,0),MATCH(PDC!$G$1,PDC!$F$1:$G$1,0))</f>
        <v>Autres industries manufacturières ; réparation et installation de machines et d'équipements</v>
      </c>
      <c r="C922" t="s">
        <v>213</v>
      </c>
      <c r="D922" t="s">
        <v>137</v>
      </c>
      <c r="E922" t="s">
        <v>200</v>
      </c>
      <c r="F922" s="58">
        <v>101.43468332771199</v>
      </c>
      <c r="G922">
        <f t="shared" si="229"/>
        <v>101.43468332771199</v>
      </c>
      <c r="AC922" t="str">
        <f t="shared" si="225"/>
        <v>8415_Employés de commerce_1</v>
      </c>
      <c r="AD922" t="str">
        <f>INDEX(PDC!$I$1:$L$33,MATCH('RP2016'!AF922,PDC!I:I,0),MATCH(PDC!$K$1,PDC!$I$1:$L$1,0))</f>
        <v>Employés de commerce</v>
      </c>
      <c r="AE922" t="s">
        <v>199</v>
      </c>
      <c r="AF922" t="s">
        <v>285</v>
      </c>
      <c r="AG922" t="s">
        <v>147</v>
      </c>
      <c r="AH922" s="58">
        <v>609.55410010494404</v>
      </c>
      <c r="AI922">
        <f t="shared" si="226"/>
        <v>609.55410010494404</v>
      </c>
      <c r="BE922" t="str">
        <f t="shared" si="227"/>
        <v>8426_HZ_TP2_SEXE1</v>
      </c>
      <c r="BF922">
        <v>1</v>
      </c>
      <c r="BG922" t="s">
        <v>200</v>
      </c>
      <c r="BH922" t="s">
        <v>218</v>
      </c>
      <c r="BI922" t="s">
        <v>171</v>
      </c>
      <c r="BJ922" s="61">
        <v>82.727841834033995</v>
      </c>
      <c r="BK922" s="61">
        <f t="shared" si="228"/>
        <v>82.727841834033995</v>
      </c>
    </row>
    <row r="923" spans="1:63" x14ac:dyDescent="0.35">
      <c r="A923" t="str">
        <f t="shared" si="223"/>
        <v>8410_Production et distribution d'électricité, de gaz, de vapeur et d'air conditionné_1</v>
      </c>
      <c r="B923" t="str">
        <f>INDEX(PDC!$F$1:$G$40,MATCH('RP2016'!C923,PDC!F:F,0),MATCH(PDC!$G$1,PDC!$F$1:$G$1,0))</f>
        <v>Production et distribution d'électricité, de gaz, de vapeur et d'air conditionné</v>
      </c>
      <c r="C923" t="s">
        <v>214</v>
      </c>
      <c r="D923" t="s">
        <v>137</v>
      </c>
      <c r="E923" t="s">
        <v>199</v>
      </c>
      <c r="F923" s="58">
        <v>38.910909578174397</v>
      </c>
      <c r="G923">
        <f t="shared" si="229"/>
        <v>38.910909578174397</v>
      </c>
      <c r="AC923" t="str">
        <f t="shared" si="225"/>
        <v>8415_Employés de commerce_2</v>
      </c>
      <c r="AD923" t="str">
        <f>INDEX(PDC!$I$1:$L$33,MATCH('RP2016'!AF923,PDC!I:I,0),MATCH(PDC!$K$1,PDC!$I$1:$L$1,0))</f>
        <v>Employés de commerce</v>
      </c>
      <c r="AE923" t="s">
        <v>200</v>
      </c>
      <c r="AF923" t="s">
        <v>285</v>
      </c>
      <c r="AG923" t="s">
        <v>147</v>
      </c>
      <c r="AH923" s="58">
        <v>1842.21432087314</v>
      </c>
      <c r="AI923">
        <f t="shared" si="226"/>
        <v>1842.21432087314</v>
      </c>
      <c r="BE923" t="str">
        <f t="shared" si="227"/>
        <v>8426_IZ_TP1_SEXE1</v>
      </c>
      <c r="BF923">
        <v>1</v>
      </c>
      <c r="BG923" t="s">
        <v>199</v>
      </c>
      <c r="BH923" t="s">
        <v>219</v>
      </c>
      <c r="BI923" t="s">
        <v>171</v>
      </c>
      <c r="BJ923" s="61">
        <v>410.19990496736398</v>
      </c>
      <c r="BK923" s="61">
        <f t="shared" si="228"/>
        <v>410.19990496736398</v>
      </c>
    </row>
    <row r="924" spans="1:63" x14ac:dyDescent="0.35">
      <c r="A924" t="str">
        <f t="shared" si="223"/>
        <v>8410_Production et distribution d'eau ; assainissement, gestion des déchets et dépollution_1</v>
      </c>
      <c r="B924" t="str">
        <f>INDEX(PDC!$F$1:$G$40,MATCH('RP2016'!C924,PDC!F:F,0),MATCH(PDC!$G$1,PDC!$F$1:$G$1,0))</f>
        <v>Production et distribution d'eau ; assainissement, gestion des déchets et dépollution</v>
      </c>
      <c r="C924" t="s">
        <v>215</v>
      </c>
      <c r="D924" t="s">
        <v>137</v>
      </c>
      <c r="E924" t="s">
        <v>199</v>
      </c>
      <c r="F924" s="58">
        <v>167.969822603159</v>
      </c>
      <c r="G924">
        <f t="shared" si="229"/>
        <v>167.969822603159</v>
      </c>
      <c r="AC924" t="str">
        <f t="shared" si="225"/>
        <v>8415_Personnels des services directs aux particuliers_1</v>
      </c>
      <c r="AD924" t="str">
        <f>INDEX(PDC!$I$1:$L$33,MATCH('RP2016'!AF924,PDC!I:I,0),MATCH(PDC!$K$1,PDC!$I$1:$L$1,0))</f>
        <v>Personnels des services directs aux particuliers</v>
      </c>
      <c r="AE924" t="s">
        <v>199</v>
      </c>
      <c r="AF924" t="s">
        <v>286</v>
      </c>
      <c r="AG924" t="s">
        <v>147</v>
      </c>
      <c r="AH924" s="58">
        <v>593.08691566140203</v>
      </c>
      <c r="AI924">
        <f t="shared" si="226"/>
        <v>593.08691566140203</v>
      </c>
      <c r="BE924" t="str">
        <f t="shared" si="227"/>
        <v>8426_IZ_TP2_SEXE1</v>
      </c>
      <c r="BF924">
        <v>1</v>
      </c>
      <c r="BG924" t="s">
        <v>200</v>
      </c>
      <c r="BH924" t="s">
        <v>219</v>
      </c>
      <c r="BI924" t="s">
        <v>171</v>
      </c>
      <c r="BJ924" s="61">
        <v>109.513668742226</v>
      </c>
      <c r="BK924" s="61">
        <f t="shared" si="228"/>
        <v>109.513668742226</v>
      </c>
    </row>
    <row r="925" spans="1:63" x14ac:dyDescent="0.35">
      <c r="A925" t="str">
        <f t="shared" si="223"/>
        <v>8410_Production et distribution d'eau ; assainissement, gestion des déchets et dépollution_2</v>
      </c>
      <c r="B925" t="str">
        <f>INDEX(PDC!$F$1:$G$40,MATCH('RP2016'!C925,PDC!F:F,0),MATCH(PDC!$G$1,PDC!$F$1:$G$1,0))</f>
        <v>Production et distribution d'eau ; assainissement, gestion des déchets et dépollution</v>
      </c>
      <c r="C925" t="s">
        <v>215</v>
      </c>
      <c r="D925" t="s">
        <v>137</v>
      </c>
      <c r="E925" t="s">
        <v>200</v>
      </c>
      <c r="F925" s="58">
        <v>43.822485523202701</v>
      </c>
      <c r="G925">
        <f t="shared" si="229"/>
        <v>43.822485523202701</v>
      </c>
      <c r="AC925" t="str">
        <f t="shared" si="225"/>
        <v>8415_Personnels des services directs aux particuliers_2</v>
      </c>
      <c r="AD925" t="str">
        <f>INDEX(PDC!$I$1:$L$33,MATCH('RP2016'!AF925,PDC!I:I,0),MATCH(PDC!$K$1,PDC!$I$1:$L$1,0))</f>
        <v>Personnels des services directs aux particuliers</v>
      </c>
      <c r="AE925" t="s">
        <v>200</v>
      </c>
      <c r="AF925" t="s">
        <v>286</v>
      </c>
      <c r="AG925" t="s">
        <v>147</v>
      </c>
      <c r="AH925" s="58">
        <v>2786.9944310937499</v>
      </c>
      <c r="AI925">
        <f t="shared" si="226"/>
        <v>2786.9944310937499</v>
      </c>
      <c r="BE925" t="str">
        <f t="shared" si="227"/>
        <v>8426_JZ_TP1_SEXE1</v>
      </c>
      <c r="BF925">
        <v>1</v>
      </c>
      <c r="BG925" t="s">
        <v>199</v>
      </c>
      <c r="BH925" t="s">
        <v>319</v>
      </c>
      <c r="BI925" t="s">
        <v>171</v>
      </c>
      <c r="BJ925" s="61">
        <v>291.202516307557</v>
      </c>
      <c r="BK925" s="61">
        <f t="shared" si="228"/>
        <v>291.202516307557</v>
      </c>
    </row>
    <row r="926" spans="1:63" x14ac:dyDescent="0.35">
      <c r="A926" t="str">
        <f t="shared" si="223"/>
        <v>8410_Construction _1</v>
      </c>
      <c r="B926" t="str">
        <f>INDEX(PDC!$F$1:$G$40,MATCH('RP2016'!C926,PDC!F:F,0),MATCH(PDC!$G$1,PDC!$F$1:$G$1,0))</f>
        <v xml:space="preserve">Construction </v>
      </c>
      <c r="C926" t="s">
        <v>216</v>
      </c>
      <c r="D926" t="s">
        <v>137</v>
      </c>
      <c r="E926" t="s">
        <v>199</v>
      </c>
      <c r="F926" s="58">
        <v>1185.7054726260501</v>
      </c>
      <c r="G926">
        <f t="shared" si="229"/>
        <v>1185.7054726260501</v>
      </c>
      <c r="AC926" t="str">
        <f t="shared" si="225"/>
        <v>8415_Ouvriers qualifiés de type industriel_1</v>
      </c>
      <c r="AD926" t="str">
        <f>INDEX(PDC!$I$1:$L$33,MATCH('RP2016'!AF926,PDC!I:I,0),MATCH(PDC!$K$1,PDC!$I$1:$L$1,0))</f>
        <v>Ouvriers qualifiés de type industriel</v>
      </c>
      <c r="AE926" t="s">
        <v>199</v>
      </c>
      <c r="AF926" t="s">
        <v>287</v>
      </c>
      <c r="AG926" t="s">
        <v>147</v>
      </c>
      <c r="AH926" s="58">
        <v>1139.8598264055099</v>
      </c>
      <c r="AI926">
        <f t="shared" si="226"/>
        <v>1139.8598264055099</v>
      </c>
      <c r="BE926" t="str">
        <f t="shared" si="227"/>
        <v>8426_JZ_TP2_SEXE1</v>
      </c>
      <c r="BF926">
        <v>1</v>
      </c>
      <c r="BG926" t="s">
        <v>200</v>
      </c>
      <c r="BH926" t="s">
        <v>319</v>
      </c>
      <c r="BI926" t="s">
        <v>171</v>
      </c>
      <c r="BJ926" s="61">
        <v>42.541600612657703</v>
      </c>
      <c r="BK926" s="61">
        <f t="shared" si="228"/>
        <v>42.541600612657703</v>
      </c>
    </row>
    <row r="927" spans="1:63" x14ac:dyDescent="0.35">
      <c r="A927" t="str">
        <f t="shared" si="223"/>
        <v>8410_Construction _2</v>
      </c>
      <c r="B927" t="str">
        <f>INDEX(PDC!$F$1:$G$40,MATCH('RP2016'!C927,PDC!F:F,0),MATCH(PDC!$G$1,PDC!$F$1:$G$1,0))</f>
        <v xml:space="preserve">Construction </v>
      </c>
      <c r="C927" t="s">
        <v>216</v>
      </c>
      <c r="D927" t="s">
        <v>137</v>
      </c>
      <c r="E927" t="s">
        <v>200</v>
      </c>
      <c r="F927" s="58">
        <v>134.89798796106999</v>
      </c>
      <c r="G927">
        <f t="shared" si="229"/>
        <v>134.89798796106999</v>
      </c>
      <c r="AC927" t="str">
        <f t="shared" si="225"/>
        <v>8415_Ouvriers qualifiés de type industriel_2</v>
      </c>
      <c r="AD927" t="str">
        <f>INDEX(PDC!$I$1:$L$33,MATCH('RP2016'!AF927,PDC!I:I,0),MATCH(PDC!$K$1,PDC!$I$1:$L$1,0))</f>
        <v>Ouvriers qualifiés de type industriel</v>
      </c>
      <c r="AE927" t="s">
        <v>200</v>
      </c>
      <c r="AF927" t="s">
        <v>287</v>
      </c>
      <c r="AG927" t="s">
        <v>147</v>
      </c>
      <c r="AH927" s="58">
        <v>183.53453685607599</v>
      </c>
      <c r="AI927">
        <f t="shared" si="226"/>
        <v>183.53453685607599</v>
      </c>
      <c r="BE927" t="str">
        <f t="shared" si="227"/>
        <v>8426_KZ_TP1_SEXE1</v>
      </c>
      <c r="BF927">
        <v>1</v>
      </c>
      <c r="BG927" t="s">
        <v>199</v>
      </c>
      <c r="BH927" t="s">
        <v>223</v>
      </c>
      <c r="BI927" t="s">
        <v>171</v>
      </c>
      <c r="BJ927" s="61">
        <v>328.72001760588603</v>
      </c>
      <c r="BK927" s="61">
        <f t="shared" si="228"/>
        <v>328.72001760588603</v>
      </c>
    </row>
    <row r="928" spans="1:63" x14ac:dyDescent="0.35">
      <c r="A928" t="str">
        <f t="shared" si="223"/>
        <v>8410_Commerce ; réparation d'automobiles et de motocycles_1</v>
      </c>
      <c r="B928" t="str">
        <f>INDEX(PDC!$F$1:$G$40,MATCH('RP2016'!C928,PDC!F:F,0),MATCH(PDC!$G$1,PDC!$F$1:$G$1,0))</f>
        <v>Commerce ; réparation d'automobiles et de motocycles</v>
      </c>
      <c r="C928" t="s">
        <v>217</v>
      </c>
      <c r="D928" t="s">
        <v>137</v>
      </c>
      <c r="E928" t="s">
        <v>199</v>
      </c>
      <c r="F928" s="58">
        <v>1345.45308907143</v>
      </c>
      <c r="G928">
        <f t="shared" si="229"/>
        <v>1345.45308907143</v>
      </c>
      <c r="AC928" t="str">
        <f t="shared" si="225"/>
        <v>8415_Ouvriers qualifiés de type artisanal_1</v>
      </c>
      <c r="AD928" t="str">
        <f>INDEX(PDC!$I$1:$L$33,MATCH('RP2016'!AF928,PDC!I:I,0),MATCH(PDC!$K$1,PDC!$I$1:$L$1,0))</f>
        <v>Ouvriers qualifiés de type artisanal</v>
      </c>
      <c r="AE928" t="s">
        <v>199</v>
      </c>
      <c r="AF928" t="s">
        <v>107</v>
      </c>
      <c r="AG928" t="s">
        <v>147</v>
      </c>
      <c r="AH928" s="58">
        <v>2112.9605803160398</v>
      </c>
      <c r="AI928">
        <f t="shared" si="226"/>
        <v>2112.9605803160398</v>
      </c>
      <c r="BE928" t="str">
        <f t="shared" si="227"/>
        <v>8426_KZ_TP2_SEXE1</v>
      </c>
      <c r="BF928">
        <v>1</v>
      </c>
      <c r="BG928" t="s">
        <v>200</v>
      </c>
      <c r="BH928" t="s">
        <v>223</v>
      </c>
      <c r="BI928" t="s">
        <v>171</v>
      </c>
      <c r="BJ928" s="61">
        <v>17.762816261685501</v>
      </c>
      <c r="BK928" s="61">
        <f t="shared" si="228"/>
        <v>17.762816261685501</v>
      </c>
    </row>
    <row r="929" spans="1:63" x14ac:dyDescent="0.35">
      <c r="A929" t="str">
        <f t="shared" si="223"/>
        <v>8410_Commerce ; réparation d'automobiles et de motocycles_2</v>
      </c>
      <c r="B929" t="str">
        <f>INDEX(PDC!$F$1:$G$40,MATCH('RP2016'!C929,PDC!F:F,0),MATCH(PDC!$G$1,PDC!$F$1:$G$1,0))</f>
        <v>Commerce ; réparation d'automobiles et de motocycles</v>
      </c>
      <c r="C929" t="s">
        <v>217</v>
      </c>
      <c r="D929" t="s">
        <v>137</v>
      </c>
      <c r="E929" t="s">
        <v>200</v>
      </c>
      <c r="F929" s="58">
        <v>1536.32669150069</v>
      </c>
      <c r="G929">
        <f t="shared" si="229"/>
        <v>1536.32669150069</v>
      </c>
      <c r="AC929" t="str">
        <f t="shared" si="225"/>
        <v>8415_Ouvriers qualifiés de type artisanal_2</v>
      </c>
      <c r="AD929" t="str">
        <f>INDEX(PDC!$I$1:$L$33,MATCH('RP2016'!AF929,PDC!I:I,0),MATCH(PDC!$K$1,PDC!$I$1:$L$1,0))</f>
        <v>Ouvriers qualifiés de type artisanal</v>
      </c>
      <c r="AE929" t="s">
        <v>200</v>
      </c>
      <c r="AF929" t="s">
        <v>107</v>
      </c>
      <c r="AG929" t="s">
        <v>147</v>
      </c>
      <c r="AH929" s="58">
        <v>314.12579810375502</v>
      </c>
      <c r="AI929">
        <f t="shared" si="226"/>
        <v>314.12579810375502</v>
      </c>
      <c r="BE929" t="str">
        <f t="shared" si="227"/>
        <v>8426_LZ_TP1_SEXE1</v>
      </c>
      <c r="BF929">
        <v>1</v>
      </c>
      <c r="BG929" t="s">
        <v>199</v>
      </c>
      <c r="BH929" t="s">
        <v>224</v>
      </c>
      <c r="BI929" t="s">
        <v>171</v>
      </c>
      <c r="BJ929" s="61">
        <v>140.61746035219599</v>
      </c>
      <c r="BK929" s="61">
        <f t="shared" si="228"/>
        <v>140.61746035219599</v>
      </c>
    </row>
    <row r="930" spans="1:63" x14ac:dyDescent="0.35">
      <c r="A930" t="str">
        <f t="shared" si="223"/>
        <v>8410_Transports et entreposage _1</v>
      </c>
      <c r="B930" t="str">
        <f>INDEX(PDC!$F$1:$G$40,MATCH('RP2016'!C930,PDC!F:F,0),MATCH(PDC!$G$1,PDC!$F$1:$G$1,0))</f>
        <v xml:space="preserve">Transports et entreposage </v>
      </c>
      <c r="C930" t="s">
        <v>218</v>
      </c>
      <c r="D930" t="s">
        <v>137</v>
      </c>
      <c r="E930" t="s">
        <v>199</v>
      </c>
      <c r="F930" s="58">
        <v>620.90474711940396</v>
      </c>
      <c r="G930">
        <f t="shared" si="229"/>
        <v>620.90474711940396</v>
      </c>
      <c r="AC930" t="str">
        <f t="shared" si="225"/>
        <v>8415_Chauffeurs_1</v>
      </c>
      <c r="AD930" t="str">
        <f>INDEX(PDC!$I$1:$L$33,MATCH('RP2016'!AF930,PDC!I:I,0),MATCH(PDC!$K$1,PDC!$I$1:$L$1,0))</f>
        <v>Chauffeurs</v>
      </c>
      <c r="AE930" t="s">
        <v>199</v>
      </c>
      <c r="AF930" t="s">
        <v>288</v>
      </c>
      <c r="AG930" t="s">
        <v>147</v>
      </c>
      <c r="AH930" s="58">
        <v>579.00572974872603</v>
      </c>
      <c r="AI930">
        <f t="shared" si="226"/>
        <v>579.00572974872603</v>
      </c>
      <c r="BE930" t="str">
        <f t="shared" si="227"/>
        <v>8426_LZ_TP2_SEXE1</v>
      </c>
      <c r="BF930">
        <v>1</v>
      </c>
      <c r="BG930" t="s">
        <v>200</v>
      </c>
      <c r="BH930" t="s">
        <v>224</v>
      </c>
      <c r="BI930" t="s">
        <v>171</v>
      </c>
      <c r="BJ930" s="61">
        <v>13.9775325754403</v>
      </c>
      <c r="BK930" s="61">
        <f t="shared" si="228"/>
        <v>13.9775325754403</v>
      </c>
    </row>
    <row r="931" spans="1:63" x14ac:dyDescent="0.35">
      <c r="A931" t="str">
        <f t="shared" si="223"/>
        <v>8410_Transports et entreposage _2</v>
      </c>
      <c r="B931" t="str">
        <f>INDEX(PDC!$F$1:$G$40,MATCH('RP2016'!C931,PDC!F:F,0),MATCH(PDC!$G$1,PDC!$F$1:$G$1,0))</f>
        <v xml:space="preserve">Transports et entreposage </v>
      </c>
      <c r="C931" t="s">
        <v>218</v>
      </c>
      <c r="D931" t="s">
        <v>137</v>
      </c>
      <c r="E931" t="s">
        <v>200</v>
      </c>
      <c r="F931" s="58">
        <v>296.49613913651001</v>
      </c>
      <c r="G931">
        <f t="shared" si="229"/>
        <v>296.49613913651001</v>
      </c>
      <c r="AC931" t="str">
        <f t="shared" si="225"/>
        <v>8415_Chauffeurs_2</v>
      </c>
      <c r="AD931" t="str">
        <f>INDEX(PDC!$I$1:$L$33,MATCH('RP2016'!AF931,PDC!I:I,0),MATCH(PDC!$K$1,PDC!$I$1:$L$1,0))</f>
        <v>Chauffeurs</v>
      </c>
      <c r="AE931" t="s">
        <v>200</v>
      </c>
      <c r="AF931" t="s">
        <v>288</v>
      </c>
      <c r="AG931" t="s">
        <v>147</v>
      </c>
      <c r="AH931" s="58">
        <v>100.710344027327</v>
      </c>
      <c r="AI931">
        <f t="shared" si="226"/>
        <v>100.710344027327</v>
      </c>
      <c r="BE931" t="str">
        <f t="shared" si="227"/>
        <v>8426_MN_TP1_SEXE1</v>
      </c>
      <c r="BF931">
        <v>1</v>
      </c>
      <c r="BG931" t="s">
        <v>199</v>
      </c>
      <c r="BH931" t="s">
        <v>320</v>
      </c>
      <c r="BI931" t="s">
        <v>171</v>
      </c>
      <c r="BJ931" s="61">
        <v>1652.3118664052499</v>
      </c>
      <c r="BK931" s="61">
        <f t="shared" si="228"/>
        <v>1652.3118664052499</v>
      </c>
    </row>
    <row r="932" spans="1:63" x14ac:dyDescent="0.35">
      <c r="A932" t="str">
        <f t="shared" si="223"/>
        <v>8410_Hébergement et restauration_1</v>
      </c>
      <c r="B932" t="str">
        <f>INDEX(PDC!$F$1:$G$40,MATCH('RP2016'!C932,PDC!F:F,0),MATCH(PDC!$G$1,PDC!$F$1:$G$1,0))</f>
        <v>Hébergement et restauration</v>
      </c>
      <c r="C932" t="s">
        <v>219</v>
      </c>
      <c r="D932" t="s">
        <v>137</v>
      </c>
      <c r="E932" t="s">
        <v>199</v>
      </c>
      <c r="F932" s="58">
        <v>434.48785224743398</v>
      </c>
      <c r="G932">
        <f t="shared" si="229"/>
        <v>434.48785224743398</v>
      </c>
      <c r="AC932" t="str">
        <f t="shared" si="225"/>
        <v>8415_Ouvriers qualifiés de la manutention, du magasinage et du transport_1</v>
      </c>
      <c r="AD932" t="str">
        <f>INDEX(PDC!$I$1:$L$33,MATCH('RP2016'!AF932,PDC!I:I,0),MATCH(PDC!$K$1,PDC!$I$1:$L$1,0))</f>
        <v>Ouvriers qualifiés de la manutention, du magasinage et du transport</v>
      </c>
      <c r="AE932" t="s">
        <v>199</v>
      </c>
      <c r="AF932" t="s">
        <v>289</v>
      </c>
      <c r="AG932" t="s">
        <v>147</v>
      </c>
      <c r="AH932" s="58">
        <v>762.36500593381004</v>
      </c>
      <c r="AI932">
        <f t="shared" si="226"/>
        <v>762.36500593381004</v>
      </c>
      <c r="BE932" t="str">
        <f t="shared" si="227"/>
        <v>8426_MN_TP2_SEXE1</v>
      </c>
      <c r="BF932">
        <v>1</v>
      </c>
      <c r="BG932" t="s">
        <v>200</v>
      </c>
      <c r="BH932" t="s">
        <v>320</v>
      </c>
      <c r="BI932" t="s">
        <v>171</v>
      </c>
      <c r="BJ932" s="61">
        <v>194.19390099683201</v>
      </c>
      <c r="BK932" s="61">
        <f t="shared" si="228"/>
        <v>194.19390099683201</v>
      </c>
    </row>
    <row r="933" spans="1:63" x14ac:dyDescent="0.35">
      <c r="A933" t="str">
        <f t="shared" si="223"/>
        <v>8410_Hébergement et restauration_2</v>
      </c>
      <c r="B933" t="str">
        <f>INDEX(PDC!$F$1:$G$40,MATCH('RP2016'!C933,PDC!F:F,0),MATCH(PDC!$G$1,PDC!$F$1:$G$1,0))</f>
        <v>Hébergement et restauration</v>
      </c>
      <c r="C933" t="s">
        <v>219</v>
      </c>
      <c r="D933" t="s">
        <v>137</v>
      </c>
      <c r="E933" t="s">
        <v>200</v>
      </c>
      <c r="F933" s="58">
        <v>538.74410577149104</v>
      </c>
      <c r="G933">
        <f t="shared" si="229"/>
        <v>538.74410577149104</v>
      </c>
      <c r="AC933" t="str">
        <f t="shared" si="225"/>
        <v>8415_Ouvriers qualifiés de la manutention, du magasinage et du transport_2</v>
      </c>
      <c r="AD933" t="str">
        <f>INDEX(PDC!$I$1:$L$33,MATCH('RP2016'!AF933,PDC!I:I,0),MATCH(PDC!$K$1,PDC!$I$1:$L$1,0))</f>
        <v>Ouvriers qualifiés de la manutention, du magasinage et du transport</v>
      </c>
      <c r="AE933" t="s">
        <v>200</v>
      </c>
      <c r="AF933" t="s">
        <v>289</v>
      </c>
      <c r="AG933" t="s">
        <v>147</v>
      </c>
      <c r="AH933" s="58">
        <v>96.397476740433405</v>
      </c>
      <c r="AI933">
        <f t="shared" si="226"/>
        <v>96.397476740433405</v>
      </c>
      <c r="BE933" t="str">
        <f t="shared" si="227"/>
        <v>8426_OQ_TP1_SEXE1</v>
      </c>
      <c r="BF933">
        <v>1</v>
      </c>
      <c r="BG933" t="s">
        <v>199</v>
      </c>
      <c r="BH933" t="s">
        <v>321</v>
      </c>
      <c r="BI933" t="s">
        <v>171</v>
      </c>
      <c r="BJ933" s="61">
        <v>1581.7160562452</v>
      </c>
      <c r="BK933" s="61">
        <f t="shared" si="228"/>
        <v>1581.7160562452</v>
      </c>
    </row>
    <row r="934" spans="1:63" x14ac:dyDescent="0.35">
      <c r="A934" t="str">
        <f t="shared" si="223"/>
        <v>8410_Edition, audiovisuel et diffusion_1</v>
      </c>
      <c r="B934" t="str">
        <f>INDEX(PDC!$F$1:$G$40,MATCH('RP2016'!C934,PDC!F:F,0),MATCH(PDC!$G$1,PDC!$F$1:$G$1,0))</f>
        <v>Edition, audiovisuel et diffusion</v>
      </c>
      <c r="C934" t="s">
        <v>220</v>
      </c>
      <c r="D934" t="s">
        <v>137</v>
      </c>
      <c r="E934" t="s">
        <v>199</v>
      </c>
      <c r="F934" s="58">
        <v>15.127732172838201</v>
      </c>
      <c r="G934">
        <f t="shared" si="229"/>
        <v>15.127732172838201</v>
      </c>
      <c r="AC934" t="str">
        <f t="shared" si="225"/>
        <v>8415_Ouvriers non qualifiés de type industriel_1</v>
      </c>
      <c r="AD934" t="str">
        <f>INDEX(PDC!$I$1:$L$33,MATCH('RP2016'!AF934,PDC!I:I,0),MATCH(PDC!$K$1,PDC!$I$1:$L$1,0))</f>
        <v>Ouvriers non qualifiés de type industriel</v>
      </c>
      <c r="AE934" t="s">
        <v>199</v>
      </c>
      <c r="AF934" t="s">
        <v>290</v>
      </c>
      <c r="AG934" t="s">
        <v>147</v>
      </c>
      <c r="AH934" s="58">
        <v>1024.62106759784</v>
      </c>
      <c r="AI934">
        <f t="shared" si="226"/>
        <v>1024.62106759784</v>
      </c>
      <c r="BE934" t="str">
        <f t="shared" si="227"/>
        <v>8426_OQ_TP2_SEXE1</v>
      </c>
      <c r="BF934">
        <v>1</v>
      </c>
      <c r="BG934" t="s">
        <v>200</v>
      </c>
      <c r="BH934" t="s">
        <v>321</v>
      </c>
      <c r="BI934" t="s">
        <v>171</v>
      </c>
      <c r="BJ934" s="61">
        <v>324.21272331729898</v>
      </c>
      <c r="BK934" s="61">
        <f t="shared" si="228"/>
        <v>324.21272331729898</v>
      </c>
    </row>
    <row r="935" spans="1:63" x14ac:dyDescent="0.35">
      <c r="A935" t="str">
        <f t="shared" si="223"/>
        <v>8410_Edition, audiovisuel et diffusion_2</v>
      </c>
      <c r="B935" t="str">
        <f>INDEX(PDC!$F$1:$G$40,MATCH('RP2016'!C935,PDC!F:F,0),MATCH(PDC!$G$1,PDC!$F$1:$G$1,0))</f>
        <v>Edition, audiovisuel et diffusion</v>
      </c>
      <c r="C935" t="s">
        <v>220</v>
      </c>
      <c r="D935" t="s">
        <v>137</v>
      </c>
      <c r="E935" t="s">
        <v>200</v>
      </c>
      <c r="F935" s="58">
        <v>25.139705066980401</v>
      </c>
      <c r="G935">
        <f t="shared" si="229"/>
        <v>25.139705066980401</v>
      </c>
      <c r="AC935" t="str">
        <f t="shared" si="225"/>
        <v>8415_Ouvriers non qualifiés de type industriel_2</v>
      </c>
      <c r="AD935" t="str">
        <f>INDEX(PDC!$I$1:$L$33,MATCH('RP2016'!AF935,PDC!I:I,0),MATCH(PDC!$K$1,PDC!$I$1:$L$1,0))</f>
        <v>Ouvriers non qualifiés de type industriel</v>
      </c>
      <c r="AE935" t="s">
        <v>200</v>
      </c>
      <c r="AF935" t="s">
        <v>290</v>
      </c>
      <c r="AG935" t="s">
        <v>147</v>
      </c>
      <c r="AH935" s="58">
        <v>342.99073848094997</v>
      </c>
      <c r="AI935">
        <f t="shared" si="226"/>
        <v>342.99073848094997</v>
      </c>
      <c r="BE935" t="str">
        <f t="shared" si="227"/>
        <v>8426_RU_TP1_SEXE1</v>
      </c>
      <c r="BF935">
        <v>1</v>
      </c>
      <c r="BG935" t="s">
        <v>199</v>
      </c>
      <c r="BH935" t="s">
        <v>322</v>
      </c>
      <c r="BI935" t="s">
        <v>171</v>
      </c>
      <c r="BJ935" s="61">
        <v>480.36434621994403</v>
      </c>
      <c r="BK935" s="61">
        <f t="shared" si="228"/>
        <v>480.36434621994403</v>
      </c>
    </row>
    <row r="936" spans="1:63" x14ac:dyDescent="0.35">
      <c r="A936" t="str">
        <f t="shared" si="223"/>
        <v>8410_Télécommunications_1</v>
      </c>
      <c r="B936" t="str">
        <f>INDEX(PDC!$F$1:$G$40,MATCH('RP2016'!C936,PDC!F:F,0),MATCH(PDC!$G$1,PDC!$F$1:$G$1,0))</f>
        <v>Télécommunications</v>
      </c>
      <c r="C936" t="s">
        <v>221</v>
      </c>
      <c r="D936" t="s">
        <v>137</v>
      </c>
      <c r="E936" t="s">
        <v>199</v>
      </c>
      <c r="F936" s="58">
        <v>20.852367789663599</v>
      </c>
      <c r="G936">
        <f t="shared" si="229"/>
        <v>20.852367789663599</v>
      </c>
      <c r="AC936" t="str">
        <f t="shared" si="225"/>
        <v>8415_Ouvriers non qualifiés de type artisanal_1</v>
      </c>
      <c r="AD936" t="str">
        <f>INDEX(PDC!$I$1:$L$33,MATCH('RP2016'!AF936,PDC!I:I,0),MATCH(PDC!$K$1,PDC!$I$1:$L$1,0))</f>
        <v>Ouvriers non qualifiés de type artisanal</v>
      </c>
      <c r="AE936" t="s">
        <v>199</v>
      </c>
      <c r="AF936" t="s">
        <v>291</v>
      </c>
      <c r="AG936" t="s">
        <v>147</v>
      </c>
      <c r="AH936" s="58">
        <v>1177.4363832905101</v>
      </c>
      <c r="AI936">
        <f t="shared" si="226"/>
        <v>1177.4363832905101</v>
      </c>
      <c r="BE936" t="str">
        <f t="shared" si="227"/>
        <v>8426_RU_TP2_SEXE1</v>
      </c>
      <c r="BF936">
        <v>1</v>
      </c>
      <c r="BG936" t="s">
        <v>200</v>
      </c>
      <c r="BH936" t="s">
        <v>322</v>
      </c>
      <c r="BI936" t="s">
        <v>171</v>
      </c>
      <c r="BJ936" s="61">
        <v>137.54218994179701</v>
      </c>
      <c r="BK936" s="61">
        <f t="shared" si="228"/>
        <v>137.54218994179701</v>
      </c>
    </row>
    <row r="937" spans="1:63" x14ac:dyDescent="0.35">
      <c r="A937" t="str">
        <f t="shared" si="223"/>
        <v>8410_Télécommunications_2</v>
      </c>
      <c r="B937" t="str">
        <f>INDEX(PDC!$F$1:$G$40,MATCH('RP2016'!C937,PDC!F:F,0),MATCH(PDC!$G$1,PDC!$F$1:$G$1,0))</f>
        <v>Télécommunications</v>
      </c>
      <c r="C937" t="s">
        <v>221</v>
      </c>
      <c r="D937" t="s">
        <v>137</v>
      </c>
      <c r="E937" t="s">
        <v>200</v>
      </c>
      <c r="F937" s="58">
        <v>8.4770994975405891</v>
      </c>
      <c r="G937">
        <f t="shared" si="229"/>
        <v>8.4770994975405891</v>
      </c>
      <c r="AC937" t="str">
        <f t="shared" si="225"/>
        <v>8415_Ouvriers non qualifiés de type artisanal_2</v>
      </c>
      <c r="AD937" t="str">
        <f>INDEX(PDC!$I$1:$L$33,MATCH('RP2016'!AF937,PDC!I:I,0),MATCH(PDC!$K$1,PDC!$I$1:$L$1,0))</f>
        <v>Ouvriers non qualifiés de type artisanal</v>
      </c>
      <c r="AE937" t="s">
        <v>200</v>
      </c>
      <c r="AF937" t="s">
        <v>291</v>
      </c>
      <c r="AG937" t="s">
        <v>147</v>
      </c>
      <c r="AH937" s="58">
        <v>415.82811613216302</v>
      </c>
      <c r="AI937">
        <f t="shared" si="226"/>
        <v>415.82811613216302</v>
      </c>
      <c r="BE937" t="str">
        <f t="shared" si="227"/>
        <v>8427_AZ_TP1_SEXE1</v>
      </c>
      <c r="BF937">
        <v>1</v>
      </c>
      <c r="BG937" t="s">
        <v>199</v>
      </c>
      <c r="BH937" t="s">
        <v>198</v>
      </c>
      <c r="BI937" t="s">
        <v>173</v>
      </c>
      <c r="BJ937" s="61">
        <v>226.87813483952999</v>
      </c>
      <c r="BK937" s="61">
        <f t="shared" si="228"/>
        <v>226.87813483952999</v>
      </c>
    </row>
    <row r="938" spans="1:63" x14ac:dyDescent="0.35">
      <c r="A938" t="str">
        <f t="shared" si="223"/>
        <v>8410_Activités informatiques et services d'information_1</v>
      </c>
      <c r="B938" t="str">
        <f>INDEX(PDC!$F$1:$G$40,MATCH('RP2016'!C938,PDC!F:F,0),MATCH(PDC!$G$1,PDC!$F$1:$G$1,0))</f>
        <v>Activités informatiques et services d'information</v>
      </c>
      <c r="C938" t="s">
        <v>222</v>
      </c>
      <c r="D938" t="s">
        <v>137</v>
      </c>
      <c r="E938" t="s">
        <v>199</v>
      </c>
      <c r="F938" s="58">
        <v>32.820860390893799</v>
      </c>
      <c r="G938">
        <f t="shared" si="229"/>
        <v>32.820860390893799</v>
      </c>
      <c r="AC938" t="str">
        <f t="shared" si="225"/>
        <v>8415_Ouvriers agricoles_1</v>
      </c>
      <c r="AD938" t="str">
        <f>INDEX(PDC!$I$1:$L$33,MATCH('RP2016'!AF938,PDC!I:I,0),MATCH(PDC!$K$1,PDC!$I$1:$L$1,0))</f>
        <v>Ouvriers agricoles</v>
      </c>
      <c r="AE938" t="s">
        <v>199</v>
      </c>
      <c r="AF938" t="s">
        <v>109</v>
      </c>
      <c r="AG938" t="s">
        <v>147</v>
      </c>
      <c r="AH938" s="58">
        <v>102.71392327908301</v>
      </c>
      <c r="AI938">
        <f t="shared" si="226"/>
        <v>102.71392327908301</v>
      </c>
      <c r="BE938" t="str">
        <f t="shared" si="227"/>
        <v>8427_AZ_TP2_SEXE1</v>
      </c>
      <c r="BF938">
        <v>1</v>
      </c>
      <c r="BG938" t="s">
        <v>200</v>
      </c>
      <c r="BH938" t="s">
        <v>198</v>
      </c>
      <c r="BI938" t="s">
        <v>173</v>
      </c>
      <c r="BJ938" s="61">
        <v>53.936953539406403</v>
      </c>
      <c r="BK938" s="61">
        <f t="shared" si="228"/>
        <v>53.936953539406403</v>
      </c>
    </row>
    <row r="939" spans="1:63" x14ac:dyDescent="0.35">
      <c r="A939" t="str">
        <f t="shared" si="223"/>
        <v>8410_Activités informatiques et services d'information_2</v>
      </c>
      <c r="B939" t="str">
        <f>INDEX(PDC!$F$1:$G$40,MATCH('RP2016'!C939,PDC!F:F,0),MATCH(PDC!$G$1,PDC!$F$1:$G$1,0))</f>
        <v>Activités informatiques et services d'information</v>
      </c>
      <c r="C939" t="s">
        <v>222</v>
      </c>
      <c r="D939" t="s">
        <v>137</v>
      </c>
      <c r="E939" t="s">
        <v>200</v>
      </c>
      <c r="F939" s="58">
        <v>33.227585715369102</v>
      </c>
      <c r="G939">
        <f t="shared" si="229"/>
        <v>33.227585715369102</v>
      </c>
      <c r="AC939" t="str">
        <f t="shared" si="225"/>
        <v>8415_Ouvriers agricoles_2</v>
      </c>
      <c r="AD939" t="str">
        <f>INDEX(PDC!$I$1:$L$33,MATCH('RP2016'!AF939,PDC!I:I,0),MATCH(PDC!$K$1,PDC!$I$1:$L$1,0))</f>
        <v>Ouvriers agricoles</v>
      </c>
      <c r="AE939" t="s">
        <v>200</v>
      </c>
      <c r="AF939" t="s">
        <v>109</v>
      </c>
      <c r="AG939" t="s">
        <v>147</v>
      </c>
      <c r="AH939" s="58">
        <v>71.249084914665502</v>
      </c>
      <c r="AI939">
        <f t="shared" si="226"/>
        <v>71.249084914665502</v>
      </c>
      <c r="BE939" t="str">
        <f t="shared" si="227"/>
        <v>8427_C1_TP1_SEXE1</v>
      </c>
      <c r="BF939">
        <v>1</v>
      </c>
      <c r="BG939" t="s">
        <v>199</v>
      </c>
      <c r="BH939" t="s">
        <v>314</v>
      </c>
      <c r="BI939" t="s">
        <v>173</v>
      </c>
      <c r="BJ939" s="61">
        <v>788.66762424930005</v>
      </c>
      <c r="BK939" s="61">
        <f t="shared" si="228"/>
        <v>788.66762424930005</v>
      </c>
    </row>
    <row r="940" spans="1:63" x14ac:dyDescent="0.35">
      <c r="A940" t="str">
        <f t="shared" si="223"/>
        <v>8410_Activités financières et d'assurance_1</v>
      </c>
      <c r="B940" t="str">
        <f>INDEX(PDC!$F$1:$G$40,MATCH('RP2016'!C940,PDC!F:F,0),MATCH(PDC!$G$1,PDC!$F$1:$G$1,0))</f>
        <v>Activités financières et d'assurance</v>
      </c>
      <c r="C940" t="s">
        <v>223</v>
      </c>
      <c r="D940" t="s">
        <v>137</v>
      </c>
      <c r="E940" t="s">
        <v>199</v>
      </c>
      <c r="F940" s="58">
        <v>113.95497468819499</v>
      </c>
      <c r="G940">
        <f t="shared" si="229"/>
        <v>113.95497468819499</v>
      </c>
      <c r="AA940" s="77"/>
      <c r="AC940" t="str">
        <f t="shared" si="225"/>
        <v>8416_Professions libérales*_1</v>
      </c>
      <c r="AD940" t="str">
        <f>INDEX(PDC!$I$1:$L$33,MATCH('RP2016'!AF940,PDC!I:I,0),MATCH(PDC!$K$1,PDC!$I$1:$L$1,0))</f>
        <v>Professions libérales*</v>
      </c>
      <c r="AE940" t="s">
        <v>199</v>
      </c>
      <c r="AF940" t="s">
        <v>273</v>
      </c>
      <c r="AG940" t="s">
        <v>149</v>
      </c>
      <c r="AH940" s="58">
        <v>15.723872555091299</v>
      </c>
      <c r="AI940">
        <f t="shared" si="226"/>
        <v>15.723872555091299</v>
      </c>
      <c r="BE940" t="str">
        <f t="shared" si="227"/>
        <v>8427_C1_TP2_SEXE1</v>
      </c>
      <c r="BF940">
        <v>1</v>
      </c>
      <c r="BG940" t="s">
        <v>200</v>
      </c>
      <c r="BH940" t="s">
        <v>314</v>
      </c>
      <c r="BI940" t="s">
        <v>173</v>
      </c>
      <c r="BJ940" s="61">
        <v>40.864023317312103</v>
      </c>
      <c r="BK940" s="61">
        <f t="shared" si="228"/>
        <v>40.864023317312103</v>
      </c>
    </row>
    <row r="941" spans="1:63" x14ac:dyDescent="0.35">
      <c r="A941" t="str">
        <f t="shared" si="223"/>
        <v>8410_Activités financières et d'assurance_2</v>
      </c>
      <c r="B941" t="str">
        <f>INDEX(PDC!$F$1:$G$40,MATCH('RP2016'!C941,PDC!F:F,0),MATCH(PDC!$G$1,PDC!$F$1:$G$1,0))</f>
        <v>Activités financières et d'assurance</v>
      </c>
      <c r="C941" t="s">
        <v>223</v>
      </c>
      <c r="D941" t="s">
        <v>137</v>
      </c>
      <c r="E941" t="s">
        <v>200</v>
      </c>
      <c r="F941" s="58">
        <v>288.20365302050999</v>
      </c>
      <c r="G941">
        <f t="shared" si="229"/>
        <v>288.20365302050999</v>
      </c>
      <c r="AC941" t="str">
        <f t="shared" si="225"/>
        <v>8416_Professions libérales*_2</v>
      </c>
      <c r="AD941" t="str">
        <f>INDEX(PDC!$I$1:$L$33,MATCH('RP2016'!AF941,PDC!I:I,0),MATCH(PDC!$K$1,PDC!$I$1:$L$1,0))</f>
        <v>Professions libérales*</v>
      </c>
      <c r="AE941" t="s">
        <v>200</v>
      </c>
      <c r="AF941" t="s">
        <v>273</v>
      </c>
      <c r="AG941" t="s">
        <v>149</v>
      </c>
      <c r="AH941" s="58">
        <v>146.84978892846601</v>
      </c>
      <c r="AI941">
        <f t="shared" si="226"/>
        <v>146.84978892846601</v>
      </c>
      <c r="BE941" t="str">
        <f t="shared" si="227"/>
        <v>8427_C3_TP1_SEXE1</v>
      </c>
      <c r="BF941">
        <v>1</v>
      </c>
      <c r="BG941" t="s">
        <v>199</v>
      </c>
      <c r="BH941" t="s">
        <v>315</v>
      </c>
      <c r="BI941" t="s">
        <v>173</v>
      </c>
      <c r="BJ941" s="61">
        <v>283.24733567444702</v>
      </c>
      <c r="BK941" s="61">
        <f t="shared" si="228"/>
        <v>283.24733567444702</v>
      </c>
    </row>
    <row r="942" spans="1:63" x14ac:dyDescent="0.35">
      <c r="A942" t="str">
        <f t="shared" si="223"/>
        <v>8410_Activités immobilières_1</v>
      </c>
      <c r="B942" t="str">
        <f>INDEX(PDC!$F$1:$G$40,MATCH('RP2016'!C942,PDC!F:F,0),MATCH(PDC!$G$1,PDC!$F$1:$G$1,0))</f>
        <v>Activités immobilières</v>
      </c>
      <c r="C942" t="s">
        <v>224</v>
      </c>
      <c r="D942" t="s">
        <v>137</v>
      </c>
      <c r="E942" t="s">
        <v>199</v>
      </c>
      <c r="F942" s="58">
        <v>55.138111344031202</v>
      </c>
      <c r="G942">
        <f t="shared" si="229"/>
        <v>55.138111344031202</v>
      </c>
      <c r="AC942" t="str">
        <f t="shared" si="225"/>
        <v>8416_Cadres de la fonction publique_1</v>
      </c>
      <c r="AD942" t="str">
        <f>INDEX(PDC!$I$1:$L$33,MATCH('RP2016'!AF942,PDC!I:I,0),MATCH(PDC!$K$1,PDC!$I$1:$L$1,0))</f>
        <v>Cadres de la fonction publique</v>
      </c>
      <c r="AE942" t="s">
        <v>199</v>
      </c>
      <c r="AF942" t="s">
        <v>274</v>
      </c>
      <c r="AG942" t="s">
        <v>149</v>
      </c>
      <c r="AH942" s="58">
        <v>105.59699276246501</v>
      </c>
      <c r="AI942">
        <f t="shared" si="226"/>
        <v>105.59699276246501</v>
      </c>
      <c r="BE942" t="str">
        <f t="shared" si="227"/>
        <v>8427_C3_TP2_SEXE1</v>
      </c>
      <c r="BF942">
        <v>1</v>
      </c>
      <c r="BG942" t="s">
        <v>200</v>
      </c>
      <c r="BH942" t="s">
        <v>315</v>
      </c>
      <c r="BI942" t="s">
        <v>173</v>
      </c>
      <c r="BJ942" s="61">
        <v>21.779191776669499</v>
      </c>
      <c r="BK942" s="61">
        <f t="shared" si="228"/>
        <v>21.779191776669499</v>
      </c>
    </row>
    <row r="943" spans="1:63" x14ac:dyDescent="0.35">
      <c r="A943" t="str">
        <f t="shared" si="223"/>
        <v>8410_Activités immobilières_2</v>
      </c>
      <c r="B943" t="str">
        <f>INDEX(PDC!$F$1:$G$40,MATCH('RP2016'!C943,PDC!F:F,0),MATCH(PDC!$G$1,PDC!$F$1:$G$1,0))</f>
        <v>Activités immobilières</v>
      </c>
      <c r="C943" t="s">
        <v>224</v>
      </c>
      <c r="D943" t="s">
        <v>137</v>
      </c>
      <c r="E943" t="s">
        <v>200</v>
      </c>
      <c r="F943" s="58">
        <v>138.75721797445499</v>
      </c>
      <c r="G943">
        <f t="shared" si="229"/>
        <v>138.75721797445499</v>
      </c>
      <c r="AC943" t="str">
        <f t="shared" si="225"/>
        <v>8416_Cadres de la fonction publique_2</v>
      </c>
      <c r="AD943" t="str">
        <f>INDEX(PDC!$I$1:$L$33,MATCH('RP2016'!AF943,PDC!I:I,0),MATCH(PDC!$K$1,PDC!$I$1:$L$1,0))</f>
        <v>Cadres de la fonction publique</v>
      </c>
      <c r="AE943" t="s">
        <v>200</v>
      </c>
      <c r="AF943" t="s">
        <v>274</v>
      </c>
      <c r="AG943" t="s">
        <v>149</v>
      </c>
      <c r="AH943" s="58">
        <v>148.484318248834</v>
      </c>
      <c r="AI943">
        <f t="shared" si="226"/>
        <v>148.484318248834</v>
      </c>
      <c r="BE943" t="str">
        <f t="shared" si="227"/>
        <v>8427_C4_TP1_SEXE1</v>
      </c>
      <c r="BF943">
        <v>1</v>
      </c>
      <c r="BG943" t="s">
        <v>199</v>
      </c>
      <c r="BH943" t="s">
        <v>316</v>
      </c>
      <c r="BI943" t="s">
        <v>173</v>
      </c>
      <c r="BJ943" s="61">
        <v>257.64482005626598</v>
      </c>
      <c r="BK943" s="61">
        <f t="shared" si="228"/>
        <v>257.64482005626598</v>
      </c>
    </row>
    <row r="944" spans="1:63" x14ac:dyDescent="0.35">
      <c r="A944" t="str">
        <f t="shared" si="223"/>
        <v>8410_Activités juridiques, comptables, de gestion, d'architecture, d'ingénierie, de contrôle et d'analyses techniques_1</v>
      </c>
      <c r="B944" t="str">
        <f>INDEX(PDC!$F$1:$G$40,MATCH('RP2016'!C944,PDC!F:F,0),MATCH(PDC!$G$1,PDC!$F$1:$G$1,0))</f>
        <v>Activités juridiques, comptables, de gestion, d'architecture, d'ingénierie, de contrôle et d'analyses techniques</v>
      </c>
      <c r="C944" t="s">
        <v>225</v>
      </c>
      <c r="D944" t="s">
        <v>137</v>
      </c>
      <c r="E944" t="s">
        <v>199</v>
      </c>
      <c r="F944" s="58">
        <v>340.74574211287501</v>
      </c>
      <c r="G944">
        <f t="shared" si="229"/>
        <v>340.74574211287501</v>
      </c>
      <c r="AC944" t="str">
        <f t="shared" si="225"/>
        <v>8416_Professeurs, professions scientifiques_1</v>
      </c>
      <c r="AD944" t="str">
        <f>INDEX(PDC!$I$1:$L$33,MATCH('RP2016'!AF944,PDC!I:I,0),MATCH(PDC!$K$1,PDC!$I$1:$L$1,0))</f>
        <v>Professeurs, professions scientifiques</v>
      </c>
      <c r="AE944" t="s">
        <v>199</v>
      </c>
      <c r="AF944" t="s">
        <v>275</v>
      </c>
      <c r="AG944" t="s">
        <v>149</v>
      </c>
      <c r="AH944" s="58">
        <v>372.21713447980397</v>
      </c>
      <c r="AI944">
        <f t="shared" si="226"/>
        <v>372.21713447980397</v>
      </c>
      <c r="BE944" t="str">
        <f t="shared" si="227"/>
        <v>8427_C4_TP2_SEXE1</v>
      </c>
      <c r="BF944">
        <v>1</v>
      </c>
      <c r="BG944" t="s">
        <v>200</v>
      </c>
      <c r="BH944" t="s">
        <v>316</v>
      </c>
      <c r="BI944" t="s">
        <v>173</v>
      </c>
      <c r="BJ944" s="83">
        <v>2.9623733410689601</v>
      </c>
      <c r="BK944" s="61" t="str">
        <f t="shared" si="228"/>
        <v>(s)</v>
      </c>
    </row>
    <row r="945" spans="1:63" x14ac:dyDescent="0.35">
      <c r="A945" t="str">
        <f t="shared" si="223"/>
        <v>8410_Activités juridiques, comptables, de gestion, d'architecture, d'ingénierie, de contrôle et d'analyses techniques_2</v>
      </c>
      <c r="B945" t="str">
        <f>INDEX(PDC!$F$1:$G$40,MATCH('RP2016'!C945,PDC!F:F,0),MATCH(PDC!$G$1,PDC!$F$1:$G$1,0))</f>
        <v>Activités juridiques, comptables, de gestion, d'architecture, d'ingénierie, de contrôle et d'analyses techniques</v>
      </c>
      <c r="C945" t="s">
        <v>225</v>
      </c>
      <c r="D945" t="s">
        <v>137</v>
      </c>
      <c r="E945" t="s">
        <v>200</v>
      </c>
      <c r="F945" s="58">
        <v>306.28403908064899</v>
      </c>
      <c r="G945">
        <f t="shared" si="229"/>
        <v>306.28403908064899</v>
      </c>
      <c r="AC945" t="str">
        <f t="shared" si="225"/>
        <v>8416_Professeurs, professions scientifiques_2</v>
      </c>
      <c r="AD945" t="str">
        <f>INDEX(PDC!$I$1:$L$33,MATCH('RP2016'!AF945,PDC!I:I,0),MATCH(PDC!$K$1,PDC!$I$1:$L$1,0))</f>
        <v>Professeurs, professions scientifiques</v>
      </c>
      <c r="AE945" t="s">
        <v>200</v>
      </c>
      <c r="AF945" t="s">
        <v>275</v>
      </c>
      <c r="AG945" t="s">
        <v>149</v>
      </c>
      <c r="AH945" s="58">
        <v>518.15499158915702</v>
      </c>
      <c r="AI945">
        <f t="shared" si="226"/>
        <v>518.15499158915702</v>
      </c>
      <c r="BE945" t="str">
        <f t="shared" si="227"/>
        <v>8427_C5_TP1_SEXE1</v>
      </c>
      <c r="BF945">
        <v>1</v>
      </c>
      <c r="BG945" t="s">
        <v>199</v>
      </c>
      <c r="BH945" t="s">
        <v>317</v>
      </c>
      <c r="BI945" t="s">
        <v>173</v>
      </c>
      <c r="BJ945" s="61">
        <v>2226.06102018004</v>
      </c>
      <c r="BK945" s="61">
        <f t="shared" si="228"/>
        <v>2226.06102018004</v>
      </c>
    </row>
    <row r="946" spans="1:63" x14ac:dyDescent="0.35">
      <c r="A946" t="str">
        <f t="shared" si="223"/>
        <v>8410_Recherche-développement scientifique_1</v>
      </c>
      <c r="B946" t="str">
        <f>INDEX(PDC!$F$1:$G$40,MATCH('RP2016'!C946,PDC!F:F,0),MATCH(PDC!$G$1,PDC!$F$1:$G$1,0))</f>
        <v>Recherche-développement scientifique</v>
      </c>
      <c r="C946" t="s">
        <v>226</v>
      </c>
      <c r="D946" t="s">
        <v>137</v>
      </c>
      <c r="E946" t="s">
        <v>199</v>
      </c>
      <c r="F946" s="58">
        <v>15.71342496906</v>
      </c>
      <c r="G946">
        <f t="shared" si="229"/>
        <v>15.71342496906</v>
      </c>
      <c r="AC946" t="str">
        <f t="shared" si="225"/>
        <v>8416_Professions de l'information, des arts et des spectacles_1</v>
      </c>
      <c r="AD946" t="str">
        <f>INDEX(PDC!$I$1:$L$33,MATCH('RP2016'!AF946,PDC!I:I,0),MATCH(PDC!$K$1,PDC!$I$1:$L$1,0))</f>
        <v>Professions de l'information, des arts et des spectacles</v>
      </c>
      <c r="AE946" t="s">
        <v>199</v>
      </c>
      <c r="AF946" t="s">
        <v>276</v>
      </c>
      <c r="AG946" t="s">
        <v>149</v>
      </c>
      <c r="AH946" s="58">
        <v>209.43149575082501</v>
      </c>
      <c r="AI946">
        <f t="shared" si="226"/>
        <v>209.43149575082501</v>
      </c>
      <c r="BE946" t="str">
        <f t="shared" si="227"/>
        <v>8427_C5_TP2_SEXE1</v>
      </c>
      <c r="BF946">
        <v>1</v>
      </c>
      <c r="BG946" t="s">
        <v>200</v>
      </c>
      <c r="BH946" t="s">
        <v>317</v>
      </c>
      <c r="BI946" t="s">
        <v>173</v>
      </c>
      <c r="BJ946" s="61">
        <v>111.456437352641</v>
      </c>
      <c r="BK946" s="61">
        <f t="shared" si="228"/>
        <v>111.456437352641</v>
      </c>
    </row>
    <row r="947" spans="1:63" x14ac:dyDescent="0.35">
      <c r="A947" t="str">
        <f t="shared" si="223"/>
        <v>8410_Autres activités spécialisées, scientifiques et techniques_1</v>
      </c>
      <c r="B947" t="str">
        <f>INDEX(PDC!$F$1:$G$40,MATCH('RP2016'!C947,PDC!F:F,0),MATCH(PDC!$G$1,PDC!$F$1:$G$1,0))</f>
        <v>Autres activités spécialisées, scientifiques et techniques</v>
      </c>
      <c r="C947" t="s">
        <v>227</v>
      </c>
      <c r="D947" t="s">
        <v>137</v>
      </c>
      <c r="E947" t="s">
        <v>199</v>
      </c>
      <c r="F947" s="58">
        <v>19.558766402627299</v>
      </c>
      <c r="G947">
        <f t="shared" ref="G947:G971" si="230">F947</f>
        <v>19.558766402627299</v>
      </c>
      <c r="AC947" t="str">
        <f t="shared" si="225"/>
        <v>8416_Professions de l'information, des arts et des spectacles_2</v>
      </c>
      <c r="AD947" t="str">
        <f>INDEX(PDC!$I$1:$L$33,MATCH('RP2016'!AF947,PDC!I:I,0),MATCH(PDC!$K$1,PDC!$I$1:$L$1,0))</f>
        <v>Professions de l'information, des arts et des spectacles</v>
      </c>
      <c r="AE947" t="s">
        <v>200</v>
      </c>
      <c r="AF947" t="s">
        <v>276</v>
      </c>
      <c r="AG947" t="s">
        <v>149</v>
      </c>
      <c r="AH947" s="58">
        <v>190.602693022279</v>
      </c>
      <c r="AI947">
        <f t="shared" si="226"/>
        <v>190.602693022279</v>
      </c>
      <c r="BE947" t="str">
        <f t="shared" si="227"/>
        <v>8427_DE_TP1_SEXE1</v>
      </c>
      <c r="BF947">
        <v>1</v>
      </c>
      <c r="BG947" t="s">
        <v>199</v>
      </c>
      <c r="BH947" t="s">
        <v>318</v>
      </c>
      <c r="BI947" t="s">
        <v>173</v>
      </c>
      <c r="BJ947" s="61">
        <v>321.007567936047</v>
      </c>
      <c r="BK947" s="61">
        <f t="shared" si="228"/>
        <v>321.007567936047</v>
      </c>
    </row>
    <row r="948" spans="1:63" x14ac:dyDescent="0.35">
      <c r="A948" t="str">
        <f t="shared" si="223"/>
        <v>8410_Autres activités spécialisées, scientifiques et techniques_2</v>
      </c>
      <c r="B948" t="str">
        <f>INDEX(PDC!$F$1:$G$40,MATCH('RP2016'!C948,PDC!F:F,0),MATCH(PDC!$G$1,PDC!$F$1:$G$1,0))</f>
        <v>Autres activités spécialisées, scientifiques et techniques</v>
      </c>
      <c r="C948" t="s">
        <v>227</v>
      </c>
      <c r="D948" t="s">
        <v>137</v>
      </c>
      <c r="E948" t="s">
        <v>200</v>
      </c>
      <c r="F948" s="58">
        <v>66.877825897089295</v>
      </c>
      <c r="G948">
        <f t="shared" si="230"/>
        <v>66.877825897089295</v>
      </c>
      <c r="AC948" t="str">
        <f t="shared" si="225"/>
        <v>8416_Cadres administratifs et commerciaux d'entreprise_1</v>
      </c>
      <c r="AD948" t="str">
        <f>INDEX(PDC!$I$1:$L$33,MATCH('RP2016'!AF948,PDC!I:I,0),MATCH(PDC!$K$1,PDC!$I$1:$L$1,0))</f>
        <v>Cadres administratifs et commerciaux d'entreprise</v>
      </c>
      <c r="AE948" t="s">
        <v>199</v>
      </c>
      <c r="AF948" t="s">
        <v>277</v>
      </c>
      <c r="AG948" t="s">
        <v>149</v>
      </c>
      <c r="AH948" s="58">
        <v>1623.78700900947</v>
      </c>
      <c r="AI948">
        <f t="shared" si="226"/>
        <v>1623.78700900947</v>
      </c>
      <c r="BE948" t="str">
        <f t="shared" si="227"/>
        <v>8427_DE_TP2_SEXE1</v>
      </c>
      <c r="BF948">
        <v>1</v>
      </c>
      <c r="BG948" t="s">
        <v>200</v>
      </c>
      <c r="BH948" t="s">
        <v>318</v>
      </c>
      <c r="BI948" t="s">
        <v>173</v>
      </c>
      <c r="BJ948" s="61">
        <v>18.867762669229698</v>
      </c>
      <c r="BK948" s="61">
        <f t="shared" si="228"/>
        <v>18.867762669229698</v>
      </c>
    </row>
    <row r="949" spans="1:63" x14ac:dyDescent="0.35">
      <c r="A949" t="str">
        <f t="shared" si="223"/>
        <v>8410_Activités de services administratifs et de soutien_1</v>
      </c>
      <c r="B949" t="str">
        <f>INDEX(PDC!$F$1:$G$40,MATCH('RP2016'!C949,PDC!F:F,0),MATCH(PDC!$G$1,PDC!$F$1:$G$1,0))</f>
        <v>Activités de services administratifs et de soutien</v>
      </c>
      <c r="C949" t="s">
        <v>228</v>
      </c>
      <c r="D949" t="s">
        <v>137</v>
      </c>
      <c r="E949" t="s">
        <v>199</v>
      </c>
      <c r="F949" s="58">
        <v>864.04543042321097</v>
      </c>
      <c r="G949">
        <f t="shared" si="230"/>
        <v>864.04543042321097</v>
      </c>
      <c r="AC949" t="str">
        <f t="shared" si="225"/>
        <v>8416_Cadres administratifs et commerciaux d'entreprise_2</v>
      </c>
      <c r="AD949" t="str">
        <f>INDEX(PDC!$I$1:$L$33,MATCH('RP2016'!AF949,PDC!I:I,0),MATCH(PDC!$K$1,PDC!$I$1:$L$1,0))</f>
        <v>Cadres administratifs et commerciaux d'entreprise</v>
      </c>
      <c r="AE949" t="s">
        <v>200</v>
      </c>
      <c r="AF949" t="s">
        <v>277</v>
      </c>
      <c r="AG949" t="s">
        <v>149</v>
      </c>
      <c r="AH949" s="58">
        <v>1210.91383678805</v>
      </c>
      <c r="AI949">
        <f t="shared" si="226"/>
        <v>1210.91383678805</v>
      </c>
      <c r="BE949" t="str">
        <f t="shared" si="227"/>
        <v>8427_FZ_TP1_SEXE1</v>
      </c>
      <c r="BF949">
        <v>1</v>
      </c>
      <c r="BG949" t="s">
        <v>199</v>
      </c>
      <c r="BH949" t="s">
        <v>216</v>
      </c>
      <c r="BI949" t="s">
        <v>173</v>
      </c>
      <c r="BJ949" s="61">
        <v>1442.96402628595</v>
      </c>
      <c r="BK949" s="61">
        <f t="shared" si="228"/>
        <v>1442.96402628595</v>
      </c>
    </row>
    <row r="950" spans="1:63" x14ac:dyDescent="0.35">
      <c r="A950" t="str">
        <f t="shared" si="223"/>
        <v>8410_Activités de services administratifs et de soutien_2</v>
      </c>
      <c r="B950" t="str">
        <f>INDEX(PDC!$F$1:$G$40,MATCH('RP2016'!C950,PDC!F:F,0),MATCH(PDC!$G$1,PDC!$F$1:$G$1,0))</f>
        <v>Activités de services administratifs et de soutien</v>
      </c>
      <c r="C950" t="s">
        <v>228</v>
      </c>
      <c r="D950" t="s">
        <v>137</v>
      </c>
      <c r="E950" t="s">
        <v>200</v>
      </c>
      <c r="F950" s="58">
        <v>575.80071623720301</v>
      </c>
      <c r="G950">
        <f t="shared" si="230"/>
        <v>575.80071623720301</v>
      </c>
      <c r="AC950" t="str">
        <f t="shared" si="225"/>
        <v>8416_Ingénieurs et cadres techniques d'entreprise_1</v>
      </c>
      <c r="AD950" t="str">
        <f>INDEX(PDC!$I$1:$L$33,MATCH('RP2016'!AF950,PDC!I:I,0),MATCH(PDC!$K$1,PDC!$I$1:$L$1,0))</f>
        <v>Ingénieurs et cadres techniques d'entreprise</v>
      </c>
      <c r="AE950" t="s">
        <v>199</v>
      </c>
      <c r="AF950" t="s">
        <v>101</v>
      </c>
      <c r="AG950" t="s">
        <v>149</v>
      </c>
      <c r="AH950" s="58">
        <v>1985.4640838841401</v>
      </c>
      <c r="AI950">
        <f t="shared" si="226"/>
        <v>1985.4640838841401</v>
      </c>
      <c r="BE950" t="str">
        <f t="shared" si="227"/>
        <v>8427_FZ_TP2_SEXE1</v>
      </c>
      <c r="BF950">
        <v>1</v>
      </c>
      <c r="BG950" t="s">
        <v>200</v>
      </c>
      <c r="BH950" t="s">
        <v>216</v>
      </c>
      <c r="BI950" t="s">
        <v>173</v>
      </c>
      <c r="BJ950" s="61">
        <v>96.439637360890401</v>
      </c>
      <c r="BK950" s="61">
        <f t="shared" si="228"/>
        <v>96.439637360890401</v>
      </c>
    </row>
    <row r="951" spans="1:63" x14ac:dyDescent="0.35">
      <c r="A951" t="str">
        <f t="shared" si="223"/>
        <v>8410_Administration publique_1</v>
      </c>
      <c r="B951" t="str">
        <f>INDEX(PDC!$F$1:$G$40,MATCH('RP2016'!C951,PDC!F:F,0),MATCH(PDC!$G$1,PDC!$F$1:$G$1,0))</f>
        <v>Administration publique</v>
      </c>
      <c r="C951" t="s">
        <v>229</v>
      </c>
      <c r="D951" t="s">
        <v>137</v>
      </c>
      <c r="E951" t="s">
        <v>199</v>
      </c>
      <c r="F951" s="58">
        <v>781.28630041377596</v>
      </c>
      <c r="G951">
        <f t="shared" si="230"/>
        <v>781.28630041377596</v>
      </c>
      <c r="AC951" t="str">
        <f t="shared" si="225"/>
        <v>8416_Ingénieurs et cadres techniques d'entreprise_2</v>
      </c>
      <c r="AD951" t="str">
        <f>INDEX(PDC!$I$1:$L$33,MATCH('RP2016'!AF951,PDC!I:I,0),MATCH(PDC!$K$1,PDC!$I$1:$L$1,0))</f>
        <v>Ingénieurs et cadres techniques d'entreprise</v>
      </c>
      <c r="AE951" t="s">
        <v>200</v>
      </c>
      <c r="AF951" t="s">
        <v>101</v>
      </c>
      <c r="AG951" t="s">
        <v>149</v>
      </c>
      <c r="AH951" s="58">
        <v>505.89729701853202</v>
      </c>
      <c r="AI951">
        <f t="shared" si="226"/>
        <v>505.89729701853202</v>
      </c>
      <c r="BE951" t="str">
        <f t="shared" si="227"/>
        <v>8427_GZ_TP1_SEXE1</v>
      </c>
      <c r="BF951">
        <v>1</v>
      </c>
      <c r="BG951" t="s">
        <v>199</v>
      </c>
      <c r="BH951" t="s">
        <v>217</v>
      </c>
      <c r="BI951" t="s">
        <v>173</v>
      </c>
      <c r="BJ951" s="61">
        <v>1715.14520918316</v>
      </c>
      <c r="BK951" s="61">
        <f t="shared" si="228"/>
        <v>1715.14520918316</v>
      </c>
    </row>
    <row r="952" spans="1:63" x14ac:dyDescent="0.35">
      <c r="A952" t="str">
        <f t="shared" si="223"/>
        <v>8410_Administration publique_2</v>
      </c>
      <c r="B952" t="str">
        <f>INDEX(PDC!$F$1:$G$40,MATCH('RP2016'!C952,PDC!F:F,0),MATCH(PDC!$G$1,PDC!$F$1:$G$1,0))</f>
        <v>Administration publique</v>
      </c>
      <c r="C952" t="s">
        <v>229</v>
      </c>
      <c r="D952" t="s">
        <v>137</v>
      </c>
      <c r="E952" t="s">
        <v>200</v>
      </c>
      <c r="F952" s="58">
        <v>493.76704381886498</v>
      </c>
      <c r="G952">
        <f t="shared" si="230"/>
        <v>493.76704381886498</v>
      </c>
      <c r="AC952" t="str">
        <f t="shared" si="225"/>
        <v>8416_Professeurs des écoles, instituteurs et assimilés_1</v>
      </c>
      <c r="AD952" t="str">
        <f>INDEX(PDC!$I$1:$L$33,MATCH('RP2016'!AF952,PDC!I:I,0),MATCH(PDC!$K$1,PDC!$I$1:$L$1,0))</f>
        <v>Professeurs des écoles, instituteurs et assimilés</v>
      </c>
      <c r="AE952" t="s">
        <v>199</v>
      </c>
      <c r="AF952" t="s">
        <v>103</v>
      </c>
      <c r="AG952" t="s">
        <v>149</v>
      </c>
      <c r="AH952" s="58">
        <v>671.29760779126696</v>
      </c>
      <c r="AI952">
        <f t="shared" si="226"/>
        <v>671.29760779126696</v>
      </c>
      <c r="BE952" t="str">
        <f t="shared" si="227"/>
        <v>8427_GZ_TP2_SEXE1</v>
      </c>
      <c r="BF952">
        <v>1</v>
      </c>
      <c r="BG952" t="s">
        <v>200</v>
      </c>
      <c r="BH952" t="s">
        <v>217</v>
      </c>
      <c r="BI952" t="s">
        <v>173</v>
      </c>
      <c r="BJ952" s="61">
        <v>154.55276404944999</v>
      </c>
      <c r="BK952" s="61">
        <f t="shared" si="228"/>
        <v>154.55276404944999</v>
      </c>
    </row>
    <row r="953" spans="1:63" x14ac:dyDescent="0.35">
      <c r="A953" t="str">
        <f t="shared" si="223"/>
        <v>8410_Enseignement_1</v>
      </c>
      <c r="B953" t="str">
        <f>INDEX(PDC!$F$1:$G$40,MATCH('RP2016'!C953,PDC!F:F,0),MATCH(PDC!$G$1,PDC!$F$1:$G$1,0))</f>
        <v>Enseignement</v>
      </c>
      <c r="C953" t="s">
        <v>230</v>
      </c>
      <c r="D953" t="s">
        <v>137</v>
      </c>
      <c r="E953" t="s">
        <v>199</v>
      </c>
      <c r="F953" s="58">
        <v>206.53916971403299</v>
      </c>
      <c r="G953">
        <f t="shared" si="230"/>
        <v>206.53916971403299</v>
      </c>
      <c r="AC953" t="str">
        <f t="shared" si="225"/>
        <v>8416_Professeurs des écoles, instituteurs et assimilés_2</v>
      </c>
      <c r="AD953" t="str">
        <f>INDEX(PDC!$I$1:$L$33,MATCH('RP2016'!AF953,PDC!I:I,0),MATCH(PDC!$K$1,PDC!$I$1:$L$1,0))</f>
        <v>Professeurs des écoles, instituteurs et assimilés</v>
      </c>
      <c r="AE953" t="s">
        <v>200</v>
      </c>
      <c r="AF953" t="s">
        <v>103</v>
      </c>
      <c r="AG953" t="s">
        <v>149</v>
      </c>
      <c r="AH953" s="58">
        <v>1163.9047061855399</v>
      </c>
      <c r="AI953">
        <f t="shared" si="226"/>
        <v>1163.9047061855399</v>
      </c>
      <c r="BE953" t="str">
        <f t="shared" si="227"/>
        <v>8427_HZ_TP1_SEXE1</v>
      </c>
      <c r="BF953">
        <v>1</v>
      </c>
      <c r="BG953" t="s">
        <v>199</v>
      </c>
      <c r="BH953" t="s">
        <v>218</v>
      </c>
      <c r="BI953" t="s">
        <v>173</v>
      </c>
      <c r="BJ953" s="61">
        <v>655.57130363016995</v>
      </c>
      <c r="BK953" s="61">
        <f t="shared" si="228"/>
        <v>655.57130363016995</v>
      </c>
    </row>
    <row r="954" spans="1:63" x14ac:dyDescent="0.35">
      <c r="A954" t="str">
        <f t="shared" si="223"/>
        <v>8410_Enseignement_2</v>
      </c>
      <c r="B954" t="str">
        <f>INDEX(PDC!$F$1:$G$40,MATCH('RP2016'!C954,PDC!F:F,0),MATCH(PDC!$G$1,PDC!$F$1:$G$1,0))</f>
        <v>Enseignement</v>
      </c>
      <c r="C954" t="s">
        <v>230</v>
      </c>
      <c r="D954" t="s">
        <v>137</v>
      </c>
      <c r="E954" t="s">
        <v>200</v>
      </c>
      <c r="F954" s="58">
        <v>377.55934115905501</v>
      </c>
      <c r="G954">
        <f t="shared" si="230"/>
        <v>377.55934115905501</v>
      </c>
      <c r="AC954" t="str">
        <f t="shared" si="225"/>
        <v>8416_Professions intermédiaires de la santé et du travail social_1</v>
      </c>
      <c r="AD954" t="str">
        <f>INDEX(PDC!$I$1:$L$33,MATCH('RP2016'!AF954,PDC!I:I,0),MATCH(PDC!$K$1,PDC!$I$1:$L$1,0))</f>
        <v>Professions intermédiaires de la santé et du travail social</v>
      </c>
      <c r="AE954" t="s">
        <v>199</v>
      </c>
      <c r="AF954" t="s">
        <v>105</v>
      </c>
      <c r="AG954" t="s">
        <v>149</v>
      </c>
      <c r="AH954" s="58">
        <v>618.46004478973703</v>
      </c>
      <c r="AI954">
        <f t="shared" si="226"/>
        <v>618.46004478973703</v>
      </c>
      <c r="BE954" t="str">
        <f t="shared" si="227"/>
        <v>8427_HZ_TP2_SEXE1</v>
      </c>
      <c r="BF954">
        <v>1</v>
      </c>
      <c r="BG954" t="s">
        <v>200</v>
      </c>
      <c r="BH954" t="s">
        <v>218</v>
      </c>
      <c r="BI954" t="s">
        <v>173</v>
      </c>
      <c r="BJ954" s="61">
        <v>46.6996832564177</v>
      </c>
      <c r="BK954" s="61">
        <f t="shared" si="228"/>
        <v>46.6996832564177</v>
      </c>
    </row>
    <row r="955" spans="1:63" x14ac:dyDescent="0.35">
      <c r="A955" t="str">
        <f t="shared" si="223"/>
        <v>8410_Activités pour la santé humaine_1</v>
      </c>
      <c r="B955" t="str">
        <f>INDEX(PDC!$F$1:$G$40,MATCH('RP2016'!C955,PDC!F:F,0),MATCH(PDC!$G$1,PDC!$F$1:$G$1,0))</f>
        <v>Activités pour la santé humaine</v>
      </c>
      <c r="C955" t="s">
        <v>231</v>
      </c>
      <c r="D955" t="s">
        <v>137</v>
      </c>
      <c r="E955" t="s">
        <v>199</v>
      </c>
      <c r="F955" s="58">
        <v>90.864363267331598</v>
      </c>
      <c r="G955">
        <f t="shared" si="230"/>
        <v>90.864363267331598</v>
      </c>
      <c r="AC955" t="str">
        <f t="shared" si="225"/>
        <v>8416_Professions intermédiaires de la santé et du travail social_2</v>
      </c>
      <c r="AD955" t="str">
        <f>INDEX(PDC!$I$1:$L$33,MATCH('RP2016'!AF955,PDC!I:I,0),MATCH(PDC!$K$1,PDC!$I$1:$L$1,0))</f>
        <v>Professions intermédiaires de la santé et du travail social</v>
      </c>
      <c r="AE955" t="s">
        <v>200</v>
      </c>
      <c r="AF955" t="s">
        <v>105</v>
      </c>
      <c r="AG955" t="s">
        <v>149</v>
      </c>
      <c r="AH955" s="58">
        <v>2421.9145963709302</v>
      </c>
      <c r="AI955">
        <f t="shared" si="226"/>
        <v>2421.9145963709302</v>
      </c>
      <c r="BE955" t="str">
        <f t="shared" si="227"/>
        <v>8427_IZ_TP1_SEXE1</v>
      </c>
      <c r="BF955">
        <v>1</v>
      </c>
      <c r="BG955" t="s">
        <v>199</v>
      </c>
      <c r="BH955" t="s">
        <v>219</v>
      </c>
      <c r="BI955" t="s">
        <v>173</v>
      </c>
      <c r="BJ955" s="61">
        <v>231.96398585230401</v>
      </c>
      <c r="BK955" s="61">
        <f t="shared" si="228"/>
        <v>231.96398585230401</v>
      </c>
    </row>
    <row r="956" spans="1:63" x14ac:dyDescent="0.35">
      <c r="A956" t="str">
        <f t="shared" si="223"/>
        <v>8410_Activités pour la santé humaine_2</v>
      </c>
      <c r="B956" t="str">
        <f>INDEX(PDC!$F$1:$G$40,MATCH('RP2016'!C956,PDC!F:F,0),MATCH(PDC!$G$1,PDC!$F$1:$G$1,0))</f>
        <v>Activités pour la santé humaine</v>
      </c>
      <c r="C956" t="s">
        <v>231</v>
      </c>
      <c r="D956" t="s">
        <v>137</v>
      </c>
      <c r="E956" t="s">
        <v>200</v>
      </c>
      <c r="F956" s="58">
        <v>447.975728195969</v>
      </c>
      <c r="G956">
        <f t="shared" si="230"/>
        <v>447.975728195969</v>
      </c>
      <c r="AC956" t="str">
        <f t="shared" si="225"/>
        <v>8416_Clergé, religieux_1</v>
      </c>
      <c r="AD956" t="str">
        <f>INDEX(PDC!$I$1:$L$33,MATCH('RP2016'!AF956,PDC!I:I,0),MATCH(PDC!$K$1,PDC!$I$1:$L$1,0))</f>
        <v>Clergé, religieux</v>
      </c>
      <c r="AE956" t="s">
        <v>199</v>
      </c>
      <c r="AF956" t="s">
        <v>292</v>
      </c>
      <c r="AG956" t="s">
        <v>149</v>
      </c>
      <c r="AH956" s="58">
        <v>43.068806906316297</v>
      </c>
      <c r="AI956">
        <f t="shared" si="226"/>
        <v>43.068806906316297</v>
      </c>
      <c r="BE956" t="str">
        <f t="shared" si="227"/>
        <v>8427_IZ_TP2_SEXE1</v>
      </c>
      <c r="BF956">
        <v>1</v>
      </c>
      <c r="BG956" t="s">
        <v>200</v>
      </c>
      <c r="BH956" t="s">
        <v>219</v>
      </c>
      <c r="BI956" t="s">
        <v>173</v>
      </c>
      <c r="BJ956" s="61">
        <v>75.220254390822703</v>
      </c>
      <c r="BK956" s="61">
        <f t="shared" si="228"/>
        <v>75.220254390822703</v>
      </c>
    </row>
    <row r="957" spans="1:63" x14ac:dyDescent="0.35">
      <c r="A957" t="str">
        <f t="shared" si="223"/>
        <v>8410_Hébergement médico-social et social et action sociale sans hébergement_1</v>
      </c>
      <c r="B957" t="str">
        <f>INDEX(PDC!$F$1:$G$40,MATCH('RP2016'!C957,PDC!F:F,0),MATCH(PDC!$G$1,PDC!$F$1:$G$1,0))</f>
        <v>Hébergement médico-social et social et action sociale sans hébergement</v>
      </c>
      <c r="C957" t="s">
        <v>232</v>
      </c>
      <c r="D957" t="s">
        <v>137</v>
      </c>
      <c r="E957" t="s">
        <v>199</v>
      </c>
      <c r="F957" s="58">
        <v>369.034689737951</v>
      </c>
      <c r="G957">
        <f t="shared" si="230"/>
        <v>369.034689737951</v>
      </c>
      <c r="AC957" t="str">
        <f t="shared" si="225"/>
        <v>8416_Clergé, religieux_2</v>
      </c>
      <c r="AD957" t="str">
        <f>INDEX(PDC!$I$1:$L$33,MATCH('RP2016'!AF957,PDC!I:I,0),MATCH(PDC!$K$1,PDC!$I$1:$L$1,0))</f>
        <v>Clergé, religieux</v>
      </c>
      <c r="AE957" t="s">
        <v>200</v>
      </c>
      <c r="AF957" t="s">
        <v>292</v>
      </c>
      <c r="AG957" t="s">
        <v>149</v>
      </c>
      <c r="AH957" s="58">
        <v>14.7781696643424</v>
      </c>
      <c r="AI957">
        <f t="shared" si="226"/>
        <v>14.7781696643424</v>
      </c>
      <c r="BE957" t="str">
        <f t="shared" si="227"/>
        <v>8427_JZ_TP1_SEXE1</v>
      </c>
      <c r="BF957">
        <v>1</v>
      </c>
      <c r="BG957" t="s">
        <v>199</v>
      </c>
      <c r="BH957" t="s">
        <v>319</v>
      </c>
      <c r="BI957" t="s">
        <v>173</v>
      </c>
      <c r="BJ957" s="61">
        <v>174.07528299993899</v>
      </c>
      <c r="BK957" s="61">
        <f t="shared" si="228"/>
        <v>174.07528299993899</v>
      </c>
    </row>
    <row r="958" spans="1:63" x14ac:dyDescent="0.35">
      <c r="A958" t="str">
        <f t="shared" si="223"/>
        <v>8410_Hébergement médico-social et social et action sociale sans hébergement_2</v>
      </c>
      <c r="B958" t="str">
        <f>INDEX(PDC!$F$1:$G$40,MATCH('RP2016'!C958,PDC!F:F,0),MATCH(PDC!$G$1,PDC!$F$1:$G$1,0))</f>
        <v>Hébergement médico-social et social et action sociale sans hébergement</v>
      </c>
      <c r="C958" t="s">
        <v>232</v>
      </c>
      <c r="D958" t="s">
        <v>137</v>
      </c>
      <c r="E958" t="s">
        <v>200</v>
      </c>
      <c r="F958" s="58">
        <v>1849.0648427226799</v>
      </c>
      <c r="G958">
        <f t="shared" si="230"/>
        <v>1849.0648427226799</v>
      </c>
      <c r="AC958" t="str">
        <f t="shared" si="225"/>
        <v>8416_Professions intermédiaires administratives de la Fonction Publique_1</v>
      </c>
      <c r="AD958" t="str">
        <f>INDEX(PDC!$I$1:$L$33,MATCH('RP2016'!AF958,PDC!I:I,0),MATCH(PDC!$K$1,PDC!$I$1:$L$1,0))</f>
        <v>Professions intermédiaires administratives de la Fonction Publique</v>
      </c>
      <c r="AE958" t="s">
        <v>199</v>
      </c>
      <c r="AF958" t="s">
        <v>278</v>
      </c>
      <c r="AG958" t="s">
        <v>149</v>
      </c>
      <c r="AH958" s="58">
        <v>100.539025829488</v>
      </c>
      <c r="AI958">
        <f t="shared" si="226"/>
        <v>100.539025829488</v>
      </c>
      <c r="BE958" t="str">
        <f t="shared" si="227"/>
        <v>8427_JZ_TP2_SEXE1</v>
      </c>
      <c r="BF958">
        <v>1</v>
      </c>
      <c r="BG958" t="s">
        <v>200</v>
      </c>
      <c r="BH958" t="s">
        <v>319</v>
      </c>
      <c r="BI958" t="s">
        <v>173</v>
      </c>
      <c r="BJ958" s="61">
        <v>14.68079467321</v>
      </c>
      <c r="BK958" s="61">
        <f t="shared" si="228"/>
        <v>14.68079467321</v>
      </c>
    </row>
    <row r="959" spans="1:63" x14ac:dyDescent="0.35">
      <c r="A959" t="str">
        <f t="shared" si="223"/>
        <v>8410_Arts, spectacles et activités récréatives_1</v>
      </c>
      <c r="B959" t="str">
        <f>INDEX(PDC!$F$1:$G$40,MATCH('RP2016'!C959,PDC!F:F,0),MATCH(PDC!$G$1,PDC!$F$1:$G$1,0))</f>
        <v>Arts, spectacles et activités récréatives</v>
      </c>
      <c r="C959" t="s">
        <v>233</v>
      </c>
      <c r="D959" t="s">
        <v>137</v>
      </c>
      <c r="E959" t="s">
        <v>199</v>
      </c>
      <c r="F959" s="58">
        <v>64.036967604363497</v>
      </c>
      <c r="G959">
        <f t="shared" si="230"/>
        <v>64.036967604363497</v>
      </c>
      <c r="AC959" t="str">
        <f t="shared" si="225"/>
        <v>8416_Professions intermédiaires administratives de la Fonction Publique_2</v>
      </c>
      <c r="AD959" t="str">
        <f>INDEX(PDC!$I$1:$L$33,MATCH('RP2016'!AF959,PDC!I:I,0),MATCH(PDC!$K$1,PDC!$I$1:$L$1,0))</f>
        <v>Professions intermédiaires administratives de la Fonction Publique</v>
      </c>
      <c r="AE959" t="s">
        <v>200</v>
      </c>
      <c r="AF959" t="s">
        <v>278</v>
      </c>
      <c r="AG959" t="s">
        <v>149</v>
      </c>
      <c r="AH959" s="58">
        <v>207.65987070614801</v>
      </c>
      <c r="AI959">
        <f t="shared" si="226"/>
        <v>207.65987070614801</v>
      </c>
      <c r="BE959" t="str">
        <f t="shared" si="227"/>
        <v>8427_KZ_TP1_SEXE1</v>
      </c>
      <c r="BF959">
        <v>1</v>
      </c>
      <c r="BG959" t="s">
        <v>199</v>
      </c>
      <c r="BH959" t="s">
        <v>223</v>
      </c>
      <c r="BI959" t="s">
        <v>173</v>
      </c>
      <c r="BJ959" s="61">
        <v>270.49535655417998</v>
      </c>
      <c r="BK959" s="61">
        <f t="shared" si="228"/>
        <v>270.49535655417998</v>
      </c>
    </row>
    <row r="960" spans="1:63" x14ac:dyDescent="0.35">
      <c r="A960" t="str">
        <f t="shared" si="223"/>
        <v>8410_Arts, spectacles et activités récréatives_2</v>
      </c>
      <c r="B960" t="str">
        <f>INDEX(PDC!$F$1:$G$40,MATCH('RP2016'!C960,PDC!F:F,0),MATCH(PDC!$G$1,PDC!$F$1:$G$1,0))</f>
        <v>Arts, spectacles et activités récréatives</v>
      </c>
      <c r="C960" t="s">
        <v>233</v>
      </c>
      <c r="D960" t="s">
        <v>137</v>
      </c>
      <c r="E960" t="s">
        <v>200</v>
      </c>
      <c r="F960" s="58">
        <v>91.679549352398396</v>
      </c>
      <c r="G960">
        <f t="shared" si="230"/>
        <v>91.679549352398396</v>
      </c>
      <c r="AC960" t="str">
        <f t="shared" si="225"/>
        <v>8416_Professions intermédiaires administratives et commerciales des entreprises_1</v>
      </c>
      <c r="AD960" t="str">
        <f>INDEX(PDC!$I$1:$L$33,MATCH('RP2016'!AF960,PDC!I:I,0),MATCH(PDC!$K$1,PDC!$I$1:$L$1,0))</f>
        <v>Professions intermédiaires administratives et commerciales des entreprises</v>
      </c>
      <c r="AE960" t="s">
        <v>199</v>
      </c>
      <c r="AF960" t="s">
        <v>279</v>
      </c>
      <c r="AG960" t="s">
        <v>149</v>
      </c>
      <c r="AH960" s="58">
        <v>2913.8775679045002</v>
      </c>
      <c r="AI960">
        <f t="shared" si="226"/>
        <v>2913.8775679045002</v>
      </c>
      <c r="BE960" t="str">
        <f t="shared" si="227"/>
        <v>8427_KZ_TP2_SEXE1</v>
      </c>
      <c r="BF960">
        <v>1</v>
      </c>
      <c r="BG960" t="s">
        <v>200</v>
      </c>
      <c r="BH960" t="s">
        <v>223</v>
      </c>
      <c r="BI960" t="s">
        <v>173</v>
      </c>
      <c r="BJ960" s="61">
        <v>28.503508246101902</v>
      </c>
      <c r="BK960" s="61">
        <f t="shared" si="228"/>
        <v>28.503508246101902</v>
      </c>
    </row>
    <row r="961" spans="1:63" x14ac:dyDescent="0.35">
      <c r="A961" t="str">
        <f t="shared" si="223"/>
        <v>8410_Autres activités de services _1</v>
      </c>
      <c r="B961" t="str">
        <f>INDEX(PDC!$F$1:$G$40,MATCH('RP2016'!C961,PDC!F:F,0),MATCH(PDC!$G$1,PDC!$F$1:$G$1,0))</f>
        <v xml:space="preserve">Autres activités de services </v>
      </c>
      <c r="C961" t="s">
        <v>234</v>
      </c>
      <c r="D961" t="s">
        <v>137</v>
      </c>
      <c r="E961" t="s">
        <v>199</v>
      </c>
      <c r="F961" s="58">
        <v>129.897964186481</v>
      </c>
      <c r="G961">
        <f t="shared" si="230"/>
        <v>129.897964186481</v>
      </c>
      <c r="AC961" t="str">
        <f t="shared" si="225"/>
        <v>8416_Professions intermédiaires administratives et commerciales des entreprises_2</v>
      </c>
      <c r="AD961" t="str">
        <f>INDEX(PDC!$I$1:$L$33,MATCH('RP2016'!AF961,PDC!I:I,0),MATCH(PDC!$K$1,PDC!$I$1:$L$1,0))</f>
        <v>Professions intermédiaires administratives et commerciales des entreprises</v>
      </c>
      <c r="AE961" t="s">
        <v>200</v>
      </c>
      <c r="AF961" t="s">
        <v>279</v>
      </c>
      <c r="AG961" t="s">
        <v>149</v>
      </c>
      <c r="AH961" s="58">
        <v>3970.6899461374801</v>
      </c>
      <c r="AI961">
        <f t="shared" si="226"/>
        <v>3970.6899461374801</v>
      </c>
      <c r="BE961" t="str">
        <f t="shared" si="227"/>
        <v>8427_LZ_TP1_SEXE1</v>
      </c>
      <c r="BF961">
        <v>1</v>
      </c>
      <c r="BG961" t="s">
        <v>199</v>
      </c>
      <c r="BH961" t="s">
        <v>224</v>
      </c>
      <c r="BI961" t="s">
        <v>173</v>
      </c>
      <c r="BJ961" s="61">
        <v>64.400801660515697</v>
      </c>
      <c r="BK961" s="61">
        <f t="shared" si="228"/>
        <v>64.400801660515697</v>
      </c>
    </row>
    <row r="962" spans="1:63" x14ac:dyDescent="0.35">
      <c r="A962" t="str">
        <f t="shared" si="223"/>
        <v>8410_Autres activités de services _2</v>
      </c>
      <c r="B962" t="str">
        <f>INDEX(PDC!$F$1:$G$40,MATCH('RP2016'!C962,PDC!F:F,0),MATCH(PDC!$G$1,PDC!$F$1:$G$1,0))</f>
        <v xml:space="preserve">Autres activités de services </v>
      </c>
      <c r="C962" t="s">
        <v>234</v>
      </c>
      <c r="D962" t="s">
        <v>137</v>
      </c>
      <c r="E962" t="s">
        <v>200</v>
      </c>
      <c r="F962" s="58">
        <v>252.422674424744</v>
      </c>
      <c r="G962">
        <f t="shared" si="230"/>
        <v>252.422674424744</v>
      </c>
      <c r="AC962" t="str">
        <f t="shared" si="225"/>
        <v>8416_Techniciens_1</v>
      </c>
      <c r="AD962" t="str">
        <f>INDEX(PDC!$I$1:$L$33,MATCH('RP2016'!AF962,PDC!I:I,0),MATCH(PDC!$K$1,PDC!$I$1:$L$1,0))</f>
        <v>Techniciens</v>
      </c>
      <c r="AE962" t="s">
        <v>199</v>
      </c>
      <c r="AF962" t="s">
        <v>280</v>
      </c>
      <c r="AG962" t="s">
        <v>149</v>
      </c>
      <c r="AH962" s="58">
        <v>2709.74948890324</v>
      </c>
      <c r="AI962">
        <f t="shared" si="226"/>
        <v>2709.74948890324</v>
      </c>
      <c r="BE962" t="str">
        <f t="shared" si="227"/>
        <v>8427_LZ_TP2_SEXE1</v>
      </c>
      <c r="BF962">
        <v>1</v>
      </c>
      <c r="BG962" t="s">
        <v>200</v>
      </c>
      <c r="BH962" t="s">
        <v>224</v>
      </c>
      <c r="BI962" t="s">
        <v>173</v>
      </c>
      <c r="BJ962" s="61">
        <v>12.2432353904089</v>
      </c>
      <c r="BK962" s="61">
        <f t="shared" si="228"/>
        <v>12.2432353904089</v>
      </c>
    </row>
    <row r="963" spans="1:63" x14ac:dyDescent="0.35">
      <c r="A963" t="str">
        <f t="shared" si="223"/>
        <v>8410_Activités des ménages en tant qu'employeurs ; activités indifférenciées des ménages en tant que producteurs de biens et services pour usage propre_1</v>
      </c>
      <c r="B963" t="str">
        <f>INDEX(PDC!$F$1:$G$40,MATCH('RP2016'!C963,PDC!F:F,0),MATCH(PDC!$G$1,PDC!$F$1:$G$1,0))</f>
        <v>Activités des ménages en tant qu'employeurs ; activités indifférenciées des ménages en tant que producteurs de biens et services pour usage propre</v>
      </c>
      <c r="C963" t="s">
        <v>235</v>
      </c>
      <c r="D963" t="s">
        <v>137</v>
      </c>
      <c r="E963" t="s">
        <v>199</v>
      </c>
      <c r="F963" s="58">
        <v>5.0165289256198298</v>
      </c>
      <c r="G963">
        <f t="shared" si="230"/>
        <v>5.0165289256198298</v>
      </c>
      <c r="AC963" t="str">
        <f t="shared" si="225"/>
        <v>8416_Techniciens_2</v>
      </c>
      <c r="AD963" t="str">
        <f>INDEX(PDC!$I$1:$L$33,MATCH('RP2016'!AF963,PDC!I:I,0),MATCH(PDC!$K$1,PDC!$I$1:$L$1,0))</f>
        <v>Techniciens</v>
      </c>
      <c r="AE963" t="s">
        <v>200</v>
      </c>
      <c r="AF963" t="s">
        <v>280</v>
      </c>
      <c r="AG963" t="s">
        <v>149</v>
      </c>
      <c r="AH963" s="58">
        <v>609.357914782801</v>
      </c>
      <c r="AI963">
        <f t="shared" si="226"/>
        <v>609.357914782801</v>
      </c>
      <c r="BE963" t="str">
        <f t="shared" si="227"/>
        <v>8427_MN_TP1_SEXE1</v>
      </c>
      <c r="BF963">
        <v>1</v>
      </c>
      <c r="BG963" t="s">
        <v>199</v>
      </c>
      <c r="BH963" t="s">
        <v>320</v>
      </c>
      <c r="BI963" t="s">
        <v>173</v>
      </c>
      <c r="BJ963" s="61">
        <v>1036.78761631869</v>
      </c>
      <c r="BK963" s="61">
        <f t="shared" si="228"/>
        <v>1036.78761631869</v>
      </c>
    </row>
    <row r="964" spans="1:63" x14ac:dyDescent="0.35">
      <c r="A964" t="str">
        <f t="shared" ref="A964:A1027" si="231">D964&amp;"_"&amp;B964&amp;"_"&amp;E964</f>
        <v>8410_Activités des ménages en tant qu'employeurs ; activités indifférenciées des ménages en tant que producteurs de biens et services pour usage propre_2</v>
      </c>
      <c r="B964" t="str">
        <f>INDEX(PDC!$F$1:$G$40,MATCH('RP2016'!C964,PDC!F:F,0),MATCH(PDC!$G$1,PDC!$F$1:$G$1,0))</f>
        <v>Activités des ménages en tant qu'employeurs ; activités indifférenciées des ménages en tant que producteurs de biens et services pour usage propre</v>
      </c>
      <c r="C964" t="s">
        <v>235</v>
      </c>
      <c r="D964" t="s">
        <v>137</v>
      </c>
      <c r="E964" t="s">
        <v>200</v>
      </c>
      <c r="F964" s="58">
        <v>207.06417254636301</v>
      </c>
      <c r="G964">
        <f t="shared" si="230"/>
        <v>207.06417254636301</v>
      </c>
      <c r="AC964" t="str">
        <f t="shared" si="225"/>
        <v>8416_Contremaîtres, agents de maîtrise_1</v>
      </c>
      <c r="AD964" t="str">
        <f>INDEX(PDC!$I$1:$L$33,MATCH('RP2016'!AF964,PDC!I:I,0),MATCH(PDC!$K$1,PDC!$I$1:$L$1,0))</f>
        <v>Contremaîtres, agents de maîtrise</v>
      </c>
      <c r="AE964" t="s">
        <v>199</v>
      </c>
      <c r="AF964" t="s">
        <v>281</v>
      </c>
      <c r="AG964" t="s">
        <v>149</v>
      </c>
      <c r="AH964" s="58">
        <v>1410.70154696644</v>
      </c>
      <c r="AI964">
        <f t="shared" si="226"/>
        <v>1410.70154696644</v>
      </c>
      <c r="BE964" t="str">
        <f t="shared" si="227"/>
        <v>8427_MN_TP2_SEXE1</v>
      </c>
      <c r="BF964">
        <v>1</v>
      </c>
      <c r="BG964" t="s">
        <v>200</v>
      </c>
      <c r="BH964" t="s">
        <v>320</v>
      </c>
      <c r="BI964" t="s">
        <v>173</v>
      </c>
      <c r="BJ964" s="61">
        <v>139.445310830441</v>
      </c>
      <c r="BK964" s="61">
        <f t="shared" si="228"/>
        <v>139.445310830441</v>
      </c>
    </row>
    <row r="965" spans="1:63" x14ac:dyDescent="0.35">
      <c r="A965" t="str">
        <f t="shared" si="231"/>
        <v>8411_Agriculture, sylviculture et pêche_1</v>
      </c>
      <c r="B965" t="str">
        <f>INDEX(PDC!$F$1:$G$40,MATCH('RP2016'!C965,PDC!F:F,0),MATCH(PDC!$G$1,PDC!$F$1:$G$1,0))</f>
        <v>Agriculture, sylviculture et pêche</v>
      </c>
      <c r="C965" t="s">
        <v>198</v>
      </c>
      <c r="D965" t="s">
        <v>139</v>
      </c>
      <c r="E965" t="s">
        <v>199</v>
      </c>
      <c r="F965" s="58">
        <v>50.894462894151999</v>
      </c>
      <c r="G965">
        <f t="shared" si="230"/>
        <v>50.894462894151999</v>
      </c>
      <c r="AC965" t="str">
        <f t="shared" ref="AC965:AC1028" si="232">AG965&amp;"_"&amp;AD965&amp;"_"&amp;AE965</f>
        <v>8416_Contremaîtres, agents de maîtrise_2</v>
      </c>
      <c r="AD965" t="str">
        <f>INDEX(PDC!$I$1:$L$33,MATCH('RP2016'!AF965,PDC!I:I,0),MATCH(PDC!$K$1,PDC!$I$1:$L$1,0))</f>
        <v>Contremaîtres, agents de maîtrise</v>
      </c>
      <c r="AE965" t="s">
        <v>200</v>
      </c>
      <c r="AF965" t="s">
        <v>281</v>
      </c>
      <c r="AG965" t="s">
        <v>149</v>
      </c>
      <c r="AH965" s="58">
        <v>240.54774109572199</v>
      </c>
      <c r="AI965">
        <f t="shared" ref="AI965:AI1028" si="233">IF(AH965&lt;5,"(s)",AH965)</f>
        <v>240.54774109572199</v>
      </c>
      <c r="BE965" t="str">
        <f t="shared" ref="BE965:BE1028" si="234">BI965&amp;"_"&amp;BH965&amp;"_TP"&amp;BG965&amp;"_SEXE"&amp;BF965</f>
        <v>8427_OQ_TP1_SEXE1</v>
      </c>
      <c r="BF965">
        <v>1</v>
      </c>
      <c r="BG965" t="s">
        <v>199</v>
      </c>
      <c r="BH965" t="s">
        <v>321</v>
      </c>
      <c r="BI965" t="s">
        <v>173</v>
      </c>
      <c r="BJ965" s="61">
        <v>1041.89847857011</v>
      </c>
      <c r="BK965" s="61">
        <f t="shared" ref="BK965:BK1028" si="235">IF(BJ965&lt;5,"(s)",BJ965)</f>
        <v>1041.89847857011</v>
      </c>
    </row>
    <row r="966" spans="1:63" x14ac:dyDescent="0.35">
      <c r="A966" t="str">
        <f t="shared" si="231"/>
        <v>8411_Agriculture, sylviculture et pêche_2</v>
      </c>
      <c r="B966" t="str">
        <f>INDEX(PDC!$F$1:$G$40,MATCH('RP2016'!C966,PDC!F:F,0),MATCH(PDC!$G$1,PDC!$F$1:$G$1,0))</f>
        <v>Agriculture, sylviculture et pêche</v>
      </c>
      <c r="C966" t="s">
        <v>198</v>
      </c>
      <c r="D966" t="s">
        <v>139</v>
      </c>
      <c r="E966" t="s">
        <v>200</v>
      </c>
      <c r="F966" s="58">
        <v>20.047614219499899</v>
      </c>
      <c r="G966">
        <f t="shared" si="230"/>
        <v>20.047614219499899</v>
      </c>
      <c r="AA966" s="77"/>
      <c r="AC966" t="str">
        <f t="shared" si="232"/>
        <v>8416_Employés civils et agents de service de la Fonction Publique_1</v>
      </c>
      <c r="AD966" t="str">
        <f>INDEX(PDC!$I$1:$L$33,MATCH('RP2016'!AF966,PDC!I:I,0),MATCH(PDC!$K$1,PDC!$I$1:$L$1,0))</f>
        <v>Employés civils et agents de service de la Fonction Publique</v>
      </c>
      <c r="AE966" t="s">
        <v>199</v>
      </c>
      <c r="AF966" t="s">
        <v>282</v>
      </c>
      <c r="AG966" t="s">
        <v>149</v>
      </c>
      <c r="AH966" s="58">
        <v>974.09434300357896</v>
      </c>
      <c r="AI966">
        <f t="shared" si="233"/>
        <v>974.09434300357896</v>
      </c>
      <c r="BE966" t="str">
        <f t="shared" si="234"/>
        <v>8427_OQ_TP2_SEXE1</v>
      </c>
      <c r="BF966">
        <v>1</v>
      </c>
      <c r="BG966" t="s">
        <v>200</v>
      </c>
      <c r="BH966" t="s">
        <v>321</v>
      </c>
      <c r="BI966" t="s">
        <v>173</v>
      </c>
      <c r="BJ966" s="61">
        <v>211.45595163522501</v>
      </c>
      <c r="BK966" s="61">
        <f t="shared" si="235"/>
        <v>211.45595163522501</v>
      </c>
    </row>
    <row r="967" spans="1:63" x14ac:dyDescent="0.35">
      <c r="A967" t="str">
        <f t="shared" si="231"/>
        <v>8411_Industries extractives _1</v>
      </c>
      <c r="B967" t="str">
        <f>INDEX(PDC!$F$1:$G$40,MATCH('RP2016'!C967,PDC!F:F,0),MATCH(PDC!$G$1,PDC!$F$1:$G$1,0))</f>
        <v xml:space="preserve">Industries extractives </v>
      </c>
      <c r="C967" t="s">
        <v>201</v>
      </c>
      <c r="D967" t="s">
        <v>139</v>
      </c>
      <c r="E967" t="s">
        <v>199</v>
      </c>
      <c r="F967" s="58">
        <v>16.2332239292918</v>
      </c>
      <c r="G967">
        <f t="shared" si="230"/>
        <v>16.2332239292918</v>
      </c>
      <c r="AC967" t="str">
        <f t="shared" si="232"/>
        <v>8416_Employés civils et agents de service de la Fonction Publique_2</v>
      </c>
      <c r="AD967" t="str">
        <f>INDEX(PDC!$I$1:$L$33,MATCH('RP2016'!AF967,PDC!I:I,0),MATCH(PDC!$K$1,PDC!$I$1:$L$1,0))</f>
        <v>Employés civils et agents de service de la Fonction Publique</v>
      </c>
      <c r="AE967" t="s">
        <v>200</v>
      </c>
      <c r="AF967" t="s">
        <v>282</v>
      </c>
      <c r="AG967" t="s">
        <v>149</v>
      </c>
      <c r="AH967" s="58">
        <v>4403.6501968843504</v>
      </c>
      <c r="AI967">
        <f t="shared" si="233"/>
        <v>4403.6501968843504</v>
      </c>
      <c r="BE967" t="str">
        <f t="shared" si="234"/>
        <v>8427_RU_TP1_SEXE1</v>
      </c>
      <c r="BF967">
        <v>1</v>
      </c>
      <c r="BG967" t="s">
        <v>199</v>
      </c>
      <c r="BH967" t="s">
        <v>322</v>
      </c>
      <c r="BI967" t="s">
        <v>173</v>
      </c>
      <c r="BJ967" s="61">
        <v>249.75074690219901</v>
      </c>
      <c r="BK967" s="61">
        <f t="shared" si="235"/>
        <v>249.75074690219901</v>
      </c>
    </row>
    <row r="968" spans="1:63" x14ac:dyDescent="0.35">
      <c r="A968" t="str">
        <f t="shared" si="231"/>
        <v>8411_Industries extractives _2</v>
      </c>
      <c r="B968" t="str">
        <f>INDEX(PDC!$F$1:$G$40,MATCH('RP2016'!C968,PDC!F:F,0),MATCH(PDC!$G$1,PDC!$F$1:$G$1,0))</f>
        <v xml:space="preserve">Industries extractives </v>
      </c>
      <c r="C968" t="s">
        <v>201</v>
      </c>
      <c r="D968" t="s">
        <v>139</v>
      </c>
      <c r="E968" t="s">
        <v>200</v>
      </c>
      <c r="F968" s="58">
        <v>10</v>
      </c>
      <c r="G968">
        <f t="shared" si="230"/>
        <v>10</v>
      </c>
      <c r="AC968" t="str">
        <f t="shared" si="232"/>
        <v>8416_Policiers et militaires_1</v>
      </c>
      <c r="AD968" t="str">
        <f>INDEX(PDC!$I$1:$L$33,MATCH('RP2016'!AF968,PDC!I:I,0),MATCH(PDC!$K$1,PDC!$I$1:$L$1,0))</f>
        <v>Policiers et militaires</v>
      </c>
      <c r="AE968" t="s">
        <v>199</v>
      </c>
      <c r="AF968" t="s">
        <v>283</v>
      </c>
      <c r="AG968" t="s">
        <v>149</v>
      </c>
      <c r="AH968" s="58">
        <v>503.70391233934401</v>
      </c>
      <c r="AI968">
        <f t="shared" si="233"/>
        <v>503.70391233934401</v>
      </c>
      <c r="BE968" t="str">
        <f t="shared" si="234"/>
        <v>8427_RU_TP2_SEXE1</v>
      </c>
      <c r="BF968">
        <v>1</v>
      </c>
      <c r="BG968" t="s">
        <v>200</v>
      </c>
      <c r="BH968" t="s">
        <v>322</v>
      </c>
      <c r="BI968" t="s">
        <v>173</v>
      </c>
      <c r="BJ968" s="61">
        <v>96.857438690764894</v>
      </c>
      <c r="BK968" s="61">
        <f t="shared" si="235"/>
        <v>96.857438690764894</v>
      </c>
    </row>
    <row r="969" spans="1:63" x14ac:dyDescent="0.35">
      <c r="A969" t="str">
        <f t="shared" si="231"/>
        <v>8411_Fabrication de denrées alimentaires, de boissons et de produits à base de tabac_1</v>
      </c>
      <c r="B969" t="str">
        <f>INDEX(PDC!$F$1:$G$40,MATCH('RP2016'!C969,PDC!F:F,0),MATCH(PDC!$G$1,PDC!$F$1:$G$1,0))</f>
        <v>Fabrication de denrées alimentaires, de boissons et de produits à base de tabac</v>
      </c>
      <c r="C969" t="s">
        <v>202</v>
      </c>
      <c r="D969" t="s">
        <v>139</v>
      </c>
      <c r="E969" t="s">
        <v>199</v>
      </c>
      <c r="F969" s="58">
        <v>100.33221178060499</v>
      </c>
      <c r="G969">
        <f t="shared" si="230"/>
        <v>100.33221178060499</v>
      </c>
      <c r="AC969" t="str">
        <f t="shared" si="232"/>
        <v>8416_Policiers et militaires_2</v>
      </c>
      <c r="AD969" t="str">
        <f>INDEX(PDC!$I$1:$L$33,MATCH('RP2016'!AF969,PDC!I:I,0),MATCH(PDC!$K$1,PDC!$I$1:$L$1,0))</f>
        <v>Policiers et militaires</v>
      </c>
      <c r="AE969" t="s">
        <v>200</v>
      </c>
      <c r="AF969" t="s">
        <v>283</v>
      </c>
      <c r="AG969" t="s">
        <v>149</v>
      </c>
      <c r="AH969" s="58">
        <v>92.137753371127999</v>
      </c>
      <c r="AI969">
        <f t="shared" si="233"/>
        <v>92.137753371127999</v>
      </c>
      <c r="BE969" t="str">
        <f t="shared" si="234"/>
        <v>8428_AZ_TP1_SEXE1</v>
      </c>
      <c r="BF969">
        <v>1</v>
      </c>
      <c r="BG969" t="s">
        <v>199</v>
      </c>
      <c r="BH969" t="s">
        <v>198</v>
      </c>
      <c r="BI969" t="s">
        <v>175</v>
      </c>
      <c r="BJ969" s="61">
        <v>477.13345712630399</v>
      </c>
      <c r="BK969" s="61">
        <f t="shared" si="235"/>
        <v>477.13345712630399</v>
      </c>
    </row>
    <row r="970" spans="1:63" x14ac:dyDescent="0.35">
      <c r="A970" t="str">
        <f t="shared" si="231"/>
        <v>8411_Fabrication de denrées alimentaires, de boissons et de produits à base de tabac_2</v>
      </c>
      <c r="B970" t="str">
        <f>INDEX(PDC!$F$1:$G$40,MATCH('RP2016'!C970,PDC!F:F,0),MATCH(PDC!$G$1,PDC!$F$1:$G$1,0))</f>
        <v>Fabrication de denrées alimentaires, de boissons et de produits à base de tabac</v>
      </c>
      <c r="C970" t="s">
        <v>202</v>
      </c>
      <c r="D970" t="s">
        <v>139</v>
      </c>
      <c r="E970" t="s">
        <v>200</v>
      </c>
      <c r="F970" s="58">
        <v>118.63875085222401</v>
      </c>
      <c r="G970">
        <f t="shared" si="230"/>
        <v>118.63875085222401</v>
      </c>
      <c r="AC970" t="str">
        <f t="shared" si="232"/>
        <v>8416_Employés administratifs d'entreprise_1</v>
      </c>
      <c r="AD970" t="str">
        <f>INDEX(PDC!$I$1:$L$33,MATCH('RP2016'!AF970,PDC!I:I,0),MATCH(PDC!$K$1,PDC!$I$1:$L$1,0))</f>
        <v>Employés administratifs d'entreprise</v>
      </c>
      <c r="AE970" t="s">
        <v>199</v>
      </c>
      <c r="AF970" t="s">
        <v>284</v>
      </c>
      <c r="AG970" t="s">
        <v>149</v>
      </c>
      <c r="AH970" s="58">
        <v>992.21960636504502</v>
      </c>
      <c r="AI970">
        <f t="shared" si="233"/>
        <v>992.21960636504502</v>
      </c>
      <c r="BE970" t="str">
        <f t="shared" si="234"/>
        <v>8428_AZ_TP2_SEXE1</v>
      </c>
      <c r="BF970">
        <v>1</v>
      </c>
      <c r="BG970" t="s">
        <v>200</v>
      </c>
      <c r="BH970" t="s">
        <v>198</v>
      </c>
      <c r="BI970" t="s">
        <v>175</v>
      </c>
      <c r="BJ970" s="61">
        <v>97.635165509764605</v>
      </c>
      <c r="BK970" s="61">
        <f t="shared" si="235"/>
        <v>97.635165509764605</v>
      </c>
    </row>
    <row r="971" spans="1:63" x14ac:dyDescent="0.35">
      <c r="A971" t="str">
        <f t="shared" si="231"/>
        <v>8411_Fabrication de textiles, industries de l'habillement, industrie du cuir et de la chaussure_2</v>
      </c>
      <c r="B971" t="str">
        <f>INDEX(PDC!$F$1:$G$40,MATCH('RP2016'!C971,PDC!F:F,0),MATCH(PDC!$G$1,PDC!$F$1:$G$1,0))</f>
        <v>Fabrication de textiles, industries de l'habillement, industrie du cuir et de la chaussure</v>
      </c>
      <c r="C971" t="s">
        <v>203</v>
      </c>
      <c r="D971" t="s">
        <v>139</v>
      </c>
      <c r="E971" t="s">
        <v>200</v>
      </c>
      <c r="F971" s="58">
        <v>10.217014286009199</v>
      </c>
      <c r="G971">
        <f t="shared" si="230"/>
        <v>10.217014286009199</v>
      </c>
      <c r="AC971" t="str">
        <f t="shared" si="232"/>
        <v>8416_Employés administratifs d'entreprise_2</v>
      </c>
      <c r="AD971" t="str">
        <f>INDEX(PDC!$I$1:$L$33,MATCH('RP2016'!AF971,PDC!I:I,0),MATCH(PDC!$K$1,PDC!$I$1:$L$1,0))</f>
        <v>Employés administratifs d'entreprise</v>
      </c>
      <c r="AE971" t="s">
        <v>200</v>
      </c>
      <c r="AF971" t="s">
        <v>284</v>
      </c>
      <c r="AG971" t="s">
        <v>149</v>
      </c>
      <c r="AH971" s="58">
        <v>4071.3608635001501</v>
      </c>
      <c r="AI971">
        <f t="shared" si="233"/>
        <v>4071.3608635001501</v>
      </c>
      <c r="BE971" t="str">
        <f t="shared" si="234"/>
        <v>8428_C1_TP1_SEXE1</v>
      </c>
      <c r="BF971">
        <v>1</v>
      </c>
      <c r="BG971" t="s">
        <v>199</v>
      </c>
      <c r="BH971" t="s">
        <v>314</v>
      </c>
      <c r="BI971" t="s">
        <v>175</v>
      </c>
      <c r="BJ971" s="61">
        <v>3028.8907751925299</v>
      </c>
      <c r="BK971" s="61">
        <f t="shared" si="235"/>
        <v>3028.8907751925299</v>
      </c>
    </row>
    <row r="972" spans="1:63" x14ac:dyDescent="0.35">
      <c r="A972" t="str">
        <f t="shared" si="231"/>
        <v>8411_Travail du bois, industries du papier et imprimerie _1</v>
      </c>
      <c r="B972" t="str">
        <f>INDEX(PDC!$F$1:$G$40,MATCH('RP2016'!C972,PDC!F:F,0),MATCH(PDC!$G$1,PDC!$F$1:$G$1,0))</f>
        <v xml:space="preserve">Travail du bois, industries du papier et imprimerie </v>
      </c>
      <c r="C972" t="s">
        <v>204</v>
      </c>
      <c r="D972" t="s">
        <v>139</v>
      </c>
      <c r="E972" t="s">
        <v>199</v>
      </c>
      <c r="F972" s="58">
        <v>10.0430301940501</v>
      </c>
      <c r="G972" t="s">
        <v>242</v>
      </c>
      <c r="AC972" t="str">
        <f t="shared" si="232"/>
        <v>8416_Employés de commerce_1</v>
      </c>
      <c r="AD972" t="str">
        <f>INDEX(PDC!$I$1:$L$33,MATCH('RP2016'!AF972,PDC!I:I,0),MATCH(PDC!$K$1,PDC!$I$1:$L$1,0))</f>
        <v>Employés de commerce</v>
      </c>
      <c r="AE972" t="s">
        <v>199</v>
      </c>
      <c r="AF972" t="s">
        <v>285</v>
      </c>
      <c r="AG972" t="s">
        <v>149</v>
      </c>
      <c r="AH972" s="58">
        <v>1899.66301428409</v>
      </c>
      <c r="AI972">
        <f t="shared" si="233"/>
        <v>1899.66301428409</v>
      </c>
      <c r="BE972" t="str">
        <f t="shared" si="234"/>
        <v>8428_C1_TP2_SEXE1</v>
      </c>
      <c r="BF972">
        <v>1</v>
      </c>
      <c r="BG972" t="s">
        <v>200</v>
      </c>
      <c r="BH972" t="s">
        <v>314</v>
      </c>
      <c r="BI972" t="s">
        <v>175</v>
      </c>
      <c r="BJ972" s="61">
        <v>151.526732774104</v>
      </c>
      <c r="BK972" s="61">
        <f t="shared" si="235"/>
        <v>151.526732774104</v>
      </c>
    </row>
    <row r="973" spans="1:63" x14ac:dyDescent="0.35">
      <c r="A973" t="str">
        <f t="shared" si="231"/>
        <v>8411_Travail du bois, industries du papier et imprimerie _2</v>
      </c>
      <c r="B973" t="str">
        <f>INDEX(PDC!$F$1:$G$40,MATCH('RP2016'!C973,PDC!F:F,0),MATCH(PDC!$G$1,PDC!$F$1:$G$1,0))</f>
        <v xml:space="preserve">Travail du bois, industries du papier et imprimerie </v>
      </c>
      <c r="C973" t="s">
        <v>204</v>
      </c>
      <c r="D973" t="s">
        <v>139</v>
      </c>
      <c r="E973" t="s">
        <v>200</v>
      </c>
      <c r="F973" s="58">
        <v>4.9553399675359504</v>
      </c>
      <c r="G973" s="58" t="s">
        <v>242</v>
      </c>
      <c r="H973" s="58"/>
      <c r="I973" s="58"/>
      <c r="J973" s="58"/>
      <c r="AC973" t="str">
        <f t="shared" si="232"/>
        <v>8416_Employés de commerce_2</v>
      </c>
      <c r="AD973" t="str">
        <f>INDEX(PDC!$I$1:$L$33,MATCH('RP2016'!AF973,PDC!I:I,0),MATCH(PDC!$K$1,PDC!$I$1:$L$1,0))</f>
        <v>Employés de commerce</v>
      </c>
      <c r="AE973" t="s">
        <v>200</v>
      </c>
      <c r="AF973" t="s">
        <v>285</v>
      </c>
      <c r="AG973" t="s">
        <v>149</v>
      </c>
      <c r="AH973" s="58">
        <v>4519.6515396547402</v>
      </c>
      <c r="AI973">
        <f t="shared" si="233"/>
        <v>4519.6515396547402</v>
      </c>
      <c r="BE973" t="str">
        <f t="shared" si="234"/>
        <v>8428_C2_TP1_SEXE1</v>
      </c>
      <c r="BF973">
        <v>1</v>
      </c>
      <c r="BG973" t="s">
        <v>199</v>
      </c>
      <c r="BH973" t="s">
        <v>323</v>
      </c>
      <c r="BI973" t="s">
        <v>175</v>
      </c>
      <c r="BJ973" s="83">
        <v>2.9006305541042701</v>
      </c>
      <c r="BK973" s="61" t="str">
        <f t="shared" si="235"/>
        <v>(s)</v>
      </c>
    </row>
    <row r="974" spans="1:63" x14ac:dyDescent="0.35">
      <c r="A974" t="str">
        <f t="shared" si="231"/>
        <v>8411_Industrie chimique_1</v>
      </c>
      <c r="B974" t="str">
        <f>INDEX(PDC!$F$1:$G$40,MATCH('RP2016'!C974,PDC!F:F,0),MATCH(PDC!$G$1,PDC!$F$1:$G$1,0))</f>
        <v>Industrie chimique</v>
      </c>
      <c r="C974" t="s">
        <v>205</v>
      </c>
      <c r="D974" t="s">
        <v>139</v>
      </c>
      <c r="E974" t="s">
        <v>199</v>
      </c>
      <c r="F974" s="58">
        <v>181.78900823693201</v>
      </c>
      <c r="G974">
        <f t="shared" ref="G974:G1015" si="236">F974</f>
        <v>181.78900823693201</v>
      </c>
      <c r="AC974" t="str">
        <f t="shared" si="232"/>
        <v>8416_Personnels des services directs aux particuliers_1</v>
      </c>
      <c r="AD974" t="str">
        <f>INDEX(PDC!$I$1:$L$33,MATCH('RP2016'!AF974,PDC!I:I,0),MATCH(PDC!$K$1,PDC!$I$1:$L$1,0))</f>
        <v>Personnels des services directs aux particuliers</v>
      </c>
      <c r="AE974" t="s">
        <v>199</v>
      </c>
      <c r="AF974" t="s">
        <v>286</v>
      </c>
      <c r="AG974" t="s">
        <v>149</v>
      </c>
      <c r="AH974" s="58">
        <v>1271.09517161338</v>
      </c>
      <c r="AI974">
        <f t="shared" si="233"/>
        <v>1271.09517161338</v>
      </c>
      <c r="BE974" t="str">
        <f t="shared" si="234"/>
        <v>8428_C3_TP1_SEXE1</v>
      </c>
      <c r="BF974">
        <v>1</v>
      </c>
      <c r="BG974" t="s">
        <v>199</v>
      </c>
      <c r="BH974" t="s">
        <v>315</v>
      </c>
      <c r="BI974" t="s">
        <v>175</v>
      </c>
      <c r="BJ974" s="61">
        <v>3392.8562953390901</v>
      </c>
      <c r="BK974" s="61">
        <f t="shared" si="235"/>
        <v>3392.8562953390901</v>
      </c>
    </row>
    <row r="975" spans="1:63" x14ac:dyDescent="0.35">
      <c r="A975" t="str">
        <f t="shared" si="231"/>
        <v>8411_Industrie chimique_2</v>
      </c>
      <c r="B975" t="str">
        <f>INDEX(PDC!$F$1:$G$40,MATCH('RP2016'!C975,PDC!F:F,0),MATCH(PDC!$G$1,PDC!$F$1:$G$1,0))</f>
        <v>Industrie chimique</v>
      </c>
      <c r="C975" t="s">
        <v>205</v>
      </c>
      <c r="D975" t="s">
        <v>139</v>
      </c>
      <c r="E975" t="s">
        <v>200</v>
      </c>
      <c r="F975" s="58">
        <v>25.898882025631199</v>
      </c>
      <c r="G975">
        <f t="shared" si="236"/>
        <v>25.898882025631199</v>
      </c>
      <c r="AC975" t="str">
        <f t="shared" si="232"/>
        <v>8416_Personnels des services directs aux particuliers_2</v>
      </c>
      <c r="AD975" t="str">
        <f>INDEX(PDC!$I$1:$L$33,MATCH('RP2016'!AF975,PDC!I:I,0),MATCH(PDC!$K$1,PDC!$I$1:$L$1,0))</f>
        <v>Personnels des services directs aux particuliers</v>
      </c>
      <c r="AE975" t="s">
        <v>200</v>
      </c>
      <c r="AF975" t="s">
        <v>286</v>
      </c>
      <c r="AG975" t="s">
        <v>149</v>
      </c>
      <c r="AH975" s="58">
        <v>6671.9634652717996</v>
      </c>
      <c r="AI975">
        <f t="shared" si="233"/>
        <v>6671.9634652717996</v>
      </c>
      <c r="BE975" t="str">
        <f t="shared" si="234"/>
        <v>8428_C3_TP2_SEXE1</v>
      </c>
      <c r="BF975">
        <v>1</v>
      </c>
      <c r="BG975" t="s">
        <v>200</v>
      </c>
      <c r="BH975" t="s">
        <v>315</v>
      </c>
      <c r="BI975" t="s">
        <v>175</v>
      </c>
      <c r="BJ975" s="61">
        <v>113.830547363612</v>
      </c>
      <c r="BK975" s="61">
        <f t="shared" si="235"/>
        <v>113.830547363612</v>
      </c>
    </row>
    <row r="976" spans="1:63" x14ac:dyDescent="0.35">
      <c r="A976" t="str">
        <f t="shared" si="231"/>
        <v>8411_Industrie pharmaceutique_2</v>
      </c>
      <c r="B976" t="str">
        <f>INDEX(PDC!$F$1:$G$40,MATCH('RP2016'!C976,PDC!F:F,0),MATCH(PDC!$G$1,PDC!$F$1:$G$1,0))</f>
        <v>Industrie pharmaceutique</v>
      </c>
      <c r="C976" t="s">
        <v>206</v>
      </c>
      <c r="D976" t="s">
        <v>139</v>
      </c>
      <c r="E976" t="s">
        <v>200</v>
      </c>
      <c r="F976" s="58">
        <v>5.0641773628938198</v>
      </c>
      <c r="G976">
        <f t="shared" si="236"/>
        <v>5.0641773628938198</v>
      </c>
      <c r="AC976" t="str">
        <f t="shared" si="232"/>
        <v>8416_Ouvriers qualifiés de type industriel_1</v>
      </c>
      <c r="AD976" t="str">
        <f>INDEX(PDC!$I$1:$L$33,MATCH('RP2016'!AF976,PDC!I:I,0),MATCH(PDC!$K$1,PDC!$I$1:$L$1,0))</f>
        <v>Ouvriers qualifiés de type industriel</v>
      </c>
      <c r="AE976" t="s">
        <v>199</v>
      </c>
      <c r="AF976" t="s">
        <v>287</v>
      </c>
      <c r="AG976" t="s">
        <v>149</v>
      </c>
      <c r="AH976" s="58">
        <v>2360.3155524649301</v>
      </c>
      <c r="AI976">
        <f t="shared" si="233"/>
        <v>2360.3155524649301</v>
      </c>
      <c r="BE976" t="str">
        <f t="shared" si="234"/>
        <v>8428_C4_TP1_SEXE1</v>
      </c>
      <c r="BF976">
        <v>1</v>
      </c>
      <c r="BG976" t="s">
        <v>199</v>
      </c>
      <c r="BH976" t="s">
        <v>316</v>
      </c>
      <c r="BI976" t="s">
        <v>175</v>
      </c>
      <c r="BJ976" s="61">
        <v>1883.70164256202</v>
      </c>
      <c r="BK976" s="61">
        <f t="shared" si="235"/>
        <v>1883.70164256202</v>
      </c>
    </row>
    <row r="977" spans="1:63" x14ac:dyDescent="0.35">
      <c r="A977" t="str">
        <f t="shared" si="231"/>
        <v>8411_Fabrication de produits en caoutchouc et en plastique ainsi que d'autres produits minéraux non métalliques_1</v>
      </c>
      <c r="B977" t="str">
        <f>INDEX(PDC!$F$1:$G$40,MATCH('RP2016'!C977,PDC!F:F,0),MATCH(PDC!$G$1,PDC!$F$1:$G$1,0))</f>
        <v>Fabrication de produits en caoutchouc et en plastique ainsi que d'autres produits minéraux non métalliques</v>
      </c>
      <c r="C977" t="s">
        <v>207</v>
      </c>
      <c r="D977" t="s">
        <v>139</v>
      </c>
      <c r="E977" t="s">
        <v>199</v>
      </c>
      <c r="F977" s="58">
        <v>29.7905222768836</v>
      </c>
      <c r="G977">
        <f t="shared" si="236"/>
        <v>29.7905222768836</v>
      </c>
      <c r="AC977" t="str">
        <f t="shared" si="232"/>
        <v>8416_Ouvriers qualifiés de type industriel_2</v>
      </c>
      <c r="AD977" t="str">
        <f>INDEX(PDC!$I$1:$L$33,MATCH('RP2016'!AF977,PDC!I:I,0),MATCH(PDC!$K$1,PDC!$I$1:$L$1,0))</f>
        <v>Ouvriers qualifiés de type industriel</v>
      </c>
      <c r="AE977" t="s">
        <v>200</v>
      </c>
      <c r="AF977" t="s">
        <v>287</v>
      </c>
      <c r="AG977" t="s">
        <v>149</v>
      </c>
      <c r="AH977" s="58">
        <v>518.26950979818002</v>
      </c>
      <c r="AI977">
        <f t="shared" si="233"/>
        <v>518.26950979818002</v>
      </c>
      <c r="BE977" t="str">
        <f t="shared" si="234"/>
        <v>8428_C4_TP2_SEXE1</v>
      </c>
      <c r="BF977">
        <v>1</v>
      </c>
      <c r="BG977" t="s">
        <v>200</v>
      </c>
      <c r="BH977" t="s">
        <v>316</v>
      </c>
      <c r="BI977" t="s">
        <v>175</v>
      </c>
      <c r="BJ977" s="61">
        <v>42.428155803173198</v>
      </c>
      <c r="BK977" s="61">
        <f t="shared" si="235"/>
        <v>42.428155803173198</v>
      </c>
    </row>
    <row r="978" spans="1:63" x14ac:dyDescent="0.35">
      <c r="A978" t="str">
        <f t="shared" si="231"/>
        <v>8411_Fabrication de produits en caoutchouc et en plastique ainsi que d'autres produits minéraux non métalliques_2</v>
      </c>
      <c r="B978" t="str">
        <f>INDEX(PDC!$F$1:$G$40,MATCH('RP2016'!C978,PDC!F:F,0),MATCH(PDC!$G$1,PDC!$F$1:$G$1,0))</f>
        <v>Fabrication de produits en caoutchouc et en plastique ainsi que d'autres produits minéraux non métalliques</v>
      </c>
      <c r="C978" t="s">
        <v>207</v>
      </c>
      <c r="D978" t="s">
        <v>139</v>
      </c>
      <c r="E978" t="s">
        <v>200</v>
      </c>
      <c r="F978" s="58">
        <v>28.378047325326801</v>
      </c>
      <c r="G978">
        <f t="shared" si="236"/>
        <v>28.378047325326801</v>
      </c>
      <c r="AC978" t="str">
        <f t="shared" si="232"/>
        <v>8416_Ouvriers qualifiés de type artisanal_1</v>
      </c>
      <c r="AD978" t="str">
        <f>INDEX(PDC!$I$1:$L$33,MATCH('RP2016'!AF978,PDC!I:I,0),MATCH(PDC!$K$1,PDC!$I$1:$L$1,0))</f>
        <v>Ouvriers qualifiés de type artisanal</v>
      </c>
      <c r="AE978" t="s">
        <v>199</v>
      </c>
      <c r="AF978" t="s">
        <v>107</v>
      </c>
      <c r="AG978" t="s">
        <v>149</v>
      </c>
      <c r="AH978" s="58">
        <v>4708.7001109338898</v>
      </c>
      <c r="AI978">
        <f t="shared" si="233"/>
        <v>4708.7001109338898</v>
      </c>
      <c r="BE978" t="str">
        <f t="shared" si="234"/>
        <v>8428_C5_TP1_SEXE1</v>
      </c>
      <c r="BF978">
        <v>1</v>
      </c>
      <c r="BG978" t="s">
        <v>199</v>
      </c>
      <c r="BH978" t="s">
        <v>317</v>
      </c>
      <c r="BI978" t="s">
        <v>175</v>
      </c>
      <c r="BJ978" s="61">
        <v>13266.826349249601</v>
      </c>
      <c r="BK978" s="61">
        <f t="shared" si="235"/>
        <v>13266.826349249601</v>
      </c>
    </row>
    <row r="979" spans="1:63" x14ac:dyDescent="0.35">
      <c r="A979" t="str">
        <f t="shared" si="231"/>
        <v>8411_Métallurgie et fabrication de produits métalliques à l'exception des machines et des équipements_1</v>
      </c>
      <c r="B979" t="str">
        <f>INDEX(PDC!$F$1:$G$40,MATCH('RP2016'!C979,PDC!F:F,0),MATCH(PDC!$G$1,PDC!$F$1:$G$1,0))</f>
        <v>Métallurgie et fabrication de produits métalliques à l'exception des machines et des équipements</v>
      </c>
      <c r="C979" t="s">
        <v>208</v>
      </c>
      <c r="D979" t="s">
        <v>139</v>
      </c>
      <c r="E979" t="s">
        <v>199</v>
      </c>
      <c r="F979" s="58">
        <v>948.94478328762602</v>
      </c>
      <c r="G979">
        <f t="shared" si="236"/>
        <v>948.94478328762602</v>
      </c>
      <c r="AC979" t="str">
        <f t="shared" si="232"/>
        <v>8416_Ouvriers qualifiés de type artisanal_2</v>
      </c>
      <c r="AD979" t="str">
        <f>INDEX(PDC!$I$1:$L$33,MATCH('RP2016'!AF979,PDC!I:I,0),MATCH(PDC!$K$1,PDC!$I$1:$L$1,0))</f>
        <v>Ouvriers qualifiés de type artisanal</v>
      </c>
      <c r="AE979" t="s">
        <v>200</v>
      </c>
      <c r="AF979" t="s">
        <v>107</v>
      </c>
      <c r="AG979" t="s">
        <v>149</v>
      </c>
      <c r="AH979" s="58">
        <v>693.59127801504997</v>
      </c>
      <c r="AI979">
        <f t="shared" si="233"/>
        <v>693.59127801504997</v>
      </c>
      <c r="BE979" t="str">
        <f t="shared" si="234"/>
        <v>8428_C5_TP2_SEXE1</v>
      </c>
      <c r="BF979">
        <v>1</v>
      </c>
      <c r="BG979" t="s">
        <v>200</v>
      </c>
      <c r="BH979" t="s">
        <v>317</v>
      </c>
      <c r="BI979" t="s">
        <v>175</v>
      </c>
      <c r="BJ979" s="61">
        <v>433.92008062700103</v>
      </c>
      <c r="BK979" s="61">
        <f t="shared" si="235"/>
        <v>433.92008062700103</v>
      </c>
    </row>
    <row r="980" spans="1:63" x14ac:dyDescent="0.35">
      <c r="A980" t="str">
        <f t="shared" si="231"/>
        <v>8411_Métallurgie et fabrication de produits métalliques à l'exception des machines et des équipements_2</v>
      </c>
      <c r="B980" t="str">
        <f>INDEX(PDC!$F$1:$G$40,MATCH('RP2016'!C980,PDC!F:F,0),MATCH(PDC!$G$1,PDC!$F$1:$G$1,0))</f>
        <v>Métallurgie et fabrication de produits métalliques à l'exception des machines et des équipements</v>
      </c>
      <c r="C980" t="s">
        <v>208</v>
      </c>
      <c r="D980" t="s">
        <v>139</v>
      </c>
      <c r="E980" t="s">
        <v>200</v>
      </c>
      <c r="F980" s="58">
        <v>64.532262772443602</v>
      </c>
      <c r="G980">
        <f t="shared" si="236"/>
        <v>64.532262772443602</v>
      </c>
      <c r="AC980" t="str">
        <f t="shared" si="232"/>
        <v>8416_Chauffeurs_1</v>
      </c>
      <c r="AD980" t="str">
        <f>INDEX(PDC!$I$1:$L$33,MATCH('RP2016'!AF980,PDC!I:I,0),MATCH(PDC!$K$1,PDC!$I$1:$L$1,0))</f>
        <v>Chauffeurs</v>
      </c>
      <c r="AE980" t="s">
        <v>199</v>
      </c>
      <c r="AF980" t="s">
        <v>288</v>
      </c>
      <c r="AG980" t="s">
        <v>149</v>
      </c>
      <c r="AH980" s="58">
        <v>2004.9795440858099</v>
      </c>
      <c r="AI980">
        <f t="shared" si="233"/>
        <v>2004.9795440858099</v>
      </c>
      <c r="BE980" t="str">
        <f t="shared" si="234"/>
        <v>8428_DE_TP1_SEXE1</v>
      </c>
      <c r="BF980">
        <v>1</v>
      </c>
      <c r="BG980" t="s">
        <v>199</v>
      </c>
      <c r="BH980" t="s">
        <v>318</v>
      </c>
      <c r="BI980" t="s">
        <v>175</v>
      </c>
      <c r="BJ980" s="61">
        <v>1578.28002564642</v>
      </c>
      <c r="BK980" s="61">
        <f t="shared" si="235"/>
        <v>1578.28002564642</v>
      </c>
    </row>
    <row r="981" spans="1:63" x14ac:dyDescent="0.35">
      <c r="A981" t="str">
        <f t="shared" si="231"/>
        <v>8411_Fabrication de produits informatiques, électroniques et optiques_1</v>
      </c>
      <c r="B981" t="str">
        <f>INDEX(PDC!$F$1:$G$40,MATCH('RP2016'!C981,PDC!F:F,0),MATCH(PDC!$G$1,PDC!$F$1:$G$1,0))</f>
        <v>Fabrication de produits informatiques, électroniques et optiques</v>
      </c>
      <c r="C981" t="s">
        <v>209</v>
      </c>
      <c r="D981" t="s">
        <v>139</v>
      </c>
      <c r="E981" t="s">
        <v>199</v>
      </c>
      <c r="F981" s="58">
        <v>15.0365414907081</v>
      </c>
      <c r="G981">
        <f t="shared" si="236"/>
        <v>15.0365414907081</v>
      </c>
      <c r="AC981" t="str">
        <f t="shared" si="232"/>
        <v>8416_Chauffeurs_2</v>
      </c>
      <c r="AD981" t="str">
        <f>INDEX(PDC!$I$1:$L$33,MATCH('RP2016'!AF981,PDC!I:I,0),MATCH(PDC!$K$1,PDC!$I$1:$L$1,0))</f>
        <v>Chauffeurs</v>
      </c>
      <c r="AE981" t="s">
        <v>200</v>
      </c>
      <c r="AF981" t="s">
        <v>288</v>
      </c>
      <c r="AG981" t="s">
        <v>149</v>
      </c>
      <c r="AH981" s="58">
        <v>98.450872465727997</v>
      </c>
      <c r="AI981">
        <f t="shared" si="233"/>
        <v>98.450872465727997</v>
      </c>
      <c r="BE981" t="str">
        <f t="shared" si="234"/>
        <v>8428_DE_TP2_SEXE1</v>
      </c>
      <c r="BF981">
        <v>1</v>
      </c>
      <c r="BG981" t="s">
        <v>200</v>
      </c>
      <c r="BH981" t="s">
        <v>318</v>
      </c>
      <c r="BI981" t="s">
        <v>175</v>
      </c>
      <c r="BJ981" s="61">
        <v>75.835989763925198</v>
      </c>
      <c r="BK981" s="61">
        <f t="shared" si="235"/>
        <v>75.835989763925198</v>
      </c>
    </row>
    <row r="982" spans="1:63" x14ac:dyDescent="0.35">
      <c r="A982" t="str">
        <f t="shared" si="231"/>
        <v>8411_Fabrication de produits informatiques, électroniques et optiques_2</v>
      </c>
      <c r="B982" t="str">
        <f>INDEX(PDC!$F$1:$G$40,MATCH('RP2016'!C982,PDC!F:F,0),MATCH(PDC!$G$1,PDC!$F$1:$G$1,0))</f>
        <v>Fabrication de produits informatiques, électroniques et optiques</v>
      </c>
      <c r="C982" t="s">
        <v>209</v>
      </c>
      <c r="D982" t="s">
        <v>139</v>
      </c>
      <c r="E982" t="s">
        <v>200</v>
      </c>
      <c r="F982" s="58">
        <v>54.632617144855701</v>
      </c>
      <c r="G982">
        <f t="shared" si="236"/>
        <v>54.632617144855701</v>
      </c>
      <c r="AC982" t="str">
        <f t="shared" si="232"/>
        <v>8416_Ouvriers qualifiés de la manutention, du magasinage et du transport_1</v>
      </c>
      <c r="AD982" t="str">
        <f>INDEX(PDC!$I$1:$L$33,MATCH('RP2016'!AF982,PDC!I:I,0),MATCH(PDC!$K$1,PDC!$I$1:$L$1,0))</f>
        <v>Ouvriers qualifiés de la manutention, du magasinage et du transport</v>
      </c>
      <c r="AE982" t="s">
        <v>199</v>
      </c>
      <c r="AF982" t="s">
        <v>289</v>
      </c>
      <c r="AG982" t="s">
        <v>149</v>
      </c>
      <c r="AH982" s="58">
        <v>988.44609443706497</v>
      </c>
      <c r="AI982">
        <f t="shared" si="233"/>
        <v>988.44609443706497</v>
      </c>
      <c r="BE982" t="str">
        <f t="shared" si="234"/>
        <v>8428_FZ_TP1_SEXE1</v>
      </c>
      <c r="BF982">
        <v>1</v>
      </c>
      <c r="BG982" t="s">
        <v>199</v>
      </c>
      <c r="BH982" t="s">
        <v>216</v>
      </c>
      <c r="BI982" t="s">
        <v>175</v>
      </c>
      <c r="BJ982" s="61">
        <v>8674.8649445603296</v>
      </c>
      <c r="BK982" s="61">
        <f t="shared" si="235"/>
        <v>8674.8649445603296</v>
      </c>
    </row>
    <row r="983" spans="1:63" x14ac:dyDescent="0.35">
      <c r="A983" t="str">
        <f t="shared" si="231"/>
        <v>8411_Fabrication d'équipements électriques_1</v>
      </c>
      <c r="B983" t="str">
        <f>INDEX(PDC!$F$1:$G$40,MATCH('RP2016'!C983,PDC!F:F,0),MATCH(PDC!$G$1,PDC!$F$1:$G$1,0))</f>
        <v>Fabrication d'équipements électriques</v>
      </c>
      <c r="C983" t="s">
        <v>210</v>
      </c>
      <c r="D983" t="s">
        <v>139</v>
      </c>
      <c r="E983" t="s">
        <v>199</v>
      </c>
      <c r="F983" s="58">
        <v>19.2847926817402</v>
      </c>
      <c r="G983">
        <f t="shared" si="236"/>
        <v>19.2847926817402</v>
      </c>
      <c r="AC983" t="str">
        <f t="shared" si="232"/>
        <v>8416_Ouvriers qualifiés de la manutention, du magasinage et du transport_2</v>
      </c>
      <c r="AD983" t="str">
        <f>INDEX(PDC!$I$1:$L$33,MATCH('RP2016'!AF983,PDC!I:I,0),MATCH(PDC!$K$1,PDC!$I$1:$L$1,0))</f>
        <v>Ouvriers qualifiés de la manutention, du magasinage et du transport</v>
      </c>
      <c r="AE983" t="s">
        <v>200</v>
      </c>
      <c r="AF983" t="s">
        <v>289</v>
      </c>
      <c r="AG983" t="s">
        <v>149</v>
      </c>
      <c r="AH983" s="58">
        <v>121.313222578683</v>
      </c>
      <c r="AI983">
        <f t="shared" si="233"/>
        <v>121.313222578683</v>
      </c>
      <c r="BE983" t="str">
        <f t="shared" si="234"/>
        <v>8428_FZ_TP2_SEXE1</v>
      </c>
      <c r="BF983">
        <v>1</v>
      </c>
      <c r="BG983" t="s">
        <v>200</v>
      </c>
      <c r="BH983" t="s">
        <v>216</v>
      </c>
      <c r="BI983" t="s">
        <v>175</v>
      </c>
      <c r="BJ983" s="61">
        <v>431.651786823598</v>
      </c>
      <c r="BK983" s="61">
        <f t="shared" si="235"/>
        <v>431.651786823598</v>
      </c>
    </row>
    <row r="984" spans="1:63" x14ac:dyDescent="0.35">
      <c r="A984" t="str">
        <f t="shared" si="231"/>
        <v>8411_Fabrication d'équipements électriques_2</v>
      </c>
      <c r="B984" t="str">
        <f>INDEX(PDC!$F$1:$G$40,MATCH('RP2016'!C984,PDC!F:F,0),MATCH(PDC!$G$1,PDC!$F$1:$G$1,0))</f>
        <v>Fabrication d'équipements électriques</v>
      </c>
      <c r="C984" t="s">
        <v>210</v>
      </c>
      <c r="D984" t="s">
        <v>139</v>
      </c>
      <c r="E984" t="s">
        <v>200</v>
      </c>
      <c r="F984" s="58">
        <v>41.232748942980798</v>
      </c>
      <c r="G984">
        <f t="shared" si="236"/>
        <v>41.232748942980798</v>
      </c>
      <c r="AC984" t="str">
        <f t="shared" si="232"/>
        <v>8416_Ouvriers non qualifiés de type industriel_1</v>
      </c>
      <c r="AD984" t="str">
        <f>INDEX(PDC!$I$1:$L$33,MATCH('RP2016'!AF984,PDC!I:I,0),MATCH(PDC!$K$1,PDC!$I$1:$L$1,0))</f>
        <v>Ouvriers non qualifiés de type industriel</v>
      </c>
      <c r="AE984" t="s">
        <v>199</v>
      </c>
      <c r="AF984" t="s">
        <v>290</v>
      </c>
      <c r="AG984" t="s">
        <v>149</v>
      </c>
      <c r="AH984" s="58">
        <v>2278.6448576366301</v>
      </c>
      <c r="AI984">
        <f t="shared" si="233"/>
        <v>2278.6448576366301</v>
      </c>
      <c r="BE984" t="str">
        <f t="shared" si="234"/>
        <v>8428_GZ_TP1_SEXE1</v>
      </c>
      <c r="BF984">
        <v>1</v>
      </c>
      <c r="BG984" t="s">
        <v>199</v>
      </c>
      <c r="BH984" t="s">
        <v>217</v>
      </c>
      <c r="BI984" t="s">
        <v>175</v>
      </c>
      <c r="BJ984" s="61">
        <v>10323.614211304801</v>
      </c>
      <c r="BK984" s="61">
        <f t="shared" si="235"/>
        <v>10323.614211304801</v>
      </c>
    </row>
    <row r="985" spans="1:63" x14ac:dyDescent="0.35">
      <c r="A985" t="str">
        <f t="shared" si="231"/>
        <v>8411_Fabrication de machines et équipements n.c.a._1</v>
      </c>
      <c r="B985" t="str">
        <f>INDEX(PDC!$F$1:$G$40,MATCH('RP2016'!C985,PDC!F:F,0),MATCH(PDC!$G$1,PDC!$F$1:$G$1,0))</f>
        <v>Fabrication de machines et équipements n.c.a.</v>
      </c>
      <c r="C985" t="s">
        <v>211</v>
      </c>
      <c r="D985" t="s">
        <v>139</v>
      </c>
      <c r="E985" t="s">
        <v>199</v>
      </c>
      <c r="F985" s="58">
        <v>39.986133832172001</v>
      </c>
      <c r="G985">
        <f t="shared" si="236"/>
        <v>39.986133832172001</v>
      </c>
      <c r="AC985" t="str">
        <f t="shared" si="232"/>
        <v>8416_Ouvriers non qualifiés de type industriel_2</v>
      </c>
      <c r="AD985" t="str">
        <f>INDEX(PDC!$I$1:$L$33,MATCH('RP2016'!AF985,PDC!I:I,0),MATCH(PDC!$K$1,PDC!$I$1:$L$1,0))</f>
        <v>Ouvriers non qualifiés de type industriel</v>
      </c>
      <c r="AE985" t="s">
        <v>200</v>
      </c>
      <c r="AF985" t="s">
        <v>290</v>
      </c>
      <c r="AG985" t="s">
        <v>149</v>
      </c>
      <c r="AH985" s="58">
        <v>1013.18428525846</v>
      </c>
      <c r="AI985">
        <f t="shared" si="233"/>
        <v>1013.18428525846</v>
      </c>
      <c r="BE985" t="str">
        <f t="shared" si="234"/>
        <v>8428_GZ_TP2_SEXE1</v>
      </c>
      <c r="BF985">
        <v>1</v>
      </c>
      <c r="BG985" t="s">
        <v>200</v>
      </c>
      <c r="BH985" t="s">
        <v>217</v>
      </c>
      <c r="BI985" t="s">
        <v>175</v>
      </c>
      <c r="BJ985" s="61">
        <v>906.34326103211595</v>
      </c>
      <c r="BK985" s="61">
        <f t="shared" si="235"/>
        <v>906.34326103211595</v>
      </c>
    </row>
    <row r="986" spans="1:63" x14ac:dyDescent="0.35">
      <c r="A986" t="str">
        <f t="shared" si="231"/>
        <v>8411_Fabrication de machines et équipements n.c.a._2</v>
      </c>
      <c r="B986" t="str">
        <f>INDEX(PDC!$F$1:$G$40,MATCH('RP2016'!C986,PDC!F:F,0),MATCH(PDC!$G$1,PDC!$F$1:$G$1,0))</f>
        <v>Fabrication de machines et équipements n.c.a.</v>
      </c>
      <c r="C986" t="s">
        <v>211</v>
      </c>
      <c r="D986" t="s">
        <v>139</v>
      </c>
      <c r="E986" t="s">
        <v>200</v>
      </c>
      <c r="F986" s="58">
        <v>15.018364585162301</v>
      </c>
      <c r="G986">
        <f t="shared" si="236"/>
        <v>15.018364585162301</v>
      </c>
      <c r="AC986" t="str">
        <f t="shared" si="232"/>
        <v>8416_Ouvriers non qualifiés de type artisanal_1</v>
      </c>
      <c r="AD986" t="str">
        <f>INDEX(PDC!$I$1:$L$33,MATCH('RP2016'!AF986,PDC!I:I,0),MATCH(PDC!$K$1,PDC!$I$1:$L$1,0))</f>
        <v>Ouvriers non qualifiés de type artisanal</v>
      </c>
      <c r="AE986" t="s">
        <v>199</v>
      </c>
      <c r="AF986" t="s">
        <v>291</v>
      </c>
      <c r="AG986" t="s">
        <v>149</v>
      </c>
      <c r="AH986" s="58">
        <v>2618.1338170283898</v>
      </c>
      <c r="AI986">
        <f t="shared" si="233"/>
        <v>2618.1338170283898</v>
      </c>
      <c r="BE986" t="str">
        <f t="shared" si="234"/>
        <v>8428_HZ_TP1_SEXE1</v>
      </c>
      <c r="BF986">
        <v>1</v>
      </c>
      <c r="BG986" t="s">
        <v>199</v>
      </c>
      <c r="BH986" t="s">
        <v>218</v>
      </c>
      <c r="BI986" t="s">
        <v>175</v>
      </c>
      <c r="BJ986" s="61">
        <v>5461.50945946088</v>
      </c>
      <c r="BK986" s="61">
        <f t="shared" si="235"/>
        <v>5461.50945946088</v>
      </c>
    </row>
    <row r="987" spans="1:63" x14ac:dyDescent="0.35">
      <c r="A987" t="str">
        <f t="shared" si="231"/>
        <v>8411_Fabrication de matériels de transport_1</v>
      </c>
      <c r="B987" t="str">
        <f>INDEX(PDC!$F$1:$G$40,MATCH('RP2016'!C987,PDC!F:F,0),MATCH(PDC!$G$1,PDC!$F$1:$G$1,0))</f>
        <v>Fabrication de matériels de transport</v>
      </c>
      <c r="C987" t="s">
        <v>212</v>
      </c>
      <c r="D987" t="s">
        <v>139</v>
      </c>
      <c r="E987" t="s">
        <v>199</v>
      </c>
      <c r="F987" s="58">
        <v>13.058178790379699</v>
      </c>
      <c r="G987">
        <f t="shared" si="236"/>
        <v>13.058178790379699</v>
      </c>
      <c r="AC987" t="str">
        <f t="shared" si="232"/>
        <v>8416_Ouvriers non qualifiés de type artisanal_2</v>
      </c>
      <c r="AD987" t="str">
        <f>INDEX(PDC!$I$1:$L$33,MATCH('RP2016'!AF987,PDC!I:I,0),MATCH(PDC!$K$1,PDC!$I$1:$L$1,0))</f>
        <v>Ouvriers non qualifiés de type artisanal</v>
      </c>
      <c r="AE987" t="s">
        <v>200</v>
      </c>
      <c r="AF987" t="s">
        <v>291</v>
      </c>
      <c r="AG987" t="s">
        <v>149</v>
      </c>
      <c r="AH987" s="58">
        <v>1042.3552185840499</v>
      </c>
      <c r="AI987">
        <f t="shared" si="233"/>
        <v>1042.3552185840499</v>
      </c>
      <c r="BE987" t="str">
        <f t="shared" si="234"/>
        <v>8428_HZ_TP2_SEXE1</v>
      </c>
      <c r="BF987">
        <v>1</v>
      </c>
      <c r="BG987" t="s">
        <v>200</v>
      </c>
      <c r="BH987" t="s">
        <v>218</v>
      </c>
      <c r="BI987" t="s">
        <v>175</v>
      </c>
      <c r="BJ987" s="61">
        <v>378.347991484413</v>
      </c>
      <c r="BK987" s="61">
        <f t="shared" si="235"/>
        <v>378.347991484413</v>
      </c>
    </row>
    <row r="988" spans="1:63" x14ac:dyDescent="0.35">
      <c r="A988" t="str">
        <f t="shared" si="231"/>
        <v>8411_Fabrication de matériels de transport_2</v>
      </c>
      <c r="B988" t="str">
        <f>INDEX(PDC!$F$1:$G$40,MATCH('RP2016'!C988,PDC!F:F,0),MATCH(PDC!$G$1,PDC!$F$1:$G$1,0))</f>
        <v>Fabrication de matériels de transport</v>
      </c>
      <c r="C988" t="s">
        <v>212</v>
      </c>
      <c r="D988" t="s">
        <v>139</v>
      </c>
      <c r="E988" t="s">
        <v>200</v>
      </c>
      <c r="F988" s="58">
        <v>55.623599006397498</v>
      </c>
      <c r="G988">
        <f t="shared" si="236"/>
        <v>55.623599006397498</v>
      </c>
      <c r="AC988" t="str">
        <f t="shared" si="232"/>
        <v>8416_Ouvriers agricoles_1</v>
      </c>
      <c r="AD988" t="str">
        <f>INDEX(PDC!$I$1:$L$33,MATCH('RP2016'!AF988,PDC!I:I,0),MATCH(PDC!$K$1,PDC!$I$1:$L$1,0))</f>
        <v>Ouvriers agricoles</v>
      </c>
      <c r="AE988" t="s">
        <v>199</v>
      </c>
      <c r="AF988" t="s">
        <v>109</v>
      </c>
      <c r="AG988" t="s">
        <v>149</v>
      </c>
      <c r="AH988" s="58">
        <v>403.30510992731502</v>
      </c>
      <c r="AI988">
        <f t="shared" si="233"/>
        <v>403.30510992731502</v>
      </c>
      <c r="BE988" t="str">
        <f t="shared" si="234"/>
        <v>8428_IZ_TP1_SEXE1</v>
      </c>
      <c r="BF988">
        <v>1</v>
      </c>
      <c r="BG988" t="s">
        <v>199</v>
      </c>
      <c r="BH988" t="s">
        <v>219</v>
      </c>
      <c r="BI988" t="s">
        <v>175</v>
      </c>
      <c r="BJ988" s="61">
        <v>1529.52163443258</v>
      </c>
      <c r="BK988" s="61">
        <f t="shared" si="235"/>
        <v>1529.52163443258</v>
      </c>
    </row>
    <row r="989" spans="1:63" x14ac:dyDescent="0.35">
      <c r="A989" t="str">
        <f t="shared" si="231"/>
        <v>8411_Autres industries manufacturières ; réparation et installation de machines et d'équipements_1</v>
      </c>
      <c r="B989" t="str">
        <f>INDEX(PDC!$F$1:$G$40,MATCH('RP2016'!C989,PDC!F:F,0),MATCH(PDC!$G$1,PDC!$F$1:$G$1,0))</f>
        <v>Autres industries manufacturières ; réparation et installation de machines et d'équipements</v>
      </c>
      <c r="C989" t="s">
        <v>213</v>
      </c>
      <c r="D989" t="s">
        <v>139</v>
      </c>
      <c r="E989" t="s">
        <v>199</v>
      </c>
      <c r="F989" s="58">
        <v>84.311557201836706</v>
      </c>
      <c r="G989">
        <f t="shared" si="236"/>
        <v>84.311557201836706</v>
      </c>
      <c r="AC989" t="str">
        <f t="shared" si="232"/>
        <v>8416_Ouvriers agricoles_2</v>
      </c>
      <c r="AD989" t="str">
        <f>INDEX(PDC!$I$1:$L$33,MATCH('RP2016'!AF989,PDC!I:I,0),MATCH(PDC!$K$1,PDC!$I$1:$L$1,0))</f>
        <v>Ouvriers agricoles</v>
      </c>
      <c r="AE989" t="s">
        <v>200</v>
      </c>
      <c r="AF989" t="s">
        <v>109</v>
      </c>
      <c r="AG989" t="s">
        <v>149</v>
      </c>
      <c r="AH989" s="58">
        <v>111.098130700669</v>
      </c>
      <c r="AI989">
        <f t="shared" si="233"/>
        <v>111.098130700669</v>
      </c>
      <c r="BE989" t="str">
        <f t="shared" si="234"/>
        <v>8428_IZ_TP2_SEXE1</v>
      </c>
      <c r="BF989">
        <v>1</v>
      </c>
      <c r="BG989" t="s">
        <v>200</v>
      </c>
      <c r="BH989" t="s">
        <v>219</v>
      </c>
      <c r="BI989" t="s">
        <v>175</v>
      </c>
      <c r="BJ989" s="61">
        <v>622.68298729801199</v>
      </c>
      <c r="BK989" s="61">
        <f t="shared" si="235"/>
        <v>622.68298729801199</v>
      </c>
    </row>
    <row r="990" spans="1:63" x14ac:dyDescent="0.35">
      <c r="A990" t="str">
        <f t="shared" si="231"/>
        <v>8411_Autres industries manufacturières ; réparation et installation de machines et d'équipements_2</v>
      </c>
      <c r="B990" t="str">
        <f>INDEX(PDC!$F$1:$G$40,MATCH('RP2016'!C990,PDC!F:F,0),MATCH(PDC!$G$1,PDC!$F$1:$G$1,0))</f>
        <v>Autres industries manufacturières ; réparation et installation de machines et d'équipements</v>
      </c>
      <c r="C990" t="s">
        <v>213</v>
      </c>
      <c r="D990" t="s">
        <v>139</v>
      </c>
      <c r="E990" t="s">
        <v>200</v>
      </c>
      <c r="F990" s="58">
        <v>19.782236870963398</v>
      </c>
      <c r="G990">
        <f t="shared" si="236"/>
        <v>19.782236870963398</v>
      </c>
      <c r="AC990" t="str">
        <f t="shared" si="232"/>
        <v>8417_Professions libérales*_1</v>
      </c>
      <c r="AD990" t="str">
        <f>INDEX(PDC!$I$1:$L$33,MATCH('RP2016'!AF990,PDC!I:I,0),MATCH(PDC!$K$1,PDC!$I$1:$L$1,0))</f>
        <v>Professions libérales*</v>
      </c>
      <c r="AE990" t="s">
        <v>199</v>
      </c>
      <c r="AF990" t="s">
        <v>273</v>
      </c>
      <c r="AG990" t="s">
        <v>151</v>
      </c>
      <c r="AH990" s="58">
        <v>20.170028177477899</v>
      </c>
      <c r="AI990">
        <f t="shared" si="233"/>
        <v>20.170028177477899</v>
      </c>
      <c r="BE990" t="str">
        <f t="shared" si="234"/>
        <v>8428_JZ_TP1_SEXE1</v>
      </c>
      <c r="BF990">
        <v>1</v>
      </c>
      <c r="BG990" t="s">
        <v>199</v>
      </c>
      <c r="BH990" t="s">
        <v>319</v>
      </c>
      <c r="BI990" t="s">
        <v>175</v>
      </c>
      <c r="BJ990" s="61">
        <v>1222.15478478367</v>
      </c>
      <c r="BK990" s="61">
        <f t="shared" si="235"/>
        <v>1222.15478478367</v>
      </c>
    </row>
    <row r="991" spans="1:63" x14ac:dyDescent="0.35">
      <c r="A991" t="str">
        <f t="shared" si="231"/>
        <v>8411_Production et distribution d'électricité, de gaz, de vapeur et d'air conditionné_1</v>
      </c>
      <c r="B991" t="str">
        <f>INDEX(PDC!$F$1:$G$40,MATCH('RP2016'!C991,PDC!F:F,0),MATCH(PDC!$G$1,PDC!$F$1:$G$1,0))</f>
        <v>Production et distribution d'électricité, de gaz, de vapeur et d'air conditionné</v>
      </c>
      <c r="C991" t="s">
        <v>214</v>
      </c>
      <c r="D991" t="s">
        <v>139</v>
      </c>
      <c r="E991" t="s">
        <v>199</v>
      </c>
      <c r="F991" s="58">
        <v>155.38584124355901</v>
      </c>
      <c r="G991">
        <f t="shared" si="236"/>
        <v>155.38584124355901</v>
      </c>
      <c r="AC991" t="str">
        <f t="shared" si="232"/>
        <v>8417_Professions libérales*_2</v>
      </c>
      <c r="AD991" t="str">
        <f>INDEX(PDC!$I$1:$L$33,MATCH('RP2016'!AF991,PDC!I:I,0),MATCH(PDC!$K$1,PDC!$I$1:$L$1,0))</f>
        <v>Professions libérales*</v>
      </c>
      <c r="AE991" t="s">
        <v>200</v>
      </c>
      <c r="AF991" t="s">
        <v>273</v>
      </c>
      <c r="AG991" t="s">
        <v>151</v>
      </c>
      <c r="AH991" s="58">
        <v>36.509864927812401</v>
      </c>
      <c r="AI991">
        <f t="shared" si="233"/>
        <v>36.509864927812401</v>
      </c>
      <c r="BE991" t="str">
        <f t="shared" si="234"/>
        <v>8428_JZ_TP2_SEXE1</v>
      </c>
      <c r="BF991">
        <v>1</v>
      </c>
      <c r="BG991" t="s">
        <v>200</v>
      </c>
      <c r="BH991" t="s">
        <v>319</v>
      </c>
      <c r="BI991" t="s">
        <v>175</v>
      </c>
      <c r="BJ991" s="61">
        <v>84.916847343784994</v>
      </c>
      <c r="BK991" s="61">
        <f t="shared" si="235"/>
        <v>84.916847343784994</v>
      </c>
    </row>
    <row r="992" spans="1:63" x14ac:dyDescent="0.35">
      <c r="A992" t="str">
        <f t="shared" si="231"/>
        <v>8411_Production et distribution d'électricité, de gaz, de vapeur et d'air conditionné_2</v>
      </c>
      <c r="B992" t="str">
        <f>INDEX(PDC!$F$1:$G$40,MATCH('RP2016'!C992,PDC!F:F,0),MATCH(PDC!$G$1,PDC!$F$1:$G$1,0))</f>
        <v>Production et distribution d'électricité, de gaz, de vapeur et d'air conditionné</v>
      </c>
      <c r="C992" t="s">
        <v>214</v>
      </c>
      <c r="D992" t="s">
        <v>139</v>
      </c>
      <c r="E992" t="s">
        <v>200</v>
      </c>
      <c r="F992" s="58">
        <v>39.762336866609502</v>
      </c>
      <c r="G992">
        <f t="shared" si="236"/>
        <v>39.762336866609502</v>
      </c>
      <c r="AA992" s="77"/>
      <c r="AC992" t="str">
        <f t="shared" si="232"/>
        <v>8417_Cadres de la fonction publique_1</v>
      </c>
      <c r="AD992" t="str">
        <f>INDEX(PDC!$I$1:$L$33,MATCH('RP2016'!AF992,PDC!I:I,0),MATCH(PDC!$K$1,PDC!$I$1:$L$1,0))</f>
        <v>Cadres de la fonction publique</v>
      </c>
      <c r="AE992" t="s">
        <v>199</v>
      </c>
      <c r="AF992" t="s">
        <v>274</v>
      </c>
      <c r="AG992" t="s">
        <v>151</v>
      </c>
      <c r="AH992" s="58">
        <v>47.317951642517798</v>
      </c>
      <c r="AI992">
        <f t="shared" si="233"/>
        <v>47.317951642517798</v>
      </c>
      <c r="BE992" t="str">
        <f t="shared" si="234"/>
        <v>8428_KZ_TP1_SEXE1</v>
      </c>
      <c r="BF992">
        <v>1</v>
      </c>
      <c r="BG992" t="s">
        <v>199</v>
      </c>
      <c r="BH992" t="s">
        <v>223</v>
      </c>
      <c r="BI992" t="s">
        <v>175</v>
      </c>
      <c r="BJ992" s="61">
        <v>2263.7635743985902</v>
      </c>
      <c r="BK992" s="61">
        <f t="shared" si="235"/>
        <v>2263.7635743985902</v>
      </c>
    </row>
    <row r="993" spans="1:63" x14ac:dyDescent="0.35">
      <c r="A993" t="str">
        <f t="shared" si="231"/>
        <v>8411_Production et distribution d'eau ; assainissement, gestion des déchets et dépollution_1</v>
      </c>
      <c r="B993" t="str">
        <f>INDEX(PDC!$F$1:$G$40,MATCH('RP2016'!C993,PDC!F:F,0),MATCH(PDC!$G$1,PDC!$F$1:$G$1,0))</f>
        <v>Production et distribution d'eau ; assainissement, gestion des déchets et dépollution</v>
      </c>
      <c r="C993" t="s">
        <v>215</v>
      </c>
      <c r="D993" t="s">
        <v>139</v>
      </c>
      <c r="E993" t="s">
        <v>199</v>
      </c>
      <c r="F993" s="58">
        <v>85.633684542358793</v>
      </c>
      <c r="G993">
        <f t="shared" si="236"/>
        <v>85.633684542358793</v>
      </c>
      <c r="AC993" t="str">
        <f t="shared" si="232"/>
        <v>8417_Cadres de la fonction publique_2</v>
      </c>
      <c r="AD993" t="str">
        <f>INDEX(PDC!$I$1:$L$33,MATCH('RP2016'!AF993,PDC!I:I,0),MATCH(PDC!$K$1,PDC!$I$1:$L$1,0))</f>
        <v>Cadres de la fonction publique</v>
      </c>
      <c r="AE993" t="s">
        <v>200</v>
      </c>
      <c r="AF993" t="s">
        <v>274</v>
      </c>
      <c r="AG993" t="s">
        <v>151</v>
      </c>
      <c r="AH993" s="58">
        <v>45.759944586362501</v>
      </c>
      <c r="AI993">
        <f t="shared" si="233"/>
        <v>45.759944586362501</v>
      </c>
      <c r="BE993" t="str">
        <f t="shared" si="234"/>
        <v>8428_KZ_TP2_SEXE1</v>
      </c>
      <c r="BF993">
        <v>1</v>
      </c>
      <c r="BG993" t="s">
        <v>200</v>
      </c>
      <c r="BH993" t="s">
        <v>223</v>
      </c>
      <c r="BI993" t="s">
        <v>175</v>
      </c>
      <c r="BJ993" s="61">
        <v>71.570262149279301</v>
      </c>
      <c r="BK993" s="61">
        <f t="shared" si="235"/>
        <v>71.570262149279301</v>
      </c>
    </row>
    <row r="994" spans="1:63" x14ac:dyDescent="0.35">
      <c r="A994" t="str">
        <f t="shared" si="231"/>
        <v>8411_Production et distribution d'eau ; assainissement, gestion des déchets et dépollution_2</v>
      </c>
      <c r="B994" t="str">
        <f>INDEX(PDC!$F$1:$G$40,MATCH('RP2016'!C994,PDC!F:F,0),MATCH(PDC!$G$1,PDC!$F$1:$G$1,0))</f>
        <v>Production et distribution d'eau ; assainissement, gestion des déchets et dépollution</v>
      </c>
      <c r="C994" t="s">
        <v>215</v>
      </c>
      <c r="D994" t="s">
        <v>139</v>
      </c>
      <c r="E994" t="s">
        <v>200</v>
      </c>
      <c r="F994" s="58">
        <v>14.9630747513873</v>
      </c>
      <c r="G994">
        <f t="shared" si="236"/>
        <v>14.9630747513873</v>
      </c>
      <c r="AC994" t="str">
        <f t="shared" si="232"/>
        <v>8417_Professeurs, professions scientifiques_1</v>
      </c>
      <c r="AD994" t="str">
        <f>INDEX(PDC!$I$1:$L$33,MATCH('RP2016'!AF994,PDC!I:I,0),MATCH(PDC!$K$1,PDC!$I$1:$L$1,0))</f>
        <v>Professeurs, professions scientifiques</v>
      </c>
      <c r="AE994" t="s">
        <v>199</v>
      </c>
      <c r="AF994" t="s">
        <v>275</v>
      </c>
      <c r="AG994" t="s">
        <v>151</v>
      </c>
      <c r="AH994" s="58">
        <v>44.381452546910801</v>
      </c>
      <c r="AI994">
        <f t="shared" si="233"/>
        <v>44.381452546910801</v>
      </c>
      <c r="BE994" t="str">
        <f t="shared" si="234"/>
        <v>8428_LZ_TP1_SEXE1</v>
      </c>
      <c r="BF994">
        <v>1</v>
      </c>
      <c r="BG994" t="s">
        <v>199</v>
      </c>
      <c r="BH994" t="s">
        <v>224</v>
      </c>
      <c r="BI994" t="s">
        <v>175</v>
      </c>
      <c r="BJ994" s="61">
        <v>800.30519143640004</v>
      </c>
      <c r="BK994" s="61">
        <f t="shared" si="235"/>
        <v>800.30519143640004</v>
      </c>
    </row>
    <row r="995" spans="1:63" x14ac:dyDescent="0.35">
      <c r="A995" t="str">
        <f t="shared" si="231"/>
        <v>8411_Construction _1</v>
      </c>
      <c r="B995" t="str">
        <f>INDEX(PDC!$F$1:$G$40,MATCH('RP2016'!C995,PDC!F:F,0),MATCH(PDC!$G$1,PDC!$F$1:$G$1,0))</f>
        <v xml:space="preserve">Construction </v>
      </c>
      <c r="C995" t="s">
        <v>216</v>
      </c>
      <c r="D995" t="s">
        <v>139</v>
      </c>
      <c r="E995" t="s">
        <v>199</v>
      </c>
      <c r="F995" s="58">
        <v>1140.2720186808599</v>
      </c>
      <c r="G995">
        <f t="shared" si="236"/>
        <v>1140.2720186808599</v>
      </c>
      <c r="AC995" t="str">
        <f t="shared" si="232"/>
        <v>8417_Professeurs, professions scientifiques_2</v>
      </c>
      <c r="AD995" t="str">
        <f>INDEX(PDC!$I$1:$L$33,MATCH('RP2016'!AF995,PDC!I:I,0),MATCH(PDC!$K$1,PDC!$I$1:$L$1,0))</f>
        <v>Professeurs, professions scientifiques</v>
      </c>
      <c r="AE995" t="s">
        <v>200</v>
      </c>
      <c r="AF995" t="s">
        <v>275</v>
      </c>
      <c r="AG995" t="s">
        <v>151</v>
      </c>
      <c r="AH995" s="58">
        <v>69.561718494102607</v>
      </c>
      <c r="AI995">
        <f t="shared" si="233"/>
        <v>69.561718494102607</v>
      </c>
      <c r="BE995" t="str">
        <f t="shared" si="234"/>
        <v>8428_LZ_TP2_SEXE1</v>
      </c>
      <c r="BF995">
        <v>1</v>
      </c>
      <c r="BG995" t="s">
        <v>200</v>
      </c>
      <c r="BH995" t="s">
        <v>224</v>
      </c>
      <c r="BI995" t="s">
        <v>175</v>
      </c>
      <c r="BJ995" s="61">
        <v>75.630736250555898</v>
      </c>
      <c r="BK995" s="61">
        <f t="shared" si="235"/>
        <v>75.630736250555898</v>
      </c>
    </row>
    <row r="996" spans="1:63" x14ac:dyDescent="0.35">
      <c r="A996" t="str">
        <f t="shared" si="231"/>
        <v>8411_Construction _2</v>
      </c>
      <c r="B996" t="str">
        <f>INDEX(PDC!$F$1:$G$40,MATCH('RP2016'!C996,PDC!F:F,0),MATCH(PDC!$G$1,PDC!$F$1:$G$1,0))</f>
        <v xml:space="preserve">Construction </v>
      </c>
      <c r="C996" t="s">
        <v>216</v>
      </c>
      <c r="D996" t="s">
        <v>139</v>
      </c>
      <c r="E996" t="s">
        <v>200</v>
      </c>
      <c r="F996" s="58">
        <v>171.31804785351201</v>
      </c>
      <c r="G996">
        <f t="shared" si="236"/>
        <v>171.31804785351201</v>
      </c>
      <c r="AC996" t="str">
        <f t="shared" si="232"/>
        <v>8417_Professions de l'information, des arts et des spectacles_1</v>
      </c>
      <c r="AD996" t="str">
        <f>INDEX(PDC!$I$1:$L$33,MATCH('RP2016'!AF996,PDC!I:I,0),MATCH(PDC!$K$1,PDC!$I$1:$L$1,0))</f>
        <v>Professions de l'information, des arts et des spectacles</v>
      </c>
      <c r="AE996" t="s">
        <v>199</v>
      </c>
      <c r="AF996" t="s">
        <v>276</v>
      </c>
      <c r="AG996" t="s">
        <v>151</v>
      </c>
      <c r="AH996" s="58">
        <v>31.865833129391898</v>
      </c>
      <c r="AI996">
        <f t="shared" si="233"/>
        <v>31.865833129391898</v>
      </c>
      <c r="BE996" t="str">
        <f t="shared" si="234"/>
        <v>8428_MN_TP1_SEXE1</v>
      </c>
      <c r="BF996">
        <v>1</v>
      </c>
      <c r="BG996" t="s">
        <v>199</v>
      </c>
      <c r="BH996" t="s">
        <v>320</v>
      </c>
      <c r="BI996" t="s">
        <v>175</v>
      </c>
      <c r="BJ996" s="61">
        <v>8240.2828651227192</v>
      </c>
      <c r="BK996" s="61">
        <f t="shared" si="235"/>
        <v>8240.2828651227192</v>
      </c>
    </row>
    <row r="997" spans="1:63" x14ac:dyDescent="0.35">
      <c r="A997" t="str">
        <f t="shared" si="231"/>
        <v>8411_Commerce ; réparation d'automobiles et de motocycles_1</v>
      </c>
      <c r="B997" t="str">
        <f>INDEX(PDC!$F$1:$G$40,MATCH('RP2016'!C997,PDC!F:F,0),MATCH(PDC!$G$1,PDC!$F$1:$G$1,0))</f>
        <v>Commerce ; réparation d'automobiles et de motocycles</v>
      </c>
      <c r="C997" t="s">
        <v>217</v>
      </c>
      <c r="D997" t="s">
        <v>139</v>
      </c>
      <c r="E997" t="s">
        <v>199</v>
      </c>
      <c r="F997" s="58">
        <v>626.29653515028804</v>
      </c>
      <c r="G997">
        <f t="shared" si="236"/>
        <v>626.29653515028804</v>
      </c>
      <c r="AC997" t="str">
        <f t="shared" si="232"/>
        <v>8417_Professions de l'information, des arts et des spectacles_2</v>
      </c>
      <c r="AD997" t="str">
        <f>INDEX(PDC!$I$1:$L$33,MATCH('RP2016'!AF997,PDC!I:I,0),MATCH(PDC!$K$1,PDC!$I$1:$L$1,0))</f>
        <v>Professions de l'information, des arts et des spectacles</v>
      </c>
      <c r="AE997" t="s">
        <v>200</v>
      </c>
      <c r="AF997" t="s">
        <v>276</v>
      </c>
      <c r="AG997" t="s">
        <v>151</v>
      </c>
      <c r="AH997" s="58">
        <v>37.168803274814799</v>
      </c>
      <c r="AI997">
        <f t="shared" si="233"/>
        <v>37.168803274814799</v>
      </c>
      <c r="BE997" t="str">
        <f t="shared" si="234"/>
        <v>8428_MN_TP2_SEXE1</v>
      </c>
      <c r="BF997">
        <v>1</v>
      </c>
      <c r="BG997" t="s">
        <v>200</v>
      </c>
      <c r="BH997" t="s">
        <v>320</v>
      </c>
      <c r="BI997" t="s">
        <v>175</v>
      </c>
      <c r="BJ997" s="61">
        <v>1102.3852906847201</v>
      </c>
      <c r="BK997" s="61">
        <f t="shared" si="235"/>
        <v>1102.3852906847201</v>
      </c>
    </row>
    <row r="998" spans="1:63" x14ac:dyDescent="0.35">
      <c r="A998" t="str">
        <f t="shared" si="231"/>
        <v>8411_Commerce ; réparation d'automobiles et de motocycles_2</v>
      </c>
      <c r="B998" t="str">
        <f>INDEX(PDC!$F$1:$G$40,MATCH('RP2016'!C998,PDC!F:F,0),MATCH(PDC!$G$1,PDC!$F$1:$G$1,0))</f>
        <v>Commerce ; réparation d'automobiles et de motocycles</v>
      </c>
      <c r="C998" t="s">
        <v>217</v>
      </c>
      <c r="D998" t="s">
        <v>139</v>
      </c>
      <c r="E998" t="s">
        <v>200</v>
      </c>
      <c r="F998" s="58">
        <v>1051.7082871141799</v>
      </c>
      <c r="G998">
        <f t="shared" si="236"/>
        <v>1051.7082871141799</v>
      </c>
      <c r="AC998" t="str">
        <f t="shared" si="232"/>
        <v>8417_Cadres administratifs et commerciaux d'entreprise_1</v>
      </c>
      <c r="AD998" t="str">
        <f>INDEX(PDC!$I$1:$L$33,MATCH('RP2016'!AF998,PDC!I:I,0),MATCH(PDC!$K$1,PDC!$I$1:$L$1,0))</f>
        <v>Cadres administratifs et commerciaux d'entreprise</v>
      </c>
      <c r="AE998" t="s">
        <v>199</v>
      </c>
      <c r="AF998" t="s">
        <v>277</v>
      </c>
      <c r="AG998" t="s">
        <v>151</v>
      </c>
      <c r="AH998" s="58">
        <v>294.42799917343802</v>
      </c>
      <c r="AI998">
        <f t="shared" si="233"/>
        <v>294.42799917343802</v>
      </c>
      <c r="BE998" t="str">
        <f t="shared" si="234"/>
        <v>8428_OQ_TP1_SEXE1</v>
      </c>
      <c r="BF998">
        <v>1</v>
      </c>
      <c r="BG998" t="s">
        <v>199</v>
      </c>
      <c r="BH998" t="s">
        <v>321</v>
      </c>
      <c r="BI998" t="s">
        <v>175</v>
      </c>
      <c r="BJ998" s="61">
        <v>6645.9434822441399</v>
      </c>
      <c r="BK998" s="61">
        <f t="shared" si="235"/>
        <v>6645.9434822441399</v>
      </c>
    </row>
    <row r="999" spans="1:63" x14ac:dyDescent="0.35">
      <c r="A999" t="str">
        <f t="shared" si="231"/>
        <v>8411_Transports et entreposage _1</v>
      </c>
      <c r="B999" t="str">
        <f>INDEX(PDC!$F$1:$G$40,MATCH('RP2016'!C999,PDC!F:F,0),MATCH(PDC!$G$1,PDC!$F$1:$G$1,0))</f>
        <v xml:space="preserve">Transports et entreposage </v>
      </c>
      <c r="C999" t="s">
        <v>218</v>
      </c>
      <c r="D999" t="s">
        <v>139</v>
      </c>
      <c r="E999" t="s">
        <v>199</v>
      </c>
      <c r="F999" s="58">
        <v>1067.3832031849799</v>
      </c>
      <c r="G999">
        <f t="shared" si="236"/>
        <v>1067.3832031849799</v>
      </c>
      <c r="AC999" t="str">
        <f t="shared" si="232"/>
        <v>8417_Cadres administratifs et commerciaux d'entreprise_2</v>
      </c>
      <c r="AD999" t="str">
        <f>INDEX(PDC!$I$1:$L$33,MATCH('RP2016'!AF999,PDC!I:I,0),MATCH(PDC!$K$1,PDC!$I$1:$L$1,0))</f>
        <v>Cadres administratifs et commerciaux d'entreprise</v>
      </c>
      <c r="AE999" t="s">
        <v>200</v>
      </c>
      <c r="AF999" t="s">
        <v>277</v>
      </c>
      <c r="AG999" t="s">
        <v>151</v>
      </c>
      <c r="AH999" s="58">
        <v>214.15362432565701</v>
      </c>
      <c r="AI999">
        <f t="shared" si="233"/>
        <v>214.15362432565701</v>
      </c>
      <c r="BE999" t="str">
        <f t="shared" si="234"/>
        <v>8428_OQ_TP2_SEXE1</v>
      </c>
      <c r="BF999">
        <v>1</v>
      </c>
      <c r="BG999" t="s">
        <v>200</v>
      </c>
      <c r="BH999" t="s">
        <v>321</v>
      </c>
      <c r="BI999" t="s">
        <v>175</v>
      </c>
      <c r="BJ999" s="61">
        <v>1390.66311379938</v>
      </c>
      <c r="BK999" s="61">
        <f t="shared" si="235"/>
        <v>1390.66311379938</v>
      </c>
    </row>
    <row r="1000" spans="1:63" x14ac:dyDescent="0.35">
      <c r="A1000" t="str">
        <f t="shared" si="231"/>
        <v>8411_Transports et entreposage _2</v>
      </c>
      <c r="B1000" t="str">
        <f>INDEX(PDC!$F$1:$G$40,MATCH('RP2016'!C1000,PDC!F:F,0),MATCH(PDC!$G$1,PDC!$F$1:$G$1,0))</f>
        <v xml:space="preserve">Transports et entreposage </v>
      </c>
      <c r="C1000" t="s">
        <v>218</v>
      </c>
      <c r="D1000" t="s">
        <v>139</v>
      </c>
      <c r="E1000" t="s">
        <v>200</v>
      </c>
      <c r="F1000" s="58">
        <v>374.1527097165</v>
      </c>
      <c r="G1000">
        <f t="shared" si="236"/>
        <v>374.1527097165</v>
      </c>
      <c r="AC1000" t="str">
        <f t="shared" si="232"/>
        <v>8417_Ingénieurs et cadres techniques d'entreprise_1</v>
      </c>
      <c r="AD1000" t="str">
        <f>INDEX(PDC!$I$1:$L$33,MATCH('RP2016'!AF1000,PDC!I:I,0),MATCH(PDC!$K$1,PDC!$I$1:$L$1,0))</f>
        <v>Ingénieurs et cadres techniques d'entreprise</v>
      </c>
      <c r="AE1000" t="s">
        <v>199</v>
      </c>
      <c r="AF1000" t="s">
        <v>101</v>
      </c>
      <c r="AG1000" t="s">
        <v>151</v>
      </c>
      <c r="AH1000" s="58">
        <v>492.31983253506598</v>
      </c>
      <c r="AI1000">
        <f t="shared" si="233"/>
        <v>492.31983253506598</v>
      </c>
      <c r="BE1000" t="str">
        <f t="shared" si="234"/>
        <v>8428_RU_TP1_SEXE1</v>
      </c>
      <c r="BF1000">
        <v>1</v>
      </c>
      <c r="BG1000" t="s">
        <v>199</v>
      </c>
      <c r="BH1000" t="s">
        <v>322</v>
      </c>
      <c r="BI1000" t="s">
        <v>175</v>
      </c>
      <c r="BJ1000" s="61">
        <v>1554.60508921677</v>
      </c>
      <c r="BK1000" s="61">
        <f t="shared" si="235"/>
        <v>1554.60508921677</v>
      </c>
    </row>
    <row r="1001" spans="1:63" x14ac:dyDescent="0.35">
      <c r="A1001" t="str">
        <f t="shared" si="231"/>
        <v>8411_Hébergement et restauration_1</v>
      </c>
      <c r="B1001" t="str">
        <f>INDEX(PDC!$F$1:$G$40,MATCH('RP2016'!C1001,PDC!F:F,0),MATCH(PDC!$G$1,PDC!$F$1:$G$1,0))</f>
        <v>Hébergement et restauration</v>
      </c>
      <c r="C1001" t="s">
        <v>219</v>
      </c>
      <c r="D1001" t="s">
        <v>139</v>
      </c>
      <c r="E1001" t="s">
        <v>199</v>
      </c>
      <c r="F1001" s="58">
        <v>588.86705451121702</v>
      </c>
      <c r="G1001">
        <f t="shared" si="236"/>
        <v>588.86705451121702</v>
      </c>
      <c r="AC1001" t="str">
        <f t="shared" si="232"/>
        <v>8417_Ingénieurs et cadres techniques d'entreprise_2</v>
      </c>
      <c r="AD1001" t="str">
        <f>INDEX(PDC!$I$1:$L$33,MATCH('RP2016'!AF1001,PDC!I:I,0),MATCH(PDC!$K$1,PDC!$I$1:$L$1,0))</f>
        <v>Ingénieurs et cadres techniques d'entreprise</v>
      </c>
      <c r="AE1001" t="s">
        <v>200</v>
      </c>
      <c r="AF1001" t="s">
        <v>101</v>
      </c>
      <c r="AG1001" t="s">
        <v>151</v>
      </c>
      <c r="AH1001" s="58">
        <v>118.390420124374</v>
      </c>
      <c r="AI1001">
        <f t="shared" si="233"/>
        <v>118.390420124374</v>
      </c>
      <c r="BE1001" t="str">
        <f t="shared" si="234"/>
        <v>8428_RU_TP2_SEXE1</v>
      </c>
      <c r="BF1001">
        <v>1</v>
      </c>
      <c r="BG1001" t="s">
        <v>200</v>
      </c>
      <c r="BH1001" t="s">
        <v>322</v>
      </c>
      <c r="BI1001" t="s">
        <v>175</v>
      </c>
      <c r="BJ1001" s="61">
        <v>486.05779484024401</v>
      </c>
      <c r="BK1001" s="61">
        <f t="shared" si="235"/>
        <v>486.05779484024401</v>
      </c>
    </row>
    <row r="1002" spans="1:63" x14ac:dyDescent="0.35">
      <c r="A1002" t="str">
        <f t="shared" si="231"/>
        <v>8411_Hébergement et restauration_2</v>
      </c>
      <c r="B1002" t="str">
        <f>INDEX(PDC!$F$1:$G$40,MATCH('RP2016'!C1002,PDC!F:F,0),MATCH(PDC!$G$1,PDC!$F$1:$G$1,0))</f>
        <v>Hébergement et restauration</v>
      </c>
      <c r="C1002" t="s">
        <v>219</v>
      </c>
      <c r="D1002" t="s">
        <v>139</v>
      </c>
      <c r="E1002" t="s">
        <v>200</v>
      </c>
      <c r="F1002" s="58">
        <v>790.03153449691195</v>
      </c>
      <c r="G1002">
        <f t="shared" si="236"/>
        <v>790.03153449691195</v>
      </c>
      <c r="AC1002" t="str">
        <f t="shared" si="232"/>
        <v>8417_Professeurs des écoles, instituteurs et assimilés_1</v>
      </c>
      <c r="AD1002" t="str">
        <f>INDEX(PDC!$I$1:$L$33,MATCH('RP2016'!AF1002,PDC!I:I,0),MATCH(PDC!$K$1,PDC!$I$1:$L$1,0))</f>
        <v>Professeurs des écoles, instituteurs et assimilés</v>
      </c>
      <c r="AE1002" t="s">
        <v>199</v>
      </c>
      <c r="AF1002" t="s">
        <v>103</v>
      </c>
      <c r="AG1002" t="s">
        <v>151</v>
      </c>
      <c r="AH1002" s="58">
        <v>146.82557332794201</v>
      </c>
      <c r="AI1002">
        <f t="shared" si="233"/>
        <v>146.82557332794201</v>
      </c>
      <c r="BE1002" t="str">
        <f t="shared" si="234"/>
        <v>8429_AZ_TP1_SEXE1</v>
      </c>
      <c r="BF1002">
        <v>1</v>
      </c>
      <c r="BG1002" t="s">
        <v>199</v>
      </c>
      <c r="BH1002" t="s">
        <v>198</v>
      </c>
      <c r="BI1002" t="s">
        <v>177</v>
      </c>
      <c r="BJ1002" s="61">
        <v>211.001857402247</v>
      </c>
      <c r="BK1002" s="61">
        <f t="shared" si="235"/>
        <v>211.001857402247</v>
      </c>
    </row>
    <row r="1003" spans="1:63" x14ac:dyDescent="0.35">
      <c r="A1003" t="str">
        <f t="shared" si="231"/>
        <v>8411_Edition, audiovisuel et diffusion_1</v>
      </c>
      <c r="B1003" t="str">
        <f>INDEX(PDC!$F$1:$G$40,MATCH('RP2016'!C1003,PDC!F:F,0),MATCH(PDC!$G$1,PDC!$F$1:$G$1,0))</f>
        <v>Edition, audiovisuel et diffusion</v>
      </c>
      <c r="C1003" t="s">
        <v>220</v>
      </c>
      <c r="D1003" t="s">
        <v>139</v>
      </c>
      <c r="E1003" t="s">
        <v>199</v>
      </c>
      <c r="F1003" s="58">
        <v>15.0386568711425</v>
      </c>
      <c r="G1003">
        <f t="shared" si="236"/>
        <v>15.0386568711425</v>
      </c>
      <c r="AC1003" t="str">
        <f t="shared" si="232"/>
        <v>8417_Professeurs des écoles, instituteurs et assimilés_2</v>
      </c>
      <c r="AD1003" t="str">
        <f>INDEX(PDC!$I$1:$L$33,MATCH('RP2016'!AF1003,PDC!I:I,0),MATCH(PDC!$K$1,PDC!$I$1:$L$1,0))</f>
        <v>Professeurs des écoles, instituteurs et assimilés</v>
      </c>
      <c r="AE1003" t="s">
        <v>200</v>
      </c>
      <c r="AF1003" t="s">
        <v>103</v>
      </c>
      <c r="AG1003" t="s">
        <v>151</v>
      </c>
      <c r="AH1003" s="58">
        <v>193.02898612318401</v>
      </c>
      <c r="AI1003">
        <f t="shared" si="233"/>
        <v>193.02898612318401</v>
      </c>
      <c r="BE1003" t="str">
        <f t="shared" si="234"/>
        <v>8429_AZ_TP2_SEXE1</v>
      </c>
      <c r="BF1003">
        <v>1</v>
      </c>
      <c r="BG1003" t="s">
        <v>200</v>
      </c>
      <c r="BH1003" t="s">
        <v>198</v>
      </c>
      <c r="BI1003" t="s">
        <v>177</v>
      </c>
      <c r="BJ1003" s="61">
        <v>60.592235438983501</v>
      </c>
      <c r="BK1003" s="61">
        <f t="shared" si="235"/>
        <v>60.592235438983501</v>
      </c>
    </row>
    <row r="1004" spans="1:63" x14ac:dyDescent="0.35">
      <c r="A1004" t="str">
        <f t="shared" si="231"/>
        <v>8411_Edition, audiovisuel et diffusion_2</v>
      </c>
      <c r="B1004" t="str">
        <f>INDEX(PDC!$F$1:$G$40,MATCH('RP2016'!C1004,PDC!F:F,0),MATCH(PDC!$G$1,PDC!$F$1:$G$1,0))</f>
        <v>Edition, audiovisuel et diffusion</v>
      </c>
      <c r="C1004" t="s">
        <v>220</v>
      </c>
      <c r="D1004" t="s">
        <v>139</v>
      </c>
      <c r="E1004" t="s">
        <v>200</v>
      </c>
      <c r="F1004" s="58">
        <v>14.9362489653506</v>
      </c>
      <c r="G1004">
        <f t="shared" si="236"/>
        <v>14.9362489653506</v>
      </c>
      <c r="AC1004" t="str">
        <f t="shared" si="232"/>
        <v>8417_Professions intermédiaires de la santé et du travail social_1</v>
      </c>
      <c r="AD1004" t="str">
        <f>INDEX(PDC!$I$1:$L$33,MATCH('RP2016'!AF1004,PDC!I:I,0),MATCH(PDC!$K$1,PDC!$I$1:$L$1,0))</f>
        <v>Professions intermédiaires de la santé et du travail social</v>
      </c>
      <c r="AE1004" t="s">
        <v>199</v>
      </c>
      <c r="AF1004" t="s">
        <v>105</v>
      </c>
      <c r="AG1004" t="s">
        <v>151</v>
      </c>
      <c r="AH1004" s="58">
        <v>125.402413503891</v>
      </c>
      <c r="AI1004">
        <f t="shared" si="233"/>
        <v>125.402413503891</v>
      </c>
      <c r="BE1004" t="str">
        <f t="shared" si="234"/>
        <v>8429_C1_TP1_SEXE1</v>
      </c>
      <c r="BF1004">
        <v>1</v>
      </c>
      <c r="BG1004" t="s">
        <v>199</v>
      </c>
      <c r="BH1004" t="s">
        <v>314</v>
      </c>
      <c r="BI1004" t="s">
        <v>177</v>
      </c>
      <c r="BJ1004" s="61">
        <v>307.76188368127799</v>
      </c>
      <c r="BK1004" s="61">
        <f t="shared" si="235"/>
        <v>307.76188368127799</v>
      </c>
    </row>
    <row r="1005" spans="1:63" x14ac:dyDescent="0.35">
      <c r="A1005" t="str">
        <f t="shared" si="231"/>
        <v>8411_Télécommunications_1</v>
      </c>
      <c r="B1005" t="str">
        <f>INDEX(PDC!$F$1:$G$40,MATCH('RP2016'!C1005,PDC!F:F,0),MATCH(PDC!$G$1,PDC!$F$1:$G$1,0))</f>
        <v>Télécommunications</v>
      </c>
      <c r="C1005" t="s">
        <v>221</v>
      </c>
      <c r="D1005" t="s">
        <v>139</v>
      </c>
      <c r="E1005" t="s">
        <v>199</v>
      </c>
      <c r="F1005" s="58">
        <v>10.0238935393305</v>
      </c>
      <c r="G1005">
        <f t="shared" si="236"/>
        <v>10.0238935393305</v>
      </c>
      <c r="AC1005" t="str">
        <f t="shared" si="232"/>
        <v>8417_Professions intermédiaires de la santé et du travail social_2</v>
      </c>
      <c r="AD1005" t="str">
        <f>INDEX(PDC!$I$1:$L$33,MATCH('RP2016'!AF1005,PDC!I:I,0),MATCH(PDC!$K$1,PDC!$I$1:$L$1,0))</f>
        <v>Professions intermédiaires de la santé et du travail social</v>
      </c>
      <c r="AE1005" t="s">
        <v>200</v>
      </c>
      <c r="AF1005" t="s">
        <v>105</v>
      </c>
      <c r="AG1005" t="s">
        <v>151</v>
      </c>
      <c r="AH1005" s="58">
        <v>462.36830146953002</v>
      </c>
      <c r="AI1005">
        <f t="shared" si="233"/>
        <v>462.36830146953002</v>
      </c>
      <c r="BE1005" t="str">
        <f t="shared" si="234"/>
        <v>8429_C1_TP2_SEXE1</v>
      </c>
      <c r="BF1005">
        <v>1</v>
      </c>
      <c r="BG1005" t="s">
        <v>200</v>
      </c>
      <c r="BH1005" t="s">
        <v>314</v>
      </c>
      <c r="BI1005" t="s">
        <v>177</v>
      </c>
      <c r="BJ1005" s="61">
        <v>9.8897058823529402</v>
      </c>
      <c r="BK1005" s="61">
        <f t="shared" si="235"/>
        <v>9.8897058823529402</v>
      </c>
    </row>
    <row r="1006" spans="1:63" x14ac:dyDescent="0.35">
      <c r="A1006" t="str">
        <f t="shared" si="231"/>
        <v>8411_Activités informatiques et services d'information_1</v>
      </c>
      <c r="B1006" t="str">
        <f>INDEX(PDC!$F$1:$G$40,MATCH('RP2016'!C1006,PDC!F:F,0),MATCH(PDC!$G$1,PDC!$F$1:$G$1,0))</f>
        <v>Activités informatiques et services d'information</v>
      </c>
      <c r="C1006" t="s">
        <v>222</v>
      </c>
      <c r="D1006" t="s">
        <v>139</v>
      </c>
      <c r="E1006" t="s">
        <v>199</v>
      </c>
      <c r="F1006" s="58">
        <v>31.2217154648541</v>
      </c>
      <c r="G1006">
        <f t="shared" si="236"/>
        <v>31.2217154648541</v>
      </c>
      <c r="AC1006" t="str">
        <f t="shared" si="232"/>
        <v>8417_Clergé, religieux_1</v>
      </c>
      <c r="AD1006" t="str">
        <f>INDEX(PDC!$I$1:$L$33,MATCH('RP2016'!AF1006,PDC!I:I,0),MATCH(PDC!$K$1,PDC!$I$1:$L$1,0))</f>
        <v>Clergé, religieux</v>
      </c>
      <c r="AE1006" t="s">
        <v>199</v>
      </c>
      <c r="AF1006" t="s">
        <v>292</v>
      </c>
      <c r="AG1006" t="s">
        <v>151</v>
      </c>
      <c r="AH1006" s="58">
        <v>5.0000000000000302</v>
      </c>
      <c r="AI1006">
        <f t="shared" si="233"/>
        <v>5.0000000000000302</v>
      </c>
      <c r="BE1006" t="str">
        <f t="shared" si="234"/>
        <v>8429_C3_TP1_SEXE1</v>
      </c>
      <c r="BF1006">
        <v>1</v>
      </c>
      <c r="BG1006" t="s">
        <v>199</v>
      </c>
      <c r="BH1006" t="s">
        <v>315</v>
      </c>
      <c r="BI1006" t="s">
        <v>177</v>
      </c>
      <c r="BJ1006" s="61">
        <v>11.2207776151751</v>
      </c>
      <c r="BK1006" s="61">
        <f t="shared" si="235"/>
        <v>11.2207776151751</v>
      </c>
    </row>
    <row r="1007" spans="1:63" x14ac:dyDescent="0.35">
      <c r="A1007" t="str">
        <f t="shared" si="231"/>
        <v>8411_Activités informatiques et services d'information_2</v>
      </c>
      <c r="B1007" t="str">
        <f>INDEX(PDC!$F$1:$G$40,MATCH('RP2016'!C1007,PDC!F:F,0),MATCH(PDC!$G$1,PDC!$F$1:$G$1,0))</f>
        <v>Activités informatiques et services d'information</v>
      </c>
      <c r="C1007" t="s">
        <v>222</v>
      </c>
      <c r="D1007" t="s">
        <v>139</v>
      </c>
      <c r="E1007" t="s">
        <v>200</v>
      </c>
      <c r="F1007" s="58">
        <v>10.103703054593399</v>
      </c>
      <c r="G1007">
        <f t="shared" si="236"/>
        <v>10.103703054593399</v>
      </c>
      <c r="AC1007" t="str">
        <f t="shared" si="232"/>
        <v>8417_Professions intermédiaires administratives de la Fonction Publique_1</v>
      </c>
      <c r="AD1007" t="str">
        <f>INDEX(PDC!$I$1:$L$33,MATCH('RP2016'!AF1007,PDC!I:I,0),MATCH(PDC!$K$1,PDC!$I$1:$L$1,0))</f>
        <v>Professions intermédiaires administratives de la Fonction Publique</v>
      </c>
      <c r="AE1007" t="s">
        <v>199</v>
      </c>
      <c r="AF1007" t="s">
        <v>278</v>
      </c>
      <c r="AG1007" t="s">
        <v>151</v>
      </c>
      <c r="AH1007" s="58">
        <v>28.562881727921798</v>
      </c>
      <c r="AI1007">
        <f t="shared" si="233"/>
        <v>28.562881727921798</v>
      </c>
      <c r="BE1007" t="str">
        <f t="shared" si="234"/>
        <v>8429_C5_TP1_SEXE1</v>
      </c>
      <c r="BF1007">
        <v>1</v>
      </c>
      <c r="BG1007" t="s">
        <v>199</v>
      </c>
      <c r="BH1007" t="s">
        <v>317</v>
      </c>
      <c r="BI1007" t="s">
        <v>177</v>
      </c>
      <c r="BJ1007" s="61">
        <v>283.26729164778999</v>
      </c>
      <c r="BK1007" s="61">
        <f t="shared" si="235"/>
        <v>283.26729164778999</v>
      </c>
    </row>
    <row r="1008" spans="1:63" x14ac:dyDescent="0.35">
      <c r="A1008" t="str">
        <f t="shared" si="231"/>
        <v>8411_Activités financières et d'assurance_1</v>
      </c>
      <c r="B1008" t="str">
        <f>INDEX(PDC!$F$1:$G$40,MATCH('RP2016'!C1008,PDC!F:F,0),MATCH(PDC!$G$1,PDC!$F$1:$G$1,0))</f>
        <v>Activités financières et d'assurance</v>
      </c>
      <c r="C1008" t="s">
        <v>223</v>
      </c>
      <c r="D1008" t="s">
        <v>139</v>
      </c>
      <c r="E1008" t="s">
        <v>199</v>
      </c>
      <c r="F1008" s="58">
        <v>35.015870134005397</v>
      </c>
      <c r="G1008">
        <f t="shared" si="236"/>
        <v>35.015870134005397</v>
      </c>
      <c r="AC1008" t="str">
        <f t="shared" si="232"/>
        <v>8417_Professions intermédiaires administratives de la Fonction Publique_2</v>
      </c>
      <c r="AD1008" t="str">
        <f>INDEX(PDC!$I$1:$L$33,MATCH('RP2016'!AF1008,PDC!I:I,0),MATCH(PDC!$K$1,PDC!$I$1:$L$1,0))</f>
        <v>Professions intermédiaires administratives de la Fonction Publique</v>
      </c>
      <c r="AE1008" t="s">
        <v>200</v>
      </c>
      <c r="AF1008" t="s">
        <v>278</v>
      </c>
      <c r="AG1008" t="s">
        <v>151</v>
      </c>
      <c r="AH1008" s="58">
        <v>71.947564772422893</v>
      </c>
      <c r="AI1008">
        <f t="shared" si="233"/>
        <v>71.947564772422893</v>
      </c>
      <c r="BE1008" t="str">
        <f t="shared" si="234"/>
        <v>8429_C5_TP2_SEXE1</v>
      </c>
      <c r="BF1008">
        <v>1</v>
      </c>
      <c r="BG1008" t="s">
        <v>200</v>
      </c>
      <c r="BH1008" t="s">
        <v>317</v>
      </c>
      <c r="BI1008" t="s">
        <v>177</v>
      </c>
      <c r="BJ1008" s="61">
        <v>10.085470085470099</v>
      </c>
      <c r="BK1008" s="61">
        <f t="shared" si="235"/>
        <v>10.085470085470099</v>
      </c>
    </row>
    <row r="1009" spans="1:63" x14ac:dyDescent="0.35">
      <c r="A1009" t="str">
        <f t="shared" si="231"/>
        <v>8411_Activités financières et d'assurance_2</v>
      </c>
      <c r="B1009" t="str">
        <f>INDEX(PDC!$F$1:$G$40,MATCH('RP2016'!C1009,PDC!F:F,0),MATCH(PDC!$G$1,PDC!$F$1:$G$1,0))</f>
        <v>Activités financières et d'assurance</v>
      </c>
      <c r="C1009" t="s">
        <v>223</v>
      </c>
      <c r="D1009" t="s">
        <v>139</v>
      </c>
      <c r="E1009" t="s">
        <v>200</v>
      </c>
      <c r="F1009" s="58">
        <v>120.970687201847</v>
      </c>
      <c r="G1009">
        <f t="shared" si="236"/>
        <v>120.970687201847</v>
      </c>
      <c r="AC1009" t="str">
        <f t="shared" si="232"/>
        <v>8417_Professions intermédiaires administratives et commerciales des entreprises_1</v>
      </c>
      <c r="AD1009" t="str">
        <f>INDEX(PDC!$I$1:$L$33,MATCH('RP2016'!AF1009,PDC!I:I,0),MATCH(PDC!$K$1,PDC!$I$1:$L$1,0))</f>
        <v>Professions intermédiaires administratives et commerciales des entreprises</v>
      </c>
      <c r="AE1009" t="s">
        <v>199</v>
      </c>
      <c r="AF1009" t="s">
        <v>279</v>
      </c>
      <c r="AG1009" t="s">
        <v>151</v>
      </c>
      <c r="AH1009" s="58">
        <v>501.595718291585</v>
      </c>
      <c r="AI1009">
        <f t="shared" si="233"/>
        <v>501.595718291585</v>
      </c>
      <c r="BE1009" t="str">
        <f t="shared" si="234"/>
        <v>8429_DE_TP1_SEXE1</v>
      </c>
      <c r="BF1009">
        <v>1</v>
      </c>
      <c r="BG1009" t="s">
        <v>199</v>
      </c>
      <c r="BH1009" t="s">
        <v>318</v>
      </c>
      <c r="BI1009" t="s">
        <v>177</v>
      </c>
      <c r="BJ1009" s="61">
        <v>75.533741427169204</v>
      </c>
      <c r="BK1009" s="61">
        <f t="shared" si="235"/>
        <v>75.533741427169204</v>
      </c>
    </row>
    <row r="1010" spans="1:63" x14ac:dyDescent="0.35">
      <c r="A1010" t="str">
        <f t="shared" si="231"/>
        <v>8411_Activités immobilières_1</v>
      </c>
      <c r="B1010" t="str">
        <f>INDEX(PDC!$F$1:$G$40,MATCH('RP2016'!C1010,PDC!F:F,0),MATCH(PDC!$G$1,PDC!$F$1:$G$1,0))</f>
        <v>Activités immobilières</v>
      </c>
      <c r="C1010" t="s">
        <v>224</v>
      </c>
      <c r="D1010" t="s">
        <v>139</v>
      </c>
      <c r="E1010" t="s">
        <v>199</v>
      </c>
      <c r="F1010" s="58">
        <v>67.308881220158895</v>
      </c>
      <c r="G1010">
        <f t="shared" si="236"/>
        <v>67.308881220158895</v>
      </c>
      <c r="AC1010" t="str">
        <f t="shared" si="232"/>
        <v>8417_Professions intermédiaires administratives et commerciales des entreprises_2</v>
      </c>
      <c r="AD1010" t="str">
        <f>INDEX(PDC!$I$1:$L$33,MATCH('RP2016'!AF1010,PDC!I:I,0),MATCH(PDC!$K$1,PDC!$I$1:$L$1,0))</f>
        <v>Professions intermédiaires administratives et commerciales des entreprises</v>
      </c>
      <c r="AE1010" t="s">
        <v>200</v>
      </c>
      <c r="AF1010" t="s">
        <v>279</v>
      </c>
      <c r="AG1010" t="s">
        <v>151</v>
      </c>
      <c r="AH1010" s="58">
        <v>746.65768957811304</v>
      </c>
      <c r="AI1010">
        <f t="shared" si="233"/>
        <v>746.65768957811304</v>
      </c>
      <c r="BE1010" t="str">
        <f t="shared" si="234"/>
        <v>8429_DE_TP2_SEXE1</v>
      </c>
      <c r="BF1010">
        <v>1</v>
      </c>
      <c r="BG1010" t="s">
        <v>200</v>
      </c>
      <c r="BH1010" t="s">
        <v>318</v>
      </c>
      <c r="BI1010" t="s">
        <v>177</v>
      </c>
      <c r="BJ1010" s="61">
        <v>15.102678756299399</v>
      </c>
      <c r="BK1010" s="61">
        <f t="shared" si="235"/>
        <v>15.102678756299399</v>
      </c>
    </row>
    <row r="1011" spans="1:63" x14ac:dyDescent="0.35">
      <c r="A1011" t="str">
        <f t="shared" si="231"/>
        <v>8411_Activités immobilières_2</v>
      </c>
      <c r="B1011" t="str">
        <f>INDEX(PDC!$F$1:$G$40,MATCH('RP2016'!C1011,PDC!F:F,0),MATCH(PDC!$G$1,PDC!$F$1:$G$1,0))</f>
        <v>Activités immobilières</v>
      </c>
      <c r="C1011" t="s">
        <v>224</v>
      </c>
      <c r="D1011" t="s">
        <v>139</v>
      </c>
      <c r="E1011" t="s">
        <v>200</v>
      </c>
      <c r="F1011" s="58">
        <v>131.911635322227</v>
      </c>
      <c r="G1011">
        <f t="shared" si="236"/>
        <v>131.911635322227</v>
      </c>
      <c r="AC1011" t="str">
        <f t="shared" si="232"/>
        <v>8417_Techniciens_1</v>
      </c>
      <c r="AD1011" t="str">
        <f>INDEX(PDC!$I$1:$L$33,MATCH('RP2016'!AF1011,PDC!I:I,0),MATCH(PDC!$K$1,PDC!$I$1:$L$1,0))</f>
        <v>Techniciens</v>
      </c>
      <c r="AE1011" t="s">
        <v>199</v>
      </c>
      <c r="AF1011" t="s">
        <v>280</v>
      </c>
      <c r="AG1011" t="s">
        <v>151</v>
      </c>
      <c r="AH1011" s="58">
        <v>875.46158434383904</v>
      </c>
      <c r="AI1011">
        <f t="shared" si="233"/>
        <v>875.46158434383904</v>
      </c>
      <c r="BE1011" t="str">
        <f t="shared" si="234"/>
        <v>8429_FZ_TP1_SEXE1</v>
      </c>
      <c r="BF1011">
        <v>1</v>
      </c>
      <c r="BG1011" t="s">
        <v>199</v>
      </c>
      <c r="BH1011" t="s">
        <v>216</v>
      </c>
      <c r="BI1011" t="s">
        <v>177</v>
      </c>
      <c r="BJ1011" s="61">
        <v>815.53587350732403</v>
      </c>
      <c r="BK1011" s="61">
        <f t="shared" si="235"/>
        <v>815.53587350732403</v>
      </c>
    </row>
    <row r="1012" spans="1:63" x14ac:dyDescent="0.35">
      <c r="A1012" t="str">
        <f t="shared" si="231"/>
        <v>8411_Activités juridiques, comptables, de gestion, d'architecture, d'ingénierie, de contrôle et d'analyses techniques_1</v>
      </c>
      <c r="B1012" t="str">
        <f>INDEX(PDC!$F$1:$G$40,MATCH('RP2016'!C1012,PDC!F:F,0),MATCH(PDC!$G$1,PDC!$F$1:$G$1,0))</f>
        <v>Activités juridiques, comptables, de gestion, d'architecture, d'ingénierie, de contrôle et d'analyses techniques</v>
      </c>
      <c r="C1012" t="s">
        <v>225</v>
      </c>
      <c r="D1012" t="s">
        <v>139</v>
      </c>
      <c r="E1012" t="s">
        <v>199</v>
      </c>
      <c r="F1012" s="58">
        <v>106.684768959759</v>
      </c>
      <c r="G1012">
        <f t="shared" si="236"/>
        <v>106.684768959759</v>
      </c>
      <c r="AC1012" t="str">
        <f t="shared" si="232"/>
        <v>8417_Techniciens_2</v>
      </c>
      <c r="AD1012" t="str">
        <f>INDEX(PDC!$I$1:$L$33,MATCH('RP2016'!AF1012,PDC!I:I,0),MATCH(PDC!$K$1,PDC!$I$1:$L$1,0))</f>
        <v>Techniciens</v>
      </c>
      <c r="AE1012" t="s">
        <v>200</v>
      </c>
      <c r="AF1012" t="s">
        <v>280</v>
      </c>
      <c r="AG1012" t="s">
        <v>151</v>
      </c>
      <c r="AH1012" s="58">
        <v>169.06529307778101</v>
      </c>
      <c r="AI1012">
        <f t="shared" si="233"/>
        <v>169.06529307778101</v>
      </c>
      <c r="BE1012" t="str">
        <f t="shared" si="234"/>
        <v>8429_FZ_TP2_SEXE1</v>
      </c>
      <c r="BF1012">
        <v>1</v>
      </c>
      <c r="BG1012" t="s">
        <v>200</v>
      </c>
      <c r="BH1012" t="s">
        <v>216</v>
      </c>
      <c r="BI1012" t="s">
        <v>177</v>
      </c>
      <c r="BJ1012" s="61">
        <v>50.409956643914001</v>
      </c>
      <c r="BK1012" s="61">
        <f t="shared" si="235"/>
        <v>50.409956643914001</v>
      </c>
    </row>
    <row r="1013" spans="1:63" x14ac:dyDescent="0.35">
      <c r="A1013" t="str">
        <f t="shared" si="231"/>
        <v>8411_Activités juridiques, comptables, de gestion, d'architecture, d'ingénierie, de contrôle et d'analyses techniques_2</v>
      </c>
      <c r="B1013" t="str">
        <f>INDEX(PDC!$F$1:$G$40,MATCH('RP2016'!C1013,PDC!F:F,0),MATCH(PDC!$G$1,PDC!$F$1:$G$1,0))</f>
        <v>Activités juridiques, comptables, de gestion, d'architecture, d'ingénierie, de contrôle et d'analyses techniques</v>
      </c>
      <c r="C1013" t="s">
        <v>225</v>
      </c>
      <c r="D1013" t="s">
        <v>139</v>
      </c>
      <c r="E1013" t="s">
        <v>200</v>
      </c>
      <c r="F1013" s="58">
        <v>155.27511358638299</v>
      </c>
      <c r="G1013">
        <f t="shared" si="236"/>
        <v>155.27511358638299</v>
      </c>
      <c r="AC1013" t="str">
        <f t="shared" si="232"/>
        <v>8417_Contremaîtres, agents de maîtrise_1</v>
      </c>
      <c r="AD1013" t="str">
        <f>INDEX(PDC!$I$1:$L$33,MATCH('RP2016'!AF1013,PDC!I:I,0),MATCH(PDC!$K$1,PDC!$I$1:$L$1,0))</f>
        <v>Contremaîtres, agents de maîtrise</v>
      </c>
      <c r="AE1013" t="s">
        <v>199</v>
      </c>
      <c r="AF1013" t="s">
        <v>281</v>
      </c>
      <c r="AG1013" t="s">
        <v>151</v>
      </c>
      <c r="AH1013" s="58">
        <v>479.280825490567</v>
      </c>
      <c r="AI1013">
        <f t="shared" si="233"/>
        <v>479.280825490567</v>
      </c>
      <c r="BE1013" t="str">
        <f t="shared" si="234"/>
        <v>8429_GZ_TP1_SEXE1</v>
      </c>
      <c r="BF1013">
        <v>1</v>
      </c>
      <c r="BG1013" t="s">
        <v>199</v>
      </c>
      <c r="BH1013" t="s">
        <v>217</v>
      </c>
      <c r="BI1013" t="s">
        <v>177</v>
      </c>
      <c r="BJ1013" s="61">
        <v>717.09939840971504</v>
      </c>
      <c r="BK1013" s="61">
        <f t="shared" si="235"/>
        <v>717.09939840971504</v>
      </c>
    </row>
    <row r="1014" spans="1:63" x14ac:dyDescent="0.35">
      <c r="A1014" t="str">
        <f t="shared" si="231"/>
        <v>8411_Recherche-développement scientifique_1</v>
      </c>
      <c r="B1014" t="str">
        <f>INDEX(PDC!$F$1:$G$40,MATCH('RP2016'!C1014,PDC!F:F,0),MATCH(PDC!$G$1,PDC!$F$1:$G$1,0))</f>
        <v>Recherche-développement scientifique</v>
      </c>
      <c r="C1014" t="s">
        <v>226</v>
      </c>
      <c r="D1014" t="s">
        <v>139</v>
      </c>
      <c r="E1014" t="s">
        <v>199</v>
      </c>
      <c r="F1014" s="58">
        <v>120.042250602111</v>
      </c>
      <c r="G1014">
        <f t="shared" si="236"/>
        <v>120.042250602111</v>
      </c>
      <c r="AC1014" t="str">
        <f t="shared" si="232"/>
        <v>8417_Contremaîtres, agents de maîtrise_2</v>
      </c>
      <c r="AD1014" t="str">
        <f>INDEX(PDC!$I$1:$L$33,MATCH('RP2016'!AF1014,PDC!I:I,0),MATCH(PDC!$K$1,PDC!$I$1:$L$1,0))</f>
        <v>Contremaîtres, agents de maîtrise</v>
      </c>
      <c r="AE1014" t="s">
        <v>200</v>
      </c>
      <c r="AF1014" t="s">
        <v>281</v>
      </c>
      <c r="AG1014" t="s">
        <v>151</v>
      </c>
      <c r="AH1014" s="58">
        <v>83.706917887944996</v>
      </c>
      <c r="AI1014">
        <f t="shared" si="233"/>
        <v>83.706917887944996</v>
      </c>
      <c r="BE1014" t="str">
        <f t="shared" si="234"/>
        <v>8429_GZ_TP2_SEXE1</v>
      </c>
      <c r="BF1014">
        <v>1</v>
      </c>
      <c r="BG1014" t="s">
        <v>200</v>
      </c>
      <c r="BH1014" t="s">
        <v>217</v>
      </c>
      <c r="BI1014" t="s">
        <v>177</v>
      </c>
      <c r="BJ1014" s="61">
        <v>41.137211049408897</v>
      </c>
      <c r="BK1014" s="61">
        <f t="shared" si="235"/>
        <v>41.137211049408897</v>
      </c>
    </row>
    <row r="1015" spans="1:63" x14ac:dyDescent="0.35">
      <c r="A1015" t="str">
        <f t="shared" si="231"/>
        <v>8411_Recherche-développement scientifique_2</v>
      </c>
      <c r="B1015" t="str">
        <f>INDEX(PDC!$F$1:$G$40,MATCH('RP2016'!C1015,PDC!F:F,0),MATCH(PDC!$G$1,PDC!$F$1:$G$1,0))</f>
        <v>Recherche-développement scientifique</v>
      </c>
      <c r="C1015" t="s">
        <v>226</v>
      </c>
      <c r="D1015" t="s">
        <v>139</v>
      </c>
      <c r="E1015" t="s">
        <v>200</v>
      </c>
      <c r="F1015" s="58">
        <v>27.9538459106864</v>
      </c>
      <c r="G1015">
        <f t="shared" si="236"/>
        <v>27.9538459106864</v>
      </c>
      <c r="AC1015" t="str">
        <f t="shared" si="232"/>
        <v>8417_Employés civils et agents de service de la Fonction Publique_1</v>
      </c>
      <c r="AD1015" t="str">
        <f>INDEX(PDC!$I$1:$L$33,MATCH('RP2016'!AF1015,PDC!I:I,0),MATCH(PDC!$K$1,PDC!$I$1:$L$1,0))</f>
        <v>Employés civils et agents de service de la Fonction Publique</v>
      </c>
      <c r="AE1015" t="s">
        <v>199</v>
      </c>
      <c r="AF1015" t="s">
        <v>282</v>
      </c>
      <c r="AG1015" t="s">
        <v>151</v>
      </c>
      <c r="AH1015" s="58">
        <v>284.89103973790202</v>
      </c>
      <c r="AI1015">
        <f t="shared" si="233"/>
        <v>284.89103973790202</v>
      </c>
      <c r="BE1015" t="str">
        <f t="shared" si="234"/>
        <v>8429_HZ_TP1_SEXE1</v>
      </c>
      <c r="BF1015">
        <v>1</v>
      </c>
      <c r="BG1015" t="s">
        <v>199</v>
      </c>
      <c r="BH1015" t="s">
        <v>218</v>
      </c>
      <c r="BI1015" t="s">
        <v>177</v>
      </c>
      <c r="BJ1015" s="61">
        <v>220.87061252840999</v>
      </c>
      <c r="BK1015" s="61">
        <f t="shared" si="235"/>
        <v>220.87061252840999</v>
      </c>
    </row>
    <row r="1016" spans="1:63" x14ac:dyDescent="0.35">
      <c r="A1016" t="str">
        <f t="shared" si="231"/>
        <v>8411_Autres activités spécialisées, scientifiques et techniques_1</v>
      </c>
      <c r="B1016" t="str">
        <f>INDEX(PDC!$F$1:$G$40,MATCH('RP2016'!C1016,PDC!F:F,0),MATCH(PDC!$G$1,PDC!$F$1:$G$1,0))</f>
        <v>Autres activités spécialisées, scientifiques et techniques</v>
      </c>
      <c r="C1016" t="s">
        <v>227</v>
      </c>
      <c r="D1016" t="s">
        <v>139</v>
      </c>
      <c r="E1016" t="s">
        <v>199</v>
      </c>
      <c r="F1016" s="58">
        <v>4.9701789264413501</v>
      </c>
      <c r="G1016" s="58" t="s">
        <v>242</v>
      </c>
      <c r="H1016" s="58"/>
      <c r="I1016" s="58"/>
      <c r="J1016" s="58"/>
      <c r="AC1016" t="str">
        <f t="shared" si="232"/>
        <v>8417_Employés civils et agents de service de la Fonction Publique_2</v>
      </c>
      <c r="AD1016" t="str">
        <f>INDEX(PDC!$I$1:$L$33,MATCH('RP2016'!AF1016,PDC!I:I,0),MATCH(PDC!$K$1,PDC!$I$1:$L$1,0))</f>
        <v>Employés civils et agents de service de la Fonction Publique</v>
      </c>
      <c r="AE1016" t="s">
        <v>200</v>
      </c>
      <c r="AF1016" t="s">
        <v>282</v>
      </c>
      <c r="AG1016" t="s">
        <v>151</v>
      </c>
      <c r="AH1016" s="58">
        <v>1260.0344626182</v>
      </c>
      <c r="AI1016">
        <f t="shared" si="233"/>
        <v>1260.0344626182</v>
      </c>
      <c r="BE1016" t="str">
        <f t="shared" si="234"/>
        <v>8429_HZ_TP2_SEXE1</v>
      </c>
      <c r="BF1016">
        <v>1</v>
      </c>
      <c r="BG1016" t="s">
        <v>200</v>
      </c>
      <c r="BH1016" t="s">
        <v>218</v>
      </c>
      <c r="BI1016" t="s">
        <v>177</v>
      </c>
      <c r="BJ1016" s="61">
        <v>50.5288521216889</v>
      </c>
      <c r="BK1016" s="61">
        <f t="shared" si="235"/>
        <v>50.5288521216889</v>
      </c>
    </row>
    <row r="1017" spans="1:63" x14ac:dyDescent="0.35">
      <c r="A1017" t="str">
        <f t="shared" si="231"/>
        <v>8411_Autres activités spécialisées, scientifiques et techniques_2</v>
      </c>
      <c r="B1017" t="str">
        <f>INDEX(PDC!$F$1:$G$40,MATCH('RP2016'!C1017,PDC!F:F,0),MATCH(PDC!$G$1,PDC!$F$1:$G$1,0))</f>
        <v>Autres activités spécialisées, scientifiques et techniques</v>
      </c>
      <c r="C1017" t="s">
        <v>227</v>
      </c>
      <c r="D1017" t="s">
        <v>139</v>
      </c>
      <c r="E1017" t="s">
        <v>200</v>
      </c>
      <c r="F1017" s="58">
        <v>39.724389423124997</v>
      </c>
      <c r="G1017" t="s">
        <v>242</v>
      </c>
      <c r="AC1017" t="str">
        <f t="shared" si="232"/>
        <v>8417_Policiers et militaires_1</v>
      </c>
      <c r="AD1017" t="str">
        <f>INDEX(PDC!$I$1:$L$33,MATCH('RP2016'!AF1017,PDC!I:I,0),MATCH(PDC!$K$1,PDC!$I$1:$L$1,0))</f>
        <v>Policiers et militaires</v>
      </c>
      <c r="AE1017" t="s">
        <v>199</v>
      </c>
      <c r="AF1017" t="s">
        <v>283</v>
      </c>
      <c r="AG1017" t="s">
        <v>151</v>
      </c>
      <c r="AH1017" s="58">
        <v>95.292714740707595</v>
      </c>
      <c r="AI1017">
        <f t="shared" si="233"/>
        <v>95.292714740707595</v>
      </c>
      <c r="BE1017" t="str">
        <f t="shared" si="234"/>
        <v>8429_IZ_TP1_SEXE1</v>
      </c>
      <c r="BF1017">
        <v>1</v>
      </c>
      <c r="BG1017" t="s">
        <v>199</v>
      </c>
      <c r="BH1017" t="s">
        <v>219</v>
      </c>
      <c r="BI1017" t="s">
        <v>177</v>
      </c>
      <c r="BJ1017" s="61">
        <v>119.58404019887401</v>
      </c>
      <c r="BK1017" s="61">
        <f t="shared" si="235"/>
        <v>119.58404019887401</v>
      </c>
    </row>
    <row r="1018" spans="1:63" x14ac:dyDescent="0.35">
      <c r="A1018" t="str">
        <f t="shared" si="231"/>
        <v>8411_Activités de services administratifs et de soutien_1</v>
      </c>
      <c r="B1018" t="str">
        <f>INDEX(PDC!$F$1:$G$40,MATCH('RP2016'!C1018,PDC!F:F,0),MATCH(PDC!$G$1,PDC!$F$1:$G$1,0))</f>
        <v>Activités de services administratifs et de soutien</v>
      </c>
      <c r="C1018" t="s">
        <v>228</v>
      </c>
      <c r="D1018" t="s">
        <v>139</v>
      </c>
      <c r="E1018" t="s">
        <v>199</v>
      </c>
      <c r="F1018" s="58">
        <v>398.13347050268101</v>
      </c>
      <c r="G1018">
        <f t="shared" ref="G1018:G1043" si="237">F1018</f>
        <v>398.13347050268101</v>
      </c>
      <c r="AA1018" s="77"/>
      <c r="AC1018" t="str">
        <f t="shared" si="232"/>
        <v>8417_Policiers et militaires_2</v>
      </c>
      <c r="AD1018" t="str">
        <f>INDEX(PDC!$I$1:$L$33,MATCH('RP2016'!AF1018,PDC!I:I,0),MATCH(PDC!$K$1,PDC!$I$1:$L$1,0))</f>
        <v>Policiers et militaires</v>
      </c>
      <c r="AE1018" t="s">
        <v>200</v>
      </c>
      <c r="AF1018" t="s">
        <v>283</v>
      </c>
      <c r="AG1018" t="s">
        <v>151</v>
      </c>
      <c r="AH1018" s="58">
        <v>41.342681450792</v>
      </c>
      <c r="AI1018">
        <f t="shared" si="233"/>
        <v>41.342681450792</v>
      </c>
      <c r="BE1018" t="str">
        <f t="shared" si="234"/>
        <v>8429_IZ_TP2_SEXE1</v>
      </c>
      <c r="BF1018">
        <v>1</v>
      </c>
      <c r="BG1018" t="s">
        <v>200</v>
      </c>
      <c r="BH1018" t="s">
        <v>219</v>
      </c>
      <c r="BI1018" t="s">
        <v>177</v>
      </c>
      <c r="BJ1018" s="61">
        <v>70.296520857757798</v>
      </c>
      <c r="BK1018" s="61">
        <f t="shared" si="235"/>
        <v>70.296520857757798</v>
      </c>
    </row>
    <row r="1019" spans="1:63" x14ac:dyDescent="0.35">
      <c r="A1019" t="str">
        <f t="shared" si="231"/>
        <v>8411_Activités de services administratifs et de soutien_2</v>
      </c>
      <c r="B1019" t="str">
        <f>INDEX(PDC!$F$1:$G$40,MATCH('RP2016'!C1019,PDC!F:F,0),MATCH(PDC!$G$1,PDC!$F$1:$G$1,0))</f>
        <v>Activités de services administratifs et de soutien</v>
      </c>
      <c r="C1019" t="s">
        <v>228</v>
      </c>
      <c r="D1019" t="s">
        <v>139</v>
      </c>
      <c r="E1019" t="s">
        <v>200</v>
      </c>
      <c r="F1019" s="58">
        <v>320.37277950698001</v>
      </c>
      <c r="G1019">
        <f t="shared" si="237"/>
        <v>320.37277950698001</v>
      </c>
      <c r="AA1019" s="77"/>
      <c r="AC1019" t="str">
        <f t="shared" si="232"/>
        <v>8417_Employés administratifs d'entreprise_1</v>
      </c>
      <c r="AD1019" t="str">
        <f>INDEX(PDC!$I$1:$L$33,MATCH('RP2016'!AF1019,PDC!I:I,0),MATCH(PDC!$K$1,PDC!$I$1:$L$1,0))</f>
        <v>Employés administratifs d'entreprise</v>
      </c>
      <c r="AE1019" t="s">
        <v>199</v>
      </c>
      <c r="AF1019" t="s">
        <v>284</v>
      </c>
      <c r="AG1019" t="s">
        <v>151</v>
      </c>
      <c r="AH1019" s="58">
        <v>181.88716881461801</v>
      </c>
      <c r="AI1019">
        <f t="shared" si="233"/>
        <v>181.88716881461801</v>
      </c>
      <c r="BE1019" t="str">
        <f t="shared" si="234"/>
        <v>8429_JZ_TP1_SEXE1</v>
      </c>
      <c r="BF1019">
        <v>1</v>
      </c>
      <c r="BG1019" t="s">
        <v>199</v>
      </c>
      <c r="BH1019" t="s">
        <v>319</v>
      </c>
      <c r="BI1019" t="s">
        <v>177</v>
      </c>
      <c r="BJ1019" s="61">
        <v>14.7269724310662</v>
      </c>
      <c r="BK1019" s="61">
        <f t="shared" si="235"/>
        <v>14.7269724310662</v>
      </c>
    </row>
    <row r="1020" spans="1:63" x14ac:dyDescent="0.35">
      <c r="A1020" t="str">
        <f t="shared" si="231"/>
        <v>8411_Administration publique_1</v>
      </c>
      <c r="B1020" t="str">
        <f>INDEX(PDC!$F$1:$G$40,MATCH('RP2016'!C1020,PDC!F:F,0),MATCH(PDC!$G$1,PDC!$F$1:$G$1,0))</f>
        <v>Administration publique</v>
      </c>
      <c r="C1020" t="s">
        <v>229</v>
      </c>
      <c r="D1020" t="s">
        <v>139</v>
      </c>
      <c r="E1020" t="s">
        <v>199</v>
      </c>
      <c r="F1020" s="58">
        <v>238.86190445253101</v>
      </c>
      <c r="G1020">
        <f t="shared" si="237"/>
        <v>238.86190445253101</v>
      </c>
      <c r="AA1020" s="77"/>
      <c r="AC1020" t="str">
        <f t="shared" si="232"/>
        <v>8417_Employés administratifs d'entreprise_2</v>
      </c>
      <c r="AD1020" t="str">
        <f>INDEX(PDC!$I$1:$L$33,MATCH('RP2016'!AF1020,PDC!I:I,0),MATCH(PDC!$K$1,PDC!$I$1:$L$1,0))</f>
        <v>Employés administratifs d'entreprise</v>
      </c>
      <c r="AE1020" t="s">
        <v>200</v>
      </c>
      <c r="AF1020" t="s">
        <v>284</v>
      </c>
      <c r="AG1020" t="s">
        <v>151</v>
      </c>
      <c r="AH1020" s="58">
        <v>1118.9127635022501</v>
      </c>
      <c r="AI1020">
        <f t="shared" si="233"/>
        <v>1118.9127635022501</v>
      </c>
      <c r="BE1020" t="str">
        <f t="shared" si="234"/>
        <v>8429_KZ_TP1_SEXE1</v>
      </c>
      <c r="BF1020">
        <v>1</v>
      </c>
      <c r="BG1020" t="s">
        <v>199</v>
      </c>
      <c r="BH1020" t="s">
        <v>223</v>
      </c>
      <c r="BI1020" t="s">
        <v>177</v>
      </c>
      <c r="BJ1020" s="61">
        <v>70.246837684680898</v>
      </c>
      <c r="BK1020" s="61">
        <f t="shared" si="235"/>
        <v>70.246837684680898</v>
      </c>
    </row>
    <row r="1021" spans="1:63" x14ac:dyDescent="0.35">
      <c r="A1021" t="str">
        <f t="shared" si="231"/>
        <v>8411_Administration publique_2</v>
      </c>
      <c r="B1021" t="str">
        <f>INDEX(PDC!$F$1:$G$40,MATCH('RP2016'!C1021,PDC!F:F,0),MATCH(PDC!$G$1,PDC!$F$1:$G$1,0))</f>
        <v>Administration publique</v>
      </c>
      <c r="C1021" t="s">
        <v>229</v>
      </c>
      <c r="D1021" t="s">
        <v>139</v>
      </c>
      <c r="E1021" t="s">
        <v>200</v>
      </c>
      <c r="F1021" s="58">
        <v>303.452161289966</v>
      </c>
      <c r="G1021">
        <f t="shared" si="237"/>
        <v>303.452161289966</v>
      </c>
      <c r="AA1021" s="77"/>
      <c r="AC1021" t="str">
        <f t="shared" si="232"/>
        <v>8417_Employés de commerce_1</v>
      </c>
      <c r="AD1021" t="str">
        <f>INDEX(PDC!$I$1:$L$33,MATCH('RP2016'!AF1021,PDC!I:I,0),MATCH(PDC!$K$1,PDC!$I$1:$L$1,0))</f>
        <v>Employés de commerce</v>
      </c>
      <c r="AE1021" t="s">
        <v>199</v>
      </c>
      <c r="AF1021" t="s">
        <v>285</v>
      </c>
      <c r="AG1021" t="s">
        <v>151</v>
      </c>
      <c r="AH1021" s="58">
        <v>213.556190872705</v>
      </c>
      <c r="AI1021">
        <f t="shared" si="233"/>
        <v>213.556190872705</v>
      </c>
      <c r="BE1021" t="str">
        <f t="shared" si="234"/>
        <v>8429_KZ_TP2_SEXE1</v>
      </c>
      <c r="BF1021">
        <v>1</v>
      </c>
      <c r="BG1021" t="s">
        <v>200</v>
      </c>
      <c r="BH1021" t="s">
        <v>223</v>
      </c>
      <c r="BI1021" t="s">
        <v>177</v>
      </c>
      <c r="BJ1021" s="61">
        <v>5.0970873786407802</v>
      </c>
      <c r="BK1021" s="61">
        <f t="shared" si="235"/>
        <v>5.0970873786407802</v>
      </c>
    </row>
    <row r="1022" spans="1:63" x14ac:dyDescent="0.35">
      <c r="A1022" t="str">
        <f t="shared" si="231"/>
        <v>8411_Enseignement_1</v>
      </c>
      <c r="B1022" t="str">
        <f>INDEX(PDC!$F$1:$G$40,MATCH('RP2016'!C1022,PDC!F:F,0),MATCH(PDC!$G$1,PDC!$F$1:$G$1,0))</f>
        <v>Enseignement</v>
      </c>
      <c r="C1022" t="s">
        <v>230</v>
      </c>
      <c r="D1022" t="s">
        <v>139</v>
      </c>
      <c r="E1022" t="s">
        <v>199</v>
      </c>
      <c r="F1022" s="58">
        <v>53.376300982180503</v>
      </c>
      <c r="G1022">
        <f t="shared" si="237"/>
        <v>53.376300982180503</v>
      </c>
      <c r="AA1022" s="77"/>
      <c r="AC1022" t="str">
        <f t="shared" si="232"/>
        <v>8417_Employés de commerce_2</v>
      </c>
      <c r="AD1022" t="str">
        <f>INDEX(PDC!$I$1:$L$33,MATCH('RP2016'!AF1022,PDC!I:I,0),MATCH(PDC!$K$1,PDC!$I$1:$L$1,0))</f>
        <v>Employés de commerce</v>
      </c>
      <c r="AE1022" t="s">
        <v>200</v>
      </c>
      <c r="AF1022" t="s">
        <v>285</v>
      </c>
      <c r="AG1022" t="s">
        <v>151</v>
      </c>
      <c r="AH1022" s="58">
        <v>969.83387417037602</v>
      </c>
      <c r="AI1022">
        <f t="shared" si="233"/>
        <v>969.83387417037602</v>
      </c>
      <c r="BE1022" t="str">
        <f t="shared" si="234"/>
        <v>8429_LZ_TP1_SEXE1</v>
      </c>
      <c r="BF1022">
        <v>1</v>
      </c>
      <c r="BG1022" t="s">
        <v>199</v>
      </c>
      <c r="BH1022" t="s">
        <v>224</v>
      </c>
      <c r="BI1022" t="s">
        <v>177</v>
      </c>
      <c r="BJ1022" s="61">
        <v>9.9764664400508707</v>
      </c>
      <c r="BK1022" s="61">
        <f t="shared" si="235"/>
        <v>9.9764664400508707</v>
      </c>
    </row>
    <row r="1023" spans="1:63" x14ac:dyDescent="0.35">
      <c r="A1023" t="str">
        <f t="shared" si="231"/>
        <v>8411_Enseignement_2</v>
      </c>
      <c r="B1023" t="str">
        <f>INDEX(PDC!$F$1:$G$40,MATCH('RP2016'!C1023,PDC!F:F,0),MATCH(PDC!$G$1,PDC!$F$1:$G$1,0))</f>
        <v>Enseignement</v>
      </c>
      <c r="C1023" t="s">
        <v>230</v>
      </c>
      <c r="D1023" t="s">
        <v>139</v>
      </c>
      <c r="E1023" t="s">
        <v>200</v>
      </c>
      <c r="F1023" s="58">
        <v>235.84307539414399</v>
      </c>
      <c r="G1023">
        <f t="shared" si="237"/>
        <v>235.84307539414399</v>
      </c>
      <c r="AA1023" s="77"/>
      <c r="AC1023" t="str">
        <f t="shared" si="232"/>
        <v>8417_Personnels des services directs aux particuliers_1</v>
      </c>
      <c r="AD1023" t="str">
        <f>INDEX(PDC!$I$1:$L$33,MATCH('RP2016'!AF1023,PDC!I:I,0),MATCH(PDC!$K$1,PDC!$I$1:$L$1,0))</f>
        <v>Personnels des services directs aux particuliers</v>
      </c>
      <c r="AE1023" t="s">
        <v>199</v>
      </c>
      <c r="AF1023" t="s">
        <v>286</v>
      </c>
      <c r="AG1023" t="s">
        <v>151</v>
      </c>
      <c r="AH1023" s="58">
        <v>145.50888101419099</v>
      </c>
      <c r="AI1023">
        <f t="shared" si="233"/>
        <v>145.50888101419099</v>
      </c>
      <c r="BE1023" t="str">
        <f t="shared" si="234"/>
        <v>8429_LZ_TP2_SEXE1</v>
      </c>
      <c r="BF1023">
        <v>1</v>
      </c>
      <c r="BG1023" t="s">
        <v>200</v>
      </c>
      <c r="BH1023" t="s">
        <v>224</v>
      </c>
      <c r="BI1023" t="s">
        <v>177</v>
      </c>
      <c r="BJ1023" s="61">
        <v>10.4818073649099</v>
      </c>
      <c r="BK1023" s="61">
        <f t="shared" si="235"/>
        <v>10.4818073649099</v>
      </c>
    </row>
    <row r="1024" spans="1:63" x14ac:dyDescent="0.35">
      <c r="A1024" t="str">
        <f t="shared" si="231"/>
        <v>8411_Activités pour la santé humaine_1</v>
      </c>
      <c r="B1024" t="str">
        <f>INDEX(PDC!$F$1:$G$40,MATCH('RP2016'!C1024,PDC!F:F,0),MATCH(PDC!$G$1,PDC!$F$1:$G$1,0))</f>
        <v>Activités pour la santé humaine</v>
      </c>
      <c r="C1024" t="s">
        <v>231</v>
      </c>
      <c r="D1024" t="s">
        <v>139</v>
      </c>
      <c r="E1024" t="s">
        <v>199</v>
      </c>
      <c r="F1024" s="58">
        <v>103.656495015978</v>
      </c>
      <c r="G1024">
        <f t="shared" si="237"/>
        <v>103.656495015978</v>
      </c>
      <c r="AA1024" s="77"/>
      <c r="AC1024" t="str">
        <f t="shared" si="232"/>
        <v>8417_Personnels des services directs aux particuliers_2</v>
      </c>
      <c r="AD1024" t="str">
        <f>INDEX(PDC!$I$1:$L$33,MATCH('RP2016'!AF1024,PDC!I:I,0),MATCH(PDC!$K$1,PDC!$I$1:$L$1,0))</f>
        <v>Personnels des services directs aux particuliers</v>
      </c>
      <c r="AE1024" t="s">
        <v>200</v>
      </c>
      <c r="AF1024" t="s">
        <v>286</v>
      </c>
      <c r="AG1024" t="s">
        <v>151</v>
      </c>
      <c r="AH1024" s="58">
        <v>1755.06819876591</v>
      </c>
      <c r="AI1024">
        <f t="shared" si="233"/>
        <v>1755.06819876591</v>
      </c>
      <c r="BE1024" t="str">
        <f t="shared" si="234"/>
        <v>8429_MN_TP1_SEXE1</v>
      </c>
      <c r="BF1024">
        <v>1</v>
      </c>
      <c r="BG1024" t="s">
        <v>199</v>
      </c>
      <c r="BH1024" t="s">
        <v>320</v>
      </c>
      <c r="BI1024" t="s">
        <v>177</v>
      </c>
      <c r="BJ1024" s="61">
        <v>254.04736462530499</v>
      </c>
      <c r="BK1024" s="61">
        <f t="shared" si="235"/>
        <v>254.04736462530499</v>
      </c>
    </row>
    <row r="1025" spans="1:63" x14ac:dyDescent="0.35">
      <c r="A1025" t="str">
        <f t="shared" si="231"/>
        <v>8411_Activités pour la santé humaine_2</v>
      </c>
      <c r="B1025" t="str">
        <f>INDEX(PDC!$F$1:$G$40,MATCH('RP2016'!C1025,PDC!F:F,0),MATCH(PDC!$G$1,PDC!$F$1:$G$1,0))</f>
        <v>Activités pour la santé humaine</v>
      </c>
      <c r="C1025" t="s">
        <v>231</v>
      </c>
      <c r="D1025" t="s">
        <v>139</v>
      </c>
      <c r="E1025" t="s">
        <v>200</v>
      </c>
      <c r="F1025" s="58">
        <v>277.68817590457797</v>
      </c>
      <c r="G1025">
        <f t="shared" si="237"/>
        <v>277.68817590457797</v>
      </c>
      <c r="AA1025" s="77"/>
      <c r="AC1025" t="str">
        <f t="shared" si="232"/>
        <v>8417_Ouvriers qualifiés de type industriel_1</v>
      </c>
      <c r="AD1025" t="str">
        <f>INDEX(PDC!$I$1:$L$33,MATCH('RP2016'!AF1025,PDC!I:I,0),MATCH(PDC!$K$1,PDC!$I$1:$L$1,0))</f>
        <v>Ouvriers qualifiés de type industriel</v>
      </c>
      <c r="AE1025" t="s">
        <v>199</v>
      </c>
      <c r="AF1025" t="s">
        <v>287</v>
      </c>
      <c r="AG1025" t="s">
        <v>151</v>
      </c>
      <c r="AH1025" s="58">
        <v>1691.2592911777599</v>
      </c>
      <c r="AI1025">
        <f t="shared" si="233"/>
        <v>1691.2592911777599</v>
      </c>
      <c r="BE1025" t="str">
        <f t="shared" si="234"/>
        <v>8429_MN_TP2_SEXE1</v>
      </c>
      <c r="BF1025">
        <v>1</v>
      </c>
      <c r="BG1025" t="s">
        <v>200</v>
      </c>
      <c r="BH1025" t="s">
        <v>320</v>
      </c>
      <c r="BI1025" t="s">
        <v>177</v>
      </c>
      <c r="BJ1025" s="61">
        <v>38.360489449830901</v>
      </c>
      <c r="BK1025" s="61">
        <f t="shared" si="235"/>
        <v>38.360489449830901</v>
      </c>
    </row>
    <row r="1026" spans="1:63" x14ac:dyDescent="0.35">
      <c r="A1026" t="str">
        <f t="shared" si="231"/>
        <v>8411_Hébergement médico-social et social et action sociale sans hébergement_1</v>
      </c>
      <c r="B1026" t="str">
        <f>INDEX(PDC!$F$1:$G$40,MATCH('RP2016'!C1026,PDC!F:F,0),MATCH(PDC!$G$1,PDC!$F$1:$G$1,0))</f>
        <v>Hébergement médico-social et social et action sociale sans hébergement</v>
      </c>
      <c r="C1026" t="s">
        <v>232</v>
      </c>
      <c r="D1026" t="s">
        <v>139</v>
      </c>
      <c r="E1026" t="s">
        <v>199</v>
      </c>
      <c r="F1026" s="58">
        <v>104.343881840729</v>
      </c>
      <c r="G1026">
        <f t="shared" si="237"/>
        <v>104.343881840729</v>
      </c>
      <c r="AA1026" s="77"/>
      <c r="AC1026" t="str">
        <f t="shared" si="232"/>
        <v>8417_Ouvriers qualifiés de type industriel_2</v>
      </c>
      <c r="AD1026" t="str">
        <f>INDEX(PDC!$I$1:$L$33,MATCH('RP2016'!AF1026,PDC!I:I,0),MATCH(PDC!$K$1,PDC!$I$1:$L$1,0))</f>
        <v>Ouvriers qualifiés de type industriel</v>
      </c>
      <c r="AE1026" t="s">
        <v>200</v>
      </c>
      <c r="AF1026" t="s">
        <v>287</v>
      </c>
      <c r="AG1026" t="s">
        <v>151</v>
      </c>
      <c r="AH1026" s="58">
        <v>319.958262275805</v>
      </c>
      <c r="AI1026">
        <f t="shared" si="233"/>
        <v>319.958262275805</v>
      </c>
      <c r="BE1026" t="str">
        <f t="shared" si="234"/>
        <v>8429_OQ_TP1_SEXE1</v>
      </c>
      <c r="BF1026">
        <v>1</v>
      </c>
      <c r="BG1026" t="s">
        <v>199</v>
      </c>
      <c r="BH1026" t="s">
        <v>321</v>
      </c>
      <c r="BI1026" t="s">
        <v>177</v>
      </c>
      <c r="BJ1026" s="61">
        <v>383.38238328143302</v>
      </c>
      <c r="BK1026" s="61">
        <f t="shared" si="235"/>
        <v>383.38238328143302</v>
      </c>
    </row>
    <row r="1027" spans="1:63" x14ac:dyDescent="0.35">
      <c r="A1027" t="str">
        <f t="shared" si="231"/>
        <v>8411_Hébergement médico-social et social et action sociale sans hébergement_2</v>
      </c>
      <c r="B1027" t="str">
        <f>INDEX(PDC!$F$1:$G$40,MATCH('RP2016'!C1027,PDC!F:F,0),MATCH(PDC!$G$1,PDC!$F$1:$G$1,0))</f>
        <v>Hébergement médico-social et social et action sociale sans hébergement</v>
      </c>
      <c r="C1027" t="s">
        <v>232</v>
      </c>
      <c r="D1027" t="s">
        <v>139</v>
      </c>
      <c r="E1027" t="s">
        <v>200</v>
      </c>
      <c r="F1027" s="58">
        <v>629.52983845284905</v>
      </c>
      <c r="G1027">
        <f t="shared" si="237"/>
        <v>629.52983845284905</v>
      </c>
      <c r="AA1027" s="77"/>
      <c r="AC1027" t="str">
        <f t="shared" si="232"/>
        <v>8417_Ouvriers qualifiés de type artisanal_1</v>
      </c>
      <c r="AD1027" t="str">
        <f>INDEX(PDC!$I$1:$L$33,MATCH('RP2016'!AF1027,PDC!I:I,0),MATCH(PDC!$K$1,PDC!$I$1:$L$1,0))</f>
        <v>Ouvriers qualifiés de type artisanal</v>
      </c>
      <c r="AE1027" t="s">
        <v>199</v>
      </c>
      <c r="AF1027" t="s">
        <v>107</v>
      </c>
      <c r="AG1027" t="s">
        <v>151</v>
      </c>
      <c r="AH1027" s="58">
        <v>1339.3709710708299</v>
      </c>
      <c r="AI1027">
        <f t="shared" si="233"/>
        <v>1339.3709710708299</v>
      </c>
      <c r="BE1027" t="str">
        <f t="shared" si="234"/>
        <v>8429_OQ_TP2_SEXE1</v>
      </c>
      <c r="BF1027">
        <v>1</v>
      </c>
      <c r="BG1027" t="s">
        <v>200</v>
      </c>
      <c r="BH1027" t="s">
        <v>321</v>
      </c>
      <c r="BI1027" t="s">
        <v>177</v>
      </c>
      <c r="BJ1027" s="61">
        <v>78.559284606420505</v>
      </c>
      <c r="BK1027" s="61">
        <f t="shared" si="235"/>
        <v>78.559284606420505</v>
      </c>
    </row>
    <row r="1028" spans="1:63" x14ac:dyDescent="0.35">
      <c r="A1028" t="str">
        <f t="shared" ref="A1028:A1091" si="238">D1028&amp;"_"&amp;B1028&amp;"_"&amp;E1028</f>
        <v>8411_Arts, spectacles et activités récréatives_1</v>
      </c>
      <c r="B1028" t="str">
        <f>INDEX(PDC!$F$1:$G$40,MATCH('RP2016'!C1028,PDC!F:F,0),MATCH(PDC!$G$1,PDC!$F$1:$G$1,0))</f>
        <v>Arts, spectacles et activités récréatives</v>
      </c>
      <c r="C1028" t="s">
        <v>233</v>
      </c>
      <c r="D1028" t="s">
        <v>139</v>
      </c>
      <c r="E1028" t="s">
        <v>199</v>
      </c>
      <c r="F1028" s="58">
        <v>213.808370688232</v>
      </c>
      <c r="G1028">
        <f t="shared" si="237"/>
        <v>213.808370688232</v>
      </c>
      <c r="AA1028" s="77"/>
      <c r="AC1028" t="str">
        <f t="shared" si="232"/>
        <v>8417_Ouvriers qualifiés de type artisanal_2</v>
      </c>
      <c r="AD1028" t="str">
        <f>INDEX(PDC!$I$1:$L$33,MATCH('RP2016'!AF1028,PDC!I:I,0),MATCH(PDC!$K$1,PDC!$I$1:$L$1,0))</f>
        <v>Ouvriers qualifiés de type artisanal</v>
      </c>
      <c r="AE1028" t="s">
        <v>200</v>
      </c>
      <c r="AF1028" t="s">
        <v>107</v>
      </c>
      <c r="AG1028" t="s">
        <v>151</v>
      </c>
      <c r="AH1028" s="58">
        <v>238.47457251098399</v>
      </c>
      <c r="AI1028">
        <f t="shared" si="233"/>
        <v>238.47457251098399</v>
      </c>
      <c r="BE1028" t="str">
        <f t="shared" si="234"/>
        <v>8429_RU_TP1_SEXE1</v>
      </c>
      <c r="BF1028">
        <v>1</v>
      </c>
      <c r="BG1028" t="s">
        <v>199</v>
      </c>
      <c r="BH1028" t="s">
        <v>322</v>
      </c>
      <c r="BI1028" t="s">
        <v>177</v>
      </c>
      <c r="BJ1028" s="61">
        <v>101.08761323451699</v>
      </c>
      <c r="BK1028" s="61">
        <f t="shared" si="235"/>
        <v>101.08761323451699</v>
      </c>
    </row>
    <row r="1029" spans="1:63" x14ac:dyDescent="0.35">
      <c r="A1029" t="str">
        <f t="shared" si="238"/>
        <v>8411_Arts, spectacles et activités récréatives_2</v>
      </c>
      <c r="B1029" t="str">
        <f>INDEX(PDC!$F$1:$G$40,MATCH('RP2016'!C1029,PDC!F:F,0),MATCH(PDC!$G$1,PDC!$F$1:$G$1,0))</f>
        <v>Arts, spectacles et activités récréatives</v>
      </c>
      <c r="C1029" t="s">
        <v>233</v>
      </c>
      <c r="D1029" t="s">
        <v>139</v>
      </c>
      <c r="E1029" t="s">
        <v>200</v>
      </c>
      <c r="F1029" s="58">
        <v>188.641871796727</v>
      </c>
      <c r="G1029">
        <f t="shared" si="237"/>
        <v>188.641871796727</v>
      </c>
      <c r="AA1029" s="77"/>
      <c r="AC1029" t="str">
        <f t="shared" ref="AC1029:AC1092" si="239">AG1029&amp;"_"&amp;AD1029&amp;"_"&amp;AE1029</f>
        <v>8417_Chauffeurs_1</v>
      </c>
      <c r="AD1029" t="str">
        <f>INDEX(PDC!$I$1:$L$33,MATCH('RP2016'!AF1029,PDC!I:I,0),MATCH(PDC!$K$1,PDC!$I$1:$L$1,0))</f>
        <v>Chauffeurs</v>
      </c>
      <c r="AE1029" t="s">
        <v>199</v>
      </c>
      <c r="AF1029" t="s">
        <v>288</v>
      </c>
      <c r="AG1029" t="s">
        <v>151</v>
      </c>
      <c r="AH1029" s="58">
        <v>522.32117726157196</v>
      </c>
      <c r="AI1029">
        <f t="shared" ref="AI1029:AI1092" si="240">IF(AH1029&lt;5,"(s)",AH1029)</f>
        <v>522.32117726157196</v>
      </c>
      <c r="BE1029" t="str">
        <f t="shared" ref="BE1029:BE1092" si="241">BI1029&amp;"_"&amp;BH1029&amp;"_TP"&amp;BG1029&amp;"_SEXE"&amp;BF1029</f>
        <v>8429_RU_TP2_SEXE1</v>
      </c>
      <c r="BF1029">
        <v>1</v>
      </c>
      <c r="BG1029" t="s">
        <v>200</v>
      </c>
      <c r="BH1029" t="s">
        <v>322</v>
      </c>
      <c r="BI1029" t="s">
        <v>177</v>
      </c>
      <c r="BJ1029" s="61">
        <v>30.1082390893853</v>
      </c>
      <c r="BK1029" s="61">
        <f t="shared" ref="BK1029:BK1092" si="242">IF(BJ1029&lt;5,"(s)",BJ1029)</f>
        <v>30.1082390893853</v>
      </c>
    </row>
    <row r="1030" spans="1:63" x14ac:dyDescent="0.35">
      <c r="A1030" t="str">
        <f t="shared" si="238"/>
        <v>8411_Autres activités de services _1</v>
      </c>
      <c r="B1030" t="str">
        <f>INDEX(PDC!$F$1:$G$40,MATCH('RP2016'!C1030,PDC!F:F,0),MATCH(PDC!$G$1,PDC!$F$1:$G$1,0))</f>
        <v xml:space="preserve">Autres activités de services </v>
      </c>
      <c r="C1030" t="s">
        <v>234</v>
      </c>
      <c r="D1030" t="s">
        <v>139</v>
      </c>
      <c r="E1030" t="s">
        <v>199</v>
      </c>
      <c r="F1030" s="58">
        <v>115.22166207462401</v>
      </c>
      <c r="G1030">
        <f t="shared" si="237"/>
        <v>115.22166207462401</v>
      </c>
      <c r="AA1030" s="77"/>
      <c r="AC1030" t="str">
        <f t="shared" si="239"/>
        <v>8417_Chauffeurs_2</v>
      </c>
      <c r="AD1030" t="str">
        <f>INDEX(PDC!$I$1:$L$33,MATCH('RP2016'!AF1030,PDC!I:I,0),MATCH(PDC!$K$1,PDC!$I$1:$L$1,0))</f>
        <v>Chauffeurs</v>
      </c>
      <c r="AE1030" t="s">
        <v>200</v>
      </c>
      <c r="AF1030" t="s">
        <v>288</v>
      </c>
      <c r="AG1030" t="s">
        <v>151</v>
      </c>
      <c r="AH1030" s="58">
        <v>63.480999633869303</v>
      </c>
      <c r="AI1030">
        <f t="shared" si="240"/>
        <v>63.480999633869303</v>
      </c>
      <c r="BE1030" t="str">
        <f t="shared" si="241"/>
        <v>8430_AZ_TP1_SEXE1</v>
      </c>
      <c r="BF1030">
        <v>1</v>
      </c>
      <c r="BG1030" t="s">
        <v>199</v>
      </c>
      <c r="BH1030" t="s">
        <v>198</v>
      </c>
      <c r="BI1030" t="s">
        <v>179</v>
      </c>
      <c r="BJ1030" s="61">
        <v>154.402093200953</v>
      </c>
      <c r="BK1030" s="61">
        <f t="shared" si="242"/>
        <v>154.402093200953</v>
      </c>
    </row>
    <row r="1031" spans="1:63" x14ac:dyDescent="0.35">
      <c r="A1031" t="str">
        <f t="shared" si="238"/>
        <v>8411_Autres activités de services _2</v>
      </c>
      <c r="B1031" t="str">
        <f>INDEX(PDC!$F$1:$G$40,MATCH('RP2016'!C1031,PDC!F:F,0),MATCH(PDC!$G$1,PDC!$F$1:$G$1,0))</f>
        <v xml:space="preserve">Autres activités de services </v>
      </c>
      <c r="C1031" t="s">
        <v>234</v>
      </c>
      <c r="D1031" t="s">
        <v>139</v>
      </c>
      <c r="E1031" t="s">
        <v>200</v>
      </c>
      <c r="F1031" s="58">
        <v>179.16484777984601</v>
      </c>
      <c r="G1031">
        <f t="shared" si="237"/>
        <v>179.16484777984601</v>
      </c>
      <c r="AA1031" s="77"/>
      <c r="AC1031" t="str">
        <f t="shared" si="239"/>
        <v>8417_Ouvriers qualifiés de la manutention, du magasinage et du transport_1</v>
      </c>
      <c r="AD1031" t="str">
        <f>INDEX(PDC!$I$1:$L$33,MATCH('RP2016'!AF1031,PDC!I:I,0),MATCH(PDC!$K$1,PDC!$I$1:$L$1,0))</f>
        <v>Ouvriers qualifiés de la manutention, du magasinage et du transport</v>
      </c>
      <c r="AE1031" t="s">
        <v>199</v>
      </c>
      <c r="AF1031" t="s">
        <v>289</v>
      </c>
      <c r="AG1031" t="s">
        <v>151</v>
      </c>
      <c r="AH1031" s="58">
        <v>395.907424665961</v>
      </c>
      <c r="AI1031">
        <f t="shared" si="240"/>
        <v>395.907424665961</v>
      </c>
      <c r="BE1031" t="str">
        <f t="shared" si="241"/>
        <v>8430_AZ_TP2_SEXE1</v>
      </c>
      <c r="BF1031">
        <v>1</v>
      </c>
      <c r="BG1031" t="s">
        <v>200</v>
      </c>
      <c r="BH1031" t="s">
        <v>198</v>
      </c>
      <c r="BI1031" t="s">
        <v>179</v>
      </c>
      <c r="BJ1031" s="61">
        <v>14.9516542305917</v>
      </c>
      <c r="BK1031" s="61">
        <f t="shared" si="242"/>
        <v>14.9516542305917</v>
      </c>
    </row>
    <row r="1032" spans="1:63" x14ac:dyDescent="0.35">
      <c r="A1032" t="str">
        <f t="shared" si="238"/>
        <v>8411_Activités des ménages en tant qu'employeurs ; activités indifférenciées des ménages en tant que producteurs de biens et services pour usage propre_2</v>
      </c>
      <c r="B1032" t="str">
        <f>INDEX(PDC!$F$1:$G$40,MATCH('RP2016'!C1032,PDC!F:F,0),MATCH(PDC!$G$1,PDC!$F$1:$G$1,0))</f>
        <v>Activités des ménages en tant qu'employeurs ; activités indifférenciées des ménages en tant que producteurs de biens et services pour usage propre</v>
      </c>
      <c r="C1032" t="s">
        <v>235</v>
      </c>
      <c r="D1032" t="s">
        <v>139</v>
      </c>
      <c r="E1032" t="s">
        <v>200</v>
      </c>
      <c r="F1032" s="58">
        <v>59.794302505152103</v>
      </c>
      <c r="G1032">
        <f t="shared" si="237"/>
        <v>59.794302505152103</v>
      </c>
      <c r="AA1032" s="77"/>
      <c r="AC1032" t="str">
        <f t="shared" si="239"/>
        <v>8417_Ouvriers qualifiés de la manutention, du magasinage et du transport_2</v>
      </c>
      <c r="AD1032" t="str">
        <f>INDEX(PDC!$I$1:$L$33,MATCH('RP2016'!AF1032,PDC!I:I,0),MATCH(PDC!$K$1,PDC!$I$1:$L$1,0))</f>
        <v>Ouvriers qualifiés de la manutention, du magasinage et du transport</v>
      </c>
      <c r="AE1032" t="s">
        <v>200</v>
      </c>
      <c r="AF1032" t="s">
        <v>289</v>
      </c>
      <c r="AG1032" t="s">
        <v>151</v>
      </c>
      <c r="AH1032" s="58">
        <v>90.161296295887595</v>
      </c>
      <c r="AI1032">
        <f t="shared" si="240"/>
        <v>90.161296295887595</v>
      </c>
      <c r="BE1032" t="str">
        <f t="shared" si="241"/>
        <v>8430_C1_TP1_SEXE1</v>
      </c>
      <c r="BF1032">
        <v>1</v>
      </c>
      <c r="BG1032" t="s">
        <v>199</v>
      </c>
      <c r="BH1032" t="s">
        <v>314</v>
      </c>
      <c r="BI1032" t="s">
        <v>179</v>
      </c>
      <c r="BJ1032" s="61">
        <v>301.079892959907</v>
      </c>
      <c r="BK1032" s="61">
        <f t="shared" si="242"/>
        <v>301.079892959907</v>
      </c>
    </row>
    <row r="1033" spans="1:63" x14ac:dyDescent="0.35">
      <c r="A1033" t="str">
        <f t="shared" si="238"/>
        <v>8412_Agriculture, sylviculture et pêche_1</v>
      </c>
      <c r="B1033" t="str">
        <f>INDEX(PDC!$F$1:$G$40,MATCH('RP2016'!C1033,PDC!F:F,0),MATCH(PDC!$G$1,PDC!$F$1:$G$1,0))</f>
        <v>Agriculture, sylviculture et pêche</v>
      </c>
      <c r="C1033" t="s">
        <v>198</v>
      </c>
      <c r="D1033" t="s">
        <v>141</v>
      </c>
      <c r="E1033" t="s">
        <v>199</v>
      </c>
      <c r="F1033" s="58">
        <v>236.399918461954</v>
      </c>
      <c r="G1033">
        <f t="shared" si="237"/>
        <v>236.399918461954</v>
      </c>
      <c r="AA1033" s="77"/>
      <c r="AC1033" t="str">
        <f t="shared" si="239"/>
        <v>8417_Ouvriers non qualifiés de type industriel_1</v>
      </c>
      <c r="AD1033" t="str">
        <f>INDEX(PDC!$I$1:$L$33,MATCH('RP2016'!AF1033,PDC!I:I,0),MATCH(PDC!$K$1,PDC!$I$1:$L$1,0))</f>
        <v>Ouvriers non qualifiés de type industriel</v>
      </c>
      <c r="AE1033" t="s">
        <v>199</v>
      </c>
      <c r="AF1033" t="s">
        <v>290</v>
      </c>
      <c r="AG1033" t="s">
        <v>151</v>
      </c>
      <c r="AH1033" s="58">
        <v>1950.3399476613599</v>
      </c>
      <c r="AI1033">
        <f t="shared" si="240"/>
        <v>1950.3399476613599</v>
      </c>
      <c r="BE1033" t="str">
        <f t="shared" si="241"/>
        <v>8430_C1_TP2_SEXE1</v>
      </c>
      <c r="BF1033">
        <v>1</v>
      </c>
      <c r="BG1033" t="s">
        <v>200</v>
      </c>
      <c r="BH1033" t="s">
        <v>314</v>
      </c>
      <c r="BI1033" t="s">
        <v>179</v>
      </c>
      <c r="BJ1033" s="61">
        <v>19.619895750620099</v>
      </c>
      <c r="BK1033" s="61">
        <f t="shared" si="242"/>
        <v>19.619895750620099</v>
      </c>
    </row>
    <row r="1034" spans="1:63" x14ac:dyDescent="0.35">
      <c r="A1034" t="str">
        <f t="shared" si="238"/>
        <v>8412_Agriculture, sylviculture et pêche_2</v>
      </c>
      <c r="B1034" t="str">
        <f>INDEX(PDC!$F$1:$G$40,MATCH('RP2016'!C1034,PDC!F:F,0),MATCH(PDC!$G$1,PDC!$F$1:$G$1,0))</f>
        <v>Agriculture, sylviculture et pêche</v>
      </c>
      <c r="C1034" t="s">
        <v>198</v>
      </c>
      <c r="D1034" t="s">
        <v>141</v>
      </c>
      <c r="E1034" t="s">
        <v>200</v>
      </c>
      <c r="F1034" s="58">
        <v>115.71914871118</v>
      </c>
      <c r="G1034">
        <f t="shared" si="237"/>
        <v>115.71914871118</v>
      </c>
      <c r="AA1034" s="77"/>
      <c r="AC1034" t="str">
        <f t="shared" si="239"/>
        <v>8417_Ouvriers non qualifiés de type industriel_2</v>
      </c>
      <c r="AD1034" t="str">
        <f>INDEX(PDC!$I$1:$L$33,MATCH('RP2016'!AF1034,PDC!I:I,0),MATCH(PDC!$K$1,PDC!$I$1:$L$1,0))</f>
        <v>Ouvriers non qualifiés de type industriel</v>
      </c>
      <c r="AE1034" t="s">
        <v>200</v>
      </c>
      <c r="AF1034" t="s">
        <v>290</v>
      </c>
      <c r="AG1034" t="s">
        <v>151</v>
      </c>
      <c r="AH1034" s="58">
        <v>883.13566045520201</v>
      </c>
      <c r="AI1034">
        <f t="shared" si="240"/>
        <v>883.13566045520201</v>
      </c>
      <c r="BE1034" t="str">
        <f t="shared" si="241"/>
        <v>8430_C3_TP1_SEXE1</v>
      </c>
      <c r="BF1034">
        <v>1</v>
      </c>
      <c r="BG1034" t="s">
        <v>199</v>
      </c>
      <c r="BH1034" t="s">
        <v>315</v>
      </c>
      <c r="BI1034" t="s">
        <v>179</v>
      </c>
      <c r="BJ1034" s="61">
        <v>106.513650614781</v>
      </c>
      <c r="BK1034" s="61">
        <f t="shared" si="242"/>
        <v>106.513650614781</v>
      </c>
    </row>
    <row r="1035" spans="1:63" x14ac:dyDescent="0.35">
      <c r="A1035" t="str">
        <f t="shared" si="238"/>
        <v>8412_Industries extractives _1</v>
      </c>
      <c r="B1035" t="str">
        <f>INDEX(PDC!$F$1:$G$40,MATCH('RP2016'!C1035,PDC!F:F,0),MATCH(PDC!$G$1,PDC!$F$1:$G$1,0))</f>
        <v xml:space="preserve">Industries extractives </v>
      </c>
      <c r="C1035" t="s">
        <v>201</v>
      </c>
      <c r="D1035" t="s">
        <v>141</v>
      </c>
      <c r="E1035" t="s">
        <v>199</v>
      </c>
      <c r="F1035" s="58">
        <v>33.609997365663503</v>
      </c>
      <c r="G1035">
        <f t="shared" si="237"/>
        <v>33.609997365663503</v>
      </c>
      <c r="AA1035" s="77"/>
      <c r="AC1035" t="str">
        <f t="shared" si="239"/>
        <v>8417_Ouvriers non qualifiés de type artisanal_1</v>
      </c>
      <c r="AD1035" t="str">
        <f>INDEX(PDC!$I$1:$L$33,MATCH('RP2016'!AF1035,PDC!I:I,0),MATCH(PDC!$K$1,PDC!$I$1:$L$1,0))</f>
        <v>Ouvriers non qualifiés de type artisanal</v>
      </c>
      <c r="AE1035" t="s">
        <v>199</v>
      </c>
      <c r="AF1035" t="s">
        <v>291</v>
      </c>
      <c r="AG1035" t="s">
        <v>151</v>
      </c>
      <c r="AH1035" s="58">
        <v>760.65336754279201</v>
      </c>
      <c r="AI1035">
        <f t="shared" si="240"/>
        <v>760.65336754279201</v>
      </c>
      <c r="BE1035" t="str">
        <f t="shared" si="241"/>
        <v>8430_C3_TP2_SEXE1</v>
      </c>
      <c r="BF1035">
        <v>1</v>
      </c>
      <c r="BG1035" t="s">
        <v>200</v>
      </c>
      <c r="BH1035" t="s">
        <v>315</v>
      </c>
      <c r="BI1035" t="s">
        <v>179</v>
      </c>
      <c r="BJ1035" s="83">
        <v>0.95711137400962898</v>
      </c>
      <c r="BK1035" s="61" t="str">
        <f t="shared" si="242"/>
        <v>(s)</v>
      </c>
    </row>
    <row r="1036" spans="1:63" x14ac:dyDescent="0.35">
      <c r="A1036" t="str">
        <f t="shared" si="238"/>
        <v>8412_Fabrication de denrées alimentaires, de boissons et de produits à base de tabac_1</v>
      </c>
      <c r="B1036" t="str">
        <f>INDEX(PDC!$F$1:$G$40,MATCH('RP2016'!C1036,PDC!F:F,0),MATCH(PDC!$G$1,PDC!$F$1:$G$1,0))</f>
        <v>Fabrication de denrées alimentaires, de boissons et de produits à base de tabac</v>
      </c>
      <c r="C1036" t="s">
        <v>202</v>
      </c>
      <c r="D1036" t="s">
        <v>141</v>
      </c>
      <c r="E1036" t="s">
        <v>199</v>
      </c>
      <c r="F1036" s="58">
        <v>600.11040343232298</v>
      </c>
      <c r="G1036">
        <f t="shared" si="237"/>
        <v>600.11040343232298</v>
      </c>
      <c r="AA1036" s="77"/>
      <c r="AC1036" t="str">
        <f t="shared" si="239"/>
        <v>8417_Ouvriers non qualifiés de type artisanal_2</v>
      </c>
      <c r="AD1036" t="str">
        <f>INDEX(PDC!$I$1:$L$33,MATCH('RP2016'!AF1036,PDC!I:I,0),MATCH(PDC!$K$1,PDC!$I$1:$L$1,0))</f>
        <v>Ouvriers non qualifiés de type artisanal</v>
      </c>
      <c r="AE1036" t="s">
        <v>200</v>
      </c>
      <c r="AF1036" t="s">
        <v>291</v>
      </c>
      <c r="AG1036" t="s">
        <v>151</v>
      </c>
      <c r="AH1036" s="58">
        <v>332.13508991882702</v>
      </c>
      <c r="AI1036">
        <f t="shared" si="240"/>
        <v>332.13508991882702</v>
      </c>
      <c r="BE1036" t="str">
        <f t="shared" si="241"/>
        <v>8430_C4_TP1_SEXE1</v>
      </c>
      <c r="BF1036">
        <v>1</v>
      </c>
      <c r="BG1036" t="s">
        <v>199</v>
      </c>
      <c r="BH1036" t="s">
        <v>316</v>
      </c>
      <c r="BI1036" t="s">
        <v>179</v>
      </c>
      <c r="BJ1036" s="61">
        <v>8.5456621767821996</v>
      </c>
      <c r="BK1036" s="61">
        <f t="shared" si="242"/>
        <v>8.5456621767821996</v>
      </c>
    </row>
    <row r="1037" spans="1:63" x14ac:dyDescent="0.35">
      <c r="A1037" t="str">
        <f t="shared" si="238"/>
        <v>8412_Fabrication de denrées alimentaires, de boissons et de produits à base de tabac_2</v>
      </c>
      <c r="B1037" t="str">
        <f>INDEX(PDC!$F$1:$G$40,MATCH('RP2016'!C1037,PDC!F:F,0),MATCH(PDC!$G$1,PDC!$F$1:$G$1,0))</f>
        <v>Fabrication de denrées alimentaires, de boissons et de produits à base de tabac</v>
      </c>
      <c r="C1037" t="s">
        <v>202</v>
      </c>
      <c r="D1037" t="s">
        <v>141</v>
      </c>
      <c r="E1037" t="s">
        <v>200</v>
      </c>
      <c r="F1037" s="58">
        <v>365.36698435053802</v>
      </c>
      <c r="G1037">
        <f t="shared" si="237"/>
        <v>365.36698435053802</v>
      </c>
      <c r="AA1037" s="77"/>
      <c r="AC1037" t="str">
        <f t="shared" si="239"/>
        <v>8417_Ouvriers agricoles_1</v>
      </c>
      <c r="AD1037" t="str">
        <f>INDEX(PDC!$I$1:$L$33,MATCH('RP2016'!AF1037,PDC!I:I,0),MATCH(PDC!$K$1,PDC!$I$1:$L$1,0))</f>
        <v>Ouvriers agricoles</v>
      </c>
      <c r="AE1037" t="s">
        <v>199</v>
      </c>
      <c r="AF1037" t="s">
        <v>109</v>
      </c>
      <c r="AG1037" t="s">
        <v>151</v>
      </c>
      <c r="AH1037" s="58">
        <v>145.62131129479201</v>
      </c>
      <c r="AI1037">
        <f t="shared" si="240"/>
        <v>145.62131129479201</v>
      </c>
      <c r="BE1037" t="str">
        <f t="shared" si="241"/>
        <v>8430_C5_TP1_SEXE1</v>
      </c>
      <c r="BF1037">
        <v>1</v>
      </c>
      <c r="BG1037" t="s">
        <v>199</v>
      </c>
      <c r="BH1037" t="s">
        <v>317</v>
      </c>
      <c r="BI1037" t="s">
        <v>179</v>
      </c>
      <c r="BJ1037" s="61">
        <v>2648.0503711927399</v>
      </c>
      <c r="BK1037" s="61">
        <f t="shared" si="242"/>
        <v>2648.0503711927399</v>
      </c>
    </row>
    <row r="1038" spans="1:63" x14ac:dyDescent="0.35">
      <c r="A1038" t="str">
        <f t="shared" si="238"/>
        <v>8412_Fabrication de textiles, industries de l'habillement, industrie du cuir et de la chaussure_1</v>
      </c>
      <c r="B1038" t="str">
        <f>INDEX(PDC!$F$1:$G$40,MATCH('RP2016'!C1038,PDC!F:F,0),MATCH(PDC!$G$1,PDC!$F$1:$G$1,0))</f>
        <v>Fabrication de textiles, industries de l'habillement, industrie du cuir et de la chaussure</v>
      </c>
      <c r="C1038" t="s">
        <v>203</v>
      </c>
      <c r="D1038" t="s">
        <v>141</v>
      </c>
      <c r="E1038" t="s">
        <v>199</v>
      </c>
      <c r="F1038" s="58">
        <v>228.65352372635101</v>
      </c>
      <c r="G1038">
        <f t="shared" si="237"/>
        <v>228.65352372635101</v>
      </c>
      <c r="AA1038" s="77"/>
      <c r="AC1038" t="str">
        <f t="shared" si="239"/>
        <v>8417_Ouvriers agricoles_2</v>
      </c>
      <c r="AD1038" t="str">
        <f>INDEX(PDC!$I$1:$L$33,MATCH('RP2016'!AF1038,PDC!I:I,0),MATCH(PDC!$K$1,PDC!$I$1:$L$1,0))</f>
        <v>Ouvriers agricoles</v>
      </c>
      <c r="AE1038" t="s">
        <v>200</v>
      </c>
      <c r="AF1038" t="s">
        <v>109</v>
      </c>
      <c r="AG1038" t="s">
        <v>151</v>
      </c>
      <c r="AH1038" s="58">
        <v>45.312268411222298</v>
      </c>
      <c r="AI1038">
        <f t="shared" si="240"/>
        <v>45.312268411222298</v>
      </c>
      <c r="BE1038" t="str">
        <f t="shared" si="241"/>
        <v>8430_C5_TP2_SEXE1</v>
      </c>
      <c r="BF1038">
        <v>1</v>
      </c>
      <c r="BG1038" t="s">
        <v>200</v>
      </c>
      <c r="BH1038" t="s">
        <v>317</v>
      </c>
      <c r="BI1038" t="s">
        <v>179</v>
      </c>
      <c r="BJ1038" s="61">
        <v>76.592644932029899</v>
      </c>
      <c r="BK1038" s="61">
        <f t="shared" si="242"/>
        <v>76.592644932029899</v>
      </c>
    </row>
    <row r="1039" spans="1:63" x14ac:dyDescent="0.35">
      <c r="A1039" t="str">
        <f t="shared" si="238"/>
        <v>8412_Fabrication de textiles, industries de l'habillement, industrie du cuir et de la chaussure_2</v>
      </c>
      <c r="B1039" t="str">
        <f>INDEX(PDC!$F$1:$G$40,MATCH('RP2016'!C1039,PDC!F:F,0),MATCH(PDC!$G$1,PDC!$F$1:$G$1,0))</f>
        <v>Fabrication de textiles, industries de l'habillement, industrie du cuir et de la chaussure</v>
      </c>
      <c r="C1039" t="s">
        <v>203</v>
      </c>
      <c r="D1039" t="s">
        <v>141</v>
      </c>
      <c r="E1039" t="s">
        <v>200</v>
      </c>
      <c r="F1039" s="58">
        <v>465.82389707940899</v>
      </c>
      <c r="G1039">
        <f t="shared" si="237"/>
        <v>465.82389707940899</v>
      </c>
      <c r="AA1039" s="77"/>
      <c r="AC1039" t="str">
        <f t="shared" si="239"/>
        <v>8418_Professions libérales*_2</v>
      </c>
      <c r="AD1039" t="str">
        <f>INDEX(PDC!$I$1:$L$33,MATCH('RP2016'!AF1039,PDC!I:I,0),MATCH(PDC!$K$1,PDC!$I$1:$L$1,0))</f>
        <v>Professions libérales*</v>
      </c>
      <c r="AE1039" t="s">
        <v>200</v>
      </c>
      <c r="AF1039" t="s">
        <v>273</v>
      </c>
      <c r="AG1039" t="s">
        <v>153</v>
      </c>
      <c r="AH1039" s="58">
        <v>18.9954863160328</v>
      </c>
      <c r="AI1039">
        <f t="shared" si="240"/>
        <v>18.9954863160328</v>
      </c>
      <c r="BE1039" t="str">
        <f t="shared" si="241"/>
        <v>8430_DE_TP1_SEXE1</v>
      </c>
      <c r="BF1039">
        <v>1</v>
      </c>
      <c r="BG1039" t="s">
        <v>199</v>
      </c>
      <c r="BH1039" t="s">
        <v>318</v>
      </c>
      <c r="BI1039" t="s">
        <v>179</v>
      </c>
      <c r="BJ1039" s="61">
        <v>85.043776122407806</v>
      </c>
      <c r="BK1039" s="61">
        <f t="shared" si="242"/>
        <v>85.043776122407806</v>
      </c>
    </row>
    <row r="1040" spans="1:63" x14ac:dyDescent="0.35">
      <c r="A1040" t="str">
        <f t="shared" si="238"/>
        <v>8412_Travail du bois, industries du papier et imprimerie _1</v>
      </c>
      <c r="B1040" t="str">
        <f>INDEX(PDC!$F$1:$G$40,MATCH('RP2016'!C1040,PDC!F:F,0),MATCH(PDC!$G$1,PDC!$F$1:$G$1,0))</f>
        <v xml:space="preserve">Travail du bois, industries du papier et imprimerie </v>
      </c>
      <c r="C1040" t="s">
        <v>204</v>
      </c>
      <c r="D1040" t="s">
        <v>141</v>
      </c>
      <c r="E1040" t="s">
        <v>199</v>
      </c>
      <c r="F1040" s="58">
        <v>306.01626009566797</v>
      </c>
      <c r="G1040">
        <f t="shared" si="237"/>
        <v>306.01626009566797</v>
      </c>
      <c r="AA1040" s="77"/>
      <c r="AC1040" t="str">
        <f t="shared" si="239"/>
        <v>8418_Cadres de la fonction publique_1</v>
      </c>
      <c r="AD1040" t="str">
        <f>INDEX(PDC!$I$1:$L$33,MATCH('RP2016'!AF1040,PDC!I:I,0),MATCH(PDC!$K$1,PDC!$I$1:$L$1,0))</f>
        <v>Cadres de la fonction publique</v>
      </c>
      <c r="AE1040" t="s">
        <v>199</v>
      </c>
      <c r="AF1040" t="s">
        <v>274</v>
      </c>
      <c r="AG1040" t="s">
        <v>153</v>
      </c>
      <c r="AH1040" s="58">
        <v>54.531023800197403</v>
      </c>
      <c r="AI1040">
        <f t="shared" si="240"/>
        <v>54.531023800197403</v>
      </c>
      <c r="BE1040" t="str">
        <f t="shared" si="241"/>
        <v>8430_FZ_TP1_SEXE1</v>
      </c>
      <c r="BF1040">
        <v>1</v>
      </c>
      <c r="BG1040" t="s">
        <v>199</v>
      </c>
      <c r="BH1040" t="s">
        <v>216</v>
      </c>
      <c r="BI1040" t="s">
        <v>179</v>
      </c>
      <c r="BJ1040" s="61">
        <v>1239.34486386765</v>
      </c>
      <c r="BK1040" s="61">
        <f t="shared" si="242"/>
        <v>1239.34486386765</v>
      </c>
    </row>
    <row r="1041" spans="1:63" x14ac:dyDescent="0.35">
      <c r="A1041" t="str">
        <f t="shared" si="238"/>
        <v>8412_Travail du bois, industries du papier et imprimerie _2</v>
      </c>
      <c r="B1041" t="str">
        <f>INDEX(PDC!$F$1:$G$40,MATCH('RP2016'!C1041,PDC!F:F,0),MATCH(PDC!$G$1,PDC!$F$1:$G$1,0))</f>
        <v xml:space="preserve">Travail du bois, industries du papier et imprimerie </v>
      </c>
      <c r="C1041" t="s">
        <v>204</v>
      </c>
      <c r="D1041" t="s">
        <v>141</v>
      </c>
      <c r="E1041" t="s">
        <v>200</v>
      </c>
      <c r="F1041" s="58">
        <v>100.088320917101</v>
      </c>
      <c r="G1041">
        <f t="shared" si="237"/>
        <v>100.088320917101</v>
      </c>
      <c r="AA1041" s="77"/>
      <c r="AC1041" t="str">
        <f t="shared" si="239"/>
        <v>8418_Cadres de la fonction publique_2</v>
      </c>
      <c r="AD1041" t="str">
        <f>INDEX(PDC!$I$1:$L$33,MATCH('RP2016'!AF1041,PDC!I:I,0),MATCH(PDC!$K$1,PDC!$I$1:$L$1,0))</f>
        <v>Cadres de la fonction publique</v>
      </c>
      <c r="AE1041" t="s">
        <v>200</v>
      </c>
      <c r="AF1041" t="s">
        <v>274</v>
      </c>
      <c r="AG1041" t="s">
        <v>153</v>
      </c>
      <c r="AH1041" s="58">
        <v>65.5654574715617</v>
      </c>
      <c r="AI1041">
        <f t="shared" si="240"/>
        <v>65.5654574715617</v>
      </c>
      <c r="BE1041" t="str">
        <f t="shared" si="241"/>
        <v>8430_FZ_TP2_SEXE1</v>
      </c>
      <c r="BF1041">
        <v>1</v>
      </c>
      <c r="BG1041" t="s">
        <v>200</v>
      </c>
      <c r="BH1041" t="s">
        <v>216</v>
      </c>
      <c r="BI1041" t="s">
        <v>179</v>
      </c>
      <c r="BJ1041" s="61">
        <v>54.955590509958398</v>
      </c>
      <c r="BK1041" s="61">
        <f t="shared" si="242"/>
        <v>54.955590509958398</v>
      </c>
    </row>
    <row r="1042" spans="1:63" x14ac:dyDescent="0.35">
      <c r="A1042" t="str">
        <f t="shared" si="238"/>
        <v>8412_Industrie chimique_1</v>
      </c>
      <c r="B1042" t="str">
        <f>INDEX(PDC!$F$1:$G$40,MATCH('RP2016'!C1042,PDC!F:F,0),MATCH(PDC!$G$1,PDC!$F$1:$G$1,0))</f>
        <v>Industrie chimique</v>
      </c>
      <c r="C1042" t="s">
        <v>205</v>
      </c>
      <c r="D1042" t="s">
        <v>141</v>
      </c>
      <c r="E1042" t="s">
        <v>199</v>
      </c>
      <c r="F1042" s="58">
        <v>474.354099841025</v>
      </c>
      <c r="G1042">
        <f t="shared" si="237"/>
        <v>474.354099841025</v>
      </c>
      <c r="AA1042" s="77"/>
      <c r="AC1042" t="str">
        <f t="shared" si="239"/>
        <v>8418_Professeurs, professions scientifiques_1</v>
      </c>
      <c r="AD1042" t="str">
        <f>INDEX(PDC!$I$1:$L$33,MATCH('RP2016'!AF1042,PDC!I:I,0),MATCH(PDC!$K$1,PDC!$I$1:$L$1,0))</f>
        <v>Professeurs, professions scientifiques</v>
      </c>
      <c r="AE1042" t="s">
        <v>199</v>
      </c>
      <c r="AF1042" t="s">
        <v>275</v>
      </c>
      <c r="AG1042" t="s">
        <v>153</v>
      </c>
      <c r="AH1042" s="58">
        <v>41.265936945929496</v>
      </c>
      <c r="AI1042">
        <f t="shared" si="240"/>
        <v>41.265936945929496</v>
      </c>
      <c r="BE1042" t="str">
        <f t="shared" si="241"/>
        <v>8430_GZ_TP1_SEXE1</v>
      </c>
      <c r="BF1042">
        <v>1</v>
      </c>
      <c r="BG1042" t="s">
        <v>199</v>
      </c>
      <c r="BH1042" t="s">
        <v>217</v>
      </c>
      <c r="BI1042" t="s">
        <v>179</v>
      </c>
      <c r="BJ1042" s="61">
        <v>668.24047914274195</v>
      </c>
      <c r="BK1042" s="61">
        <f t="shared" si="242"/>
        <v>668.24047914274195</v>
      </c>
    </row>
    <row r="1043" spans="1:63" x14ac:dyDescent="0.35">
      <c r="A1043" t="str">
        <f t="shared" si="238"/>
        <v>8412_Industrie chimique_2</v>
      </c>
      <c r="B1043" t="str">
        <f>INDEX(PDC!$F$1:$G$40,MATCH('RP2016'!C1043,PDC!F:F,0),MATCH(PDC!$G$1,PDC!$F$1:$G$1,0))</f>
        <v>Industrie chimique</v>
      </c>
      <c r="C1043" t="s">
        <v>205</v>
      </c>
      <c r="D1043" t="s">
        <v>141</v>
      </c>
      <c r="E1043" t="s">
        <v>200</v>
      </c>
      <c r="F1043" s="58">
        <v>69.2637351739872</v>
      </c>
      <c r="G1043">
        <f t="shared" si="237"/>
        <v>69.2637351739872</v>
      </c>
      <c r="AA1043" s="77"/>
      <c r="AC1043" t="str">
        <f t="shared" si="239"/>
        <v>8418_Professeurs, professions scientifiques_2</v>
      </c>
      <c r="AD1043" t="str">
        <f>INDEX(PDC!$I$1:$L$33,MATCH('RP2016'!AF1043,PDC!I:I,0),MATCH(PDC!$K$1,PDC!$I$1:$L$1,0))</f>
        <v>Professeurs, professions scientifiques</v>
      </c>
      <c r="AE1043" t="s">
        <v>200</v>
      </c>
      <c r="AF1043" t="s">
        <v>275</v>
      </c>
      <c r="AG1043" t="s">
        <v>153</v>
      </c>
      <c r="AH1043" s="58">
        <v>87.3293763332303</v>
      </c>
      <c r="AI1043">
        <f t="shared" si="240"/>
        <v>87.3293763332303</v>
      </c>
      <c r="BE1043" t="str">
        <f t="shared" si="241"/>
        <v>8430_GZ_TP2_SEXE1</v>
      </c>
      <c r="BF1043">
        <v>1</v>
      </c>
      <c r="BG1043" t="s">
        <v>200</v>
      </c>
      <c r="BH1043" t="s">
        <v>217</v>
      </c>
      <c r="BI1043" t="s">
        <v>179</v>
      </c>
      <c r="BJ1043" s="61">
        <v>51.475445772460098</v>
      </c>
      <c r="BK1043" s="61">
        <f t="shared" si="242"/>
        <v>51.475445772460098</v>
      </c>
    </row>
    <row r="1044" spans="1:63" x14ac:dyDescent="0.35">
      <c r="A1044" t="str">
        <f t="shared" si="238"/>
        <v>8412_Industrie pharmaceutique_2</v>
      </c>
      <c r="B1044" t="str">
        <f>INDEX(PDC!$F$1:$G$40,MATCH('RP2016'!C1044,PDC!F:F,0),MATCH(PDC!$G$1,PDC!$F$1:$G$1,0))</f>
        <v>Industrie pharmaceutique</v>
      </c>
      <c r="C1044" t="s">
        <v>206</v>
      </c>
      <c r="D1044" t="s">
        <v>141</v>
      </c>
      <c r="E1044" t="s">
        <v>200</v>
      </c>
      <c r="F1044" s="58">
        <v>4.9177462640340597</v>
      </c>
      <c r="G1044" s="58" t="s">
        <v>242</v>
      </c>
      <c r="H1044" s="58"/>
      <c r="I1044" s="58"/>
      <c r="J1044" s="58"/>
      <c r="AA1044" s="77"/>
      <c r="AC1044" t="str">
        <f t="shared" si="239"/>
        <v>8418_Professions de l'information, des arts et des spectacles_1</v>
      </c>
      <c r="AD1044" t="str">
        <f>INDEX(PDC!$I$1:$L$33,MATCH('RP2016'!AF1044,PDC!I:I,0),MATCH(PDC!$K$1,PDC!$I$1:$L$1,0))</f>
        <v>Professions de l'information, des arts et des spectacles</v>
      </c>
      <c r="AE1044" t="s">
        <v>199</v>
      </c>
      <c r="AF1044" t="s">
        <v>276</v>
      </c>
      <c r="AG1044" t="s">
        <v>153</v>
      </c>
      <c r="AH1044" s="58">
        <v>106.008852031351</v>
      </c>
      <c r="AI1044">
        <f t="shared" si="240"/>
        <v>106.008852031351</v>
      </c>
      <c r="BE1044" t="str">
        <f t="shared" si="241"/>
        <v>8430_HZ_TP1_SEXE1</v>
      </c>
      <c r="BF1044">
        <v>1</v>
      </c>
      <c r="BG1044" t="s">
        <v>199</v>
      </c>
      <c r="BH1044" t="s">
        <v>218</v>
      </c>
      <c r="BI1044" t="s">
        <v>179</v>
      </c>
      <c r="BJ1044" s="61">
        <v>627.51489378606504</v>
      </c>
      <c r="BK1044" s="61">
        <f t="shared" si="242"/>
        <v>627.51489378606504</v>
      </c>
    </row>
    <row r="1045" spans="1:63" x14ac:dyDescent="0.35">
      <c r="A1045" t="str">
        <f t="shared" si="238"/>
        <v>8412_Fabrication de produits en caoutchouc et en plastique ainsi que d'autres produits minéraux non métalliques_1</v>
      </c>
      <c r="B1045" t="str">
        <f>INDEX(PDC!$F$1:$G$40,MATCH('RP2016'!C1045,PDC!F:F,0),MATCH(PDC!$G$1,PDC!$F$1:$G$1,0))</f>
        <v>Fabrication de produits en caoutchouc et en plastique ainsi que d'autres produits minéraux non métalliques</v>
      </c>
      <c r="C1045" t="s">
        <v>207</v>
      </c>
      <c r="D1045" t="s">
        <v>141</v>
      </c>
      <c r="E1045" t="s">
        <v>199</v>
      </c>
      <c r="F1045" s="58">
        <v>65.875059906393801</v>
      </c>
      <c r="G1045">
        <f>F1045</f>
        <v>65.875059906393801</v>
      </c>
      <c r="AA1045" s="77"/>
      <c r="AC1045" t="str">
        <f t="shared" si="239"/>
        <v>8418_Professions de l'information, des arts et des spectacles_2</v>
      </c>
      <c r="AD1045" t="str">
        <f>INDEX(PDC!$I$1:$L$33,MATCH('RP2016'!AF1045,PDC!I:I,0),MATCH(PDC!$K$1,PDC!$I$1:$L$1,0))</f>
        <v>Professions de l'information, des arts et des spectacles</v>
      </c>
      <c r="AE1045" t="s">
        <v>200</v>
      </c>
      <c r="AF1045" t="s">
        <v>276</v>
      </c>
      <c r="AG1045" t="s">
        <v>153</v>
      </c>
      <c r="AH1045" s="58">
        <v>24.0318520923074</v>
      </c>
      <c r="AI1045">
        <f t="shared" si="240"/>
        <v>24.0318520923074</v>
      </c>
      <c r="BE1045" t="str">
        <f t="shared" si="241"/>
        <v>8430_HZ_TP2_SEXE1</v>
      </c>
      <c r="BF1045">
        <v>1</v>
      </c>
      <c r="BG1045" t="s">
        <v>200</v>
      </c>
      <c r="BH1045" t="s">
        <v>218</v>
      </c>
      <c r="BI1045" t="s">
        <v>179</v>
      </c>
      <c r="BJ1045" s="61">
        <v>49.104786496050203</v>
      </c>
      <c r="BK1045" s="61">
        <f t="shared" si="242"/>
        <v>49.104786496050203</v>
      </c>
    </row>
    <row r="1046" spans="1:63" x14ac:dyDescent="0.35">
      <c r="A1046" t="str">
        <f t="shared" si="238"/>
        <v>8412_Fabrication de produits en caoutchouc et en plastique ainsi que d'autres produits minéraux non métalliques_2</v>
      </c>
      <c r="B1046" t="str">
        <f>INDEX(PDC!$F$1:$G$40,MATCH('RP2016'!C1046,PDC!F:F,0),MATCH(PDC!$G$1,PDC!$F$1:$G$1,0))</f>
        <v>Fabrication de produits en caoutchouc et en plastique ainsi que d'autres produits minéraux non métalliques</v>
      </c>
      <c r="C1046" t="s">
        <v>207</v>
      </c>
      <c r="D1046" t="s">
        <v>141</v>
      </c>
      <c r="E1046" t="s">
        <v>200</v>
      </c>
      <c r="F1046" s="58">
        <v>13.4515282278744</v>
      </c>
      <c r="G1046">
        <f>F1046</f>
        <v>13.4515282278744</v>
      </c>
      <c r="AA1046" s="77"/>
      <c r="AC1046" t="str">
        <f t="shared" si="239"/>
        <v>8418_Cadres administratifs et commerciaux d'entreprise_1</v>
      </c>
      <c r="AD1046" t="str">
        <f>INDEX(PDC!$I$1:$L$33,MATCH('RP2016'!AF1046,PDC!I:I,0),MATCH(PDC!$K$1,PDC!$I$1:$L$1,0))</f>
        <v>Cadres administratifs et commerciaux d'entreprise</v>
      </c>
      <c r="AE1046" t="s">
        <v>199</v>
      </c>
      <c r="AF1046" t="s">
        <v>277</v>
      </c>
      <c r="AG1046" t="s">
        <v>153</v>
      </c>
      <c r="AH1046" s="58">
        <v>449.58130122516201</v>
      </c>
      <c r="AI1046">
        <f t="shared" si="240"/>
        <v>449.58130122516201</v>
      </c>
      <c r="BE1046" t="str">
        <f t="shared" si="241"/>
        <v>8430_IZ_TP1_SEXE1</v>
      </c>
      <c r="BF1046">
        <v>1</v>
      </c>
      <c r="BG1046" t="s">
        <v>199</v>
      </c>
      <c r="BH1046" t="s">
        <v>219</v>
      </c>
      <c r="BI1046" t="s">
        <v>179</v>
      </c>
      <c r="BJ1046" s="61">
        <v>107.795067525386</v>
      </c>
      <c r="BK1046" s="61">
        <f t="shared" si="242"/>
        <v>107.795067525386</v>
      </c>
    </row>
    <row r="1047" spans="1:63" x14ac:dyDescent="0.35">
      <c r="A1047" t="str">
        <f t="shared" si="238"/>
        <v>8412_Métallurgie et fabrication de produits métalliques à l'exception des machines et des équipements_1</v>
      </c>
      <c r="B1047" t="str">
        <f>INDEX(PDC!$F$1:$G$40,MATCH('RP2016'!C1047,PDC!F:F,0),MATCH(PDC!$G$1,PDC!$F$1:$G$1,0))</f>
        <v>Métallurgie et fabrication de produits métalliques à l'exception des machines et des équipements</v>
      </c>
      <c r="C1047" t="s">
        <v>208</v>
      </c>
      <c r="D1047" t="s">
        <v>141</v>
      </c>
      <c r="E1047" t="s">
        <v>199</v>
      </c>
      <c r="F1047" s="58">
        <v>1129.4598183993501</v>
      </c>
      <c r="G1047">
        <f>F1047</f>
        <v>1129.4598183993501</v>
      </c>
      <c r="AA1047" s="77"/>
      <c r="AC1047" t="str">
        <f t="shared" si="239"/>
        <v>8418_Cadres administratifs et commerciaux d'entreprise_2</v>
      </c>
      <c r="AD1047" t="str">
        <f>INDEX(PDC!$I$1:$L$33,MATCH('RP2016'!AF1047,PDC!I:I,0),MATCH(PDC!$K$1,PDC!$I$1:$L$1,0))</f>
        <v>Cadres administratifs et commerciaux d'entreprise</v>
      </c>
      <c r="AE1047" t="s">
        <v>200</v>
      </c>
      <c r="AF1047" t="s">
        <v>277</v>
      </c>
      <c r="AG1047" t="s">
        <v>153</v>
      </c>
      <c r="AH1047" s="58">
        <v>331.17150065132199</v>
      </c>
      <c r="AI1047">
        <f t="shared" si="240"/>
        <v>331.17150065132199</v>
      </c>
      <c r="BE1047" t="str">
        <f t="shared" si="241"/>
        <v>8430_IZ_TP2_SEXE1</v>
      </c>
      <c r="BF1047">
        <v>1</v>
      </c>
      <c r="BG1047" t="s">
        <v>200</v>
      </c>
      <c r="BH1047" t="s">
        <v>219</v>
      </c>
      <c r="BI1047" t="s">
        <v>179</v>
      </c>
      <c r="BJ1047" s="61">
        <v>36.2161569333785</v>
      </c>
      <c r="BK1047" s="61">
        <f t="shared" si="242"/>
        <v>36.2161569333785</v>
      </c>
    </row>
    <row r="1048" spans="1:63" x14ac:dyDescent="0.35">
      <c r="A1048" t="str">
        <f t="shared" si="238"/>
        <v>8412_Métallurgie et fabrication de produits métalliques à l'exception des machines et des équipements_2</v>
      </c>
      <c r="B1048" t="str">
        <f>INDEX(PDC!$F$1:$G$40,MATCH('RP2016'!C1048,PDC!F:F,0),MATCH(PDC!$G$1,PDC!$F$1:$G$1,0))</f>
        <v>Métallurgie et fabrication de produits métalliques à l'exception des machines et des équipements</v>
      </c>
      <c r="C1048" t="s">
        <v>208</v>
      </c>
      <c r="D1048" t="s">
        <v>141</v>
      </c>
      <c r="E1048" t="s">
        <v>200</v>
      </c>
      <c r="F1048" s="58">
        <v>233.49533805952399</v>
      </c>
      <c r="G1048">
        <f>F1048</f>
        <v>233.49533805952399</v>
      </c>
      <c r="AA1048" s="77"/>
      <c r="AC1048" t="str">
        <f t="shared" si="239"/>
        <v>8418_Ingénieurs et cadres techniques d'entreprise_1</v>
      </c>
      <c r="AD1048" t="str">
        <f>INDEX(PDC!$I$1:$L$33,MATCH('RP2016'!AF1048,PDC!I:I,0),MATCH(PDC!$K$1,PDC!$I$1:$L$1,0))</f>
        <v>Ingénieurs et cadres techniques d'entreprise</v>
      </c>
      <c r="AE1048" t="s">
        <v>199</v>
      </c>
      <c r="AF1048" t="s">
        <v>101</v>
      </c>
      <c r="AG1048" t="s">
        <v>153</v>
      </c>
      <c r="AH1048" s="58">
        <v>364.50613909607603</v>
      </c>
      <c r="AI1048">
        <f t="shared" si="240"/>
        <v>364.50613909607603</v>
      </c>
      <c r="BE1048" t="str">
        <f t="shared" si="241"/>
        <v>8430_JZ_TP1_SEXE1</v>
      </c>
      <c r="BF1048">
        <v>1</v>
      </c>
      <c r="BG1048" t="s">
        <v>199</v>
      </c>
      <c r="BH1048" t="s">
        <v>319</v>
      </c>
      <c r="BI1048" t="s">
        <v>179</v>
      </c>
      <c r="BJ1048" s="61">
        <v>32.9307044081255</v>
      </c>
      <c r="BK1048" s="61">
        <f t="shared" si="242"/>
        <v>32.9307044081255</v>
      </c>
    </row>
    <row r="1049" spans="1:63" x14ac:dyDescent="0.35">
      <c r="A1049" t="str">
        <f t="shared" si="238"/>
        <v>8412_Fabrication de produits informatiques, électroniques et optiques_2</v>
      </c>
      <c r="B1049" t="str">
        <f>INDEX(PDC!$F$1:$G$40,MATCH('RP2016'!C1049,PDC!F:F,0),MATCH(PDC!$G$1,PDC!$F$1:$G$1,0))</f>
        <v>Fabrication de produits informatiques, électroniques et optiques</v>
      </c>
      <c r="C1049" t="s">
        <v>209</v>
      </c>
      <c r="D1049" t="s">
        <v>141</v>
      </c>
      <c r="E1049" t="s">
        <v>200</v>
      </c>
      <c r="F1049" s="58">
        <v>0.96320453790191096</v>
      </c>
      <c r="G1049" s="58" t="s">
        <v>242</v>
      </c>
      <c r="H1049" s="58"/>
      <c r="I1049" s="58"/>
      <c r="J1049" s="58"/>
      <c r="AA1049" s="77"/>
      <c r="AC1049" t="str">
        <f t="shared" si="239"/>
        <v>8418_Ingénieurs et cadres techniques d'entreprise_2</v>
      </c>
      <c r="AD1049" t="str">
        <f>INDEX(PDC!$I$1:$L$33,MATCH('RP2016'!AF1049,PDC!I:I,0),MATCH(PDC!$K$1,PDC!$I$1:$L$1,0))</f>
        <v>Ingénieurs et cadres techniques d'entreprise</v>
      </c>
      <c r="AE1049" t="s">
        <v>200</v>
      </c>
      <c r="AF1049" t="s">
        <v>101</v>
      </c>
      <c r="AG1049" t="s">
        <v>153</v>
      </c>
      <c r="AH1049" s="58">
        <v>67.645968030419098</v>
      </c>
      <c r="AI1049">
        <f t="shared" si="240"/>
        <v>67.645968030419098</v>
      </c>
      <c r="BE1049" t="str">
        <f t="shared" si="241"/>
        <v>8430_JZ_TP2_SEXE1</v>
      </c>
      <c r="BF1049">
        <v>1</v>
      </c>
      <c r="BG1049" t="s">
        <v>200</v>
      </c>
      <c r="BH1049" t="s">
        <v>319</v>
      </c>
      <c r="BI1049" t="s">
        <v>179</v>
      </c>
      <c r="BJ1049" s="61">
        <v>7.7338740880338497</v>
      </c>
      <c r="BK1049" s="61">
        <f t="shared" si="242"/>
        <v>7.7338740880338497</v>
      </c>
    </row>
    <row r="1050" spans="1:63" x14ac:dyDescent="0.35">
      <c r="A1050" t="str">
        <f t="shared" si="238"/>
        <v>8412_Fabrication d'équipements électriques_1</v>
      </c>
      <c r="B1050" t="str">
        <f>INDEX(PDC!$F$1:$G$40,MATCH('RP2016'!C1050,PDC!F:F,0),MATCH(PDC!$G$1,PDC!$F$1:$G$1,0))</f>
        <v>Fabrication d'équipements électriques</v>
      </c>
      <c r="C1050" t="s">
        <v>210</v>
      </c>
      <c r="D1050" t="s">
        <v>141</v>
      </c>
      <c r="E1050" t="s">
        <v>199</v>
      </c>
      <c r="F1050" s="58">
        <v>5.0453795379538002</v>
      </c>
      <c r="G1050">
        <f t="shared" ref="G1050:G1080" si="243">F1050</f>
        <v>5.0453795379538002</v>
      </c>
      <c r="AA1050" s="77"/>
      <c r="AC1050" t="str">
        <f t="shared" si="239"/>
        <v>8418_Professeurs des écoles, instituteurs et assimilés_1</v>
      </c>
      <c r="AD1050" t="str">
        <f>INDEX(PDC!$I$1:$L$33,MATCH('RP2016'!AF1050,PDC!I:I,0),MATCH(PDC!$K$1,PDC!$I$1:$L$1,0))</f>
        <v>Professeurs des écoles, instituteurs et assimilés</v>
      </c>
      <c r="AE1050" t="s">
        <v>199</v>
      </c>
      <c r="AF1050" t="s">
        <v>103</v>
      </c>
      <c r="AG1050" t="s">
        <v>153</v>
      </c>
      <c r="AH1050" s="58">
        <v>329.65039856462602</v>
      </c>
      <c r="AI1050">
        <f t="shared" si="240"/>
        <v>329.65039856462602</v>
      </c>
      <c r="BE1050" t="str">
        <f t="shared" si="241"/>
        <v>8430_KZ_TP1_SEXE1</v>
      </c>
      <c r="BF1050">
        <v>1</v>
      </c>
      <c r="BG1050" t="s">
        <v>199</v>
      </c>
      <c r="BH1050" t="s">
        <v>223</v>
      </c>
      <c r="BI1050" t="s">
        <v>179</v>
      </c>
      <c r="BJ1050" s="61">
        <v>61.437926925027298</v>
      </c>
      <c r="BK1050" s="61">
        <f t="shared" si="242"/>
        <v>61.437926925027298</v>
      </c>
    </row>
    <row r="1051" spans="1:63" x14ac:dyDescent="0.35">
      <c r="A1051" t="str">
        <f t="shared" si="238"/>
        <v>8412_Fabrication d'équipements électriques_2</v>
      </c>
      <c r="B1051" t="str">
        <f>INDEX(PDC!$F$1:$G$40,MATCH('RP2016'!C1051,PDC!F:F,0),MATCH(PDC!$G$1,PDC!$F$1:$G$1,0))</f>
        <v>Fabrication d'équipements électriques</v>
      </c>
      <c r="C1051" t="s">
        <v>210</v>
      </c>
      <c r="D1051" t="s">
        <v>141</v>
      </c>
      <c r="E1051" t="s">
        <v>200</v>
      </c>
      <c r="F1051" s="58">
        <v>5.8861625124338701</v>
      </c>
      <c r="G1051">
        <f t="shared" si="243"/>
        <v>5.8861625124338701</v>
      </c>
      <c r="AA1051" s="77"/>
      <c r="AC1051" t="str">
        <f t="shared" si="239"/>
        <v>8418_Professeurs des écoles, instituteurs et assimilés_2</v>
      </c>
      <c r="AD1051" t="str">
        <f>INDEX(PDC!$I$1:$L$33,MATCH('RP2016'!AF1051,PDC!I:I,0),MATCH(PDC!$K$1,PDC!$I$1:$L$1,0))</f>
        <v>Professeurs des écoles, instituteurs et assimilés</v>
      </c>
      <c r="AE1051" t="s">
        <v>200</v>
      </c>
      <c r="AF1051" t="s">
        <v>103</v>
      </c>
      <c r="AG1051" t="s">
        <v>153</v>
      </c>
      <c r="AH1051" s="58">
        <v>254.10610636072499</v>
      </c>
      <c r="AI1051">
        <f t="shared" si="240"/>
        <v>254.10610636072499</v>
      </c>
      <c r="BE1051" t="str">
        <f t="shared" si="241"/>
        <v>8430_KZ_TP2_SEXE1</v>
      </c>
      <c r="BF1051">
        <v>1</v>
      </c>
      <c r="BG1051" t="s">
        <v>200</v>
      </c>
      <c r="BH1051" t="s">
        <v>223</v>
      </c>
      <c r="BI1051" t="s">
        <v>179</v>
      </c>
      <c r="BJ1051" s="61">
        <v>5.0901983353934703</v>
      </c>
      <c r="BK1051" s="61">
        <f t="shared" si="242"/>
        <v>5.0901983353934703</v>
      </c>
    </row>
    <row r="1052" spans="1:63" x14ac:dyDescent="0.35">
      <c r="A1052" t="str">
        <f t="shared" si="238"/>
        <v>8412_Fabrication de machines et équipements n.c.a._1</v>
      </c>
      <c r="B1052" t="str">
        <f>INDEX(PDC!$F$1:$G$40,MATCH('RP2016'!C1052,PDC!F:F,0),MATCH(PDC!$G$1,PDC!$F$1:$G$1,0))</f>
        <v>Fabrication de machines et équipements n.c.a.</v>
      </c>
      <c r="C1052" t="s">
        <v>211</v>
      </c>
      <c r="D1052" t="s">
        <v>141</v>
      </c>
      <c r="E1052" t="s">
        <v>199</v>
      </c>
      <c r="F1052" s="58">
        <v>512.82624150906304</v>
      </c>
      <c r="G1052">
        <f t="shared" si="243"/>
        <v>512.82624150906304</v>
      </c>
      <c r="AA1052" s="77"/>
      <c r="AC1052" t="str">
        <f t="shared" si="239"/>
        <v>8418_Professions intermédiaires de la santé et du travail social_1</v>
      </c>
      <c r="AD1052" t="str">
        <f>INDEX(PDC!$I$1:$L$33,MATCH('RP2016'!AF1052,PDC!I:I,0),MATCH(PDC!$K$1,PDC!$I$1:$L$1,0))</f>
        <v>Professions intermédiaires de la santé et du travail social</v>
      </c>
      <c r="AE1052" t="s">
        <v>199</v>
      </c>
      <c r="AF1052" t="s">
        <v>105</v>
      </c>
      <c r="AG1052" t="s">
        <v>153</v>
      </c>
      <c r="AH1052" s="58">
        <v>145.595140689098</v>
      </c>
      <c r="AI1052">
        <f t="shared" si="240"/>
        <v>145.595140689098</v>
      </c>
      <c r="BE1052" t="str">
        <f t="shared" si="241"/>
        <v>8430_LZ_TP1_SEXE1</v>
      </c>
      <c r="BF1052">
        <v>1</v>
      </c>
      <c r="BG1052" t="s">
        <v>199</v>
      </c>
      <c r="BH1052" t="s">
        <v>224</v>
      </c>
      <c r="BI1052" t="s">
        <v>179</v>
      </c>
      <c r="BJ1052" s="61">
        <v>63.278580808867197</v>
      </c>
      <c r="BK1052" s="61">
        <f t="shared" si="242"/>
        <v>63.278580808867197</v>
      </c>
    </row>
    <row r="1053" spans="1:63" x14ac:dyDescent="0.35">
      <c r="A1053" t="str">
        <f t="shared" si="238"/>
        <v>8412_Fabrication de machines et équipements n.c.a._2</v>
      </c>
      <c r="B1053" t="str">
        <f>INDEX(PDC!$F$1:$G$40,MATCH('RP2016'!C1053,PDC!F:F,0),MATCH(PDC!$G$1,PDC!$F$1:$G$1,0))</f>
        <v>Fabrication de machines et équipements n.c.a.</v>
      </c>
      <c r="C1053" t="s">
        <v>211</v>
      </c>
      <c r="D1053" t="s">
        <v>141</v>
      </c>
      <c r="E1053" t="s">
        <v>200</v>
      </c>
      <c r="F1053" s="58">
        <v>98.709536629909095</v>
      </c>
      <c r="G1053">
        <f t="shared" si="243"/>
        <v>98.709536629909095</v>
      </c>
      <c r="AA1053" s="77"/>
      <c r="AC1053" t="str">
        <f t="shared" si="239"/>
        <v>8418_Professions intermédiaires de la santé et du travail social_2</v>
      </c>
      <c r="AD1053" t="str">
        <f>INDEX(PDC!$I$1:$L$33,MATCH('RP2016'!AF1053,PDC!I:I,0),MATCH(PDC!$K$1,PDC!$I$1:$L$1,0))</f>
        <v>Professions intermédiaires de la santé et du travail social</v>
      </c>
      <c r="AE1053" t="s">
        <v>200</v>
      </c>
      <c r="AF1053" t="s">
        <v>105</v>
      </c>
      <c r="AG1053" t="s">
        <v>153</v>
      </c>
      <c r="AH1053" s="58">
        <v>624.78562443164697</v>
      </c>
      <c r="AI1053">
        <f t="shared" si="240"/>
        <v>624.78562443164697</v>
      </c>
      <c r="BE1053" t="str">
        <f t="shared" si="241"/>
        <v>8430_LZ_TP2_SEXE1</v>
      </c>
      <c r="BF1053">
        <v>1</v>
      </c>
      <c r="BG1053" t="s">
        <v>200</v>
      </c>
      <c r="BH1053" t="s">
        <v>224</v>
      </c>
      <c r="BI1053" t="s">
        <v>179</v>
      </c>
      <c r="BJ1053" s="61">
        <v>6.2769094566869601</v>
      </c>
      <c r="BK1053" s="61">
        <f t="shared" si="242"/>
        <v>6.2769094566869601</v>
      </c>
    </row>
    <row r="1054" spans="1:63" x14ac:dyDescent="0.35">
      <c r="A1054" t="str">
        <f t="shared" si="238"/>
        <v>8412_Fabrication de matériels de transport_1</v>
      </c>
      <c r="B1054" t="str">
        <f>INDEX(PDC!$F$1:$G$40,MATCH('RP2016'!C1054,PDC!F:F,0),MATCH(PDC!$G$1,PDC!$F$1:$G$1,0))</f>
        <v>Fabrication de matériels de transport</v>
      </c>
      <c r="C1054" t="s">
        <v>212</v>
      </c>
      <c r="D1054" t="s">
        <v>141</v>
      </c>
      <c r="E1054" t="s">
        <v>199</v>
      </c>
      <c r="F1054" s="58">
        <v>223.404957217104</v>
      </c>
      <c r="G1054">
        <f t="shared" si="243"/>
        <v>223.404957217104</v>
      </c>
      <c r="AA1054" s="77"/>
      <c r="AC1054" t="str">
        <f t="shared" si="239"/>
        <v>8418_Clergé, religieux_1</v>
      </c>
      <c r="AD1054" t="str">
        <f>INDEX(PDC!$I$1:$L$33,MATCH('RP2016'!AF1054,PDC!I:I,0),MATCH(PDC!$K$1,PDC!$I$1:$L$1,0))</f>
        <v>Clergé, religieux</v>
      </c>
      <c r="AE1054" t="s">
        <v>199</v>
      </c>
      <c r="AF1054" t="s">
        <v>292</v>
      </c>
      <c r="AG1054" t="s">
        <v>153</v>
      </c>
      <c r="AH1054" s="58">
        <v>3.19008724007245</v>
      </c>
      <c r="AI1054" t="str">
        <f t="shared" si="240"/>
        <v>(s)</v>
      </c>
      <c r="BE1054" t="str">
        <f t="shared" si="241"/>
        <v>8430_MN_TP1_SEXE1</v>
      </c>
      <c r="BF1054">
        <v>1</v>
      </c>
      <c r="BG1054" t="s">
        <v>199</v>
      </c>
      <c r="BH1054" t="s">
        <v>320</v>
      </c>
      <c r="BI1054" t="s">
        <v>179</v>
      </c>
      <c r="BJ1054" s="61">
        <v>558.22038615972394</v>
      </c>
      <c r="BK1054" s="61">
        <f t="shared" si="242"/>
        <v>558.22038615972394</v>
      </c>
    </row>
    <row r="1055" spans="1:63" x14ac:dyDescent="0.35">
      <c r="A1055" t="str">
        <f t="shared" si="238"/>
        <v>8412_Fabrication de matériels de transport_2</v>
      </c>
      <c r="B1055" t="str">
        <f>INDEX(PDC!$F$1:$G$40,MATCH('RP2016'!C1055,PDC!F:F,0),MATCH(PDC!$G$1,PDC!$F$1:$G$1,0))</f>
        <v>Fabrication de matériels de transport</v>
      </c>
      <c r="C1055" t="s">
        <v>212</v>
      </c>
      <c r="D1055" t="s">
        <v>141</v>
      </c>
      <c r="E1055" t="s">
        <v>200</v>
      </c>
      <c r="F1055" s="58">
        <v>35.211591566606501</v>
      </c>
      <c r="G1055">
        <f t="shared" si="243"/>
        <v>35.211591566606501</v>
      </c>
      <c r="AA1055" s="77"/>
      <c r="AC1055" t="str">
        <f t="shared" si="239"/>
        <v>8418_Professions intermédiaires administratives de la Fonction Publique_1</v>
      </c>
      <c r="AD1055" t="str">
        <f>INDEX(PDC!$I$1:$L$33,MATCH('RP2016'!AF1055,PDC!I:I,0),MATCH(PDC!$K$1,PDC!$I$1:$L$1,0))</f>
        <v>Professions intermédiaires administratives de la Fonction Publique</v>
      </c>
      <c r="AE1055" t="s">
        <v>199</v>
      </c>
      <c r="AF1055" t="s">
        <v>278</v>
      </c>
      <c r="AG1055" t="s">
        <v>153</v>
      </c>
      <c r="AH1055" s="58">
        <v>33.899732514051898</v>
      </c>
      <c r="AI1055">
        <f t="shared" si="240"/>
        <v>33.899732514051898</v>
      </c>
      <c r="BE1055" t="str">
        <f t="shared" si="241"/>
        <v>8430_MN_TP2_SEXE1</v>
      </c>
      <c r="BF1055">
        <v>1</v>
      </c>
      <c r="BG1055" t="s">
        <v>200</v>
      </c>
      <c r="BH1055" t="s">
        <v>320</v>
      </c>
      <c r="BI1055" t="s">
        <v>179</v>
      </c>
      <c r="BJ1055" s="61">
        <v>74.6459174294733</v>
      </c>
      <c r="BK1055" s="61">
        <f t="shared" si="242"/>
        <v>74.6459174294733</v>
      </c>
    </row>
    <row r="1056" spans="1:63" x14ac:dyDescent="0.35">
      <c r="A1056" t="str">
        <f t="shared" si="238"/>
        <v>8412_Autres industries manufacturières ; réparation et installation de machines et d'équipements_1</v>
      </c>
      <c r="B1056" t="str">
        <f>INDEX(PDC!$F$1:$G$40,MATCH('RP2016'!C1056,PDC!F:F,0),MATCH(PDC!$G$1,PDC!$F$1:$G$1,0))</f>
        <v>Autres industries manufacturières ; réparation et installation de machines et d'équipements</v>
      </c>
      <c r="C1056" t="s">
        <v>213</v>
      </c>
      <c r="D1056" t="s">
        <v>141</v>
      </c>
      <c r="E1056" t="s">
        <v>199</v>
      </c>
      <c r="F1056" s="58">
        <v>200.124610724218</v>
      </c>
      <c r="G1056">
        <f t="shared" si="243"/>
        <v>200.124610724218</v>
      </c>
      <c r="AA1056" s="77"/>
      <c r="AC1056" t="str">
        <f t="shared" si="239"/>
        <v>8418_Professions intermédiaires administratives de la Fonction Publique_2</v>
      </c>
      <c r="AD1056" t="str">
        <f>INDEX(PDC!$I$1:$L$33,MATCH('RP2016'!AF1056,PDC!I:I,0),MATCH(PDC!$K$1,PDC!$I$1:$L$1,0))</f>
        <v>Professions intermédiaires administratives de la Fonction Publique</v>
      </c>
      <c r="AE1056" t="s">
        <v>200</v>
      </c>
      <c r="AF1056" t="s">
        <v>278</v>
      </c>
      <c r="AG1056" t="s">
        <v>153</v>
      </c>
      <c r="AH1056" s="58">
        <v>51.601927796562698</v>
      </c>
      <c r="AI1056">
        <f t="shared" si="240"/>
        <v>51.601927796562698</v>
      </c>
      <c r="BE1056" t="str">
        <f t="shared" si="241"/>
        <v>8430_OQ_TP1_SEXE1</v>
      </c>
      <c r="BF1056">
        <v>1</v>
      </c>
      <c r="BG1056" t="s">
        <v>199</v>
      </c>
      <c r="BH1056" t="s">
        <v>321</v>
      </c>
      <c r="BI1056" t="s">
        <v>179</v>
      </c>
      <c r="BJ1056" s="61">
        <v>778.84949146553799</v>
      </c>
      <c r="BK1056" s="61">
        <f t="shared" si="242"/>
        <v>778.84949146553799</v>
      </c>
    </row>
    <row r="1057" spans="1:63" x14ac:dyDescent="0.35">
      <c r="A1057" t="str">
        <f t="shared" si="238"/>
        <v>8412_Autres industries manufacturières ; réparation et installation de machines et d'équipements_2</v>
      </c>
      <c r="B1057" t="str">
        <f>INDEX(PDC!$F$1:$G$40,MATCH('RP2016'!C1057,PDC!F:F,0),MATCH(PDC!$G$1,PDC!$F$1:$G$1,0))</f>
        <v>Autres industries manufacturières ; réparation et installation de machines et d'équipements</v>
      </c>
      <c r="C1057" t="s">
        <v>213</v>
      </c>
      <c r="D1057" t="s">
        <v>141</v>
      </c>
      <c r="E1057" t="s">
        <v>200</v>
      </c>
      <c r="F1057" s="58">
        <v>53.8536335432402</v>
      </c>
      <c r="G1057">
        <f t="shared" si="243"/>
        <v>53.8536335432402</v>
      </c>
      <c r="AC1057" t="str">
        <f t="shared" si="239"/>
        <v>8418_Professions intermédiaires administratives et commerciales des entreprises_1</v>
      </c>
      <c r="AD1057" t="str">
        <f>INDEX(PDC!$I$1:$L$33,MATCH('RP2016'!AF1057,PDC!I:I,0),MATCH(PDC!$K$1,PDC!$I$1:$L$1,0))</f>
        <v>Professions intermédiaires administratives et commerciales des entreprises</v>
      </c>
      <c r="AE1057" t="s">
        <v>199</v>
      </c>
      <c r="AF1057" t="s">
        <v>279</v>
      </c>
      <c r="AG1057" t="s">
        <v>153</v>
      </c>
      <c r="AH1057" s="58">
        <v>794.37606486478001</v>
      </c>
      <c r="AI1057">
        <f t="shared" si="240"/>
        <v>794.37606486478001</v>
      </c>
      <c r="BE1057" t="str">
        <f t="shared" si="241"/>
        <v>8430_OQ_TP2_SEXE1</v>
      </c>
      <c r="BF1057">
        <v>1</v>
      </c>
      <c r="BG1057" t="s">
        <v>200</v>
      </c>
      <c r="BH1057" t="s">
        <v>321</v>
      </c>
      <c r="BI1057" t="s">
        <v>179</v>
      </c>
      <c r="BJ1057" s="61">
        <v>130.90590042843601</v>
      </c>
      <c r="BK1057" s="61">
        <f t="shared" si="242"/>
        <v>130.90590042843601</v>
      </c>
    </row>
    <row r="1058" spans="1:63" x14ac:dyDescent="0.35">
      <c r="A1058" t="str">
        <f t="shared" si="238"/>
        <v>8412_Production et distribution d'électricité, de gaz, de vapeur et d'air conditionné_1</v>
      </c>
      <c r="B1058" t="str">
        <f>INDEX(PDC!$F$1:$G$40,MATCH('RP2016'!C1058,PDC!F:F,0),MATCH(PDC!$G$1,PDC!$F$1:$G$1,0))</f>
        <v>Production et distribution d'électricité, de gaz, de vapeur et d'air conditionné</v>
      </c>
      <c r="C1058" t="s">
        <v>214</v>
      </c>
      <c r="D1058" t="s">
        <v>141</v>
      </c>
      <c r="E1058" t="s">
        <v>199</v>
      </c>
      <c r="F1058" s="58">
        <v>39.5904134334207</v>
      </c>
      <c r="G1058">
        <f t="shared" si="243"/>
        <v>39.5904134334207</v>
      </c>
      <c r="AC1058" t="str">
        <f t="shared" si="239"/>
        <v>8418_Professions intermédiaires administratives et commerciales des entreprises_2</v>
      </c>
      <c r="AD1058" t="str">
        <f>INDEX(PDC!$I$1:$L$33,MATCH('RP2016'!AF1058,PDC!I:I,0),MATCH(PDC!$K$1,PDC!$I$1:$L$1,0))</f>
        <v>Professions intermédiaires administratives et commerciales des entreprises</v>
      </c>
      <c r="AE1058" t="s">
        <v>200</v>
      </c>
      <c r="AF1058" t="s">
        <v>279</v>
      </c>
      <c r="AG1058" t="s">
        <v>153</v>
      </c>
      <c r="AH1058" s="58">
        <v>1267.5706373502601</v>
      </c>
      <c r="AI1058">
        <f t="shared" si="240"/>
        <v>1267.5706373502601</v>
      </c>
      <c r="BE1058" t="str">
        <f t="shared" si="241"/>
        <v>8430_RU_TP1_SEXE1</v>
      </c>
      <c r="BF1058">
        <v>1</v>
      </c>
      <c r="BG1058" t="s">
        <v>199</v>
      </c>
      <c r="BH1058" t="s">
        <v>322</v>
      </c>
      <c r="BI1058" t="s">
        <v>179</v>
      </c>
      <c r="BJ1058" s="61">
        <v>53.848898479122099</v>
      </c>
      <c r="BK1058" s="61">
        <f t="shared" si="242"/>
        <v>53.848898479122099</v>
      </c>
    </row>
    <row r="1059" spans="1:63" x14ac:dyDescent="0.35">
      <c r="A1059" t="str">
        <f t="shared" si="238"/>
        <v>8412_Production et distribution d'électricité, de gaz, de vapeur et d'air conditionné_2</v>
      </c>
      <c r="B1059" t="str">
        <f>INDEX(PDC!$F$1:$G$40,MATCH('RP2016'!C1059,PDC!F:F,0),MATCH(PDC!$G$1,PDC!$F$1:$G$1,0))</f>
        <v>Production et distribution d'électricité, de gaz, de vapeur et d'air conditionné</v>
      </c>
      <c r="C1059" t="s">
        <v>214</v>
      </c>
      <c r="D1059" t="s">
        <v>141</v>
      </c>
      <c r="E1059" t="s">
        <v>200</v>
      </c>
      <c r="F1059" s="58">
        <v>7.8051603997296404</v>
      </c>
      <c r="G1059">
        <f t="shared" si="243"/>
        <v>7.8051603997296404</v>
      </c>
      <c r="AC1059" t="str">
        <f t="shared" si="239"/>
        <v>8418_Techniciens_1</v>
      </c>
      <c r="AD1059" t="str">
        <f>INDEX(PDC!$I$1:$L$33,MATCH('RP2016'!AF1059,PDC!I:I,0),MATCH(PDC!$K$1,PDC!$I$1:$L$1,0))</f>
        <v>Techniciens</v>
      </c>
      <c r="AE1059" t="s">
        <v>199</v>
      </c>
      <c r="AF1059" t="s">
        <v>280</v>
      </c>
      <c r="AG1059" t="s">
        <v>153</v>
      </c>
      <c r="AH1059" s="58">
        <v>594.69662525331898</v>
      </c>
      <c r="AI1059">
        <f t="shared" si="240"/>
        <v>594.69662525331898</v>
      </c>
      <c r="BE1059" t="str">
        <f t="shared" si="241"/>
        <v>8430_RU_TP2_SEXE1</v>
      </c>
      <c r="BF1059">
        <v>1</v>
      </c>
      <c r="BG1059" t="s">
        <v>200</v>
      </c>
      <c r="BH1059" t="s">
        <v>322</v>
      </c>
      <c r="BI1059" t="s">
        <v>179</v>
      </c>
      <c r="BJ1059" s="61">
        <v>27.714566318327702</v>
      </c>
      <c r="BK1059" s="61">
        <f t="shared" si="242"/>
        <v>27.714566318327702</v>
      </c>
    </row>
    <row r="1060" spans="1:63" x14ac:dyDescent="0.35">
      <c r="A1060" t="str">
        <f t="shared" si="238"/>
        <v>8412_Production et distribution d'eau ; assainissement, gestion des déchets et dépollution_1</v>
      </c>
      <c r="B1060" t="str">
        <f>INDEX(PDC!$F$1:$G$40,MATCH('RP2016'!C1060,PDC!F:F,0),MATCH(PDC!$G$1,PDC!$F$1:$G$1,0))</f>
        <v>Production et distribution d'eau ; assainissement, gestion des déchets et dépollution</v>
      </c>
      <c r="C1060" t="s">
        <v>215</v>
      </c>
      <c r="D1060" t="s">
        <v>141</v>
      </c>
      <c r="E1060" t="s">
        <v>199</v>
      </c>
      <c r="F1060" s="58">
        <v>172.68640766218701</v>
      </c>
      <c r="G1060">
        <f t="shared" si="243"/>
        <v>172.68640766218701</v>
      </c>
      <c r="AC1060" t="str">
        <f t="shared" si="239"/>
        <v>8418_Techniciens_2</v>
      </c>
      <c r="AD1060" t="str">
        <f>INDEX(PDC!$I$1:$L$33,MATCH('RP2016'!AF1060,PDC!I:I,0),MATCH(PDC!$K$1,PDC!$I$1:$L$1,0))</f>
        <v>Techniciens</v>
      </c>
      <c r="AE1060" t="s">
        <v>200</v>
      </c>
      <c r="AF1060" t="s">
        <v>280</v>
      </c>
      <c r="AG1060" t="s">
        <v>153</v>
      </c>
      <c r="AH1060" s="58">
        <v>68.471756764632602</v>
      </c>
      <c r="AI1060">
        <f t="shared" si="240"/>
        <v>68.471756764632602</v>
      </c>
      <c r="BE1060" t="str">
        <f t="shared" si="241"/>
        <v>8431_AZ_TP1_SEXE1</v>
      </c>
      <c r="BF1060">
        <v>1</v>
      </c>
      <c r="BG1060" t="s">
        <v>199</v>
      </c>
      <c r="BH1060" t="s">
        <v>198</v>
      </c>
      <c r="BI1060" t="s">
        <v>183</v>
      </c>
      <c r="BJ1060" s="61">
        <v>1160.28163829301</v>
      </c>
      <c r="BK1060" s="61">
        <f t="shared" si="242"/>
        <v>1160.28163829301</v>
      </c>
    </row>
    <row r="1061" spans="1:63" x14ac:dyDescent="0.35">
      <c r="A1061" t="str">
        <f t="shared" si="238"/>
        <v>8412_Production et distribution d'eau ; assainissement, gestion des déchets et dépollution_2</v>
      </c>
      <c r="B1061" t="str">
        <f>INDEX(PDC!$F$1:$G$40,MATCH('RP2016'!C1061,PDC!F:F,0),MATCH(PDC!$G$1,PDC!$F$1:$G$1,0))</f>
        <v>Production et distribution d'eau ; assainissement, gestion des déchets et dépollution</v>
      </c>
      <c r="C1061" t="s">
        <v>215</v>
      </c>
      <c r="D1061" t="s">
        <v>141</v>
      </c>
      <c r="E1061" t="s">
        <v>200</v>
      </c>
      <c r="F1061" s="58">
        <v>21.0392485929472</v>
      </c>
      <c r="G1061">
        <f t="shared" si="243"/>
        <v>21.0392485929472</v>
      </c>
      <c r="AC1061" t="str">
        <f t="shared" si="239"/>
        <v>8418_Contremaîtres, agents de maîtrise_1</v>
      </c>
      <c r="AD1061" t="str">
        <f>INDEX(PDC!$I$1:$L$33,MATCH('RP2016'!AF1061,PDC!I:I,0),MATCH(PDC!$K$1,PDC!$I$1:$L$1,0))</f>
        <v>Contremaîtres, agents de maîtrise</v>
      </c>
      <c r="AE1061" t="s">
        <v>199</v>
      </c>
      <c r="AF1061" t="s">
        <v>281</v>
      </c>
      <c r="AG1061" t="s">
        <v>153</v>
      </c>
      <c r="AH1061" s="58">
        <v>531.19580339490005</v>
      </c>
      <c r="AI1061">
        <f t="shared" si="240"/>
        <v>531.19580339490005</v>
      </c>
      <c r="BE1061" t="str">
        <f t="shared" si="241"/>
        <v>8431_AZ_TP2_SEXE1</v>
      </c>
      <c r="BF1061">
        <v>1</v>
      </c>
      <c r="BG1061" t="s">
        <v>200</v>
      </c>
      <c r="BH1061" t="s">
        <v>198</v>
      </c>
      <c r="BI1061" t="s">
        <v>183</v>
      </c>
      <c r="BJ1061" s="61">
        <v>225.18342985234599</v>
      </c>
      <c r="BK1061" s="61">
        <f t="shared" si="242"/>
        <v>225.18342985234599</v>
      </c>
    </row>
    <row r="1062" spans="1:63" x14ac:dyDescent="0.35">
      <c r="A1062" t="str">
        <f t="shared" si="238"/>
        <v>8412_Construction _1</v>
      </c>
      <c r="B1062" t="str">
        <f>INDEX(PDC!$F$1:$G$40,MATCH('RP2016'!C1062,PDC!F:F,0),MATCH(PDC!$G$1,PDC!$F$1:$G$1,0))</f>
        <v xml:space="preserve">Construction </v>
      </c>
      <c r="C1062" t="s">
        <v>216</v>
      </c>
      <c r="D1062" t="s">
        <v>141</v>
      </c>
      <c r="E1062" t="s">
        <v>199</v>
      </c>
      <c r="F1062" s="58">
        <v>1718.6978000506899</v>
      </c>
      <c r="G1062">
        <f t="shared" si="243"/>
        <v>1718.6978000506899</v>
      </c>
      <c r="AC1062" t="str">
        <f t="shared" si="239"/>
        <v>8418_Contremaîtres, agents de maîtrise_2</v>
      </c>
      <c r="AD1062" t="str">
        <f>INDEX(PDC!$I$1:$L$33,MATCH('RP2016'!AF1062,PDC!I:I,0),MATCH(PDC!$K$1,PDC!$I$1:$L$1,0))</f>
        <v>Contremaîtres, agents de maîtrise</v>
      </c>
      <c r="AE1062" t="s">
        <v>200</v>
      </c>
      <c r="AF1062" t="s">
        <v>281</v>
      </c>
      <c r="AG1062" t="s">
        <v>153</v>
      </c>
      <c r="AH1062" s="58">
        <v>60.838672788642498</v>
      </c>
      <c r="AI1062">
        <f t="shared" si="240"/>
        <v>60.838672788642498</v>
      </c>
      <c r="BE1062" t="str">
        <f t="shared" si="241"/>
        <v>8431_C1_TP1_SEXE1</v>
      </c>
      <c r="BF1062">
        <v>1</v>
      </c>
      <c r="BG1062" t="s">
        <v>199</v>
      </c>
      <c r="BH1062" t="s">
        <v>314</v>
      </c>
      <c r="BI1062" t="s">
        <v>183</v>
      </c>
      <c r="BJ1062" s="61">
        <v>2269.58280869397</v>
      </c>
      <c r="BK1062" s="61">
        <f t="shared" si="242"/>
        <v>2269.58280869397</v>
      </c>
    </row>
    <row r="1063" spans="1:63" x14ac:dyDescent="0.35">
      <c r="A1063" t="str">
        <f t="shared" si="238"/>
        <v>8412_Construction _2</v>
      </c>
      <c r="B1063" t="str">
        <f>INDEX(PDC!$F$1:$G$40,MATCH('RP2016'!C1063,PDC!F:F,0),MATCH(PDC!$G$1,PDC!$F$1:$G$1,0))</f>
        <v xml:space="preserve">Construction </v>
      </c>
      <c r="C1063" t="s">
        <v>216</v>
      </c>
      <c r="D1063" t="s">
        <v>141</v>
      </c>
      <c r="E1063" t="s">
        <v>200</v>
      </c>
      <c r="F1063" s="58">
        <v>212.706942033258</v>
      </c>
      <c r="G1063">
        <f t="shared" si="243"/>
        <v>212.706942033258</v>
      </c>
      <c r="AC1063" t="str">
        <f t="shared" si="239"/>
        <v>8418_Employés civils et agents de service de la Fonction Publique_1</v>
      </c>
      <c r="AD1063" t="str">
        <f>INDEX(PDC!$I$1:$L$33,MATCH('RP2016'!AF1063,PDC!I:I,0),MATCH(PDC!$K$1,PDC!$I$1:$L$1,0))</f>
        <v>Employés civils et agents de service de la Fonction Publique</v>
      </c>
      <c r="AE1063" t="s">
        <v>199</v>
      </c>
      <c r="AF1063" t="s">
        <v>282</v>
      </c>
      <c r="AG1063" t="s">
        <v>153</v>
      </c>
      <c r="AH1063" s="58">
        <v>258.56768398711199</v>
      </c>
      <c r="AI1063">
        <f t="shared" si="240"/>
        <v>258.56768398711199</v>
      </c>
      <c r="BE1063" t="str">
        <f t="shared" si="241"/>
        <v>8431_C1_TP2_SEXE1</v>
      </c>
      <c r="BF1063">
        <v>1</v>
      </c>
      <c r="BG1063" t="s">
        <v>200</v>
      </c>
      <c r="BH1063" t="s">
        <v>314</v>
      </c>
      <c r="BI1063" t="s">
        <v>183</v>
      </c>
      <c r="BJ1063" s="61">
        <v>115.155633957747</v>
      </c>
      <c r="BK1063" s="61">
        <f t="shared" si="242"/>
        <v>115.155633957747</v>
      </c>
    </row>
    <row r="1064" spans="1:63" x14ac:dyDescent="0.35">
      <c r="A1064" t="str">
        <f t="shared" si="238"/>
        <v>8412_Commerce ; réparation d'automobiles et de motocycles_1</v>
      </c>
      <c r="B1064" t="str">
        <f>INDEX(PDC!$F$1:$G$40,MATCH('RP2016'!C1064,PDC!F:F,0),MATCH(PDC!$G$1,PDC!$F$1:$G$1,0))</f>
        <v>Commerce ; réparation d'automobiles et de motocycles</v>
      </c>
      <c r="C1064" t="s">
        <v>217</v>
      </c>
      <c r="D1064" t="s">
        <v>141</v>
      </c>
      <c r="E1064" t="s">
        <v>199</v>
      </c>
      <c r="F1064" s="58">
        <v>1433.49726934504</v>
      </c>
      <c r="G1064">
        <f t="shared" si="243"/>
        <v>1433.49726934504</v>
      </c>
      <c r="AC1064" t="str">
        <f t="shared" si="239"/>
        <v>8418_Employés civils et agents de service de la Fonction Publique_2</v>
      </c>
      <c r="AD1064" t="str">
        <f>INDEX(PDC!$I$1:$L$33,MATCH('RP2016'!AF1064,PDC!I:I,0),MATCH(PDC!$K$1,PDC!$I$1:$L$1,0))</f>
        <v>Employés civils et agents de service de la Fonction Publique</v>
      </c>
      <c r="AE1064" t="s">
        <v>200</v>
      </c>
      <c r="AF1064" t="s">
        <v>282</v>
      </c>
      <c r="AG1064" t="s">
        <v>153</v>
      </c>
      <c r="AH1064" s="58">
        <v>1051.09689661636</v>
      </c>
      <c r="AI1064">
        <f t="shared" si="240"/>
        <v>1051.09689661636</v>
      </c>
      <c r="BE1064" t="str">
        <f t="shared" si="241"/>
        <v>8431_C2_TP1_SEXE1</v>
      </c>
      <c r="BF1064">
        <v>1</v>
      </c>
      <c r="BG1064" t="s">
        <v>199</v>
      </c>
      <c r="BH1064" t="s">
        <v>323</v>
      </c>
      <c r="BI1064" t="s">
        <v>183</v>
      </c>
      <c r="BJ1064" s="61">
        <v>5.0209833196137099</v>
      </c>
      <c r="BK1064" s="61">
        <f t="shared" si="242"/>
        <v>5.0209833196137099</v>
      </c>
    </row>
    <row r="1065" spans="1:63" x14ac:dyDescent="0.35">
      <c r="A1065" t="str">
        <f t="shared" si="238"/>
        <v>8412_Commerce ; réparation d'automobiles et de motocycles_2</v>
      </c>
      <c r="B1065" t="str">
        <f>INDEX(PDC!$F$1:$G$40,MATCH('RP2016'!C1065,PDC!F:F,0),MATCH(PDC!$G$1,PDC!$F$1:$G$1,0))</f>
        <v>Commerce ; réparation d'automobiles et de motocycles</v>
      </c>
      <c r="C1065" t="s">
        <v>217</v>
      </c>
      <c r="D1065" t="s">
        <v>141</v>
      </c>
      <c r="E1065" t="s">
        <v>200</v>
      </c>
      <c r="F1065" s="58">
        <v>1423.1454043144199</v>
      </c>
      <c r="G1065">
        <f t="shared" si="243"/>
        <v>1423.1454043144199</v>
      </c>
      <c r="AC1065" t="str">
        <f t="shared" si="239"/>
        <v>8418_Policiers et militaires_1</v>
      </c>
      <c r="AD1065" t="str">
        <f>INDEX(PDC!$I$1:$L$33,MATCH('RP2016'!AF1065,PDC!I:I,0),MATCH(PDC!$K$1,PDC!$I$1:$L$1,0))</f>
        <v>Policiers et militaires</v>
      </c>
      <c r="AE1065" t="s">
        <v>199</v>
      </c>
      <c r="AF1065" t="s">
        <v>283</v>
      </c>
      <c r="AG1065" t="s">
        <v>153</v>
      </c>
      <c r="AH1065" s="58">
        <v>221.17638099525999</v>
      </c>
      <c r="AI1065">
        <f t="shared" si="240"/>
        <v>221.17638099525999</v>
      </c>
      <c r="BE1065" t="str">
        <f t="shared" si="241"/>
        <v>8431_C3_TP1_SEXE1</v>
      </c>
      <c r="BF1065">
        <v>1</v>
      </c>
      <c r="BG1065" t="s">
        <v>199</v>
      </c>
      <c r="BH1065" t="s">
        <v>315</v>
      </c>
      <c r="BI1065" t="s">
        <v>183</v>
      </c>
      <c r="BJ1065" s="61">
        <v>2121.5099668441899</v>
      </c>
      <c r="BK1065" s="61">
        <f t="shared" si="242"/>
        <v>2121.5099668441899</v>
      </c>
    </row>
    <row r="1066" spans="1:63" x14ac:dyDescent="0.35">
      <c r="A1066" t="str">
        <f t="shared" si="238"/>
        <v>8412_Transports et entreposage _1</v>
      </c>
      <c r="B1066" t="str">
        <f>INDEX(PDC!$F$1:$G$40,MATCH('RP2016'!C1066,PDC!F:F,0),MATCH(PDC!$G$1,PDC!$F$1:$G$1,0))</f>
        <v xml:space="preserve">Transports et entreposage </v>
      </c>
      <c r="C1066" t="s">
        <v>218</v>
      </c>
      <c r="D1066" t="s">
        <v>141</v>
      </c>
      <c r="E1066" t="s">
        <v>199</v>
      </c>
      <c r="F1066" s="58">
        <v>650.88476928603802</v>
      </c>
      <c r="G1066">
        <f t="shared" si="243"/>
        <v>650.88476928603802</v>
      </c>
      <c r="AC1066" t="str">
        <f t="shared" si="239"/>
        <v>8418_Policiers et militaires_2</v>
      </c>
      <c r="AD1066" t="str">
        <f>INDEX(PDC!$I$1:$L$33,MATCH('RP2016'!AF1066,PDC!I:I,0),MATCH(PDC!$K$1,PDC!$I$1:$L$1,0))</f>
        <v>Policiers et militaires</v>
      </c>
      <c r="AE1066" t="s">
        <v>200</v>
      </c>
      <c r="AF1066" t="s">
        <v>283</v>
      </c>
      <c r="AG1066" t="s">
        <v>153</v>
      </c>
      <c r="AH1066" s="58">
        <v>41.690717267143803</v>
      </c>
      <c r="AI1066">
        <f t="shared" si="240"/>
        <v>41.690717267143803</v>
      </c>
      <c r="BE1066" t="str">
        <f t="shared" si="241"/>
        <v>8431_C3_TP2_SEXE1</v>
      </c>
      <c r="BF1066">
        <v>1</v>
      </c>
      <c r="BG1066" t="s">
        <v>200</v>
      </c>
      <c r="BH1066" t="s">
        <v>315</v>
      </c>
      <c r="BI1066" t="s">
        <v>183</v>
      </c>
      <c r="BJ1066" s="61">
        <v>55.903635851405198</v>
      </c>
      <c r="BK1066" s="61">
        <f t="shared" si="242"/>
        <v>55.903635851405198</v>
      </c>
    </row>
    <row r="1067" spans="1:63" x14ac:dyDescent="0.35">
      <c r="A1067" t="str">
        <f t="shared" si="238"/>
        <v>8412_Transports et entreposage _2</v>
      </c>
      <c r="B1067" t="str">
        <f>INDEX(PDC!$F$1:$G$40,MATCH('RP2016'!C1067,PDC!F:F,0),MATCH(PDC!$G$1,PDC!$F$1:$G$1,0))</f>
        <v xml:space="preserve">Transports et entreposage </v>
      </c>
      <c r="C1067" t="s">
        <v>218</v>
      </c>
      <c r="D1067" t="s">
        <v>141</v>
      </c>
      <c r="E1067" t="s">
        <v>200</v>
      </c>
      <c r="F1067" s="58">
        <v>249.49545773559799</v>
      </c>
      <c r="G1067">
        <f t="shared" si="243"/>
        <v>249.49545773559799</v>
      </c>
      <c r="AC1067" t="str">
        <f t="shared" si="239"/>
        <v>8418_Employés administratifs d'entreprise_1</v>
      </c>
      <c r="AD1067" t="str">
        <f>INDEX(PDC!$I$1:$L$33,MATCH('RP2016'!AF1067,PDC!I:I,0),MATCH(PDC!$K$1,PDC!$I$1:$L$1,0))</f>
        <v>Employés administratifs d'entreprise</v>
      </c>
      <c r="AE1067" t="s">
        <v>199</v>
      </c>
      <c r="AF1067" t="s">
        <v>284</v>
      </c>
      <c r="AG1067" t="s">
        <v>153</v>
      </c>
      <c r="AH1067" s="58">
        <v>235.05672119456699</v>
      </c>
      <c r="AI1067">
        <f t="shared" si="240"/>
        <v>235.05672119456699</v>
      </c>
      <c r="BE1067" t="str">
        <f t="shared" si="241"/>
        <v>8431_C4_TP1_SEXE1</v>
      </c>
      <c r="BF1067">
        <v>1</v>
      </c>
      <c r="BG1067" t="s">
        <v>199</v>
      </c>
      <c r="BH1067" t="s">
        <v>316</v>
      </c>
      <c r="BI1067" t="s">
        <v>183</v>
      </c>
      <c r="BJ1067" s="61">
        <v>1179.23204563326</v>
      </c>
      <c r="BK1067" s="61">
        <f t="shared" si="242"/>
        <v>1179.23204563326</v>
      </c>
    </row>
    <row r="1068" spans="1:63" x14ac:dyDescent="0.35">
      <c r="A1068" t="str">
        <f t="shared" si="238"/>
        <v>8412_Hébergement et restauration_1</v>
      </c>
      <c r="B1068" t="str">
        <f>INDEX(PDC!$F$1:$G$40,MATCH('RP2016'!C1068,PDC!F:F,0),MATCH(PDC!$G$1,PDC!$F$1:$G$1,0))</f>
        <v>Hébergement et restauration</v>
      </c>
      <c r="C1068" t="s">
        <v>219</v>
      </c>
      <c r="D1068" t="s">
        <v>141</v>
      </c>
      <c r="E1068" t="s">
        <v>199</v>
      </c>
      <c r="F1068" s="58">
        <v>175.01278404876399</v>
      </c>
      <c r="G1068">
        <f t="shared" si="243"/>
        <v>175.01278404876399</v>
      </c>
      <c r="AC1068" t="str">
        <f t="shared" si="239"/>
        <v>8418_Employés administratifs d'entreprise_2</v>
      </c>
      <c r="AD1068" t="str">
        <f>INDEX(PDC!$I$1:$L$33,MATCH('RP2016'!AF1068,PDC!I:I,0),MATCH(PDC!$K$1,PDC!$I$1:$L$1,0))</f>
        <v>Employés administratifs d'entreprise</v>
      </c>
      <c r="AE1068" t="s">
        <v>200</v>
      </c>
      <c r="AF1068" t="s">
        <v>284</v>
      </c>
      <c r="AG1068" t="s">
        <v>153</v>
      </c>
      <c r="AH1068" s="58">
        <v>1314.68935351148</v>
      </c>
      <c r="AI1068">
        <f t="shared" si="240"/>
        <v>1314.68935351148</v>
      </c>
      <c r="BE1068" t="str">
        <f t="shared" si="241"/>
        <v>8431_C4_TP2_SEXE1</v>
      </c>
      <c r="BF1068">
        <v>1</v>
      </c>
      <c r="BG1068" t="s">
        <v>200</v>
      </c>
      <c r="BH1068" t="s">
        <v>316</v>
      </c>
      <c r="BI1068" t="s">
        <v>183</v>
      </c>
      <c r="BJ1068" s="61">
        <v>52.079302277035097</v>
      </c>
      <c r="BK1068" s="61">
        <f t="shared" si="242"/>
        <v>52.079302277035097</v>
      </c>
    </row>
    <row r="1069" spans="1:63" x14ac:dyDescent="0.35">
      <c r="A1069" t="str">
        <f t="shared" si="238"/>
        <v>8412_Hébergement et restauration_2</v>
      </c>
      <c r="B1069" t="str">
        <f>INDEX(PDC!$F$1:$G$40,MATCH('RP2016'!C1069,PDC!F:F,0),MATCH(PDC!$G$1,PDC!$F$1:$G$1,0))</f>
        <v>Hébergement et restauration</v>
      </c>
      <c r="C1069" t="s">
        <v>219</v>
      </c>
      <c r="D1069" t="s">
        <v>141</v>
      </c>
      <c r="E1069" t="s">
        <v>200</v>
      </c>
      <c r="F1069" s="58">
        <v>358.87342477998402</v>
      </c>
      <c r="G1069">
        <f t="shared" si="243"/>
        <v>358.87342477998402</v>
      </c>
      <c r="AC1069" t="str">
        <f t="shared" si="239"/>
        <v>8418_Employés de commerce_1</v>
      </c>
      <c r="AD1069" t="str">
        <f>INDEX(PDC!$I$1:$L$33,MATCH('RP2016'!AF1069,PDC!I:I,0),MATCH(PDC!$K$1,PDC!$I$1:$L$1,0))</f>
        <v>Employés de commerce</v>
      </c>
      <c r="AE1069" t="s">
        <v>199</v>
      </c>
      <c r="AF1069" t="s">
        <v>285</v>
      </c>
      <c r="AG1069" t="s">
        <v>153</v>
      </c>
      <c r="AH1069" s="58">
        <v>518.63218182105902</v>
      </c>
      <c r="AI1069">
        <f t="shared" si="240"/>
        <v>518.63218182105902</v>
      </c>
      <c r="BE1069" t="str">
        <f t="shared" si="241"/>
        <v>8431_C5_TP1_SEXE1</v>
      </c>
      <c r="BF1069">
        <v>1</v>
      </c>
      <c r="BG1069" t="s">
        <v>199</v>
      </c>
      <c r="BH1069" t="s">
        <v>317</v>
      </c>
      <c r="BI1069" t="s">
        <v>183</v>
      </c>
      <c r="BJ1069" s="61">
        <v>5069.6590620820898</v>
      </c>
      <c r="BK1069" s="61">
        <f t="shared" si="242"/>
        <v>5069.6590620820898</v>
      </c>
    </row>
    <row r="1070" spans="1:63" x14ac:dyDescent="0.35">
      <c r="A1070" t="str">
        <f t="shared" si="238"/>
        <v>8412_Edition, audiovisuel et diffusion_1</v>
      </c>
      <c r="B1070" t="str">
        <f>INDEX(PDC!$F$1:$G$40,MATCH('RP2016'!C1070,PDC!F:F,0),MATCH(PDC!$G$1,PDC!$F$1:$G$1,0))</f>
        <v>Edition, audiovisuel et diffusion</v>
      </c>
      <c r="C1070" t="s">
        <v>220</v>
      </c>
      <c r="D1070" t="s">
        <v>141</v>
      </c>
      <c r="E1070" t="s">
        <v>199</v>
      </c>
      <c r="F1070" s="58">
        <v>11.317625112497099</v>
      </c>
      <c r="G1070">
        <f t="shared" si="243"/>
        <v>11.317625112497099</v>
      </c>
      <c r="AC1070" t="str">
        <f t="shared" si="239"/>
        <v>8418_Employés de commerce_2</v>
      </c>
      <c r="AD1070" t="str">
        <f>INDEX(PDC!$I$1:$L$33,MATCH('RP2016'!AF1070,PDC!I:I,0),MATCH(PDC!$K$1,PDC!$I$1:$L$1,0))</f>
        <v>Employés de commerce</v>
      </c>
      <c r="AE1070" t="s">
        <v>200</v>
      </c>
      <c r="AF1070" t="s">
        <v>285</v>
      </c>
      <c r="AG1070" t="s">
        <v>153</v>
      </c>
      <c r="AH1070" s="58">
        <v>1533.9673604947</v>
      </c>
      <c r="AI1070">
        <f t="shared" si="240"/>
        <v>1533.9673604947</v>
      </c>
      <c r="BE1070" t="str">
        <f t="shared" si="241"/>
        <v>8431_C5_TP2_SEXE1</v>
      </c>
      <c r="BF1070">
        <v>1</v>
      </c>
      <c r="BG1070" t="s">
        <v>200</v>
      </c>
      <c r="BH1070" t="s">
        <v>317</v>
      </c>
      <c r="BI1070" t="s">
        <v>183</v>
      </c>
      <c r="BJ1070" s="61">
        <v>120.03359962875901</v>
      </c>
      <c r="BK1070" s="61">
        <f t="shared" si="242"/>
        <v>120.03359962875901</v>
      </c>
    </row>
    <row r="1071" spans="1:63" x14ac:dyDescent="0.35">
      <c r="A1071" t="str">
        <f t="shared" si="238"/>
        <v>8412_Edition, audiovisuel et diffusion_2</v>
      </c>
      <c r="B1071" t="str">
        <f>INDEX(PDC!$F$1:$G$40,MATCH('RP2016'!C1071,PDC!F:F,0),MATCH(PDC!$G$1,PDC!$F$1:$G$1,0))</f>
        <v>Edition, audiovisuel et diffusion</v>
      </c>
      <c r="C1071" t="s">
        <v>220</v>
      </c>
      <c r="D1071" t="s">
        <v>141</v>
      </c>
      <c r="E1071" t="s">
        <v>200</v>
      </c>
      <c r="F1071" s="58">
        <v>14.8988891607417</v>
      </c>
      <c r="G1071">
        <f t="shared" si="243"/>
        <v>14.8988891607417</v>
      </c>
      <c r="AC1071" t="str">
        <f t="shared" si="239"/>
        <v>8418_Personnels des services directs aux particuliers_1</v>
      </c>
      <c r="AD1071" t="str">
        <f>INDEX(PDC!$I$1:$L$33,MATCH('RP2016'!AF1071,PDC!I:I,0),MATCH(PDC!$K$1,PDC!$I$1:$L$1,0))</f>
        <v>Personnels des services directs aux particuliers</v>
      </c>
      <c r="AE1071" t="s">
        <v>199</v>
      </c>
      <c r="AF1071" t="s">
        <v>286</v>
      </c>
      <c r="AG1071" t="s">
        <v>153</v>
      </c>
      <c r="AH1071" s="58">
        <v>593.10320108534802</v>
      </c>
      <c r="AI1071">
        <f t="shared" si="240"/>
        <v>593.10320108534802</v>
      </c>
      <c r="BE1071" t="str">
        <f t="shared" si="241"/>
        <v>8431_DE_TP1_SEXE1</v>
      </c>
      <c r="BF1071">
        <v>1</v>
      </c>
      <c r="BG1071" t="s">
        <v>199</v>
      </c>
      <c r="BH1071" t="s">
        <v>318</v>
      </c>
      <c r="BI1071" t="s">
        <v>183</v>
      </c>
      <c r="BJ1071" s="61">
        <v>1021.48284030694</v>
      </c>
      <c r="BK1071" s="61">
        <f t="shared" si="242"/>
        <v>1021.48284030694</v>
      </c>
    </row>
    <row r="1072" spans="1:63" x14ac:dyDescent="0.35">
      <c r="A1072" t="str">
        <f t="shared" si="238"/>
        <v>8412_Télécommunications_1</v>
      </c>
      <c r="B1072" t="str">
        <f>INDEX(PDC!$F$1:$G$40,MATCH('RP2016'!C1072,PDC!F:F,0),MATCH(PDC!$G$1,PDC!$F$1:$G$1,0))</f>
        <v>Télécommunications</v>
      </c>
      <c r="C1072" t="s">
        <v>221</v>
      </c>
      <c r="D1072" t="s">
        <v>141</v>
      </c>
      <c r="E1072" t="s">
        <v>199</v>
      </c>
      <c r="F1072" s="58">
        <v>20.143819042598398</v>
      </c>
      <c r="G1072">
        <f t="shared" si="243"/>
        <v>20.143819042598398</v>
      </c>
      <c r="AC1072" t="str">
        <f t="shared" si="239"/>
        <v>8418_Personnels des services directs aux particuliers_2</v>
      </c>
      <c r="AD1072" t="str">
        <f>INDEX(PDC!$I$1:$L$33,MATCH('RP2016'!AF1072,PDC!I:I,0),MATCH(PDC!$K$1,PDC!$I$1:$L$1,0))</f>
        <v>Personnels des services directs aux particuliers</v>
      </c>
      <c r="AE1072" t="s">
        <v>200</v>
      </c>
      <c r="AF1072" t="s">
        <v>286</v>
      </c>
      <c r="AG1072" t="s">
        <v>153</v>
      </c>
      <c r="AH1072" s="58">
        <v>1912.77192141604</v>
      </c>
      <c r="AI1072">
        <f t="shared" si="240"/>
        <v>1912.77192141604</v>
      </c>
      <c r="BE1072" t="str">
        <f t="shared" si="241"/>
        <v>8431_DE_TP2_SEXE1</v>
      </c>
      <c r="BF1072">
        <v>1</v>
      </c>
      <c r="BG1072" t="s">
        <v>200</v>
      </c>
      <c r="BH1072" t="s">
        <v>318</v>
      </c>
      <c r="BI1072" t="s">
        <v>183</v>
      </c>
      <c r="BJ1072" s="61">
        <v>56.522596938563602</v>
      </c>
      <c r="BK1072" s="61">
        <f t="shared" si="242"/>
        <v>56.522596938563602</v>
      </c>
    </row>
    <row r="1073" spans="1:63" x14ac:dyDescent="0.35">
      <c r="A1073" t="str">
        <f t="shared" si="238"/>
        <v>8412_Activités informatiques et services d'information_1</v>
      </c>
      <c r="B1073" t="str">
        <f>INDEX(PDC!$F$1:$G$40,MATCH('RP2016'!C1073,PDC!F:F,0),MATCH(PDC!$G$1,PDC!$F$1:$G$1,0))</f>
        <v>Activités informatiques et services d'information</v>
      </c>
      <c r="C1073" t="s">
        <v>222</v>
      </c>
      <c r="D1073" t="s">
        <v>141</v>
      </c>
      <c r="E1073" t="s">
        <v>199</v>
      </c>
      <c r="F1073" s="58">
        <v>17.584476245106899</v>
      </c>
      <c r="G1073">
        <f t="shared" si="243"/>
        <v>17.584476245106899</v>
      </c>
      <c r="AC1073" t="str">
        <f t="shared" si="239"/>
        <v>8418_Ouvriers qualifiés de type industriel_1</v>
      </c>
      <c r="AD1073" t="str">
        <f>INDEX(PDC!$I$1:$L$33,MATCH('RP2016'!AF1073,PDC!I:I,0),MATCH(PDC!$K$1,PDC!$I$1:$L$1,0))</f>
        <v>Ouvriers qualifiés de type industriel</v>
      </c>
      <c r="AE1073" t="s">
        <v>199</v>
      </c>
      <c r="AF1073" t="s">
        <v>287</v>
      </c>
      <c r="AG1073" t="s">
        <v>153</v>
      </c>
      <c r="AH1073" s="58">
        <v>859.22175240025399</v>
      </c>
      <c r="AI1073">
        <f t="shared" si="240"/>
        <v>859.22175240025399</v>
      </c>
      <c r="BE1073" t="str">
        <f t="shared" si="241"/>
        <v>8431_FZ_TP1_SEXE1</v>
      </c>
      <c r="BF1073">
        <v>1</v>
      </c>
      <c r="BG1073" t="s">
        <v>199</v>
      </c>
      <c r="BH1073" t="s">
        <v>216</v>
      </c>
      <c r="BI1073" t="s">
        <v>183</v>
      </c>
      <c r="BJ1073" s="61">
        <v>4823.2382510828602</v>
      </c>
      <c r="BK1073" s="61">
        <f t="shared" si="242"/>
        <v>4823.2382510828602</v>
      </c>
    </row>
    <row r="1074" spans="1:63" x14ac:dyDescent="0.35">
      <c r="A1074" t="str">
        <f t="shared" si="238"/>
        <v>8412_Activités informatiques et services d'information_2</v>
      </c>
      <c r="B1074" t="str">
        <f>INDEX(PDC!$F$1:$G$40,MATCH('RP2016'!C1074,PDC!F:F,0),MATCH(PDC!$G$1,PDC!$F$1:$G$1,0))</f>
        <v>Activités informatiques et services d'information</v>
      </c>
      <c r="C1074" t="s">
        <v>222</v>
      </c>
      <c r="D1074" t="s">
        <v>141</v>
      </c>
      <c r="E1074" t="s">
        <v>200</v>
      </c>
      <c r="F1074" s="58">
        <v>14.089139156841499</v>
      </c>
      <c r="G1074">
        <f t="shared" si="243"/>
        <v>14.089139156841499</v>
      </c>
      <c r="AC1074" t="str">
        <f t="shared" si="239"/>
        <v>8418_Ouvriers qualifiés de type industriel_2</v>
      </c>
      <c r="AD1074" t="str">
        <f>INDEX(PDC!$I$1:$L$33,MATCH('RP2016'!AF1074,PDC!I:I,0),MATCH(PDC!$K$1,PDC!$I$1:$L$1,0))</f>
        <v>Ouvriers qualifiés de type industriel</v>
      </c>
      <c r="AE1074" t="s">
        <v>200</v>
      </c>
      <c r="AF1074" t="s">
        <v>287</v>
      </c>
      <c r="AG1074" t="s">
        <v>153</v>
      </c>
      <c r="AH1074" s="58">
        <v>81.145438202689704</v>
      </c>
      <c r="AI1074">
        <f t="shared" si="240"/>
        <v>81.145438202689704</v>
      </c>
      <c r="BE1074" t="str">
        <f t="shared" si="241"/>
        <v>8431_FZ_TP2_SEXE1</v>
      </c>
      <c r="BF1074">
        <v>1</v>
      </c>
      <c r="BG1074" t="s">
        <v>200</v>
      </c>
      <c r="BH1074" t="s">
        <v>216</v>
      </c>
      <c r="BI1074" t="s">
        <v>183</v>
      </c>
      <c r="BJ1074" s="61">
        <v>227.506172487621</v>
      </c>
      <c r="BK1074" s="61">
        <f t="shared" si="242"/>
        <v>227.506172487621</v>
      </c>
    </row>
    <row r="1075" spans="1:63" x14ac:dyDescent="0.35">
      <c r="A1075" t="str">
        <f t="shared" si="238"/>
        <v>8412_Activités financières et d'assurance_1</v>
      </c>
      <c r="B1075" t="str">
        <f>INDEX(PDC!$F$1:$G$40,MATCH('RP2016'!C1075,PDC!F:F,0),MATCH(PDC!$G$1,PDC!$F$1:$G$1,0))</f>
        <v>Activités financières et d'assurance</v>
      </c>
      <c r="C1075" t="s">
        <v>223</v>
      </c>
      <c r="D1075" t="s">
        <v>141</v>
      </c>
      <c r="E1075" t="s">
        <v>199</v>
      </c>
      <c r="F1075" s="58">
        <v>244.97635681115599</v>
      </c>
      <c r="G1075">
        <f t="shared" si="243"/>
        <v>244.97635681115599</v>
      </c>
      <c r="AC1075" t="str">
        <f t="shared" si="239"/>
        <v>8418_Ouvriers qualifiés de type artisanal_1</v>
      </c>
      <c r="AD1075" t="str">
        <f>INDEX(PDC!$I$1:$L$33,MATCH('RP2016'!AF1075,PDC!I:I,0),MATCH(PDC!$K$1,PDC!$I$1:$L$1,0))</f>
        <v>Ouvriers qualifiés de type artisanal</v>
      </c>
      <c r="AE1075" t="s">
        <v>199</v>
      </c>
      <c r="AF1075" t="s">
        <v>107</v>
      </c>
      <c r="AG1075" t="s">
        <v>153</v>
      </c>
      <c r="AH1075" s="58">
        <v>1428.0516850266799</v>
      </c>
      <c r="AI1075">
        <f t="shared" si="240"/>
        <v>1428.0516850266799</v>
      </c>
      <c r="BE1075" t="str">
        <f t="shared" si="241"/>
        <v>8431_GZ_TP1_SEXE1</v>
      </c>
      <c r="BF1075">
        <v>1</v>
      </c>
      <c r="BG1075" t="s">
        <v>199</v>
      </c>
      <c r="BH1075" t="s">
        <v>217</v>
      </c>
      <c r="BI1075" t="s">
        <v>183</v>
      </c>
      <c r="BJ1075" s="61">
        <v>7678.4815100279502</v>
      </c>
      <c r="BK1075" s="61">
        <f t="shared" si="242"/>
        <v>7678.4815100279502</v>
      </c>
    </row>
    <row r="1076" spans="1:63" x14ac:dyDescent="0.35">
      <c r="A1076" t="str">
        <f t="shared" si="238"/>
        <v>8412_Activités financières et d'assurance_2</v>
      </c>
      <c r="B1076" t="str">
        <f>INDEX(PDC!$F$1:$G$40,MATCH('RP2016'!C1076,PDC!F:F,0),MATCH(PDC!$G$1,PDC!$F$1:$G$1,0))</f>
        <v>Activités financières et d'assurance</v>
      </c>
      <c r="C1076" t="s">
        <v>223</v>
      </c>
      <c r="D1076" t="s">
        <v>141</v>
      </c>
      <c r="E1076" t="s">
        <v>200</v>
      </c>
      <c r="F1076" s="58">
        <v>237.44494197122299</v>
      </c>
      <c r="G1076">
        <f t="shared" si="243"/>
        <v>237.44494197122299</v>
      </c>
      <c r="AC1076" t="str">
        <f t="shared" si="239"/>
        <v>8418_Ouvriers qualifiés de type artisanal_2</v>
      </c>
      <c r="AD1076" t="str">
        <f>INDEX(PDC!$I$1:$L$33,MATCH('RP2016'!AF1076,PDC!I:I,0),MATCH(PDC!$K$1,PDC!$I$1:$L$1,0))</f>
        <v>Ouvriers qualifiés de type artisanal</v>
      </c>
      <c r="AE1076" t="s">
        <v>200</v>
      </c>
      <c r="AF1076" t="s">
        <v>107</v>
      </c>
      <c r="AG1076" t="s">
        <v>153</v>
      </c>
      <c r="AH1076" s="58">
        <v>170.37744281625501</v>
      </c>
      <c r="AI1076">
        <f t="shared" si="240"/>
        <v>170.37744281625501</v>
      </c>
      <c r="BE1076" t="str">
        <f t="shared" si="241"/>
        <v>8431_GZ_TP2_SEXE1</v>
      </c>
      <c r="BF1076">
        <v>1</v>
      </c>
      <c r="BG1076" t="s">
        <v>200</v>
      </c>
      <c r="BH1076" t="s">
        <v>217</v>
      </c>
      <c r="BI1076" t="s">
        <v>183</v>
      </c>
      <c r="BJ1076" s="61">
        <v>472.52462178915601</v>
      </c>
      <c r="BK1076" s="61">
        <f t="shared" si="242"/>
        <v>472.52462178915601</v>
      </c>
    </row>
    <row r="1077" spans="1:63" x14ac:dyDescent="0.35">
      <c r="A1077" t="str">
        <f t="shared" si="238"/>
        <v>8412_Activités immobilières_1</v>
      </c>
      <c r="B1077" t="str">
        <f>INDEX(PDC!$F$1:$G$40,MATCH('RP2016'!C1077,PDC!F:F,0),MATCH(PDC!$G$1,PDC!$F$1:$G$1,0))</f>
        <v>Activités immobilières</v>
      </c>
      <c r="C1077" t="s">
        <v>224</v>
      </c>
      <c r="D1077" t="s">
        <v>141</v>
      </c>
      <c r="E1077" t="s">
        <v>199</v>
      </c>
      <c r="F1077" s="58">
        <v>43.541639058178497</v>
      </c>
      <c r="G1077">
        <f t="shared" si="243"/>
        <v>43.541639058178497</v>
      </c>
      <c r="AC1077" t="str">
        <f t="shared" si="239"/>
        <v>8418_Chauffeurs_1</v>
      </c>
      <c r="AD1077" t="str">
        <f>INDEX(PDC!$I$1:$L$33,MATCH('RP2016'!AF1077,PDC!I:I,0),MATCH(PDC!$K$1,PDC!$I$1:$L$1,0))</f>
        <v>Chauffeurs</v>
      </c>
      <c r="AE1077" t="s">
        <v>199</v>
      </c>
      <c r="AF1077" t="s">
        <v>288</v>
      </c>
      <c r="AG1077" t="s">
        <v>153</v>
      </c>
      <c r="AH1077" s="58">
        <v>418.02096874041098</v>
      </c>
      <c r="AI1077">
        <f t="shared" si="240"/>
        <v>418.02096874041098</v>
      </c>
      <c r="BE1077" t="str">
        <f t="shared" si="241"/>
        <v>8431_HZ_TP1_SEXE1</v>
      </c>
      <c r="BF1077">
        <v>1</v>
      </c>
      <c r="BG1077" t="s">
        <v>199</v>
      </c>
      <c r="BH1077" t="s">
        <v>218</v>
      </c>
      <c r="BI1077" t="s">
        <v>183</v>
      </c>
      <c r="BJ1077" s="61">
        <v>3539.7887089187402</v>
      </c>
      <c r="BK1077" s="61">
        <f t="shared" si="242"/>
        <v>3539.7887089187402</v>
      </c>
    </row>
    <row r="1078" spans="1:63" x14ac:dyDescent="0.35">
      <c r="A1078" t="str">
        <f t="shared" si="238"/>
        <v>8412_Activités immobilières_2</v>
      </c>
      <c r="B1078" t="str">
        <f>INDEX(PDC!$F$1:$G$40,MATCH('RP2016'!C1078,PDC!F:F,0),MATCH(PDC!$G$1,PDC!$F$1:$G$1,0))</f>
        <v>Activités immobilières</v>
      </c>
      <c r="C1078" t="s">
        <v>224</v>
      </c>
      <c r="D1078" t="s">
        <v>141</v>
      </c>
      <c r="E1078" t="s">
        <v>200</v>
      </c>
      <c r="F1078" s="58">
        <v>71.602756350168605</v>
      </c>
      <c r="G1078">
        <f t="shared" si="243"/>
        <v>71.602756350168605</v>
      </c>
      <c r="AC1078" t="str">
        <f t="shared" si="239"/>
        <v>8418_Chauffeurs_2</v>
      </c>
      <c r="AD1078" t="str">
        <f>INDEX(PDC!$I$1:$L$33,MATCH('RP2016'!AF1078,PDC!I:I,0),MATCH(PDC!$K$1,PDC!$I$1:$L$1,0))</f>
        <v>Chauffeurs</v>
      </c>
      <c r="AE1078" t="s">
        <v>200</v>
      </c>
      <c r="AF1078" t="s">
        <v>288</v>
      </c>
      <c r="AG1078" t="s">
        <v>153</v>
      </c>
      <c r="AH1078" s="58">
        <v>56.231286281935397</v>
      </c>
      <c r="AI1078">
        <f t="shared" si="240"/>
        <v>56.231286281935397</v>
      </c>
      <c r="BE1078" t="str">
        <f t="shared" si="241"/>
        <v>8431_HZ_TP2_SEXE1</v>
      </c>
      <c r="BF1078">
        <v>1</v>
      </c>
      <c r="BG1078" t="s">
        <v>200</v>
      </c>
      <c r="BH1078" t="s">
        <v>218</v>
      </c>
      <c r="BI1078" t="s">
        <v>183</v>
      </c>
      <c r="BJ1078" s="61">
        <v>239.03689493412901</v>
      </c>
      <c r="BK1078" s="61">
        <f t="shared" si="242"/>
        <v>239.03689493412901</v>
      </c>
    </row>
    <row r="1079" spans="1:63" x14ac:dyDescent="0.35">
      <c r="A1079" t="str">
        <f t="shared" si="238"/>
        <v>8412_Activités juridiques, comptables, de gestion, d'architecture, d'ingénierie, de contrôle et d'analyses techniques_1</v>
      </c>
      <c r="B1079" t="str">
        <f>INDEX(PDC!$F$1:$G$40,MATCH('RP2016'!C1079,PDC!F:F,0),MATCH(PDC!$G$1,PDC!$F$1:$G$1,0))</f>
        <v>Activités juridiques, comptables, de gestion, d'architecture, d'ingénierie, de contrôle et d'analyses techniques</v>
      </c>
      <c r="C1079" t="s">
        <v>225</v>
      </c>
      <c r="D1079" t="s">
        <v>141</v>
      </c>
      <c r="E1079" t="s">
        <v>199</v>
      </c>
      <c r="F1079" s="58">
        <v>162.74034198461899</v>
      </c>
      <c r="G1079">
        <f t="shared" si="243"/>
        <v>162.74034198461899</v>
      </c>
      <c r="AC1079" t="str">
        <f t="shared" si="239"/>
        <v>8418_Ouvriers qualifiés de la manutention, du magasinage et du transport_1</v>
      </c>
      <c r="AD1079" t="str">
        <f>INDEX(PDC!$I$1:$L$33,MATCH('RP2016'!AF1079,PDC!I:I,0),MATCH(PDC!$K$1,PDC!$I$1:$L$1,0))</f>
        <v>Ouvriers qualifiés de la manutention, du magasinage et du transport</v>
      </c>
      <c r="AE1079" t="s">
        <v>199</v>
      </c>
      <c r="AF1079" t="s">
        <v>289</v>
      </c>
      <c r="AG1079" t="s">
        <v>153</v>
      </c>
      <c r="AH1079" s="58">
        <v>400.40658642635702</v>
      </c>
      <c r="AI1079">
        <f t="shared" si="240"/>
        <v>400.40658642635702</v>
      </c>
      <c r="BE1079" t="str">
        <f t="shared" si="241"/>
        <v>8431_IZ_TP1_SEXE1</v>
      </c>
      <c r="BF1079">
        <v>1</v>
      </c>
      <c r="BG1079" t="s">
        <v>199</v>
      </c>
      <c r="BH1079" t="s">
        <v>219</v>
      </c>
      <c r="BI1079" t="s">
        <v>183</v>
      </c>
      <c r="BJ1079" s="61">
        <v>998.20402295110205</v>
      </c>
      <c r="BK1079" s="61">
        <f t="shared" si="242"/>
        <v>998.20402295110205</v>
      </c>
    </row>
    <row r="1080" spans="1:63" x14ac:dyDescent="0.35">
      <c r="A1080" t="str">
        <f t="shared" si="238"/>
        <v>8412_Activités juridiques, comptables, de gestion, d'architecture, d'ingénierie, de contrôle et d'analyses techniques_2</v>
      </c>
      <c r="B1080" t="str">
        <f>INDEX(PDC!$F$1:$G$40,MATCH('RP2016'!C1080,PDC!F:F,0),MATCH(PDC!$G$1,PDC!$F$1:$G$1,0))</f>
        <v>Activités juridiques, comptables, de gestion, d'architecture, d'ingénierie, de contrôle et d'analyses techniques</v>
      </c>
      <c r="C1080" t="s">
        <v>225</v>
      </c>
      <c r="D1080" t="s">
        <v>141</v>
      </c>
      <c r="E1080" t="s">
        <v>200</v>
      </c>
      <c r="F1080" s="58">
        <v>326.40827767918</v>
      </c>
      <c r="G1080">
        <f t="shared" si="243"/>
        <v>326.40827767918</v>
      </c>
      <c r="AC1080" t="str">
        <f t="shared" si="239"/>
        <v>8418_Ouvriers qualifiés de la manutention, du magasinage et du transport_2</v>
      </c>
      <c r="AD1080" t="str">
        <f>INDEX(PDC!$I$1:$L$33,MATCH('RP2016'!AF1080,PDC!I:I,0),MATCH(PDC!$K$1,PDC!$I$1:$L$1,0))</f>
        <v>Ouvriers qualifiés de la manutention, du magasinage et du transport</v>
      </c>
      <c r="AE1080" t="s">
        <v>200</v>
      </c>
      <c r="AF1080" t="s">
        <v>289</v>
      </c>
      <c r="AG1080" t="s">
        <v>153</v>
      </c>
      <c r="AH1080" s="58">
        <v>135.92052510768499</v>
      </c>
      <c r="AI1080">
        <f t="shared" si="240"/>
        <v>135.92052510768499</v>
      </c>
      <c r="BE1080" t="str">
        <f t="shared" si="241"/>
        <v>8431_IZ_TP2_SEXE1</v>
      </c>
      <c r="BF1080">
        <v>1</v>
      </c>
      <c r="BG1080" t="s">
        <v>200</v>
      </c>
      <c r="BH1080" t="s">
        <v>219</v>
      </c>
      <c r="BI1080" t="s">
        <v>183</v>
      </c>
      <c r="BJ1080" s="61">
        <v>343.764703855687</v>
      </c>
      <c r="BK1080" s="61">
        <f t="shared" si="242"/>
        <v>343.764703855687</v>
      </c>
    </row>
    <row r="1081" spans="1:63" x14ac:dyDescent="0.35">
      <c r="A1081" t="str">
        <f t="shared" si="238"/>
        <v>8412_Recherche-développement scientifique_1</v>
      </c>
      <c r="B1081" t="str">
        <f>INDEX(PDC!$F$1:$G$40,MATCH('RP2016'!C1081,PDC!F:F,0),MATCH(PDC!$G$1,PDC!$F$1:$G$1,0))</f>
        <v>Recherche-développement scientifique</v>
      </c>
      <c r="C1081" t="s">
        <v>226</v>
      </c>
      <c r="D1081" t="s">
        <v>141</v>
      </c>
      <c r="E1081" t="s">
        <v>199</v>
      </c>
      <c r="F1081" s="58">
        <v>3.1546170179946702</v>
      </c>
      <c r="G1081" s="58" t="s">
        <v>242</v>
      </c>
      <c r="H1081" s="58"/>
      <c r="I1081" s="58"/>
      <c r="J1081" s="58"/>
      <c r="AC1081" t="str">
        <f t="shared" si="239"/>
        <v>8418_Ouvriers non qualifiés de type industriel_1</v>
      </c>
      <c r="AD1081" t="str">
        <f>INDEX(PDC!$I$1:$L$33,MATCH('RP2016'!AF1081,PDC!I:I,0),MATCH(PDC!$K$1,PDC!$I$1:$L$1,0))</f>
        <v>Ouvriers non qualifiés de type industriel</v>
      </c>
      <c r="AE1081" t="s">
        <v>199</v>
      </c>
      <c r="AF1081" t="s">
        <v>290</v>
      </c>
      <c r="AG1081" t="s">
        <v>153</v>
      </c>
      <c r="AH1081" s="58">
        <v>640.14256714227997</v>
      </c>
      <c r="AI1081">
        <f t="shared" si="240"/>
        <v>640.14256714227997</v>
      </c>
      <c r="BE1081" t="str">
        <f t="shared" si="241"/>
        <v>8431_JZ_TP1_SEXE1</v>
      </c>
      <c r="BF1081">
        <v>1</v>
      </c>
      <c r="BG1081" t="s">
        <v>199</v>
      </c>
      <c r="BH1081" t="s">
        <v>319</v>
      </c>
      <c r="BI1081" t="s">
        <v>183</v>
      </c>
      <c r="BJ1081" s="61">
        <v>1175.85878776494</v>
      </c>
      <c r="BK1081" s="61">
        <f t="shared" si="242"/>
        <v>1175.85878776494</v>
      </c>
    </row>
    <row r="1082" spans="1:63" x14ac:dyDescent="0.35">
      <c r="A1082" t="str">
        <f t="shared" si="238"/>
        <v>8412_Autres activités spécialisées, scientifiques et techniques_1</v>
      </c>
      <c r="B1082" t="str">
        <f>INDEX(PDC!$F$1:$G$40,MATCH('RP2016'!C1082,PDC!F:F,0),MATCH(PDC!$G$1,PDC!$F$1:$G$1,0))</f>
        <v>Autres activités spécialisées, scientifiques et techniques</v>
      </c>
      <c r="C1082" t="s">
        <v>227</v>
      </c>
      <c r="D1082" t="s">
        <v>141</v>
      </c>
      <c r="E1082" t="s">
        <v>199</v>
      </c>
      <c r="F1082" s="58">
        <v>30.552048099777199</v>
      </c>
      <c r="G1082">
        <f t="shared" ref="G1082:G1111" si="244">F1082</f>
        <v>30.552048099777199</v>
      </c>
      <c r="AC1082" t="str">
        <f t="shared" si="239"/>
        <v>8418_Ouvriers non qualifiés de type industriel_2</v>
      </c>
      <c r="AD1082" t="str">
        <f>INDEX(PDC!$I$1:$L$33,MATCH('RP2016'!AF1082,PDC!I:I,0),MATCH(PDC!$K$1,PDC!$I$1:$L$1,0))</f>
        <v>Ouvriers non qualifiés de type industriel</v>
      </c>
      <c r="AE1082" t="s">
        <v>200</v>
      </c>
      <c r="AF1082" t="s">
        <v>290</v>
      </c>
      <c r="AG1082" t="s">
        <v>153</v>
      </c>
      <c r="AH1082" s="58">
        <v>248.09658213652901</v>
      </c>
      <c r="AI1082">
        <f t="shared" si="240"/>
        <v>248.09658213652901</v>
      </c>
      <c r="BE1082" t="str">
        <f t="shared" si="241"/>
        <v>8431_JZ_TP2_SEXE1</v>
      </c>
      <c r="BF1082">
        <v>1</v>
      </c>
      <c r="BG1082" t="s">
        <v>200</v>
      </c>
      <c r="BH1082" t="s">
        <v>319</v>
      </c>
      <c r="BI1082" t="s">
        <v>183</v>
      </c>
      <c r="BJ1082" s="61">
        <v>67.6321784920205</v>
      </c>
      <c r="BK1082" s="61">
        <f t="shared" si="242"/>
        <v>67.6321784920205</v>
      </c>
    </row>
    <row r="1083" spans="1:63" x14ac:dyDescent="0.35">
      <c r="A1083" t="str">
        <f t="shared" si="238"/>
        <v>8412_Autres activités spécialisées, scientifiques et techniques_2</v>
      </c>
      <c r="B1083" t="str">
        <f>INDEX(PDC!$F$1:$G$40,MATCH('RP2016'!C1083,PDC!F:F,0),MATCH(PDC!$G$1,PDC!$F$1:$G$1,0))</f>
        <v>Autres activités spécialisées, scientifiques et techniques</v>
      </c>
      <c r="C1083" t="s">
        <v>227</v>
      </c>
      <c r="D1083" t="s">
        <v>141</v>
      </c>
      <c r="E1083" t="s">
        <v>200</v>
      </c>
      <c r="F1083" s="58">
        <v>64.494394093444797</v>
      </c>
      <c r="G1083">
        <f t="shared" si="244"/>
        <v>64.494394093444797</v>
      </c>
      <c r="AC1083" t="str">
        <f t="shared" si="239"/>
        <v>8418_Ouvriers non qualifiés de type artisanal_1</v>
      </c>
      <c r="AD1083" t="str">
        <f>INDEX(PDC!$I$1:$L$33,MATCH('RP2016'!AF1083,PDC!I:I,0),MATCH(PDC!$K$1,PDC!$I$1:$L$1,0))</f>
        <v>Ouvriers non qualifiés de type artisanal</v>
      </c>
      <c r="AE1083" t="s">
        <v>199</v>
      </c>
      <c r="AF1083" t="s">
        <v>291</v>
      </c>
      <c r="AG1083" t="s">
        <v>153</v>
      </c>
      <c r="AH1083" s="58">
        <v>694.53463748528895</v>
      </c>
      <c r="AI1083">
        <f t="shared" si="240"/>
        <v>694.53463748528895</v>
      </c>
      <c r="BE1083" t="str">
        <f t="shared" si="241"/>
        <v>8431_KZ_TP1_SEXE1</v>
      </c>
      <c r="BF1083">
        <v>1</v>
      </c>
      <c r="BG1083" t="s">
        <v>199</v>
      </c>
      <c r="BH1083" t="s">
        <v>223</v>
      </c>
      <c r="BI1083" t="s">
        <v>183</v>
      </c>
      <c r="BJ1083" s="61">
        <v>1148.16923107046</v>
      </c>
      <c r="BK1083" s="61">
        <f t="shared" si="242"/>
        <v>1148.16923107046</v>
      </c>
    </row>
    <row r="1084" spans="1:63" x14ac:dyDescent="0.35">
      <c r="A1084" t="str">
        <f t="shared" si="238"/>
        <v>8412_Activités de services administratifs et de soutien_1</v>
      </c>
      <c r="B1084" t="str">
        <f>INDEX(PDC!$F$1:$G$40,MATCH('RP2016'!C1084,PDC!F:F,0),MATCH(PDC!$G$1,PDC!$F$1:$G$1,0))</f>
        <v>Activités de services administratifs et de soutien</v>
      </c>
      <c r="C1084" t="s">
        <v>228</v>
      </c>
      <c r="D1084" t="s">
        <v>141</v>
      </c>
      <c r="E1084" t="s">
        <v>199</v>
      </c>
      <c r="F1084" s="58">
        <v>592.90614789606605</v>
      </c>
      <c r="G1084">
        <f t="shared" si="244"/>
        <v>592.90614789606605</v>
      </c>
      <c r="AC1084" t="str">
        <f t="shared" si="239"/>
        <v>8418_Ouvriers non qualifiés de type artisanal_2</v>
      </c>
      <c r="AD1084" t="str">
        <f>INDEX(PDC!$I$1:$L$33,MATCH('RP2016'!AF1084,PDC!I:I,0),MATCH(PDC!$K$1,PDC!$I$1:$L$1,0))</f>
        <v>Ouvriers non qualifiés de type artisanal</v>
      </c>
      <c r="AE1084" t="s">
        <v>200</v>
      </c>
      <c r="AF1084" t="s">
        <v>291</v>
      </c>
      <c r="AG1084" t="s">
        <v>153</v>
      </c>
      <c r="AH1084" s="58">
        <v>342.09261416667499</v>
      </c>
      <c r="AI1084">
        <f t="shared" si="240"/>
        <v>342.09261416667499</v>
      </c>
      <c r="BE1084" t="str">
        <f t="shared" si="241"/>
        <v>8431_KZ_TP2_SEXE1</v>
      </c>
      <c r="BF1084">
        <v>1</v>
      </c>
      <c r="BG1084" t="s">
        <v>200</v>
      </c>
      <c r="BH1084" t="s">
        <v>223</v>
      </c>
      <c r="BI1084" t="s">
        <v>183</v>
      </c>
      <c r="BJ1084" s="61">
        <v>50.730849301897599</v>
      </c>
      <c r="BK1084" s="61">
        <f t="shared" si="242"/>
        <v>50.730849301897599</v>
      </c>
    </row>
    <row r="1085" spans="1:63" x14ac:dyDescent="0.35">
      <c r="A1085" t="str">
        <f t="shared" si="238"/>
        <v>8412_Activités de services administratifs et de soutien_2</v>
      </c>
      <c r="B1085" t="str">
        <f>INDEX(PDC!$F$1:$G$40,MATCH('RP2016'!C1085,PDC!F:F,0),MATCH(PDC!$G$1,PDC!$F$1:$G$1,0))</f>
        <v>Activités de services administratifs et de soutien</v>
      </c>
      <c r="C1085" t="s">
        <v>228</v>
      </c>
      <c r="D1085" t="s">
        <v>141</v>
      </c>
      <c r="E1085" t="s">
        <v>200</v>
      </c>
      <c r="F1085" s="58">
        <v>449.57746897868901</v>
      </c>
      <c r="G1085">
        <f t="shared" si="244"/>
        <v>449.57746897868901</v>
      </c>
      <c r="AC1085" t="str">
        <f t="shared" si="239"/>
        <v>8418_Ouvriers agricoles_1</v>
      </c>
      <c r="AD1085" t="str">
        <f>INDEX(PDC!$I$1:$L$33,MATCH('RP2016'!AF1085,PDC!I:I,0),MATCH(PDC!$K$1,PDC!$I$1:$L$1,0))</f>
        <v>Ouvriers agricoles</v>
      </c>
      <c r="AE1085" t="s">
        <v>199</v>
      </c>
      <c r="AF1085" t="s">
        <v>109</v>
      </c>
      <c r="AG1085" t="s">
        <v>153</v>
      </c>
      <c r="AH1085" s="58">
        <v>50.430618757511603</v>
      </c>
      <c r="AI1085">
        <f t="shared" si="240"/>
        <v>50.430618757511603</v>
      </c>
      <c r="BE1085" t="str">
        <f t="shared" si="241"/>
        <v>8431_LZ_TP1_SEXE1</v>
      </c>
      <c r="BF1085">
        <v>1</v>
      </c>
      <c r="BG1085" t="s">
        <v>199</v>
      </c>
      <c r="BH1085" t="s">
        <v>224</v>
      </c>
      <c r="BI1085" t="s">
        <v>183</v>
      </c>
      <c r="BJ1085" s="61">
        <v>318.97844170885202</v>
      </c>
      <c r="BK1085" s="61">
        <f t="shared" si="242"/>
        <v>318.97844170885202</v>
      </c>
    </row>
    <row r="1086" spans="1:63" x14ac:dyDescent="0.35">
      <c r="A1086" t="str">
        <f t="shared" si="238"/>
        <v>8412_Administration publique_1</v>
      </c>
      <c r="B1086" t="str">
        <f>INDEX(PDC!$F$1:$G$40,MATCH('RP2016'!C1086,PDC!F:F,0),MATCH(PDC!$G$1,PDC!$F$1:$G$1,0))</f>
        <v>Administration publique</v>
      </c>
      <c r="C1086" t="s">
        <v>229</v>
      </c>
      <c r="D1086" t="s">
        <v>141</v>
      </c>
      <c r="E1086" t="s">
        <v>199</v>
      </c>
      <c r="F1086" s="58">
        <v>301.46723424139498</v>
      </c>
      <c r="G1086">
        <f t="shared" si="244"/>
        <v>301.46723424139498</v>
      </c>
      <c r="AC1086" t="str">
        <f t="shared" si="239"/>
        <v>8418_Ouvriers agricoles_2</v>
      </c>
      <c r="AD1086" t="str">
        <f>INDEX(PDC!$I$1:$L$33,MATCH('RP2016'!AF1086,PDC!I:I,0),MATCH(PDC!$K$1,PDC!$I$1:$L$1,0))</f>
        <v>Ouvriers agricoles</v>
      </c>
      <c r="AE1086" t="s">
        <v>200</v>
      </c>
      <c r="AF1086" t="s">
        <v>109</v>
      </c>
      <c r="AG1086" t="s">
        <v>153</v>
      </c>
      <c r="AH1086" s="58">
        <v>18.9594669212903</v>
      </c>
      <c r="AI1086">
        <f t="shared" si="240"/>
        <v>18.9594669212903</v>
      </c>
      <c r="BE1086" t="str">
        <f t="shared" si="241"/>
        <v>8431_LZ_TP2_SEXE1</v>
      </c>
      <c r="BF1086">
        <v>1</v>
      </c>
      <c r="BG1086" t="s">
        <v>200</v>
      </c>
      <c r="BH1086" t="s">
        <v>224</v>
      </c>
      <c r="BI1086" t="s">
        <v>183</v>
      </c>
      <c r="BJ1086" s="61">
        <v>31.158484385246702</v>
      </c>
      <c r="BK1086" s="61">
        <f t="shared" si="242"/>
        <v>31.158484385246702</v>
      </c>
    </row>
    <row r="1087" spans="1:63" x14ac:dyDescent="0.35">
      <c r="A1087" t="str">
        <f t="shared" si="238"/>
        <v>8412_Administration publique_2</v>
      </c>
      <c r="B1087" t="str">
        <f>INDEX(PDC!$F$1:$G$40,MATCH('RP2016'!C1087,PDC!F:F,0),MATCH(PDC!$G$1,PDC!$F$1:$G$1,0))</f>
        <v>Administration publique</v>
      </c>
      <c r="C1087" t="s">
        <v>229</v>
      </c>
      <c r="D1087" t="s">
        <v>141</v>
      </c>
      <c r="E1087" t="s">
        <v>200</v>
      </c>
      <c r="F1087" s="58">
        <v>449.33317289599501</v>
      </c>
      <c r="G1087">
        <f t="shared" si="244"/>
        <v>449.33317289599501</v>
      </c>
      <c r="AC1087" t="str">
        <f t="shared" si="239"/>
        <v>8419_Professions libérales*_1</v>
      </c>
      <c r="AD1087" t="str">
        <f>INDEX(PDC!$I$1:$L$33,MATCH('RP2016'!AF1087,PDC!I:I,0),MATCH(PDC!$K$1,PDC!$I$1:$L$1,0))</f>
        <v>Professions libérales*</v>
      </c>
      <c r="AE1087" t="s">
        <v>199</v>
      </c>
      <c r="AF1087" t="s">
        <v>273</v>
      </c>
      <c r="AG1087" t="s">
        <v>155</v>
      </c>
      <c r="AH1087" s="58">
        <v>5.2188188847750698</v>
      </c>
      <c r="AI1087">
        <f t="shared" si="240"/>
        <v>5.2188188847750698</v>
      </c>
      <c r="BE1087" t="str">
        <f t="shared" si="241"/>
        <v>8431_MN_TP1_SEXE1</v>
      </c>
      <c r="BF1087">
        <v>1</v>
      </c>
      <c r="BG1087" t="s">
        <v>199</v>
      </c>
      <c r="BH1087" t="s">
        <v>320</v>
      </c>
      <c r="BI1087" t="s">
        <v>183</v>
      </c>
      <c r="BJ1087" s="61">
        <v>4114.8686312680302</v>
      </c>
      <c r="BK1087" s="61">
        <f t="shared" si="242"/>
        <v>4114.8686312680302</v>
      </c>
    </row>
    <row r="1088" spans="1:63" x14ac:dyDescent="0.35">
      <c r="A1088" t="str">
        <f t="shared" si="238"/>
        <v>8412_Enseignement_1</v>
      </c>
      <c r="B1088" t="str">
        <f>INDEX(PDC!$F$1:$G$40,MATCH('RP2016'!C1088,PDC!F:F,0),MATCH(PDC!$G$1,PDC!$F$1:$G$1,0))</f>
        <v>Enseignement</v>
      </c>
      <c r="C1088" t="s">
        <v>230</v>
      </c>
      <c r="D1088" t="s">
        <v>141</v>
      </c>
      <c r="E1088" t="s">
        <v>199</v>
      </c>
      <c r="F1088" s="58">
        <v>200.862927931461</v>
      </c>
      <c r="G1088">
        <f t="shared" si="244"/>
        <v>200.862927931461</v>
      </c>
      <c r="AC1088" t="str">
        <f t="shared" si="239"/>
        <v>8419_Professions libérales*_2</v>
      </c>
      <c r="AD1088" t="str">
        <f>INDEX(PDC!$I$1:$L$33,MATCH('RP2016'!AF1088,PDC!I:I,0),MATCH(PDC!$K$1,PDC!$I$1:$L$1,0))</f>
        <v>Professions libérales*</v>
      </c>
      <c r="AE1088" t="s">
        <v>200</v>
      </c>
      <c r="AF1088" t="s">
        <v>273</v>
      </c>
      <c r="AG1088" t="s">
        <v>155</v>
      </c>
      <c r="AH1088" s="58">
        <v>54.932844164891399</v>
      </c>
      <c r="AI1088">
        <f t="shared" si="240"/>
        <v>54.932844164891399</v>
      </c>
      <c r="BE1088" t="str">
        <f t="shared" si="241"/>
        <v>8431_MN_TP2_SEXE1</v>
      </c>
      <c r="BF1088">
        <v>1</v>
      </c>
      <c r="BG1088" t="s">
        <v>200</v>
      </c>
      <c r="BH1088" t="s">
        <v>320</v>
      </c>
      <c r="BI1088" t="s">
        <v>183</v>
      </c>
      <c r="BJ1088" s="61">
        <v>655.21062293881403</v>
      </c>
      <c r="BK1088" s="61">
        <f t="shared" si="242"/>
        <v>655.21062293881403</v>
      </c>
    </row>
    <row r="1089" spans="1:63" x14ac:dyDescent="0.35">
      <c r="A1089" t="str">
        <f t="shared" si="238"/>
        <v>8412_Enseignement_2</v>
      </c>
      <c r="B1089" t="str">
        <f>INDEX(PDC!$F$1:$G$40,MATCH('RP2016'!C1089,PDC!F:F,0),MATCH(PDC!$G$1,PDC!$F$1:$G$1,0))</f>
        <v>Enseignement</v>
      </c>
      <c r="C1089" t="s">
        <v>230</v>
      </c>
      <c r="D1089" t="s">
        <v>141</v>
      </c>
      <c r="E1089" t="s">
        <v>200</v>
      </c>
      <c r="F1089" s="58">
        <v>647.65490871422901</v>
      </c>
      <c r="G1089">
        <f t="shared" si="244"/>
        <v>647.65490871422901</v>
      </c>
      <c r="AC1089" t="str">
        <f t="shared" si="239"/>
        <v>8419_Cadres de la fonction publique_1</v>
      </c>
      <c r="AD1089" t="str">
        <f>INDEX(PDC!$I$1:$L$33,MATCH('RP2016'!AF1089,PDC!I:I,0),MATCH(PDC!$K$1,PDC!$I$1:$L$1,0))</f>
        <v>Cadres de la fonction publique</v>
      </c>
      <c r="AE1089" t="s">
        <v>199</v>
      </c>
      <c r="AF1089" t="s">
        <v>274</v>
      </c>
      <c r="AG1089" t="s">
        <v>155</v>
      </c>
      <c r="AH1089" s="58">
        <v>108.148846257755</v>
      </c>
      <c r="AI1089">
        <f t="shared" si="240"/>
        <v>108.148846257755</v>
      </c>
      <c r="BE1089" t="str">
        <f t="shared" si="241"/>
        <v>8431_OQ_TP1_SEXE1</v>
      </c>
      <c r="BF1089">
        <v>1</v>
      </c>
      <c r="BG1089" t="s">
        <v>199</v>
      </c>
      <c r="BH1089" t="s">
        <v>321</v>
      </c>
      <c r="BI1089" t="s">
        <v>183</v>
      </c>
      <c r="BJ1089" s="61">
        <v>3684.1040602725302</v>
      </c>
      <c r="BK1089" s="61">
        <f t="shared" si="242"/>
        <v>3684.1040602725302</v>
      </c>
    </row>
    <row r="1090" spans="1:63" x14ac:dyDescent="0.35">
      <c r="A1090" t="str">
        <f t="shared" si="238"/>
        <v>8412_Activités pour la santé humaine_1</v>
      </c>
      <c r="B1090" t="str">
        <f>INDEX(PDC!$F$1:$G$40,MATCH('RP2016'!C1090,PDC!F:F,0),MATCH(PDC!$G$1,PDC!$F$1:$G$1,0))</f>
        <v>Activités pour la santé humaine</v>
      </c>
      <c r="C1090" t="s">
        <v>231</v>
      </c>
      <c r="D1090" t="s">
        <v>141</v>
      </c>
      <c r="E1090" t="s">
        <v>199</v>
      </c>
      <c r="F1090" s="58">
        <v>140.29139245767601</v>
      </c>
      <c r="G1090">
        <f t="shared" si="244"/>
        <v>140.29139245767601</v>
      </c>
      <c r="AC1090" t="str">
        <f t="shared" si="239"/>
        <v>8419_Cadres de la fonction publique_2</v>
      </c>
      <c r="AD1090" t="str">
        <f>INDEX(PDC!$I$1:$L$33,MATCH('RP2016'!AF1090,PDC!I:I,0),MATCH(PDC!$K$1,PDC!$I$1:$L$1,0))</f>
        <v>Cadres de la fonction publique</v>
      </c>
      <c r="AE1090" t="s">
        <v>200</v>
      </c>
      <c r="AF1090" t="s">
        <v>274</v>
      </c>
      <c r="AG1090" t="s">
        <v>155</v>
      </c>
      <c r="AH1090" s="58">
        <v>96.110465711206601</v>
      </c>
      <c r="AI1090">
        <f t="shared" si="240"/>
        <v>96.110465711206601</v>
      </c>
      <c r="BE1090" t="str">
        <f t="shared" si="241"/>
        <v>8431_OQ_TP2_SEXE1</v>
      </c>
      <c r="BF1090">
        <v>1</v>
      </c>
      <c r="BG1090" t="s">
        <v>200</v>
      </c>
      <c r="BH1090" t="s">
        <v>321</v>
      </c>
      <c r="BI1090" t="s">
        <v>183</v>
      </c>
      <c r="BJ1090" s="61">
        <v>783.35877599907701</v>
      </c>
      <c r="BK1090" s="61">
        <f t="shared" si="242"/>
        <v>783.35877599907701</v>
      </c>
    </row>
    <row r="1091" spans="1:63" x14ac:dyDescent="0.35">
      <c r="A1091" t="str">
        <f t="shared" si="238"/>
        <v>8412_Activités pour la santé humaine_2</v>
      </c>
      <c r="B1091" t="str">
        <f>INDEX(PDC!$F$1:$G$40,MATCH('RP2016'!C1091,PDC!F:F,0),MATCH(PDC!$G$1,PDC!$F$1:$G$1,0))</f>
        <v>Activités pour la santé humaine</v>
      </c>
      <c r="C1091" t="s">
        <v>231</v>
      </c>
      <c r="D1091" t="s">
        <v>141</v>
      </c>
      <c r="E1091" t="s">
        <v>200</v>
      </c>
      <c r="F1091" s="58">
        <v>611.90183068160604</v>
      </c>
      <c r="G1091">
        <f t="shared" si="244"/>
        <v>611.90183068160604</v>
      </c>
      <c r="AC1091" t="str">
        <f t="shared" si="239"/>
        <v>8419_Professeurs, professions scientifiques_1</v>
      </c>
      <c r="AD1091" t="str">
        <f>INDEX(PDC!$I$1:$L$33,MATCH('RP2016'!AF1091,PDC!I:I,0),MATCH(PDC!$K$1,PDC!$I$1:$L$1,0))</f>
        <v>Professeurs, professions scientifiques</v>
      </c>
      <c r="AE1091" t="s">
        <v>199</v>
      </c>
      <c r="AF1091" t="s">
        <v>275</v>
      </c>
      <c r="AG1091" t="s">
        <v>155</v>
      </c>
      <c r="AH1091" s="58">
        <v>114.917968365777</v>
      </c>
      <c r="AI1091">
        <f t="shared" si="240"/>
        <v>114.917968365777</v>
      </c>
      <c r="BE1091" t="str">
        <f t="shared" si="241"/>
        <v>8431_RU_TP1_SEXE1</v>
      </c>
      <c r="BF1091">
        <v>1</v>
      </c>
      <c r="BG1091" t="s">
        <v>199</v>
      </c>
      <c r="BH1091" t="s">
        <v>322</v>
      </c>
      <c r="BI1091" t="s">
        <v>183</v>
      </c>
      <c r="BJ1091" s="61">
        <v>1294.9826235045</v>
      </c>
      <c r="BK1091" s="61">
        <f t="shared" si="242"/>
        <v>1294.9826235045</v>
      </c>
    </row>
    <row r="1092" spans="1:63" x14ac:dyDescent="0.35">
      <c r="A1092" t="str">
        <f t="shared" ref="A1092:A1155" si="245">D1092&amp;"_"&amp;B1092&amp;"_"&amp;E1092</f>
        <v>8412_Hébergement médico-social et social et action sociale sans hébergement_1</v>
      </c>
      <c r="B1092" t="str">
        <f>INDEX(PDC!$F$1:$G$40,MATCH('RP2016'!C1092,PDC!F:F,0),MATCH(PDC!$G$1,PDC!$F$1:$G$1,0))</f>
        <v>Hébergement médico-social et social et action sociale sans hébergement</v>
      </c>
      <c r="C1092" t="s">
        <v>232</v>
      </c>
      <c r="D1092" t="s">
        <v>141</v>
      </c>
      <c r="E1092" t="s">
        <v>199</v>
      </c>
      <c r="F1092" s="58">
        <v>427.363947359066</v>
      </c>
      <c r="G1092">
        <f t="shared" si="244"/>
        <v>427.363947359066</v>
      </c>
      <c r="AC1092" t="str">
        <f t="shared" si="239"/>
        <v>8419_Professeurs, professions scientifiques_2</v>
      </c>
      <c r="AD1092" t="str">
        <f>INDEX(PDC!$I$1:$L$33,MATCH('RP2016'!AF1092,PDC!I:I,0),MATCH(PDC!$K$1,PDC!$I$1:$L$1,0))</f>
        <v>Professeurs, professions scientifiques</v>
      </c>
      <c r="AE1092" t="s">
        <v>200</v>
      </c>
      <c r="AF1092" t="s">
        <v>275</v>
      </c>
      <c r="AG1092" t="s">
        <v>155</v>
      </c>
      <c r="AH1092" s="58">
        <v>212.34038016838099</v>
      </c>
      <c r="AI1092">
        <f t="shared" si="240"/>
        <v>212.34038016838099</v>
      </c>
      <c r="BE1092" t="str">
        <f t="shared" si="241"/>
        <v>8431_RU_TP2_SEXE1</v>
      </c>
      <c r="BF1092">
        <v>1</v>
      </c>
      <c r="BG1092" t="s">
        <v>200</v>
      </c>
      <c r="BH1092" t="s">
        <v>322</v>
      </c>
      <c r="BI1092" t="s">
        <v>183</v>
      </c>
      <c r="BJ1092" s="61">
        <v>447.74013460815502</v>
      </c>
      <c r="BK1092" s="61">
        <f t="shared" si="242"/>
        <v>447.74013460815502</v>
      </c>
    </row>
    <row r="1093" spans="1:63" x14ac:dyDescent="0.35">
      <c r="A1093" t="str">
        <f t="shared" si="245"/>
        <v>8412_Hébergement médico-social et social et action sociale sans hébergement_2</v>
      </c>
      <c r="B1093" t="str">
        <f>INDEX(PDC!$F$1:$G$40,MATCH('RP2016'!C1093,PDC!F:F,0),MATCH(PDC!$G$1,PDC!$F$1:$G$1,0))</f>
        <v>Hébergement médico-social et social et action sociale sans hébergement</v>
      </c>
      <c r="C1093" t="s">
        <v>232</v>
      </c>
      <c r="D1093" t="s">
        <v>141</v>
      </c>
      <c r="E1093" t="s">
        <v>200</v>
      </c>
      <c r="F1093" s="58">
        <v>2158.54854205325</v>
      </c>
      <c r="G1093">
        <f t="shared" si="244"/>
        <v>2158.54854205325</v>
      </c>
      <c r="AC1093" t="str">
        <f t="shared" ref="AC1093:AC1156" si="246">AG1093&amp;"_"&amp;AD1093&amp;"_"&amp;AE1093</f>
        <v>8419_Professions de l'information, des arts et des spectacles_1</v>
      </c>
      <c r="AD1093" t="str">
        <f>INDEX(PDC!$I$1:$L$33,MATCH('RP2016'!AF1093,PDC!I:I,0),MATCH(PDC!$K$1,PDC!$I$1:$L$1,0))</f>
        <v>Professions de l'information, des arts et des spectacles</v>
      </c>
      <c r="AE1093" t="s">
        <v>199</v>
      </c>
      <c r="AF1093" t="s">
        <v>276</v>
      </c>
      <c r="AG1093" t="s">
        <v>155</v>
      </c>
      <c r="AH1093" s="58">
        <v>101.19176330398</v>
      </c>
      <c r="AI1093">
        <f t="shared" ref="AI1093:AI1156" si="247">IF(AH1093&lt;5,"(s)",AH1093)</f>
        <v>101.19176330398</v>
      </c>
      <c r="BE1093" t="str">
        <f t="shared" ref="BE1093:BE1156" si="248">BI1093&amp;"_"&amp;BH1093&amp;"_TP"&amp;BG1093&amp;"_SEXE"&amp;BF1093</f>
        <v>8432_AZ_TP1_SEXE1</v>
      </c>
      <c r="BF1093">
        <v>1</v>
      </c>
      <c r="BG1093" t="s">
        <v>199</v>
      </c>
      <c r="BH1093" t="s">
        <v>198</v>
      </c>
      <c r="BI1093" t="s">
        <v>187</v>
      </c>
      <c r="BJ1093" s="61">
        <v>328.647222518413</v>
      </c>
      <c r="BK1093" s="61">
        <f t="shared" ref="BK1093:BK1156" si="249">IF(BJ1093&lt;5,"(s)",BJ1093)</f>
        <v>328.647222518413</v>
      </c>
    </row>
    <row r="1094" spans="1:63" x14ac:dyDescent="0.35">
      <c r="A1094" t="str">
        <f t="shared" si="245"/>
        <v>8412_Arts, spectacles et activités récréatives_1</v>
      </c>
      <c r="B1094" t="str">
        <f>INDEX(PDC!$F$1:$G$40,MATCH('RP2016'!C1094,PDC!F:F,0),MATCH(PDC!$G$1,PDC!$F$1:$G$1,0))</f>
        <v>Arts, spectacles et activités récréatives</v>
      </c>
      <c r="C1094" t="s">
        <v>233</v>
      </c>
      <c r="D1094" t="s">
        <v>141</v>
      </c>
      <c r="E1094" t="s">
        <v>199</v>
      </c>
      <c r="F1094" s="58">
        <v>127.52478011425499</v>
      </c>
      <c r="G1094">
        <f t="shared" si="244"/>
        <v>127.52478011425499</v>
      </c>
      <c r="AC1094" t="str">
        <f t="shared" si="246"/>
        <v>8419_Professions de l'information, des arts et des spectacles_2</v>
      </c>
      <c r="AD1094" t="str">
        <f>INDEX(PDC!$I$1:$L$33,MATCH('RP2016'!AF1094,PDC!I:I,0),MATCH(PDC!$K$1,PDC!$I$1:$L$1,0))</f>
        <v>Professions de l'information, des arts et des spectacles</v>
      </c>
      <c r="AE1094" t="s">
        <v>200</v>
      </c>
      <c r="AF1094" t="s">
        <v>276</v>
      </c>
      <c r="AG1094" t="s">
        <v>155</v>
      </c>
      <c r="AH1094" s="58">
        <v>80.040062765683302</v>
      </c>
      <c r="AI1094">
        <f t="shared" si="247"/>
        <v>80.040062765683302</v>
      </c>
      <c r="BE1094" t="str">
        <f t="shared" si="248"/>
        <v>8432_AZ_TP2_SEXE1</v>
      </c>
      <c r="BF1094">
        <v>1</v>
      </c>
      <c r="BG1094" t="s">
        <v>200</v>
      </c>
      <c r="BH1094" t="s">
        <v>198</v>
      </c>
      <c r="BI1094" t="s">
        <v>187</v>
      </c>
      <c r="BJ1094" s="61">
        <v>60.899085266758803</v>
      </c>
      <c r="BK1094" s="61">
        <f t="shared" si="249"/>
        <v>60.899085266758803</v>
      </c>
    </row>
    <row r="1095" spans="1:63" x14ac:dyDescent="0.35">
      <c r="A1095" t="str">
        <f t="shared" si="245"/>
        <v>8412_Arts, spectacles et activités récréatives_2</v>
      </c>
      <c r="B1095" t="str">
        <f>INDEX(PDC!$F$1:$G$40,MATCH('RP2016'!C1095,PDC!F:F,0),MATCH(PDC!$G$1,PDC!$F$1:$G$1,0))</f>
        <v>Arts, spectacles et activités récréatives</v>
      </c>
      <c r="C1095" t="s">
        <v>233</v>
      </c>
      <c r="D1095" t="s">
        <v>141</v>
      </c>
      <c r="E1095" t="s">
        <v>200</v>
      </c>
      <c r="F1095" s="58">
        <v>117.523724559767</v>
      </c>
      <c r="G1095">
        <f t="shared" si="244"/>
        <v>117.523724559767</v>
      </c>
      <c r="AC1095" t="str">
        <f t="shared" si="246"/>
        <v>8419_Cadres administratifs et commerciaux d'entreprise_1</v>
      </c>
      <c r="AD1095" t="str">
        <f>INDEX(PDC!$I$1:$L$33,MATCH('RP2016'!AF1095,PDC!I:I,0),MATCH(PDC!$K$1,PDC!$I$1:$L$1,0))</f>
        <v>Cadres administratifs et commerciaux d'entreprise</v>
      </c>
      <c r="AE1095" t="s">
        <v>199</v>
      </c>
      <c r="AF1095" t="s">
        <v>277</v>
      </c>
      <c r="AG1095" t="s">
        <v>155</v>
      </c>
      <c r="AH1095" s="58">
        <v>505.43177758707202</v>
      </c>
      <c r="AI1095">
        <f t="shared" si="247"/>
        <v>505.43177758707202</v>
      </c>
      <c r="BE1095" t="str">
        <f t="shared" si="248"/>
        <v>8432_C1_TP1_SEXE1</v>
      </c>
      <c r="BF1095">
        <v>1</v>
      </c>
      <c r="BG1095" t="s">
        <v>199</v>
      </c>
      <c r="BH1095" t="s">
        <v>314</v>
      </c>
      <c r="BI1095" t="s">
        <v>187</v>
      </c>
      <c r="BJ1095" s="61">
        <v>870.06675914931998</v>
      </c>
      <c r="BK1095" s="61">
        <f t="shared" si="249"/>
        <v>870.06675914931998</v>
      </c>
    </row>
    <row r="1096" spans="1:63" x14ac:dyDescent="0.35">
      <c r="A1096" t="str">
        <f t="shared" si="245"/>
        <v>8412_Autres activités de services _1</v>
      </c>
      <c r="B1096" t="str">
        <f>INDEX(PDC!$F$1:$G$40,MATCH('RP2016'!C1096,PDC!F:F,0),MATCH(PDC!$G$1,PDC!$F$1:$G$1,0))</f>
        <v xml:space="preserve">Autres activités de services </v>
      </c>
      <c r="C1096" t="s">
        <v>234</v>
      </c>
      <c r="D1096" t="s">
        <v>141</v>
      </c>
      <c r="E1096" t="s">
        <v>199</v>
      </c>
      <c r="F1096" s="58">
        <v>146.346184379432</v>
      </c>
      <c r="G1096">
        <f t="shared" si="244"/>
        <v>146.346184379432</v>
      </c>
      <c r="AC1096" t="str">
        <f t="shared" si="246"/>
        <v>8419_Cadres administratifs et commerciaux d'entreprise_2</v>
      </c>
      <c r="AD1096" t="str">
        <f>INDEX(PDC!$I$1:$L$33,MATCH('RP2016'!AF1096,PDC!I:I,0),MATCH(PDC!$K$1,PDC!$I$1:$L$1,0))</f>
        <v>Cadres administratifs et commerciaux d'entreprise</v>
      </c>
      <c r="AE1096" t="s">
        <v>200</v>
      </c>
      <c r="AF1096" t="s">
        <v>277</v>
      </c>
      <c r="AG1096" t="s">
        <v>155</v>
      </c>
      <c r="AH1096" s="58">
        <v>350.99280511740898</v>
      </c>
      <c r="AI1096">
        <f t="shared" si="247"/>
        <v>350.99280511740898</v>
      </c>
      <c r="BE1096" t="str">
        <f t="shared" si="248"/>
        <v>8432_C1_TP2_SEXE1</v>
      </c>
      <c r="BF1096">
        <v>1</v>
      </c>
      <c r="BG1096" t="s">
        <v>200</v>
      </c>
      <c r="BH1096" t="s">
        <v>314</v>
      </c>
      <c r="BI1096" t="s">
        <v>187</v>
      </c>
      <c r="BJ1096" s="61">
        <v>53.077533316522199</v>
      </c>
      <c r="BK1096" s="61">
        <f t="shared" si="249"/>
        <v>53.077533316522199</v>
      </c>
    </row>
    <row r="1097" spans="1:63" x14ac:dyDescent="0.35">
      <c r="A1097" t="str">
        <f t="shared" si="245"/>
        <v>8412_Autres activités de services _2</v>
      </c>
      <c r="B1097" t="str">
        <f>INDEX(PDC!$F$1:$G$40,MATCH('RP2016'!C1097,PDC!F:F,0),MATCH(PDC!$G$1,PDC!$F$1:$G$1,0))</f>
        <v xml:space="preserve">Autres activités de services </v>
      </c>
      <c r="C1097" t="s">
        <v>234</v>
      </c>
      <c r="D1097" t="s">
        <v>141</v>
      </c>
      <c r="E1097" t="s">
        <v>200</v>
      </c>
      <c r="F1097" s="58">
        <v>303.67246585591602</v>
      </c>
      <c r="G1097">
        <f t="shared" si="244"/>
        <v>303.67246585591602</v>
      </c>
      <c r="AC1097" t="str">
        <f t="shared" si="246"/>
        <v>8419_Ingénieurs et cadres techniques d'entreprise_1</v>
      </c>
      <c r="AD1097" t="str">
        <f>INDEX(PDC!$I$1:$L$33,MATCH('RP2016'!AF1097,PDC!I:I,0),MATCH(PDC!$K$1,PDC!$I$1:$L$1,0))</f>
        <v>Ingénieurs et cadres techniques d'entreprise</v>
      </c>
      <c r="AE1097" t="s">
        <v>199</v>
      </c>
      <c r="AF1097" t="s">
        <v>101</v>
      </c>
      <c r="AG1097" t="s">
        <v>155</v>
      </c>
      <c r="AH1097" s="58">
        <v>411.32033073737398</v>
      </c>
      <c r="AI1097">
        <f t="shared" si="247"/>
        <v>411.32033073737398</v>
      </c>
      <c r="BE1097" t="str">
        <f t="shared" si="248"/>
        <v>8432_C3_TP1_SEXE1</v>
      </c>
      <c r="BF1097">
        <v>1</v>
      </c>
      <c r="BG1097" t="s">
        <v>199</v>
      </c>
      <c r="BH1097" t="s">
        <v>315</v>
      </c>
      <c r="BI1097" t="s">
        <v>187</v>
      </c>
      <c r="BJ1097" s="61">
        <v>334.68111019576799</v>
      </c>
      <c r="BK1097" s="61">
        <f t="shared" si="249"/>
        <v>334.68111019576799</v>
      </c>
    </row>
    <row r="1098" spans="1:63" x14ac:dyDescent="0.35">
      <c r="A1098" t="str">
        <f t="shared" si="245"/>
        <v>8412_Activités des ménages en tant qu'employeurs ; activités indifférenciées des ménages en tant que producteurs de biens et services pour usage propre_1</v>
      </c>
      <c r="B1098" t="str">
        <f>INDEX(PDC!$F$1:$G$40,MATCH('RP2016'!C1098,PDC!F:F,0),MATCH(PDC!$G$1,PDC!$F$1:$G$1,0))</f>
        <v>Activités des ménages en tant qu'employeurs ; activités indifférenciées des ménages en tant que producteurs de biens et services pour usage propre</v>
      </c>
      <c r="C1098" t="s">
        <v>235</v>
      </c>
      <c r="D1098" t="s">
        <v>141</v>
      </c>
      <c r="E1098" t="s">
        <v>199</v>
      </c>
      <c r="F1098" s="58">
        <v>5.7541151482807997</v>
      </c>
      <c r="G1098">
        <f t="shared" si="244"/>
        <v>5.7541151482807997</v>
      </c>
      <c r="AC1098" t="str">
        <f t="shared" si="246"/>
        <v>8419_Ingénieurs et cadres techniques d'entreprise_2</v>
      </c>
      <c r="AD1098" t="str">
        <f>INDEX(PDC!$I$1:$L$33,MATCH('RP2016'!AF1098,PDC!I:I,0),MATCH(PDC!$K$1,PDC!$I$1:$L$1,0))</f>
        <v>Ingénieurs et cadres techniques d'entreprise</v>
      </c>
      <c r="AE1098" t="s">
        <v>200</v>
      </c>
      <c r="AF1098" t="s">
        <v>101</v>
      </c>
      <c r="AG1098" t="s">
        <v>155</v>
      </c>
      <c r="AH1098" s="58">
        <v>84.039677272103702</v>
      </c>
      <c r="AI1098">
        <f t="shared" si="247"/>
        <v>84.039677272103702</v>
      </c>
      <c r="BE1098" t="str">
        <f t="shared" si="248"/>
        <v>8432_C3_TP2_SEXE1</v>
      </c>
      <c r="BF1098">
        <v>1</v>
      </c>
      <c r="BG1098" t="s">
        <v>200</v>
      </c>
      <c r="BH1098" t="s">
        <v>315</v>
      </c>
      <c r="BI1098" t="s">
        <v>187</v>
      </c>
      <c r="BJ1098" s="61">
        <v>10.156295239351</v>
      </c>
      <c r="BK1098" s="61">
        <f t="shared" si="249"/>
        <v>10.156295239351</v>
      </c>
    </row>
    <row r="1099" spans="1:63" x14ac:dyDescent="0.35">
      <c r="A1099" t="str">
        <f t="shared" si="245"/>
        <v>8412_Activités des ménages en tant qu'employeurs ; activités indifférenciées des ménages en tant que producteurs de biens et services pour usage propre_2</v>
      </c>
      <c r="B1099" t="str">
        <f>INDEX(PDC!$F$1:$G$40,MATCH('RP2016'!C1099,PDC!F:F,0),MATCH(PDC!$G$1,PDC!$F$1:$G$1,0))</f>
        <v>Activités des ménages en tant qu'employeurs ; activités indifférenciées des ménages en tant que producteurs de biens et services pour usage propre</v>
      </c>
      <c r="C1099" t="s">
        <v>235</v>
      </c>
      <c r="D1099" t="s">
        <v>141</v>
      </c>
      <c r="E1099" t="s">
        <v>200</v>
      </c>
      <c r="F1099" s="58">
        <v>234.95934196909499</v>
      </c>
      <c r="G1099">
        <f t="shared" si="244"/>
        <v>234.95934196909499</v>
      </c>
      <c r="AC1099" t="str">
        <f t="shared" si="246"/>
        <v>8419_Professeurs des écoles, instituteurs et assimilés_1</v>
      </c>
      <c r="AD1099" t="str">
        <f>INDEX(PDC!$I$1:$L$33,MATCH('RP2016'!AF1099,PDC!I:I,0),MATCH(PDC!$K$1,PDC!$I$1:$L$1,0))</f>
        <v>Professeurs des écoles, instituteurs et assimilés</v>
      </c>
      <c r="AE1099" t="s">
        <v>199</v>
      </c>
      <c r="AF1099" t="s">
        <v>103</v>
      </c>
      <c r="AG1099" t="s">
        <v>155</v>
      </c>
      <c r="AH1099" s="58">
        <v>287.49012956517902</v>
      </c>
      <c r="AI1099">
        <f t="shared" si="247"/>
        <v>287.49012956517902</v>
      </c>
      <c r="BE1099" t="str">
        <f t="shared" si="248"/>
        <v>8432_C4_TP1_SEXE1</v>
      </c>
      <c r="BF1099">
        <v>1</v>
      </c>
      <c r="BG1099" t="s">
        <v>199</v>
      </c>
      <c r="BH1099" t="s">
        <v>316</v>
      </c>
      <c r="BI1099" t="s">
        <v>187</v>
      </c>
      <c r="BJ1099" s="61">
        <v>149.42376062593999</v>
      </c>
      <c r="BK1099" s="61">
        <f t="shared" si="249"/>
        <v>149.42376062593999</v>
      </c>
    </row>
    <row r="1100" spans="1:63" x14ac:dyDescent="0.35">
      <c r="A1100" t="str">
        <f t="shared" si="245"/>
        <v>8413_Agriculture, sylviculture et pêche_1</v>
      </c>
      <c r="B1100" t="str">
        <f>INDEX(PDC!$F$1:$G$40,MATCH('RP2016'!C1100,PDC!F:F,0),MATCH(PDC!$G$1,PDC!$F$1:$G$1,0))</f>
        <v>Agriculture, sylviculture et pêche</v>
      </c>
      <c r="C1100" t="s">
        <v>198</v>
      </c>
      <c r="D1100" t="s">
        <v>143</v>
      </c>
      <c r="E1100" t="s">
        <v>199</v>
      </c>
      <c r="F1100" s="58">
        <v>205.191023261097</v>
      </c>
      <c r="G1100">
        <f t="shared" si="244"/>
        <v>205.191023261097</v>
      </c>
      <c r="AC1100" t="str">
        <f t="shared" si="246"/>
        <v>8419_Professeurs des écoles, instituteurs et assimilés_2</v>
      </c>
      <c r="AD1100" t="str">
        <f>INDEX(PDC!$I$1:$L$33,MATCH('RP2016'!AF1100,PDC!I:I,0),MATCH(PDC!$K$1,PDC!$I$1:$L$1,0))</f>
        <v>Professeurs des écoles, instituteurs et assimilés</v>
      </c>
      <c r="AE1100" t="s">
        <v>200</v>
      </c>
      <c r="AF1100" t="s">
        <v>103</v>
      </c>
      <c r="AG1100" t="s">
        <v>155</v>
      </c>
      <c r="AH1100" s="58">
        <v>496.88906983868901</v>
      </c>
      <c r="AI1100">
        <f t="shared" si="247"/>
        <v>496.88906983868901</v>
      </c>
      <c r="BE1100" t="str">
        <f t="shared" si="248"/>
        <v>8432_C4_TP2_SEXE1</v>
      </c>
      <c r="BF1100">
        <v>1</v>
      </c>
      <c r="BG1100" t="s">
        <v>200</v>
      </c>
      <c r="BH1100" t="s">
        <v>316</v>
      </c>
      <c r="BI1100" t="s">
        <v>187</v>
      </c>
      <c r="BJ1100" s="61">
        <v>7.9015857305192601</v>
      </c>
      <c r="BK1100" s="61">
        <f t="shared" si="249"/>
        <v>7.9015857305192601</v>
      </c>
    </row>
    <row r="1101" spans="1:63" x14ac:dyDescent="0.35">
      <c r="A1101" t="str">
        <f t="shared" si="245"/>
        <v>8413_Agriculture, sylviculture et pêche_2</v>
      </c>
      <c r="B1101" t="str">
        <f>INDEX(PDC!$F$1:$G$40,MATCH('RP2016'!C1101,PDC!F:F,0),MATCH(PDC!$G$1,PDC!$F$1:$G$1,0))</f>
        <v>Agriculture, sylviculture et pêche</v>
      </c>
      <c r="C1101" t="s">
        <v>198</v>
      </c>
      <c r="D1101" t="s">
        <v>143</v>
      </c>
      <c r="E1101" t="s">
        <v>200</v>
      </c>
      <c r="F1101" s="58">
        <v>103.186669813355</v>
      </c>
      <c r="G1101">
        <f t="shared" si="244"/>
        <v>103.186669813355</v>
      </c>
      <c r="AC1101" t="str">
        <f t="shared" si="246"/>
        <v>8419_Professions intermédiaires de la santé et du travail social_1</v>
      </c>
      <c r="AD1101" t="str">
        <f>INDEX(PDC!$I$1:$L$33,MATCH('RP2016'!AF1101,PDC!I:I,0),MATCH(PDC!$K$1,PDC!$I$1:$L$1,0))</f>
        <v>Professions intermédiaires de la santé et du travail social</v>
      </c>
      <c r="AE1101" t="s">
        <v>199</v>
      </c>
      <c r="AF1101" t="s">
        <v>105</v>
      </c>
      <c r="AG1101" t="s">
        <v>155</v>
      </c>
      <c r="AH1101" s="58">
        <v>436.22808253972602</v>
      </c>
      <c r="AI1101">
        <f t="shared" si="247"/>
        <v>436.22808253972602</v>
      </c>
      <c r="BE1101" t="str">
        <f t="shared" si="248"/>
        <v>8432_C5_TP1_SEXE1</v>
      </c>
      <c r="BF1101">
        <v>1</v>
      </c>
      <c r="BG1101" t="s">
        <v>199</v>
      </c>
      <c r="BH1101" t="s">
        <v>317</v>
      </c>
      <c r="BI1101" t="s">
        <v>187</v>
      </c>
      <c r="BJ1101" s="61">
        <v>2400.9998345499998</v>
      </c>
      <c r="BK1101" s="61">
        <f t="shared" si="249"/>
        <v>2400.9998345499998</v>
      </c>
    </row>
    <row r="1102" spans="1:63" x14ac:dyDescent="0.35">
      <c r="A1102" t="str">
        <f t="shared" si="245"/>
        <v>8413_Industries extractives _1</v>
      </c>
      <c r="B1102" t="str">
        <f>INDEX(PDC!$F$1:$G$40,MATCH('RP2016'!C1102,PDC!F:F,0),MATCH(PDC!$G$1,PDC!$F$1:$G$1,0))</f>
        <v xml:space="preserve">Industries extractives </v>
      </c>
      <c r="C1102" t="s">
        <v>201</v>
      </c>
      <c r="D1102" t="s">
        <v>143</v>
      </c>
      <c r="E1102" t="s">
        <v>199</v>
      </c>
      <c r="F1102" s="58">
        <v>19.011436935118098</v>
      </c>
      <c r="G1102">
        <f t="shared" si="244"/>
        <v>19.011436935118098</v>
      </c>
      <c r="AC1102" t="str">
        <f t="shared" si="246"/>
        <v>8419_Professions intermédiaires de la santé et du travail social_2</v>
      </c>
      <c r="AD1102" t="str">
        <f>INDEX(PDC!$I$1:$L$33,MATCH('RP2016'!AF1102,PDC!I:I,0),MATCH(PDC!$K$1,PDC!$I$1:$L$1,0))</f>
        <v>Professions intermédiaires de la santé et du travail social</v>
      </c>
      <c r="AE1102" t="s">
        <v>200</v>
      </c>
      <c r="AF1102" t="s">
        <v>105</v>
      </c>
      <c r="AG1102" t="s">
        <v>155</v>
      </c>
      <c r="AH1102" s="58">
        <v>1323.4226598472301</v>
      </c>
      <c r="AI1102">
        <f t="shared" si="247"/>
        <v>1323.4226598472301</v>
      </c>
      <c r="BE1102" t="str">
        <f t="shared" si="248"/>
        <v>8432_C5_TP2_SEXE1</v>
      </c>
      <c r="BF1102">
        <v>1</v>
      </c>
      <c r="BG1102" t="s">
        <v>200</v>
      </c>
      <c r="BH1102" t="s">
        <v>317</v>
      </c>
      <c r="BI1102" t="s">
        <v>187</v>
      </c>
      <c r="BJ1102" s="61">
        <v>53.394103009998297</v>
      </c>
      <c r="BK1102" s="61">
        <f t="shared" si="249"/>
        <v>53.394103009998297</v>
      </c>
    </row>
    <row r="1103" spans="1:63" x14ac:dyDescent="0.35">
      <c r="A1103" t="str">
        <f t="shared" si="245"/>
        <v>8413_Industries extractives _2</v>
      </c>
      <c r="B1103" t="str">
        <f>INDEX(PDC!$F$1:$G$40,MATCH('RP2016'!C1103,PDC!F:F,0),MATCH(PDC!$G$1,PDC!$F$1:$G$1,0))</f>
        <v xml:space="preserve">Industries extractives </v>
      </c>
      <c r="C1103" t="s">
        <v>201</v>
      </c>
      <c r="D1103" t="s">
        <v>143</v>
      </c>
      <c r="E1103" t="s">
        <v>200</v>
      </c>
      <c r="F1103" s="58">
        <v>8.2340544823394506</v>
      </c>
      <c r="G1103">
        <f t="shared" si="244"/>
        <v>8.2340544823394506</v>
      </c>
      <c r="AC1103" t="str">
        <f t="shared" si="246"/>
        <v>8419_Clergé, religieux_1</v>
      </c>
      <c r="AD1103" t="str">
        <f>INDEX(PDC!$I$1:$L$33,MATCH('RP2016'!AF1103,PDC!I:I,0),MATCH(PDC!$K$1,PDC!$I$1:$L$1,0))</f>
        <v>Clergé, religieux</v>
      </c>
      <c r="AE1103" t="s">
        <v>199</v>
      </c>
      <c r="AF1103" t="s">
        <v>292</v>
      </c>
      <c r="AG1103" t="s">
        <v>155</v>
      </c>
      <c r="AH1103" s="58">
        <v>82.320773500229805</v>
      </c>
      <c r="AI1103">
        <f t="shared" si="247"/>
        <v>82.320773500229805</v>
      </c>
      <c r="BE1103" t="str">
        <f t="shared" si="248"/>
        <v>8432_DE_TP1_SEXE1</v>
      </c>
      <c r="BF1103">
        <v>1</v>
      </c>
      <c r="BG1103" t="s">
        <v>199</v>
      </c>
      <c r="BH1103" t="s">
        <v>318</v>
      </c>
      <c r="BI1103" t="s">
        <v>187</v>
      </c>
      <c r="BJ1103" s="61">
        <v>514.30497760964602</v>
      </c>
      <c r="BK1103" s="61">
        <f t="shared" si="249"/>
        <v>514.30497760964602</v>
      </c>
    </row>
    <row r="1104" spans="1:63" x14ac:dyDescent="0.35">
      <c r="A1104" t="str">
        <f t="shared" si="245"/>
        <v>8413_Fabrication de denrées alimentaires, de boissons et de produits à base de tabac_1</v>
      </c>
      <c r="B1104" t="str">
        <f>INDEX(PDC!$F$1:$G$40,MATCH('RP2016'!C1104,PDC!F:F,0),MATCH(PDC!$G$1,PDC!$F$1:$G$1,0))</f>
        <v>Fabrication de denrées alimentaires, de boissons et de produits à base de tabac</v>
      </c>
      <c r="C1104" t="s">
        <v>202</v>
      </c>
      <c r="D1104" t="s">
        <v>143</v>
      </c>
      <c r="E1104" t="s">
        <v>199</v>
      </c>
      <c r="F1104" s="58">
        <v>459.10703860916999</v>
      </c>
      <c r="G1104">
        <f t="shared" si="244"/>
        <v>459.10703860916999</v>
      </c>
      <c r="AC1104" t="str">
        <f t="shared" si="246"/>
        <v>8419_Professions intermédiaires administratives de la Fonction Publique_1</v>
      </c>
      <c r="AD1104" t="str">
        <f>INDEX(PDC!$I$1:$L$33,MATCH('RP2016'!AF1104,PDC!I:I,0),MATCH(PDC!$K$1,PDC!$I$1:$L$1,0))</f>
        <v>Professions intermédiaires administratives de la Fonction Publique</v>
      </c>
      <c r="AE1104" t="s">
        <v>199</v>
      </c>
      <c r="AF1104" t="s">
        <v>278</v>
      </c>
      <c r="AG1104" t="s">
        <v>155</v>
      </c>
      <c r="AH1104" s="58">
        <v>112.822999520023</v>
      </c>
      <c r="AI1104">
        <f t="shared" si="247"/>
        <v>112.822999520023</v>
      </c>
      <c r="BE1104" t="str">
        <f t="shared" si="248"/>
        <v>8432_DE_TP2_SEXE1</v>
      </c>
      <c r="BF1104">
        <v>1</v>
      </c>
      <c r="BG1104" t="s">
        <v>200</v>
      </c>
      <c r="BH1104" t="s">
        <v>318</v>
      </c>
      <c r="BI1104" t="s">
        <v>187</v>
      </c>
      <c r="BJ1104" s="61">
        <v>17.4602135175063</v>
      </c>
      <c r="BK1104" s="61">
        <f t="shared" si="249"/>
        <v>17.4602135175063</v>
      </c>
    </row>
    <row r="1105" spans="1:63" x14ac:dyDescent="0.35">
      <c r="A1105" t="str">
        <f t="shared" si="245"/>
        <v>8413_Fabrication de denrées alimentaires, de boissons et de produits à base de tabac_2</v>
      </c>
      <c r="B1105" t="str">
        <f>INDEX(PDC!$F$1:$G$40,MATCH('RP2016'!C1105,PDC!F:F,0),MATCH(PDC!$G$1,PDC!$F$1:$G$1,0))</f>
        <v>Fabrication de denrées alimentaires, de boissons et de produits à base de tabac</v>
      </c>
      <c r="C1105" t="s">
        <v>202</v>
      </c>
      <c r="D1105" t="s">
        <v>143</v>
      </c>
      <c r="E1105" t="s">
        <v>200</v>
      </c>
      <c r="F1105" s="58">
        <v>403.96581636587098</v>
      </c>
      <c r="G1105">
        <f t="shared" si="244"/>
        <v>403.96581636587098</v>
      </c>
      <c r="AC1105" t="str">
        <f t="shared" si="246"/>
        <v>8419_Professions intermédiaires administratives de la Fonction Publique_2</v>
      </c>
      <c r="AD1105" t="str">
        <f>INDEX(PDC!$I$1:$L$33,MATCH('RP2016'!AF1105,PDC!I:I,0),MATCH(PDC!$K$1,PDC!$I$1:$L$1,0))</f>
        <v>Professions intermédiaires administratives de la Fonction Publique</v>
      </c>
      <c r="AE1105" t="s">
        <v>200</v>
      </c>
      <c r="AF1105" t="s">
        <v>278</v>
      </c>
      <c r="AG1105" t="s">
        <v>155</v>
      </c>
      <c r="AH1105" s="58">
        <v>103.491222156861</v>
      </c>
      <c r="AI1105">
        <f t="shared" si="247"/>
        <v>103.491222156861</v>
      </c>
      <c r="BE1105" t="str">
        <f t="shared" si="248"/>
        <v>8432_FZ_TP1_SEXE1</v>
      </c>
      <c r="BF1105">
        <v>1</v>
      </c>
      <c r="BG1105" t="s">
        <v>199</v>
      </c>
      <c r="BH1105" t="s">
        <v>216</v>
      </c>
      <c r="BI1105" t="s">
        <v>187</v>
      </c>
      <c r="BJ1105" s="61">
        <v>2063.3994224637299</v>
      </c>
      <c r="BK1105" s="61">
        <f t="shared" si="249"/>
        <v>2063.3994224637299</v>
      </c>
    </row>
    <row r="1106" spans="1:63" x14ac:dyDescent="0.35">
      <c r="A1106" t="str">
        <f t="shared" si="245"/>
        <v>8413_Fabrication de textiles, industries de l'habillement, industrie du cuir et de la chaussure_1</v>
      </c>
      <c r="B1106" t="str">
        <f>INDEX(PDC!$F$1:$G$40,MATCH('RP2016'!C1106,PDC!F:F,0),MATCH(PDC!$G$1,PDC!$F$1:$G$1,0))</f>
        <v>Fabrication de textiles, industries de l'habillement, industrie du cuir et de la chaussure</v>
      </c>
      <c r="C1106" t="s">
        <v>203</v>
      </c>
      <c r="D1106" t="s">
        <v>143</v>
      </c>
      <c r="E1106" t="s">
        <v>199</v>
      </c>
      <c r="F1106" s="58">
        <v>5</v>
      </c>
      <c r="G1106">
        <f t="shared" si="244"/>
        <v>5</v>
      </c>
      <c r="AC1106" t="str">
        <f t="shared" si="246"/>
        <v>8419_Professions intermédiaires administratives et commerciales des entreprises_1</v>
      </c>
      <c r="AD1106" t="str">
        <f>INDEX(PDC!$I$1:$L$33,MATCH('RP2016'!AF1106,PDC!I:I,0),MATCH(PDC!$K$1,PDC!$I$1:$L$1,0))</f>
        <v>Professions intermédiaires administratives et commerciales des entreprises</v>
      </c>
      <c r="AE1106" t="s">
        <v>199</v>
      </c>
      <c r="AF1106" t="s">
        <v>279</v>
      </c>
      <c r="AG1106" t="s">
        <v>155</v>
      </c>
      <c r="AH1106" s="58">
        <v>1202.45997528213</v>
      </c>
      <c r="AI1106">
        <f t="shared" si="247"/>
        <v>1202.45997528213</v>
      </c>
      <c r="BE1106" t="str">
        <f t="shared" si="248"/>
        <v>8432_FZ_TP2_SEXE1</v>
      </c>
      <c r="BF1106">
        <v>1</v>
      </c>
      <c r="BG1106" t="s">
        <v>200</v>
      </c>
      <c r="BH1106" t="s">
        <v>216</v>
      </c>
      <c r="BI1106" t="s">
        <v>187</v>
      </c>
      <c r="BJ1106" s="61">
        <v>79.914452621680198</v>
      </c>
      <c r="BK1106" s="61">
        <f t="shared" si="249"/>
        <v>79.914452621680198</v>
      </c>
    </row>
    <row r="1107" spans="1:63" x14ac:dyDescent="0.35">
      <c r="A1107" t="str">
        <f t="shared" si="245"/>
        <v>8413_Fabrication de textiles, industries de l'habillement, industrie du cuir et de la chaussure_2</v>
      </c>
      <c r="B1107" t="str">
        <f>INDEX(PDC!$F$1:$G$40,MATCH('RP2016'!C1107,PDC!F:F,0),MATCH(PDC!$G$1,PDC!$F$1:$G$1,0))</f>
        <v>Fabrication de textiles, industries de l'habillement, industrie du cuir et de la chaussure</v>
      </c>
      <c r="C1107" t="s">
        <v>203</v>
      </c>
      <c r="D1107" t="s">
        <v>143</v>
      </c>
      <c r="E1107" t="s">
        <v>200</v>
      </c>
      <c r="F1107" s="58">
        <v>6.3838139852095903</v>
      </c>
      <c r="G1107">
        <f t="shared" si="244"/>
        <v>6.3838139852095903</v>
      </c>
      <c r="AC1107" t="str">
        <f t="shared" si="246"/>
        <v>8419_Professions intermédiaires administratives et commerciales des entreprises_2</v>
      </c>
      <c r="AD1107" t="str">
        <f>INDEX(PDC!$I$1:$L$33,MATCH('RP2016'!AF1107,PDC!I:I,0),MATCH(PDC!$K$1,PDC!$I$1:$L$1,0))</f>
        <v>Professions intermédiaires administratives et commerciales des entreprises</v>
      </c>
      <c r="AE1107" t="s">
        <v>200</v>
      </c>
      <c r="AF1107" t="s">
        <v>279</v>
      </c>
      <c r="AG1107" t="s">
        <v>155</v>
      </c>
      <c r="AH1107" s="58">
        <v>1334.87461689415</v>
      </c>
      <c r="AI1107">
        <f t="shared" si="247"/>
        <v>1334.87461689415</v>
      </c>
      <c r="BE1107" t="str">
        <f t="shared" si="248"/>
        <v>8432_GZ_TP1_SEXE1</v>
      </c>
      <c r="BF1107">
        <v>1</v>
      </c>
      <c r="BG1107" t="s">
        <v>199</v>
      </c>
      <c r="BH1107" t="s">
        <v>217</v>
      </c>
      <c r="BI1107" t="s">
        <v>187</v>
      </c>
      <c r="BJ1107" s="61">
        <v>2470.6238299512702</v>
      </c>
      <c r="BK1107" s="61">
        <f t="shared" si="249"/>
        <v>2470.6238299512702</v>
      </c>
    </row>
    <row r="1108" spans="1:63" x14ac:dyDescent="0.35">
      <c r="A1108" t="str">
        <f t="shared" si="245"/>
        <v>8413_Travail du bois, industries du papier et imprimerie _1</v>
      </c>
      <c r="B1108" t="str">
        <f>INDEX(PDC!$F$1:$G$40,MATCH('RP2016'!C1108,PDC!F:F,0),MATCH(PDC!$G$1,PDC!$F$1:$G$1,0))</f>
        <v xml:space="preserve">Travail du bois, industries du papier et imprimerie </v>
      </c>
      <c r="C1108" t="s">
        <v>204</v>
      </c>
      <c r="D1108" t="s">
        <v>143</v>
      </c>
      <c r="E1108" t="s">
        <v>199</v>
      </c>
      <c r="F1108" s="58">
        <v>186.64662035647501</v>
      </c>
      <c r="G1108">
        <f t="shared" si="244"/>
        <v>186.64662035647501</v>
      </c>
      <c r="AC1108" t="str">
        <f t="shared" si="246"/>
        <v>8419_Techniciens_1</v>
      </c>
      <c r="AD1108" t="str">
        <f>INDEX(PDC!$I$1:$L$33,MATCH('RP2016'!AF1108,PDC!I:I,0),MATCH(PDC!$K$1,PDC!$I$1:$L$1,0))</f>
        <v>Techniciens</v>
      </c>
      <c r="AE1108" t="s">
        <v>199</v>
      </c>
      <c r="AF1108" t="s">
        <v>280</v>
      </c>
      <c r="AG1108" t="s">
        <v>155</v>
      </c>
      <c r="AH1108" s="58">
        <v>1053.5579587960301</v>
      </c>
      <c r="AI1108">
        <f t="shared" si="247"/>
        <v>1053.5579587960301</v>
      </c>
      <c r="BE1108" t="str">
        <f t="shared" si="248"/>
        <v>8432_GZ_TP2_SEXE1</v>
      </c>
      <c r="BF1108">
        <v>1</v>
      </c>
      <c r="BG1108" t="s">
        <v>200</v>
      </c>
      <c r="BH1108" t="s">
        <v>217</v>
      </c>
      <c r="BI1108" t="s">
        <v>187</v>
      </c>
      <c r="BJ1108" s="61">
        <v>147.93641846850699</v>
      </c>
      <c r="BK1108" s="61">
        <f t="shared" si="249"/>
        <v>147.93641846850699</v>
      </c>
    </row>
    <row r="1109" spans="1:63" x14ac:dyDescent="0.35">
      <c r="A1109" t="str">
        <f t="shared" si="245"/>
        <v>8413_Travail du bois, industries du papier et imprimerie _2</v>
      </c>
      <c r="B1109" t="str">
        <f>INDEX(PDC!$F$1:$G$40,MATCH('RP2016'!C1109,PDC!F:F,0),MATCH(PDC!$G$1,PDC!$F$1:$G$1,0))</f>
        <v xml:space="preserve">Travail du bois, industries du papier et imprimerie </v>
      </c>
      <c r="C1109" t="s">
        <v>204</v>
      </c>
      <c r="D1109" t="s">
        <v>143</v>
      </c>
      <c r="E1109" t="s">
        <v>200</v>
      </c>
      <c r="F1109" s="58">
        <v>15.033348419185501</v>
      </c>
      <c r="G1109">
        <f t="shared" si="244"/>
        <v>15.033348419185501</v>
      </c>
      <c r="AC1109" t="str">
        <f t="shared" si="246"/>
        <v>8419_Techniciens_2</v>
      </c>
      <c r="AD1109" t="str">
        <f>INDEX(PDC!$I$1:$L$33,MATCH('RP2016'!AF1109,PDC!I:I,0),MATCH(PDC!$K$1,PDC!$I$1:$L$1,0))</f>
        <v>Techniciens</v>
      </c>
      <c r="AE1109" t="s">
        <v>200</v>
      </c>
      <c r="AF1109" t="s">
        <v>280</v>
      </c>
      <c r="AG1109" t="s">
        <v>155</v>
      </c>
      <c r="AH1109" s="58">
        <v>143.382032801939</v>
      </c>
      <c r="AI1109">
        <f t="shared" si="247"/>
        <v>143.382032801939</v>
      </c>
      <c r="BE1109" t="str">
        <f t="shared" si="248"/>
        <v>8432_HZ_TP1_SEXE1</v>
      </c>
      <c r="BF1109">
        <v>1</v>
      </c>
      <c r="BG1109" t="s">
        <v>199</v>
      </c>
      <c r="BH1109" t="s">
        <v>218</v>
      </c>
      <c r="BI1109" t="s">
        <v>187</v>
      </c>
      <c r="BJ1109" s="61">
        <v>1280.1073259345401</v>
      </c>
      <c r="BK1109" s="61">
        <f t="shared" si="249"/>
        <v>1280.1073259345401</v>
      </c>
    </row>
    <row r="1110" spans="1:63" x14ac:dyDescent="0.35">
      <c r="A1110" t="str">
        <f t="shared" si="245"/>
        <v>8413_Industrie chimique_1</v>
      </c>
      <c r="B1110" t="str">
        <f>INDEX(PDC!$F$1:$G$40,MATCH('RP2016'!C1110,PDC!F:F,0),MATCH(PDC!$G$1,PDC!$F$1:$G$1,0))</f>
        <v>Industrie chimique</v>
      </c>
      <c r="C1110" t="s">
        <v>205</v>
      </c>
      <c r="D1110" t="s">
        <v>143</v>
      </c>
      <c r="E1110" t="s">
        <v>199</v>
      </c>
      <c r="F1110" s="58">
        <v>267.38548027522302</v>
      </c>
      <c r="G1110">
        <f t="shared" si="244"/>
        <v>267.38548027522302</v>
      </c>
      <c r="AC1110" t="str">
        <f t="shared" si="246"/>
        <v>8419_Contremaîtres, agents de maîtrise_1</v>
      </c>
      <c r="AD1110" t="str">
        <f>INDEX(PDC!$I$1:$L$33,MATCH('RP2016'!AF1110,PDC!I:I,0),MATCH(PDC!$K$1,PDC!$I$1:$L$1,0))</f>
        <v>Contremaîtres, agents de maîtrise</v>
      </c>
      <c r="AE1110" t="s">
        <v>199</v>
      </c>
      <c r="AF1110" t="s">
        <v>281</v>
      </c>
      <c r="AG1110" t="s">
        <v>155</v>
      </c>
      <c r="AH1110" s="58">
        <v>689.34211544586299</v>
      </c>
      <c r="AI1110">
        <f t="shared" si="247"/>
        <v>689.34211544586299</v>
      </c>
      <c r="BE1110" t="str">
        <f t="shared" si="248"/>
        <v>8432_HZ_TP2_SEXE1</v>
      </c>
      <c r="BF1110">
        <v>1</v>
      </c>
      <c r="BG1110" t="s">
        <v>200</v>
      </c>
      <c r="BH1110" t="s">
        <v>218</v>
      </c>
      <c r="BI1110" t="s">
        <v>187</v>
      </c>
      <c r="BJ1110" s="61">
        <v>87.201778672487094</v>
      </c>
      <c r="BK1110" s="61">
        <f t="shared" si="249"/>
        <v>87.201778672487094</v>
      </c>
    </row>
    <row r="1111" spans="1:63" x14ac:dyDescent="0.35">
      <c r="A1111" t="str">
        <f t="shared" si="245"/>
        <v>8413_Industrie chimique_2</v>
      </c>
      <c r="B1111" t="str">
        <f>INDEX(PDC!$F$1:$G$40,MATCH('RP2016'!C1111,PDC!F:F,0),MATCH(PDC!$G$1,PDC!$F$1:$G$1,0))</f>
        <v>Industrie chimique</v>
      </c>
      <c r="C1111" t="s">
        <v>205</v>
      </c>
      <c r="D1111" t="s">
        <v>143</v>
      </c>
      <c r="E1111" t="s">
        <v>200</v>
      </c>
      <c r="F1111" s="58">
        <v>52.926014169177499</v>
      </c>
      <c r="G1111">
        <f t="shared" si="244"/>
        <v>52.926014169177499</v>
      </c>
      <c r="AC1111" t="str">
        <f t="shared" si="246"/>
        <v>8419_Contremaîtres, agents de maîtrise_2</v>
      </c>
      <c r="AD1111" t="str">
        <f>INDEX(PDC!$I$1:$L$33,MATCH('RP2016'!AF1111,PDC!I:I,0),MATCH(PDC!$K$1,PDC!$I$1:$L$1,0))</f>
        <v>Contremaîtres, agents de maîtrise</v>
      </c>
      <c r="AE1111" t="s">
        <v>200</v>
      </c>
      <c r="AF1111" t="s">
        <v>281</v>
      </c>
      <c r="AG1111" t="s">
        <v>155</v>
      </c>
      <c r="AH1111" s="58">
        <v>84.4703815344199</v>
      </c>
      <c r="AI1111">
        <f t="shared" si="247"/>
        <v>84.4703815344199</v>
      </c>
      <c r="BE1111" t="str">
        <f t="shared" si="248"/>
        <v>8432_IZ_TP1_SEXE1</v>
      </c>
      <c r="BF1111">
        <v>1</v>
      </c>
      <c r="BG1111" t="s">
        <v>199</v>
      </c>
      <c r="BH1111" t="s">
        <v>219</v>
      </c>
      <c r="BI1111" t="s">
        <v>187</v>
      </c>
      <c r="BJ1111" s="61">
        <v>444.83466550916</v>
      </c>
      <c r="BK1111" s="61">
        <f t="shared" si="249"/>
        <v>444.83466550916</v>
      </c>
    </row>
    <row r="1112" spans="1:63" x14ac:dyDescent="0.35">
      <c r="A1112" t="str">
        <f t="shared" si="245"/>
        <v>8413_Industrie pharmaceutique_1</v>
      </c>
      <c r="B1112" t="str">
        <f>INDEX(PDC!$F$1:$G$40,MATCH('RP2016'!C1112,PDC!F:F,0),MATCH(PDC!$G$1,PDC!$F$1:$G$1,0))</f>
        <v>Industrie pharmaceutique</v>
      </c>
      <c r="C1112" t="s">
        <v>206</v>
      </c>
      <c r="D1112" t="s">
        <v>143</v>
      </c>
      <c r="E1112" t="s">
        <v>199</v>
      </c>
      <c r="F1112" s="58">
        <v>8.7294700837815</v>
      </c>
      <c r="G1112" t="s">
        <v>242</v>
      </c>
      <c r="AC1112" t="str">
        <f t="shared" si="246"/>
        <v>8419_Employés civils et agents de service de la Fonction Publique_1</v>
      </c>
      <c r="AD1112" t="str">
        <f>INDEX(PDC!$I$1:$L$33,MATCH('RP2016'!AF1112,PDC!I:I,0),MATCH(PDC!$K$1,PDC!$I$1:$L$1,0))</f>
        <v>Employés civils et agents de service de la Fonction Publique</v>
      </c>
      <c r="AE1112" t="s">
        <v>199</v>
      </c>
      <c r="AF1112" t="s">
        <v>282</v>
      </c>
      <c r="AG1112" t="s">
        <v>155</v>
      </c>
      <c r="AH1112" s="58">
        <v>677.83693845652704</v>
      </c>
      <c r="AI1112">
        <f t="shared" si="247"/>
        <v>677.83693845652704</v>
      </c>
      <c r="BE1112" t="str">
        <f t="shared" si="248"/>
        <v>8432_IZ_TP2_SEXE1</v>
      </c>
      <c r="BF1112">
        <v>1</v>
      </c>
      <c r="BG1112" t="s">
        <v>200</v>
      </c>
      <c r="BH1112" t="s">
        <v>219</v>
      </c>
      <c r="BI1112" t="s">
        <v>187</v>
      </c>
      <c r="BJ1112" s="61">
        <v>105.846296953307</v>
      </c>
      <c r="BK1112" s="61">
        <f t="shared" si="249"/>
        <v>105.846296953307</v>
      </c>
    </row>
    <row r="1113" spans="1:63" x14ac:dyDescent="0.35">
      <c r="A1113" t="str">
        <f t="shared" si="245"/>
        <v>8413_Industrie pharmaceutique_2</v>
      </c>
      <c r="B1113" t="str">
        <f>INDEX(PDC!$F$1:$G$40,MATCH('RP2016'!C1113,PDC!F:F,0),MATCH(PDC!$G$1,PDC!$F$1:$G$1,0))</f>
        <v>Industrie pharmaceutique</v>
      </c>
      <c r="C1113" t="s">
        <v>206</v>
      </c>
      <c r="D1113" t="s">
        <v>143</v>
      </c>
      <c r="E1113" t="s">
        <v>200</v>
      </c>
      <c r="F1113" s="58">
        <v>4.9736379613356796</v>
      </c>
      <c r="G1113" s="58" t="s">
        <v>242</v>
      </c>
      <c r="H1113" s="58"/>
      <c r="I1113" s="58"/>
      <c r="J1113" s="58"/>
      <c r="AC1113" t="str">
        <f t="shared" si="246"/>
        <v>8419_Employés civils et agents de service de la Fonction Publique_2</v>
      </c>
      <c r="AD1113" t="str">
        <f>INDEX(PDC!$I$1:$L$33,MATCH('RP2016'!AF1113,PDC!I:I,0),MATCH(PDC!$K$1,PDC!$I$1:$L$1,0))</f>
        <v>Employés civils et agents de service de la Fonction Publique</v>
      </c>
      <c r="AE1113" t="s">
        <v>200</v>
      </c>
      <c r="AF1113" t="s">
        <v>282</v>
      </c>
      <c r="AG1113" t="s">
        <v>155</v>
      </c>
      <c r="AH1113" s="58">
        <v>2782.24504103856</v>
      </c>
      <c r="AI1113">
        <f t="shared" si="247"/>
        <v>2782.24504103856</v>
      </c>
      <c r="BE1113" t="str">
        <f t="shared" si="248"/>
        <v>8432_JZ_TP1_SEXE1</v>
      </c>
      <c r="BF1113">
        <v>1</v>
      </c>
      <c r="BG1113" t="s">
        <v>199</v>
      </c>
      <c r="BH1113" t="s">
        <v>319</v>
      </c>
      <c r="BI1113" t="s">
        <v>187</v>
      </c>
      <c r="BJ1113" s="61">
        <v>141.69997403964501</v>
      </c>
      <c r="BK1113" s="61">
        <f t="shared" si="249"/>
        <v>141.69997403964501</v>
      </c>
    </row>
    <row r="1114" spans="1:63" x14ac:dyDescent="0.35">
      <c r="A1114" t="str">
        <f t="shared" si="245"/>
        <v>8413_Fabrication de produits en caoutchouc et en plastique ainsi que d'autres produits minéraux non métalliques_1</v>
      </c>
      <c r="B1114" t="str">
        <f>INDEX(PDC!$F$1:$G$40,MATCH('RP2016'!C1114,PDC!F:F,0),MATCH(PDC!$G$1,PDC!$F$1:$G$1,0))</f>
        <v>Fabrication de produits en caoutchouc et en plastique ainsi que d'autres produits minéraux non métalliques</v>
      </c>
      <c r="C1114" t="s">
        <v>207</v>
      </c>
      <c r="D1114" t="s">
        <v>143</v>
      </c>
      <c r="E1114" t="s">
        <v>199</v>
      </c>
      <c r="F1114" s="58">
        <v>356.49047282697097</v>
      </c>
      <c r="G1114">
        <f t="shared" ref="G1114:G1121" si="250">F1114</f>
        <v>356.49047282697097</v>
      </c>
      <c r="AC1114" t="str">
        <f t="shared" si="246"/>
        <v>8419_Policiers et militaires_1</v>
      </c>
      <c r="AD1114" t="str">
        <f>INDEX(PDC!$I$1:$L$33,MATCH('RP2016'!AF1114,PDC!I:I,0),MATCH(PDC!$K$1,PDC!$I$1:$L$1,0))</f>
        <v>Policiers et militaires</v>
      </c>
      <c r="AE1114" t="s">
        <v>199</v>
      </c>
      <c r="AF1114" t="s">
        <v>283</v>
      </c>
      <c r="AG1114" t="s">
        <v>155</v>
      </c>
      <c r="AH1114" s="58">
        <v>176.993554525843</v>
      </c>
      <c r="AI1114">
        <f t="shared" si="247"/>
        <v>176.993554525843</v>
      </c>
      <c r="BE1114" t="str">
        <f t="shared" si="248"/>
        <v>8432_JZ_TP2_SEXE1</v>
      </c>
      <c r="BF1114">
        <v>1</v>
      </c>
      <c r="BG1114" t="s">
        <v>200</v>
      </c>
      <c r="BH1114" t="s">
        <v>319</v>
      </c>
      <c r="BI1114" t="s">
        <v>187</v>
      </c>
      <c r="BJ1114" s="61">
        <v>26.757413233669698</v>
      </c>
      <c r="BK1114" s="61">
        <f t="shared" si="249"/>
        <v>26.757413233669698</v>
      </c>
    </row>
    <row r="1115" spans="1:63" x14ac:dyDescent="0.35">
      <c r="A1115" t="str">
        <f t="shared" si="245"/>
        <v>8413_Fabrication de produits en caoutchouc et en plastique ainsi que d'autres produits minéraux non métalliques_2</v>
      </c>
      <c r="B1115" t="str">
        <f>INDEX(PDC!$F$1:$G$40,MATCH('RP2016'!C1115,PDC!F:F,0),MATCH(PDC!$G$1,PDC!$F$1:$G$1,0))</f>
        <v>Fabrication de produits en caoutchouc et en plastique ainsi que d'autres produits minéraux non métalliques</v>
      </c>
      <c r="C1115" t="s">
        <v>207</v>
      </c>
      <c r="D1115" t="s">
        <v>143</v>
      </c>
      <c r="E1115" t="s">
        <v>200</v>
      </c>
      <c r="F1115" s="58">
        <v>46.150928157110798</v>
      </c>
      <c r="G1115">
        <f t="shared" si="250"/>
        <v>46.150928157110798</v>
      </c>
      <c r="AC1115" t="str">
        <f t="shared" si="246"/>
        <v>8419_Policiers et militaires_2</v>
      </c>
      <c r="AD1115" t="str">
        <f>INDEX(PDC!$I$1:$L$33,MATCH('RP2016'!AF1115,PDC!I:I,0),MATCH(PDC!$K$1,PDC!$I$1:$L$1,0))</f>
        <v>Policiers et militaires</v>
      </c>
      <c r="AE1115" t="s">
        <v>200</v>
      </c>
      <c r="AF1115" t="s">
        <v>283</v>
      </c>
      <c r="AG1115" t="s">
        <v>155</v>
      </c>
      <c r="AH1115" s="58">
        <v>24.4608829394815</v>
      </c>
      <c r="AI1115">
        <f t="shared" si="247"/>
        <v>24.4608829394815</v>
      </c>
      <c r="BE1115" t="str">
        <f t="shared" si="248"/>
        <v>8432_KZ_TP1_SEXE1</v>
      </c>
      <c r="BF1115">
        <v>1</v>
      </c>
      <c r="BG1115" t="s">
        <v>199</v>
      </c>
      <c r="BH1115" t="s">
        <v>223</v>
      </c>
      <c r="BI1115" t="s">
        <v>187</v>
      </c>
      <c r="BJ1115" s="61">
        <v>267.201298262308</v>
      </c>
      <c r="BK1115" s="61">
        <f t="shared" si="249"/>
        <v>267.201298262308</v>
      </c>
    </row>
    <row r="1116" spans="1:63" x14ac:dyDescent="0.35">
      <c r="A1116" t="str">
        <f t="shared" si="245"/>
        <v>8413_Métallurgie et fabrication de produits métalliques à l'exception des machines et des équipements_1</v>
      </c>
      <c r="B1116" t="str">
        <f>INDEX(PDC!$F$1:$G$40,MATCH('RP2016'!C1116,PDC!F:F,0),MATCH(PDC!$G$1,PDC!$F$1:$G$1,0))</f>
        <v>Métallurgie et fabrication de produits métalliques à l'exception des machines et des équipements</v>
      </c>
      <c r="C1116" t="s">
        <v>208</v>
      </c>
      <c r="D1116" t="s">
        <v>143</v>
      </c>
      <c r="E1116" t="s">
        <v>199</v>
      </c>
      <c r="F1116" s="58">
        <v>2081.1637410204598</v>
      </c>
      <c r="G1116">
        <f t="shared" si="250"/>
        <v>2081.1637410204598</v>
      </c>
      <c r="AC1116" t="str">
        <f t="shared" si="246"/>
        <v>8419_Employés administratifs d'entreprise_1</v>
      </c>
      <c r="AD1116" t="str">
        <f>INDEX(PDC!$I$1:$L$33,MATCH('RP2016'!AF1116,PDC!I:I,0),MATCH(PDC!$K$1,PDC!$I$1:$L$1,0))</f>
        <v>Employés administratifs d'entreprise</v>
      </c>
      <c r="AE1116" t="s">
        <v>199</v>
      </c>
      <c r="AF1116" t="s">
        <v>284</v>
      </c>
      <c r="AG1116" t="s">
        <v>155</v>
      </c>
      <c r="AH1116" s="58">
        <v>459.31659394732498</v>
      </c>
      <c r="AI1116">
        <f t="shared" si="247"/>
        <v>459.31659394732498</v>
      </c>
      <c r="BE1116" t="str">
        <f t="shared" si="248"/>
        <v>8432_LZ_TP1_SEXE1</v>
      </c>
      <c r="BF1116">
        <v>1</v>
      </c>
      <c r="BG1116" t="s">
        <v>199</v>
      </c>
      <c r="BH1116" t="s">
        <v>224</v>
      </c>
      <c r="BI1116" t="s">
        <v>187</v>
      </c>
      <c r="BJ1116" s="61">
        <v>109.203402905272</v>
      </c>
      <c r="BK1116" s="61">
        <f t="shared" si="249"/>
        <v>109.203402905272</v>
      </c>
    </row>
    <row r="1117" spans="1:63" x14ac:dyDescent="0.35">
      <c r="A1117" t="str">
        <f t="shared" si="245"/>
        <v>8413_Métallurgie et fabrication de produits métalliques à l'exception des machines et des équipements_2</v>
      </c>
      <c r="B1117" t="str">
        <f>INDEX(PDC!$F$1:$G$40,MATCH('RP2016'!C1117,PDC!F:F,0),MATCH(PDC!$G$1,PDC!$F$1:$G$1,0))</f>
        <v>Métallurgie et fabrication de produits métalliques à l'exception des machines et des équipements</v>
      </c>
      <c r="C1117" t="s">
        <v>208</v>
      </c>
      <c r="D1117" t="s">
        <v>143</v>
      </c>
      <c r="E1117" t="s">
        <v>200</v>
      </c>
      <c r="F1117" s="58">
        <v>418.49254075026897</v>
      </c>
      <c r="G1117">
        <f t="shared" si="250"/>
        <v>418.49254075026897</v>
      </c>
      <c r="AC1117" t="str">
        <f t="shared" si="246"/>
        <v>8419_Employés administratifs d'entreprise_2</v>
      </c>
      <c r="AD1117" t="str">
        <f>INDEX(PDC!$I$1:$L$33,MATCH('RP2016'!AF1117,PDC!I:I,0),MATCH(PDC!$K$1,PDC!$I$1:$L$1,0))</f>
        <v>Employés administratifs d'entreprise</v>
      </c>
      <c r="AE1117" t="s">
        <v>200</v>
      </c>
      <c r="AF1117" t="s">
        <v>284</v>
      </c>
      <c r="AG1117" t="s">
        <v>155</v>
      </c>
      <c r="AH1117" s="58">
        <v>2064.4851642659601</v>
      </c>
      <c r="AI1117">
        <f t="shared" si="247"/>
        <v>2064.4851642659601</v>
      </c>
      <c r="BE1117" t="str">
        <f t="shared" si="248"/>
        <v>8432_LZ_TP2_SEXE1</v>
      </c>
      <c r="BF1117">
        <v>1</v>
      </c>
      <c r="BG1117" t="s">
        <v>200</v>
      </c>
      <c r="BH1117" t="s">
        <v>224</v>
      </c>
      <c r="BI1117" t="s">
        <v>187</v>
      </c>
      <c r="BJ1117" s="61">
        <v>29.6343272490058</v>
      </c>
      <c r="BK1117" s="61">
        <f t="shared" si="249"/>
        <v>29.6343272490058</v>
      </c>
    </row>
    <row r="1118" spans="1:63" x14ac:dyDescent="0.35">
      <c r="A1118" t="str">
        <f t="shared" si="245"/>
        <v>8413_Fabrication de produits informatiques, électroniques et optiques_1</v>
      </c>
      <c r="B1118" t="str">
        <f>INDEX(PDC!$F$1:$G$40,MATCH('RP2016'!C1118,PDC!F:F,0),MATCH(PDC!$G$1,PDC!$F$1:$G$1,0))</f>
        <v>Fabrication de produits informatiques, électroniques et optiques</v>
      </c>
      <c r="C1118" t="s">
        <v>209</v>
      </c>
      <c r="D1118" t="s">
        <v>143</v>
      </c>
      <c r="E1118" t="s">
        <v>199</v>
      </c>
      <c r="F1118" s="58">
        <v>5</v>
      </c>
      <c r="G1118">
        <f t="shared" si="250"/>
        <v>5</v>
      </c>
      <c r="AC1118" t="str">
        <f t="shared" si="246"/>
        <v>8419_Employés de commerce_1</v>
      </c>
      <c r="AD1118" t="str">
        <f>INDEX(PDC!$I$1:$L$33,MATCH('RP2016'!AF1118,PDC!I:I,0),MATCH(PDC!$K$1,PDC!$I$1:$L$1,0))</f>
        <v>Employés de commerce</v>
      </c>
      <c r="AE1118" t="s">
        <v>199</v>
      </c>
      <c r="AF1118" t="s">
        <v>285</v>
      </c>
      <c r="AG1118" t="s">
        <v>155</v>
      </c>
      <c r="AH1118" s="58">
        <v>401.11904680227201</v>
      </c>
      <c r="AI1118">
        <f t="shared" si="247"/>
        <v>401.11904680227201</v>
      </c>
      <c r="BE1118" t="str">
        <f t="shared" si="248"/>
        <v>8432_MN_TP1_SEXE1</v>
      </c>
      <c r="BF1118">
        <v>1</v>
      </c>
      <c r="BG1118" t="s">
        <v>199</v>
      </c>
      <c r="BH1118" t="s">
        <v>320</v>
      </c>
      <c r="BI1118" t="s">
        <v>187</v>
      </c>
      <c r="BJ1118" s="61">
        <v>1095.3464436407801</v>
      </c>
      <c r="BK1118" s="61">
        <f t="shared" si="249"/>
        <v>1095.3464436407801</v>
      </c>
    </row>
    <row r="1119" spans="1:63" x14ac:dyDescent="0.35">
      <c r="A1119" t="str">
        <f t="shared" si="245"/>
        <v>8413_Fabrication d'équipements électriques_1</v>
      </c>
      <c r="B1119" t="str">
        <f>INDEX(PDC!$F$1:$G$40,MATCH('RP2016'!C1119,PDC!F:F,0),MATCH(PDC!$G$1,PDC!$F$1:$G$1,0))</f>
        <v>Fabrication d'équipements électriques</v>
      </c>
      <c r="C1119" t="s">
        <v>210</v>
      </c>
      <c r="D1119" t="s">
        <v>143</v>
      </c>
      <c r="E1119" t="s">
        <v>199</v>
      </c>
      <c r="F1119" s="58">
        <v>49.8663194188373</v>
      </c>
      <c r="G1119">
        <f t="shared" si="250"/>
        <v>49.8663194188373</v>
      </c>
      <c r="AC1119" t="str">
        <f t="shared" si="246"/>
        <v>8419_Employés de commerce_2</v>
      </c>
      <c r="AD1119" t="str">
        <f>INDEX(PDC!$I$1:$L$33,MATCH('RP2016'!AF1119,PDC!I:I,0),MATCH(PDC!$K$1,PDC!$I$1:$L$1,0))</f>
        <v>Employés de commerce</v>
      </c>
      <c r="AE1119" t="s">
        <v>200</v>
      </c>
      <c r="AF1119" t="s">
        <v>285</v>
      </c>
      <c r="AG1119" t="s">
        <v>155</v>
      </c>
      <c r="AH1119" s="58">
        <v>1433.33140370704</v>
      </c>
      <c r="AI1119">
        <f t="shared" si="247"/>
        <v>1433.33140370704</v>
      </c>
      <c r="BE1119" t="str">
        <f t="shared" si="248"/>
        <v>8432_MN_TP2_SEXE1</v>
      </c>
      <c r="BF1119">
        <v>1</v>
      </c>
      <c r="BG1119" t="s">
        <v>200</v>
      </c>
      <c r="BH1119" t="s">
        <v>320</v>
      </c>
      <c r="BI1119" t="s">
        <v>187</v>
      </c>
      <c r="BJ1119" s="61">
        <v>253.59822919487499</v>
      </c>
      <c r="BK1119" s="61">
        <f t="shared" si="249"/>
        <v>253.59822919487499</v>
      </c>
    </row>
    <row r="1120" spans="1:63" x14ac:dyDescent="0.35">
      <c r="A1120" t="str">
        <f t="shared" si="245"/>
        <v>8413_Fabrication de machines et équipements n.c.a._1</v>
      </c>
      <c r="B1120" t="str">
        <f>INDEX(PDC!$F$1:$G$40,MATCH('RP2016'!C1120,PDC!F:F,0),MATCH(PDC!$G$1,PDC!$F$1:$G$1,0))</f>
        <v>Fabrication de machines et équipements n.c.a.</v>
      </c>
      <c r="C1120" t="s">
        <v>211</v>
      </c>
      <c r="D1120" t="s">
        <v>143</v>
      </c>
      <c r="E1120" t="s">
        <v>199</v>
      </c>
      <c r="F1120" s="58">
        <v>101.829313928351</v>
      </c>
      <c r="G1120">
        <f t="shared" si="250"/>
        <v>101.829313928351</v>
      </c>
      <c r="AC1120" t="str">
        <f t="shared" si="246"/>
        <v>8419_Personnels des services directs aux particuliers_1</v>
      </c>
      <c r="AD1120" t="str">
        <f>INDEX(PDC!$I$1:$L$33,MATCH('RP2016'!AF1120,PDC!I:I,0),MATCH(PDC!$K$1,PDC!$I$1:$L$1,0))</f>
        <v>Personnels des services directs aux particuliers</v>
      </c>
      <c r="AE1120" t="s">
        <v>199</v>
      </c>
      <c r="AF1120" t="s">
        <v>286</v>
      </c>
      <c r="AG1120" t="s">
        <v>155</v>
      </c>
      <c r="AH1120" s="58">
        <v>261.27102085752</v>
      </c>
      <c r="AI1120">
        <f t="shared" si="247"/>
        <v>261.27102085752</v>
      </c>
      <c r="BE1120" t="str">
        <f t="shared" si="248"/>
        <v>8432_OQ_TP1_SEXE1</v>
      </c>
      <c r="BF1120">
        <v>1</v>
      </c>
      <c r="BG1120" t="s">
        <v>199</v>
      </c>
      <c r="BH1120" t="s">
        <v>321</v>
      </c>
      <c r="BI1120" t="s">
        <v>187</v>
      </c>
      <c r="BJ1120" s="61">
        <v>1515.2537952175101</v>
      </c>
      <c r="BK1120" s="61">
        <f t="shared" si="249"/>
        <v>1515.2537952175101</v>
      </c>
    </row>
    <row r="1121" spans="1:63" x14ac:dyDescent="0.35">
      <c r="A1121" t="str">
        <f t="shared" si="245"/>
        <v>8413_Fabrication de machines et équipements n.c.a._2</v>
      </c>
      <c r="B1121" t="str">
        <f>INDEX(PDC!$F$1:$G$40,MATCH('RP2016'!C1121,PDC!F:F,0),MATCH(PDC!$G$1,PDC!$F$1:$G$1,0))</f>
        <v>Fabrication de machines et équipements n.c.a.</v>
      </c>
      <c r="C1121" t="s">
        <v>211</v>
      </c>
      <c r="D1121" t="s">
        <v>143</v>
      </c>
      <c r="E1121" t="s">
        <v>200</v>
      </c>
      <c r="F1121" s="58">
        <v>14.5947125956677</v>
      </c>
      <c r="G1121">
        <f t="shared" si="250"/>
        <v>14.5947125956677</v>
      </c>
      <c r="AC1121" t="str">
        <f t="shared" si="246"/>
        <v>8419_Personnels des services directs aux particuliers_2</v>
      </c>
      <c r="AD1121" t="str">
        <f>INDEX(PDC!$I$1:$L$33,MATCH('RP2016'!AF1121,PDC!I:I,0),MATCH(PDC!$K$1,PDC!$I$1:$L$1,0))</f>
        <v>Personnels des services directs aux particuliers</v>
      </c>
      <c r="AE1121" t="s">
        <v>200</v>
      </c>
      <c r="AF1121" t="s">
        <v>286</v>
      </c>
      <c r="AG1121" t="s">
        <v>155</v>
      </c>
      <c r="AH1121" s="58">
        <v>2271.4896222082998</v>
      </c>
      <c r="AI1121">
        <f t="shared" si="247"/>
        <v>2271.4896222082998</v>
      </c>
      <c r="BE1121" t="str">
        <f t="shared" si="248"/>
        <v>8432_OQ_TP2_SEXE1</v>
      </c>
      <c r="BF1121">
        <v>1</v>
      </c>
      <c r="BG1121" t="s">
        <v>200</v>
      </c>
      <c r="BH1121" t="s">
        <v>321</v>
      </c>
      <c r="BI1121" t="s">
        <v>187</v>
      </c>
      <c r="BJ1121" s="61">
        <v>309.67157626980401</v>
      </c>
      <c r="BK1121" s="61">
        <f t="shared" si="249"/>
        <v>309.67157626980401</v>
      </c>
    </row>
    <row r="1122" spans="1:63" x14ac:dyDescent="0.35">
      <c r="A1122" t="str">
        <f t="shared" si="245"/>
        <v>8413_Fabrication de matériels de transport_1</v>
      </c>
      <c r="B1122" t="str">
        <f>INDEX(PDC!$F$1:$G$40,MATCH('RP2016'!C1122,PDC!F:F,0),MATCH(PDC!$G$1,PDC!$F$1:$G$1,0))</f>
        <v>Fabrication de matériels de transport</v>
      </c>
      <c r="C1122" t="s">
        <v>212</v>
      </c>
      <c r="D1122" t="s">
        <v>143</v>
      </c>
      <c r="E1122" t="s">
        <v>199</v>
      </c>
      <c r="F1122" s="58">
        <v>20.5875009009529</v>
      </c>
      <c r="G1122" t="s">
        <v>242</v>
      </c>
      <c r="AC1122" t="str">
        <f t="shared" si="246"/>
        <v>8419_Ouvriers qualifiés de type industriel_1</v>
      </c>
      <c r="AD1122" t="str">
        <f>INDEX(PDC!$I$1:$L$33,MATCH('RP2016'!AF1122,PDC!I:I,0),MATCH(PDC!$K$1,PDC!$I$1:$L$1,0))</f>
        <v>Ouvriers qualifiés de type industriel</v>
      </c>
      <c r="AE1122" t="s">
        <v>199</v>
      </c>
      <c r="AF1122" t="s">
        <v>287</v>
      </c>
      <c r="AG1122" t="s">
        <v>155</v>
      </c>
      <c r="AH1122" s="58">
        <v>1384.9194100032501</v>
      </c>
      <c r="AI1122">
        <f t="shared" si="247"/>
        <v>1384.9194100032501</v>
      </c>
      <c r="BE1122" t="str">
        <f t="shared" si="248"/>
        <v>8432_RU_TP1_SEXE1</v>
      </c>
      <c r="BF1122">
        <v>1</v>
      </c>
      <c r="BG1122" t="s">
        <v>199</v>
      </c>
      <c r="BH1122" t="s">
        <v>322</v>
      </c>
      <c r="BI1122" t="s">
        <v>187</v>
      </c>
      <c r="BJ1122" s="61">
        <v>465.00986670917803</v>
      </c>
      <c r="BK1122" s="61">
        <f t="shared" si="249"/>
        <v>465.00986670917803</v>
      </c>
    </row>
    <row r="1123" spans="1:63" x14ac:dyDescent="0.35">
      <c r="A1123" t="str">
        <f t="shared" si="245"/>
        <v>8413_Fabrication de matériels de transport_2</v>
      </c>
      <c r="B1123" t="str">
        <f>INDEX(PDC!$F$1:$G$40,MATCH('RP2016'!C1123,PDC!F:F,0),MATCH(PDC!$G$1,PDC!$F$1:$G$1,0))</f>
        <v>Fabrication de matériels de transport</v>
      </c>
      <c r="C1123" t="s">
        <v>212</v>
      </c>
      <c r="D1123" t="s">
        <v>143</v>
      </c>
      <c r="E1123" t="s">
        <v>200</v>
      </c>
      <c r="F1123" s="58">
        <v>4.1206019099095696</v>
      </c>
      <c r="G1123" s="58" t="s">
        <v>242</v>
      </c>
      <c r="H1123" s="58"/>
      <c r="I1123" s="58"/>
      <c r="J1123" s="58"/>
      <c r="AC1123" t="str">
        <f t="shared" si="246"/>
        <v>8419_Ouvriers qualifiés de type industriel_2</v>
      </c>
      <c r="AD1123" t="str">
        <f>INDEX(PDC!$I$1:$L$33,MATCH('RP2016'!AF1123,PDC!I:I,0),MATCH(PDC!$K$1,PDC!$I$1:$L$1,0))</f>
        <v>Ouvriers qualifiés de type industriel</v>
      </c>
      <c r="AE1123" t="s">
        <v>200</v>
      </c>
      <c r="AF1123" t="s">
        <v>287</v>
      </c>
      <c r="AG1123" t="s">
        <v>155</v>
      </c>
      <c r="AH1123" s="58">
        <v>190.84025467494999</v>
      </c>
      <c r="AI1123">
        <f t="shared" si="247"/>
        <v>190.84025467494999</v>
      </c>
      <c r="BE1123" t="str">
        <f t="shared" si="248"/>
        <v>8432_RU_TP2_SEXE1</v>
      </c>
      <c r="BF1123">
        <v>1</v>
      </c>
      <c r="BG1123" t="s">
        <v>200</v>
      </c>
      <c r="BH1123" t="s">
        <v>322</v>
      </c>
      <c r="BI1123" t="s">
        <v>187</v>
      </c>
      <c r="BJ1123" s="61">
        <v>121.98206458137</v>
      </c>
      <c r="BK1123" s="61">
        <f t="shared" si="249"/>
        <v>121.98206458137</v>
      </c>
    </row>
    <row r="1124" spans="1:63" x14ac:dyDescent="0.35">
      <c r="A1124" t="str">
        <f t="shared" si="245"/>
        <v>8413_Autres industries manufacturières ; réparation et installation de machines et d'équipements_1</v>
      </c>
      <c r="B1124" t="str">
        <f>INDEX(PDC!$F$1:$G$40,MATCH('RP2016'!C1124,PDC!F:F,0),MATCH(PDC!$G$1,PDC!$F$1:$G$1,0))</f>
        <v>Autres industries manufacturières ; réparation et installation de machines et d'équipements</v>
      </c>
      <c r="C1124" t="s">
        <v>213</v>
      </c>
      <c r="D1124" t="s">
        <v>143</v>
      </c>
      <c r="E1124" t="s">
        <v>199</v>
      </c>
      <c r="F1124" s="58">
        <v>124.564752248023</v>
      </c>
      <c r="G1124">
        <f t="shared" ref="G1124:G1155" si="251">F1124</f>
        <v>124.564752248023</v>
      </c>
      <c r="AC1124" t="str">
        <f t="shared" si="246"/>
        <v>8419_Ouvriers qualifiés de type artisanal_1</v>
      </c>
      <c r="AD1124" t="str">
        <f>INDEX(PDC!$I$1:$L$33,MATCH('RP2016'!AF1124,PDC!I:I,0),MATCH(PDC!$K$1,PDC!$I$1:$L$1,0))</f>
        <v>Ouvriers qualifiés de type artisanal</v>
      </c>
      <c r="AE1124" t="s">
        <v>199</v>
      </c>
      <c r="AF1124" t="s">
        <v>107</v>
      </c>
      <c r="AG1124" t="s">
        <v>155</v>
      </c>
      <c r="AH1124" s="58">
        <v>1788.4762935618101</v>
      </c>
      <c r="AI1124">
        <f t="shared" si="247"/>
        <v>1788.4762935618101</v>
      </c>
      <c r="BE1124" t="str">
        <f t="shared" si="248"/>
        <v>8433_AZ_TP1_SEXE1</v>
      </c>
      <c r="BF1124">
        <v>1</v>
      </c>
      <c r="BG1124" t="s">
        <v>199</v>
      </c>
      <c r="BH1124" t="s">
        <v>198</v>
      </c>
      <c r="BI1124" t="s">
        <v>189</v>
      </c>
      <c r="BJ1124" s="61">
        <v>546.86312284474798</v>
      </c>
      <c r="BK1124" s="61">
        <f t="shared" si="249"/>
        <v>546.86312284474798</v>
      </c>
    </row>
    <row r="1125" spans="1:63" x14ac:dyDescent="0.35">
      <c r="A1125" t="str">
        <f t="shared" si="245"/>
        <v>8413_Autres industries manufacturières ; réparation et installation de machines et d'équipements_2</v>
      </c>
      <c r="B1125" t="str">
        <f>INDEX(PDC!$F$1:$G$40,MATCH('RP2016'!C1125,PDC!F:F,0),MATCH(PDC!$G$1,PDC!$F$1:$G$1,0))</f>
        <v>Autres industries manufacturières ; réparation et installation de machines et d'équipements</v>
      </c>
      <c r="C1125" t="s">
        <v>213</v>
      </c>
      <c r="D1125" t="s">
        <v>143</v>
      </c>
      <c r="E1125" t="s">
        <v>200</v>
      </c>
      <c r="F1125" s="58">
        <v>35.334110092969802</v>
      </c>
      <c r="G1125">
        <f t="shared" si="251"/>
        <v>35.334110092969802</v>
      </c>
      <c r="AC1125" t="str">
        <f t="shared" si="246"/>
        <v>8419_Ouvriers qualifiés de type artisanal_2</v>
      </c>
      <c r="AD1125" t="str">
        <f>INDEX(PDC!$I$1:$L$33,MATCH('RP2016'!AF1125,PDC!I:I,0),MATCH(PDC!$K$1,PDC!$I$1:$L$1,0))</f>
        <v>Ouvriers qualifiés de type artisanal</v>
      </c>
      <c r="AE1125" t="s">
        <v>200</v>
      </c>
      <c r="AF1125" t="s">
        <v>107</v>
      </c>
      <c r="AG1125" t="s">
        <v>155</v>
      </c>
      <c r="AH1125" s="58">
        <v>264.57151499160602</v>
      </c>
      <c r="AI1125">
        <f t="shared" si="247"/>
        <v>264.57151499160602</v>
      </c>
      <c r="BE1125" t="str">
        <f t="shared" si="248"/>
        <v>8433_AZ_TP2_SEXE1</v>
      </c>
      <c r="BF1125">
        <v>1</v>
      </c>
      <c r="BG1125" t="s">
        <v>200</v>
      </c>
      <c r="BH1125" t="s">
        <v>198</v>
      </c>
      <c r="BI1125" t="s">
        <v>189</v>
      </c>
      <c r="BJ1125" s="61">
        <v>130.19432649476801</v>
      </c>
      <c r="BK1125" s="61">
        <f t="shared" si="249"/>
        <v>130.19432649476801</v>
      </c>
    </row>
    <row r="1126" spans="1:63" x14ac:dyDescent="0.35">
      <c r="A1126" t="str">
        <f t="shared" si="245"/>
        <v>8413_Production et distribution d'électricité, de gaz, de vapeur et d'air conditionné_1</v>
      </c>
      <c r="B1126" t="str">
        <f>INDEX(PDC!$F$1:$G$40,MATCH('RP2016'!C1126,PDC!F:F,0),MATCH(PDC!$G$1,PDC!$F$1:$G$1,0))</f>
        <v>Production et distribution d'électricité, de gaz, de vapeur et d'air conditionné</v>
      </c>
      <c r="C1126" t="s">
        <v>214</v>
      </c>
      <c r="D1126" t="s">
        <v>143</v>
      </c>
      <c r="E1126" t="s">
        <v>199</v>
      </c>
      <c r="F1126" s="58">
        <v>515.85279533515597</v>
      </c>
      <c r="G1126">
        <f t="shared" si="251"/>
        <v>515.85279533515597</v>
      </c>
      <c r="AC1126" t="str">
        <f t="shared" si="246"/>
        <v>8419_Chauffeurs_1</v>
      </c>
      <c r="AD1126" t="str">
        <f>INDEX(PDC!$I$1:$L$33,MATCH('RP2016'!AF1126,PDC!I:I,0),MATCH(PDC!$K$1,PDC!$I$1:$L$1,0))</f>
        <v>Chauffeurs</v>
      </c>
      <c r="AE1126" t="s">
        <v>199</v>
      </c>
      <c r="AF1126" t="s">
        <v>288</v>
      </c>
      <c r="AG1126" t="s">
        <v>155</v>
      </c>
      <c r="AH1126" s="58">
        <v>1050.5083162317901</v>
      </c>
      <c r="AI1126">
        <f t="shared" si="247"/>
        <v>1050.5083162317901</v>
      </c>
      <c r="BE1126" t="str">
        <f t="shared" si="248"/>
        <v>8433_C1_TP1_SEXE1</v>
      </c>
      <c r="BF1126">
        <v>1</v>
      </c>
      <c r="BG1126" t="s">
        <v>199</v>
      </c>
      <c r="BH1126" t="s">
        <v>314</v>
      </c>
      <c r="BI1126" t="s">
        <v>189</v>
      </c>
      <c r="BJ1126" s="61">
        <v>1290.8262116866499</v>
      </c>
      <c r="BK1126" s="61">
        <f t="shared" si="249"/>
        <v>1290.8262116866499</v>
      </c>
    </row>
    <row r="1127" spans="1:63" x14ac:dyDescent="0.35">
      <c r="A1127" t="str">
        <f t="shared" si="245"/>
        <v>8413_Production et distribution d'électricité, de gaz, de vapeur et d'air conditionné_2</v>
      </c>
      <c r="B1127" t="str">
        <f>INDEX(PDC!$F$1:$G$40,MATCH('RP2016'!C1127,PDC!F:F,0),MATCH(PDC!$G$1,PDC!$F$1:$G$1,0))</f>
        <v>Production et distribution d'électricité, de gaz, de vapeur et d'air conditionné</v>
      </c>
      <c r="C1127" t="s">
        <v>214</v>
      </c>
      <c r="D1127" t="s">
        <v>143</v>
      </c>
      <c r="E1127" t="s">
        <v>200</v>
      </c>
      <c r="F1127" s="58">
        <v>107.056430300763</v>
      </c>
      <c r="G1127">
        <f t="shared" si="251"/>
        <v>107.056430300763</v>
      </c>
      <c r="AC1127" t="str">
        <f t="shared" si="246"/>
        <v>8419_Chauffeurs_2</v>
      </c>
      <c r="AD1127" t="str">
        <f>INDEX(PDC!$I$1:$L$33,MATCH('RP2016'!AF1127,PDC!I:I,0),MATCH(PDC!$K$1,PDC!$I$1:$L$1,0))</f>
        <v>Chauffeurs</v>
      </c>
      <c r="AE1127" t="s">
        <v>200</v>
      </c>
      <c r="AF1127" t="s">
        <v>288</v>
      </c>
      <c r="AG1127" t="s">
        <v>155</v>
      </c>
      <c r="AH1127" s="58">
        <v>121.41478082519301</v>
      </c>
      <c r="AI1127">
        <f t="shared" si="247"/>
        <v>121.41478082519301</v>
      </c>
      <c r="BE1127" t="str">
        <f t="shared" si="248"/>
        <v>8433_C1_TP2_SEXE1</v>
      </c>
      <c r="BF1127">
        <v>1</v>
      </c>
      <c r="BG1127" t="s">
        <v>200</v>
      </c>
      <c r="BH1127" t="s">
        <v>314</v>
      </c>
      <c r="BI1127" t="s">
        <v>189</v>
      </c>
      <c r="BJ1127" s="61">
        <v>50.2918999403893</v>
      </c>
      <c r="BK1127" s="61">
        <f t="shared" si="249"/>
        <v>50.2918999403893</v>
      </c>
    </row>
    <row r="1128" spans="1:63" x14ac:dyDescent="0.35">
      <c r="A1128" t="str">
        <f t="shared" si="245"/>
        <v>8413_Production et distribution d'eau ; assainissement, gestion des déchets et dépollution_1</v>
      </c>
      <c r="B1128" t="str">
        <f>INDEX(PDC!$F$1:$G$40,MATCH('RP2016'!C1128,PDC!F:F,0),MATCH(PDC!$G$1,PDC!$F$1:$G$1,0))</f>
        <v>Production et distribution d'eau ; assainissement, gestion des déchets et dépollution</v>
      </c>
      <c r="C1128" t="s">
        <v>215</v>
      </c>
      <c r="D1128" t="s">
        <v>143</v>
      </c>
      <c r="E1128" t="s">
        <v>199</v>
      </c>
      <c r="F1128" s="58">
        <v>228.71758443275701</v>
      </c>
      <c r="G1128">
        <f t="shared" si="251"/>
        <v>228.71758443275701</v>
      </c>
      <c r="AC1128" t="str">
        <f t="shared" si="246"/>
        <v>8419_Ouvriers qualifiés de la manutention, du magasinage et du transport_1</v>
      </c>
      <c r="AD1128" t="str">
        <f>INDEX(PDC!$I$1:$L$33,MATCH('RP2016'!AF1128,PDC!I:I,0),MATCH(PDC!$K$1,PDC!$I$1:$L$1,0))</f>
        <v>Ouvriers qualifiés de la manutention, du magasinage et du transport</v>
      </c>
      <c r="AE1128" t="s">
        <v>199</v>
      </c>
      <c r="AF1128" t="s">
        <v>289</v>
      </c>
      <c r="AG1128" t="s">
        <v>155</v>
      </c>
      <c r="AH1128" s="58">
        <v>437.09169171946201</v>
      </c>
      <c r="AI1128">
        <f t="shared" si="247"/>
        <v>437.09169171946201</v>
      </c>
      <c r="BE1128" t="str">
        <f t="shared" si="248"/>
        <v>8433_C2_TP1_SEXE1</v>
      </c>
      <c r="BF1128">
        <v>1</v>
      </c>
      <c r="BG1128" t="s">
        <v>199</v>
      </c>
      <c r="BH1128" t="s">
        <v>323</v>
      </c>
      <c r="BI1128" t="s">
        <v>189</v>
      </c>
      <c r="BJ1128" s="61">
        <v>10.137535668997501</v>
      </c>
      <c r="BK1128" s="61">
        <f t="shared" si="249"/>
        <v>10.137535668997501</v>
      </c>
    </row>
    <row r="1129" spans="1:63" x14ac:dyDescent="0.35">
      <c r="A1129" t="str">
        <f t="shared" si="245"/>
        <v>8413_Production et distribution d'eau ; assainissement, gestion des déchets et dépollution_2</v>
      </c>
      <c r="B1129" t="str">
        <f>INDEX(PDC!$F$1:$G$40,MATCH('RP2016'!C1129,PDC!F:F,0),MATCH(PDC!$G$1,PDC!$F$1:$G$1,0))</f>
        <v>Production et distribution d'eau ; assainissement, gestion des déchets et dépollution</v>
      </c>
      <c r="C1129" t="s">
        <v>215</v>
      </c>
      <c r="D1129" t="s">
        <v>143</v>
      </c>
      <c r="E1129" t="s">
        <v>200</v>
      </c>
      <c r="F1129" s="58">
        <v>68.699774593374599</v>
      </c>
      <c r="G1129">
        <f t="shared" si="251"/>
        <v>68.699774593374599</v>
      </c>
      <c r="AC1129" t="str">
        <f t="shared" si="246"/>
        <v>8419_Ouvriers qualifiés de la manutention, du magasinage et du transport_2</v>
      </c>
      <c r="AD1129" t="str">
        <f>INDEX(PDC!$I$1:$L$33,MATCH('RP2016'!AF1129,PDC!I:I,0),MATCH(PDC!$K$1,PDC!$I$1:$L$1,0))</f>
        <v>Ouvriers qualifiés de la manutention, du magasinage et du transport</v>
      </c>
      <c r="AE1129" t="s">
        <v>200</v>
      </c>
      <c r="AF1129" t="s">
        <v>289</v>
      </c>
      <c r="AG1129" t="s">
        <v>155</v>
      </c>
      <c r="AH1129" s="58">
        <v>14.940584808664701</v>
      </c>
      <c r="AI1129">
        <f t="shared" si="247"/>
        <v>14.940584808664701</v>
      </c>
      <c r="BE1129" t="str">
        <f t="shared" si="248"/>
        <v>8433_C3_TP1_SEXE1</v>
      </c>
      <c r="BF1129">
        <v>1</v>
      </c>
      <c r="BG1129" t="s">
        <v>199</v>
      </c>
      <c r="BH1129" t="s">
        <v>315</v>
      </c>
      <c r="BI1129" t="s">
        <v>189</v>
      </c>
      <c r="BJ1129" s="61">
        <v>783.54155681848101</v>
      </c>
      <c r="BK1129" s="61">
        <f t="shared" si="249"/>
        <v>783.54155681848101</v>
      </c>
    </row>
    <row r="1130" spans="1:63" x14ac:dyDescent="0.35">
      <c r="A1130" t="str">
        <f t="shared" si="245"/>
        <v>8413_Construction _1</v>
      </c>
      <c r="B1130" t="str">
        <f>INDEX(PDC!$F$1:$G$40,MATCH('RP2016'!C1130,PDC!F:F,0),MATCH(PDC!$G$1,PDC!$F$1:$G$1,0))</f>
        <v xml:space="preserve">Construction </v>
      </c>
      <c r="C1130" t="s">
        <v>216</v>
      </c>
      <c r="D1130" t="s">
        <v>143</v>
      </c>
      <c r="E1130" t="s">
        <v>199</v>
      </c>
      <c r="F1130" s="58">
        <v>3059.40487581466</v>
      </c>
      <c r="G1130">
        <f t="shared" si="251"/>
        <v>3059.40487581466</v>
      </c>
      <c r="AC1130" t="str">
        <f t="shared" si="246"/>
        <v>8419_Ouvriers non qualifiés de type industriel_1</v>
      </c>
      <c r="AD1130" t="str">
        <f>INDEX(PDC!$I$1:$L$33,MATCH('RP2016'!AF1130,PDC!I:I,0),MATCH(PDC!$K$1,PDC!$I$1:$L$1,0))</f>
        <v>Ouvriers non qualifiés de type industriel</v>
      </c>
      <c r="AE1130" t="s">
        <v>199</v>
      </c>
      <c r="AF1130" t="s">
        <v>290</v>
      </c>
      <c r="AG1130" t="s">
        <v>155</v>
      </c>
      <c r="AH1130" s="58">
        <v>1566.2201092820201</v>
      </c>
      <c r="AI1130">
        <f t="shared" si="247"/>
        <v>1566.2201092820201</v>
      </c>
      <c r="BE1130" t="str">
        <f t="shared" si="248"/>
        <v>8433_C3_TP2_SEXE1</v>
      </c>
      <c r="BF1130">
        <v>1</v>
      </c>
      <c r="BG1130" t="s">
        <v>200</v>
      </c>
      <c r="BH1130" t="s">
        <v>315</v>
      </c>
      <c r="BI1130" t="s">
        <v>189</v>
      </c>
      <c r="BJ1130" s="61">
        <v>29.0418520339366</v>
      </c>
      <c r="BK1130" s="61">
        <f t="shared" si="249"/>
        <v>29.0418520339366</v>
      </c>
    </row>
    <row r="1131" spans="1:63" x14ac:dyDescent="0.35">
      <c r="A1131" t="str">
        <f t="shared" si="245"/>
        <v>8413_Construction _2</v>
      </c>
      <c r="B1131" t="str">
        <f>INDEX(PDC!$F$1:$G$40,MATCH('RP2016'!C1131,PDC!F:F,0),MATCH(PDC!$G$1,PDC!$F$1:$G$1,0))</f>
        <v xml:space="preserve">Construction </v>
      </c>
      <c r="C1131" t="s">
        <v>216</v>
      </c>
      <c r="D1131" t="s">
        <v>143</v>
      </c>
      <c r="E1131" t="s">
        <v>200</v>
      </c>
      <c r="F1131" s="58">
        <v>339.62778308697898</v>
      </c>
      <c r="G1131">
        <f t="shared" si="251"/>
        <v>339.62778308697898</v>
      </c>
      <c r="AC1131" t="str">
        <f t="shared" si="246"/>
        <v>8419_Ouvriers non qualifiés de type industriel_2</v>
      </c>
      <c r="AD1131" t="str">
        <f>INDEX(PDC!$I$1:$L$33,MATCH('RP2016'!AF1131,PDC!I:I,0),MATCH(PDC!$K$1,PDC!$I$1:$L$1,0))</f>
        <v>Ouvriers non qualifiés de type industriel</v>
      </c>
      <c r="AE1131" t="s">
        <v>200</v>
      </c>
      <c r="AF1131" t="s">
        <v>290</v>
      </c>
      <c r="AG1131" t="s">
        <v>155</v>
      </c>
      <c r="AH1131" s="58">
        <v>445.54931951255003</v>
      </c>
      <c r="AI1131">
        <f t="shared" si="247"/>
        <v>445.54931951255003</v>
      </c>
      <c r="BE1131" t="str">
        <f t="shared" si="248"/>
        <v>8433_C4_TP1_SEXE1</v>
      </c>
      <c r="BF1131">
        <v>1</v>
      </c>
      <c r="BG1131" t="s">
        <v>199</v>
      </c>
      <c r="BH1131" t="s">
        <v>316</v>
      </c>
      <c r="BI1131" t="s">
        <v>189</v>
      </c>
      <c r="BJ1131" s="61">
        <v>2414.4844554709598</v>
      </c>
      <c r="BK1131" s="61">
        <f t="shared" si="249"/>
        <v>2414.4844554709598</v>
      </c>
    </row>
    <row r="1132" spans="1:63" x14ac:dyDescent="0.35">
      <c r="A1132" t="str">
        <f t="shared" si="245"/>
        <v>8413_Commerce ; réparation d'automobiles et de motocycles_1</v>
      </c>
      <c r="B1132" t="str">
        <f>INDEX(PDC!$F$1:$G$40,MATCH('RP2016'!C1132,PDC!F:F,0),MATCH(PDC!$G$1,PDC!$F$1:$G$1,0))</f>
        <v>Commerce ; réparation d'automobiles et de motocycles</v>
      </c>
      <c r="C1132" t="s">
        <v>217</v>
      </c>
      <c r="D1132" t="s">
        <v>143</v>
      </c>
      <c r="E1132" t="s">
        <v>199</v>
      </c>
      <c r="F1132" s="58">
        <v>2945.9242436555501</v>
      </c>
      <c r="G1132">
        <f t="shared" si="251"/>
        <v>2945.9242436555501</v>
      </c>
      <c r="AC1132" t="str">
        <f t="shared" si="246"/>
        <v>8419_Ouvriers non qualifiés de type artisanal_1</v>
      </c>
      <c r="AD1132" t="str">
        <f>INDEX(PDC!$I$1:$L$33,MATCH('RP2016'!AF1132,PDC!I:I,0),MATCH(PDC!$K$1,PDC!$I$1:$L$1,0))</f>
        <v>Ouvriers non qualifiés de type artisanal</v>
      </c>
      <c r="AE1132" t="s">
        <v>199</v>
      </c>
      <c r="AF1132" t="s">
        <v>291</v>
      </c>
      <c r="AG1132" t="s">
        <v>155</v>
      </c>
      <c r="AH1132" s="58">
        <v>1285.2785806417</v>
      </c>
      <c r="AI1132">
        <f t="shared" si="247"/>
        <v>1285.2785806417</v>
      </c>
      <c r="BE1132" t="str">
        <f t="shared" si="248"/>
        <v>8433_C4_TP2_SEXE1</v>
      </c>
      <c r="BF1132">
        <v>1</v>
      </c>
      <c r="BG1132" t="s">
        <v>200</v>
      </c>
      <c r="BH1132" t="s">
        <v>316</v>
      </c>
      <c r="BI1132" t="s">
        <v>189</v>
      </c>
      <c r="BJ1132" s="61">
        <v>71.961332638066807</v>
      </c>
      <c r="BK1132" s="61">
        <f t="shared" si="249"/>
        <v>71.961332638066807</v>
      </c>
    </row>
    <row r="1133" spans="1:63" x14ac:dyDescent="0.35">
      <c r="A1133" t="str">
        <f t="shared" si="245"/>
        <v>8413_Commerce ; réparation d'automobiles et de motocycles_2</v>
      </c>
      <c r="B1133" t="str">
        <f>INDEX(PDC!$F$1:$G$40,MATCH('RP2016'!C1133,PDC!F:F,0),MATCH(PDC!$G$1,PDC!$F$1:$G$1,0))</f>
        <v>Commerce ; réparation d'automobiles et de motocycles</v>
      </c>
      <c r="C1133" t="s">
        <v>217</v>
      </c>
      <c r="D1133" t="s">
        <v>143</v>
      </c>
      <c r="E1133" t="s">
        <v>200</v>
      </c>
      <c r="F1133" s="58">
        <v>3509.7175776430299</v>
      </c>
      <c r="G1133">
        <f t="shared" si="251"/>
        <v>3509.7175776430299</v>
      </c>
      <c r="AC1133" t="str">
        <f t="shared" si="246"/>
        <v>8419_Ouvriers non qualifiés de type artisanal_2</v>
      </c>
      <c r="AD1133" t="str">
        <f>INDEX(PDC!$I$1:$L$33,MATCH('RP2016'!AF1133,PDC!I:I,0),MATCH(PDC!$K$1,PDC!$I$1:$L$1,0))</f>
        <v>Ouvriers non qualifiés de type artisanal</v>
      </c>
      <c r="AE1133" t="s">
        <v>200</v>
      </c>
      <c r="AF1133" t="s">
        <v>291</v>
      </c>
      <c r="AG1133" t="s">
        <v>155</v>
      </c>
      <c r="AH1133" s="58">
        <v>357.69554269167799</v>
      </c>
      <c r="AI1133">
        <f t="shared" si="247"/>
        <v>357.69554269167799</v>
      </c>
      <c r="BE1133" t="str">
        <f t="shared" si="248"/>
        <v>8433_C5_TP1_SEXE1</v>
      </c>
      <c r="BF1133">
        <v>1</v>
      </c>
      <c r="BG1133" t="s">
        <v>199</v>
      </c>
      <c r="BH1133" t="s">
        <v>317</v>
      </c>
      <c r="BI1133" t="s">
        <v>189</v>
      </c>
      <c r="BJ1133" s="61">
        <v>5789.5115839771097</v>
      </c>
      <c r="BK1133" s="61">
        <f t="shared" si="249"/>
        <v>5789.5115839771097</v>
      </c>
    </row>
    <row r="1134" spans="1:63" x14ac:dyDescent="0.35">
      <c r="A1134" t="str">
        <f t="shared" si="245"/>
        <v>8413_Transports et entreposage _1</v>
      </c>
      <c r="B1134" t="str">
        <f>INDEX(PDC!$F$1:$G$40,MATCH('RP2016'!C1134,PDC!F:F,0),MATCH(PDC!$G$1,PDC!$F$1:$G$1,0))</f>
        <v xml:space="preserve">Transports et entreposage </v>
      </c>
      <c r="C1134" t="s">
        <v>218</v>
      </c>
      <c r="D1134" t="s">
        <v>143</v>
      </c>
      <c r="E1134" t="s">
        <v>199</v>
      </c>
      <c r="F1134" s="58">
        <v>2764.2198296675801</v>
      </c>
      <c r="G1134">
        <f t="shared" si="251"/>
        <v>2764.2198296675801</v>
      </c>
      <c r="AC1134" t="str">
        <f t="shared" si="246"/>
        <v>8419_Ouvriers agricoles_1</v>
      </c>
      <c r="AD1134" t="str">
        <f>INDEX(PDC!$I$1:$L$33,MATCH('RP2016'!AF1134,PDC!I:I,0),MATCH(PDC!$K$1,PDC!$I$1:$L$1,0))</f>
        <v>Ouvriers agricoles</v>
      </c>
      <c r="AE1134" t="s">
        <v>199</v>
      </c>
      <c r="AF1134" t="s">
        <v>109</v>
      </c>
      <c r="AG1134" t="s">
        <v>155</v>
      </c>
      <c r="AH1134" s="58">
        <v>334.23235918293301</v>
      </c>
      <c r="AI1134">
        <f t="shared" si="247"/>
        <v>334.23235918293301</v>
      </c>
      <c r="BE1134" t="str">
        <f t="shared" si="248"/>
        <v>8433_C5_TP2_SEXE1</v>
      </c>
      <c r="BF1134">
        <v>1</v>
      </c>
      <c r="BG1134" t="s">
        <v>200</v>
      </c>
      <c r="BH1134" t="s">
        <v>317</v>
      </c>
      <c r="BI1134" t="s">
        <v>189</v>
      </c>
      <c r="BJ1134" s="61">
        <v>224.81849774474099</v>
      </c>
      <c r="BK1134" s="61">
        <f t="shared" si="249"/>
        <v>224.81849774474099</v>
      </c>
    </row>
    <row r="1135" spans="1:63" x14ac:dyDescent="0.35">
      <c r="A1135" t="str">
        <f t="shared" si="245"/>
        <v>8413_Transports et entreposage _2</v>
      </c>
      <c r="B1135" t="str">
        <f>INDEX(PDC!$F$1:$G$40,MATCH('RP2016'!C1135,PDC!F:F,0),MATCH(PDC!$G$1,PDC!$F$1:$G$1,0))</f>
        <v xml:space="preserve">Transports et entreposage </v>
      </c>
      <c r="C1135" t="s">
        <v>218</v>
      </c>
      <c r="D1135" t="s">
        <v>143</v>
      </c>
      <c r="E1135" t="s">
        <v>200</v>
      </c>
      <c r="F1135" s="58">
        <v>1421.8231870270599</v>
      </c>
      <c r="G1135">
        <f t="shared" si="251"/>
        <v>1421.8231870270599</v>
      </c>
      <c r="AC1135" t="str">
        <f t="shared" si="246"/>
        <v>8419_Ouvriers agricoles_2</v>
      </c>
      <c r="AD1135" t="str">
        <f>INDEX(PDC!$I$1:$L$33,MATCH('RP2016'!AF1135,PDC!I:I,0),MATCH(PDC!$K$1,PDC!$I$1:$L$1,0))</f>
        <v>Ouvriers agricoles</v>
      </c>
      <c r="AE1135" t="s">
        <v>200</v>
      </c>
      <c r="AF1135" t="s">
        <v>109</v>
      </c>
      <c r="AG1135" t="s">
        <v>155</v>
      </c>
      <c r="AH1135" s="58">
        <v>80.988567405290894</v>
      </c>
      <c r="AI1135">
        <f t="shared" si="247"/>
        <v>80.988567405290894</v>
      </c>
      <c r="BE1135" t="str">
        <f t="shared" si="248"/>
        <v>8433_DE_TP1_SEXE1</v>
      </c>
      <c r="BF1135">
        <v>1</v>
      </c>
      <c r="BG1135" t="s">
        <v>199</v>
      </c>
      <c r="BH1135" t="s">
        <v>318</v>
      </c>
      <c r="BI1135" t="s">
        <v>189</v>
      </c>
      <c r="BJ1135" s="61">
        <v>1615.8447206016799</v>
      </c>
      <c r="BK1135" s="61">
        <f t="shared" si="249"/>
        <v>1615.8447206016799</v>
      </c>
    </row>
    <row r="1136" spans="1:63" x14ac:dyDescent="0.35">
      <c r="A1136" t="str">
        <f t="shared" si="245"/>
        <v>8413_Hébergement et restauration_1</v>
      </c>
      <c r="B1136" t="str">
        <f>INDEX(PDC!$F$1:$G$40,MATCH('RP2016'!C1136,PDC!F:F,0),MATCH(PDC!$G$1,PDC!$F$1:$G$1,0))</f>
        <v>Hébergement et restauration</v>
      </c>
      <c r="C1136" t="s">
        <v>219</v>
      </c>
      <c r="D1136" t="s">
        <v>143</v>
      </c>
      <c r="E1136" t="s">
        <v>199</v>
      </c>
      <c r="F1136" s="58">
        <v>3225.21770862311</v>
      </c>
      <c r="G1136">
        <f t="shared" si="251"/>
        <v>3225.21770862311</v>
      </c>
      <c r="AC1136" t="str">
        <f t="shared" si="246"/>
        <v>8420_Professions libérales*_2</v>
      </c>
      <c r="AD1136" t="str">
        <f>INDEX(PDC!$I$1:$L$33,MATCH('RP2016'!AF1136,PDC!I:I,0),MATCH(PDC!$K$1,PDC!$I$1:$L$1,0))</f>
        <v>Professions libérales*</v>
      </c>
      <c r="AE1136" t="s">
        <v>200</v>
      </c>
      <c r="AF1136" t="s">
        <v>273</v>
      </c>
      <c r="AG1136" t="s">
        <v>157</v>
      </c>
      <c r="AH1136" s="58">
        <v>30.894720802415002</v>
      </c>
      <c r="AI1136">
        <f t="shared" si="247"/>
        <v>30.894720802415002</v>
      </c>
      <c r="BE1136" t="str">
        <f t="shared" si="248"/>
        <v>8433_DE_TP2_SEXE1</v>
      </c>
      <c r="BF1136">
        <v>1</v>
      </c>
      <c r="BG1136" t="s">
        <v>200</v>
      </c>
      <c r="BH1136" t="s">
        <v>318</v>
      </c>
      <c r="BI1136" t="s">
        <v>189</v>
      </c>
      <c r="BJ1136" s="61">
        <v>45.602601761467199</v>
      </c>
      <c r="BK1136" s="61">
        <f t="shared" si="249"/>
        <v>45.602601761467199</v>
      </c>
    </row>
    <row r="1137" spans="1:63" x14ac:dyDescent="0.35">
      <c r="A1137" t="str">
        <f t="shared" si="245"/>
        <v>8413_Hébergement et restauration_2</v>
      </c>
      <c r="B1137" t="str">
        <f>INDEX(PDC!$F$1:$G$40,MATCH('RP2016'!C1137,PDC!F:F,0),MATCH(PDC!$G$1,PDC!$F$1:$G$1,0))</f>
        <v>Hébergement et restauration</v>
      </c>
      <c r="C1137" t="s">
        <v>219</v>
      </c>
      <c r="D1137" t="s">
        <v>143</v>
      </c>
      <c r="E1137" t="s">
        <v>200</v>
      </c>
      <c r="F1137" s="58">
        <v>3137.9904425100699</v>
      </c>
      <c r="G1137">
        <f t="shared" si="251"/>
        <v>3137.9904425100699</v>
      </c>
      <c r="AC1137" t="str">
        <f t="shared" si="246"/>
        <v>8420_Cadres de la fonction publique_1</v>
      </c>
      <c r="AD1137" t="str">
        <f>INDEX(PDC!$I$1:$L$33,MATCH('RP2016'!AF1137,PDC!I:I,0),MATCH(PDC!$K$1,PDC!$I$1:$L$1,0))</f>
        <v>Cadres de la fonction publique</v>
      </c>
      <c r="AE1137" t="s">
        <v>199</v>
      </c>
      <c r="AF1137" t="s">
        <v>274</v>
      </c>
      <c r="AG1137" t="s">
        <v>157</v>
      </c>
      <c r="AH1137" s="58">
        <v>20.065643469740099</v>
      </c>
      <c r="AI1137">
        <f t="shared" si="247"/>
        <v>20.065643469740099</v>
      </c>
      <c r="BE1137" t="str">
        <f t="shared" si="248"/>
        <v>8433_FZ_TP1_SEXE1</v>
      </c>
      <c r="BF1137">
        <v>1</v>
      </c>
      <c r="BG1137" t="s">
        <v>199</v>
      </c>
      <c r="BH1137" t="s">
        <v>216</v>
      </c>
      <c r="BI1137" t="s">
        <v>189</v>
      </c>
      <c r="BJ1137" s="61">
        <v>4533.5320192742902</v>
      </c>
      <c r="BK1137" s="61">
        <f t="shared" si="249"/>
        <v>4533.5320192742902</v>
      </c>
    </row>
    <row r="1138" spans="1:63" x14ac:dyDescent="0.35">
      <c r="A1138" t="str">
        <f t="shared" si="245"/>
        <v>8413_Edition, audiovisuel et diffusion_1</v>
      </c>
      <c r="B1138" t="str">
        <f>INDEX(PDC!$F$1:$G$40,MATCH('RP2016'!C1138,PDC!F:F,0),MATCH(PDC!$G$1,PDC!$F$1:$G$1,0))</f>
        <v>Edition, audiovisuel et diffusion</v>
      </c>
      <c r="C1138" t="s">
        <v>220</v>
      </c>
      <c r="D1138" t="s">
        <v>143</v>
      </c>
      <c r="E1138" t="s">
        <v>199</v>
      </c>
      <c r="F1138" s="58">
        <v>59.934964639766903</v>
      </c>
      <c r="G1138">
        <f t="shared" si="251"/>
        <v>59.934964639766903</v>
      </c>
      <c r="AC1138" t="str">
        <f t="shared" si="246"/>
        <v>8420_Cadres de la fonction publique_2</v>
      </c>
      <c r="AD1138" t="str">
        <f>INDEX(PDC!$I$1:$L$33,MATCH('RP2016'!AF1138,PDC!I:I,0),MATCH(PDC!$K$1,PDC!$I$1:$L$1,0))</f>
        <v>Cadres de la fonction publique</v>
      </c>
      <c r="AE1138" t="s">
        <v>200</v>
      </c>
      <c r="AF1138" t="s">
        <v>274</v>
      </c>
      <c r="AG1138" t="s">
        <v>157</v>
      </c>
      <c r="AH1138" s="58">
        <v>28.4182883345112</v>
      </c>
      <c r="AI1138">
        <f t="shared" si="247"/>
        <v>28.4182883345112</v>
      </c>
      <c r="BE1138" t="str">
        <f t="shared" si="248"/>
        <v>8433_FZ_TP2_SEXE1</v>
      </c>
      <c r="BF1138">
        <v>1</v>
      </c>
      <c r="BG1138" t="s">
        <v>200</v>
      </c>
      <c r="BH1138" t="s">
        <v>216</v>
      </c>
      <c r="BI1138" t="s">
        <v>189</v>
      </c>
      <c r="BJ1138" s="61">
        <v>238.63634101396801</v>
      </c>
      <c r="BK1138" s="61">
        <f t="shared" si="249"/>
        <v>238.63634101396801</v>
      </c>
    </row>
    <row r="1139" spans="1:63" x14ac:dyDescent="0.35">
      <c r="A1139" t="str">
        <f t="shared" si="245"/>
        <v>8413_Edition, audiovisuel et diffusion_2</v>
      </c>
      <c r="B1139" t="str">
        <f>INDEX(PDC!$F$1:$G$40,MATCH('RP2016'!C1139,PDC!F:F,0),MATCH(PDC!$G$1,PDC!$F$1:$G$1,0))</f>
        <v>Edition, audiovisuel et diffusion</v>
      </c>
      <c r="C1139" t="s">
        <v>220</v>
      </c>
      <c r="D1139" t="s">
        <v>143</v>
      </c>
      <c r="E1139" t="s">
        <v>200</v>
      </c>
      <c r="F1139" s="58">
        <v>19.240053646263799</v>
      </c>
      <c r="G1139">
        <f t="shared" si="251"/>
        <v>19.240053646263799</v>
      </c>
      <c r="AC1139" t="str">
        <f t="shared" si="246"/>
        <v>8420_Professeurs, professions scientifiques_1</v>
      </c>
      <c r="AD1139" t="str">
        <f>INDEX(PDC!$I$1:$L$33,MATCH('RP2016'!AF1139,PDC!I:I,0),MATCH(PDC!$K$1,PDC!$I$1:$L$1,0))</f>
        <v>Professeurs, professions scientifiques</v>
      </c>
      <c r="AE1139" t="s">
        <v>199</v>
      </c>
      <c r="AF1139" t="s">
        <v>275</v>
      </c>
      <c r="AG1139" t="s">
        <v>157</v>
      </c>
      <c r="AH1139" s="58">
        <v>75.140595520356001</v>
      </c>
      <c r="AI1139">
        <f t="shared" si="247"/>
        <v>75.140595520356001</v>
      </c>
      <c r="BE1139" t="str">
        <f t="shared" si="248"/>
        <v>8433_GZ_TP1_SEXE1</v>
      </c>
      <c r="BF1139">
        <v>1</v>
      </c>
      <c r="BG1139" t="s">
        <v>199</v>
      </c>
      <c r="BH1139" t="s">
        <v>217</v>
      </c>
      <c r="BI1139" t="s">
        <v>189</v>
      </c>
      <c r="BJ1139" s="61">
        <v>3896.4199440510702</v>
      </c>
      <c r="BK1139" s="61">
        <f t="shared" si="249"/>
        <v>3896.4199440510702</v>
      </c>
    </row>
    <row r="1140" spans="1:63" x14ac:dyDescent="0.35">
      <c r="A1140" t="str">
        <f t="shared" si="245"/>
        <v>8413_Télécommunications_1</v>
      </c>
      <c r="B1140" t="str">
        <f>INDEX(PDC!$F$1:$G$40,MATCH('RP2016'!C1140,PDC!F:F,0),MATCH(PDC!$G$1,PDC!$F$1:$G$1,0))</f>
        <v>Télécommunications</v>
      </c>
      <c r="C1140" t="s">
        <v>221</v>
      </c>
      <c r="D1140" t="s">
        <v>143</v>
      </c>
      <c r="E1140" t="s">
        <v>199</v>
      </c>
      <c r="F1140" s="58">
        <v>95.951132857572404</v>
      </c>
      <c r="G1140">
        <f t="shared" si="251"/>
        <v>95.951132857572404</v>
      </c>
      <c r="AC1140" t="str">
        <f t="shared" si="246"/>
        <v>8420_Professeurs, professions scientifiques_2</v>
      </c>
      <c r="AD1140" t="str">
        <f>INDEX(PDC!$I$1:$L$33,MATCH('RP2016'!AF1140,PDC!I:I,0),MATCH(PDC!$K$1,PDC!$I$1:$L$1,0))</f>
        <v>Professeurs, professions scientifiques</v>
      </c>
      <c r="AE1140" t="s">
        <v>200</v>
      </c>
      <c r="AF1140" t="s">
        <v>275</v>
      </c>
      <c r="AG1140" t="s">
        <v>157</v>
      </c>
      <c r="AH1140" s="58">
        <v>43.500424747554</v>
      </c>
      <c r="AI1140">
        <f t="shared" si="247"/>
        <v>43.500424747554</v>
      </c>
      <c r="BE1140" t="str">
        <f t="shared" si="248"/>
        <v>8433_GZ_TP2_SEXE1</v>
      </c>
      <c r="BF1140">
        <v>1</v>
      </c>
      <c r="BG1140" t="s">
        <v>200</v>
      </c>
      <c r="BH1140" t="s">
        <v>217</v>
      </c>
      <c r="BI1140" t="s">
        <v>189</v>
      </c>
      <c r="BJ1140" s="61">
        <v>315.14476607456697</v>
      </c>
      <c r="BK1140" s="61">
        <f t="shared" si="249"/>
        <v>315.14476607456697</v>
      </c>
    </row>
    <row r="1141" spans="1:63" x14ac:dyDescent="0.35">
      <c r="A1141" t="str">
        <f t="shared" si="245"/>
        <v>8413_Télécommunications_2</v>
      </c>
      <c r="B1141" t="str">
        <f>INDEX(PDC!$F$1:$G$40,MATCH('RP2016'!C1141,PDC!F:F,0),MATCH(PDC!$G$1,PDC!$F$1:$G$1,0))</f>
        <v>Télécommunications</v>
      </c>
      <c r="C1141" t="s">
        <v>221</v>
      </c>
      <c r="D1141" t="s">
        <v>143</v>
      </c>
      <c r="E1141" t="s">
        <v>200</v>
      </c>
      <c r="F1141" s="58">
        <v>40.7461172090186</v>
      </c>
      <c r="G1141">
        <f t="shared" si="251"/>
        <v>40.7461172090186</v>
      </c>
      <c r="AC1141" t="str">
        <f t="shared" si="246"/>
        <v>8420_Professions de l'information, des arts et des spectacles_1</v>
      </c>
      <c r="AD1141" t="str">
        <f>INDEX(PDC!$I$1:$L$33,MATCH('RP2016'!AF1141,PDC!I:I,0),MATCH(PDC!$K$1,PDC!$I$1:$L$1,0))</f>
        <v>Professions de l'information, des arts et des spectacles</v>
      </c>
      <c r="AE1141" t="s">
        <v>199</v>
      </c>
      <c r="AF1141" t="s">
        <v>276</v>
      </c>
      <c r="AG1141" t="s">
        <v>157</v>
      </c>
      <c r="AH1141" s="58">
        <v>44.370512382404698</v>
      </c>
      <c r="AI1141">
        <f t="shared" si="247"/>
        <v>44.370512382404698</v>
      </c>
      <c r="BE1141" t="str">
        <f t="shared" si="248"/>
        <v>8433_HZ_TP1_SEXE1</v>
      </c>
      <c r="BF1141">
        <v>1</v>
      </c>
      <c r="BG1141" t="s">
        <v>199</v>
      </c>
      <c r="BH1141" t="s">
        <v>218</v>
      </c>
      <c r="BI1141" t="s">
        <v>189</v>
      </c>
      <c r="BJ1141" s="61">
        <v>2130.14905411174</v>
      </c>
      <c r="BK1141" s="61">
        <f t="shared" si="249"/>
        <v>2130.14905411174</v>
      </c>
    </row>
    <row r="1142" spans="1:63" x14ac:dyDescent="0.35">
      <c r="A1142" t="str">
        <f t="shared" si="245"/>
        <v>8413_Activités informatiques et services d'information_1</v>
      </c>
      <c r="B1142" t="str">
        <f>INDEX(PDC!$F$1:$G$40,MATCH('RP2016'!C1142,PDC!F:F,0),MATCH(PDC!$G$1,PDC!$F$1:$G$1,0))</f>
        <v>Activités informatiques et services d'information</v>
      </c>
      <c r="C1142" t="s">
        <v>222</v>
      </c>
      <c r="D1142" t="s">
        <v>143</v>
      </c>
      <c r="E1142" t="s">
        <v>199</v>
      </c>
      <c r="F1142" s="58">
        <v>43.567928829009901</v>
      </c>
      <c r="G1142">
        <f t="shared" si="251"/>
        <v>43.567928829009901</v>
      </c>
      <c r="AC1142" t="str">
        <f t="shared" si="246"/>
        <v>8420_Professions de l'information, des arts et des spectacles_2</v>
      </c>
      <c r="AD1142" t="str">
        <f>INDEX(PDC!$I$1:$L$33,MATCH('RP2016'!AF1142,PDC!I:I,0),MATCH(PDC!$K$1,PDC!$I$1:$L$1,0))</f>
        <v>Professions de l'information, des arts et des spectacles</v>
      </c>
      <c r="AE1142" t="s">
        <v>200</v>
      </c>
      <c r="AF1142" t="s">
        <v>276</v>
      </c>
      <c r="AG1142" t="s">
        <v>157</v>
      </c>
      <c r="AH1142" s="58">
        <v>43.078473151681202</v>
      </c>
      <c r="AI1142">
        <f t="shared" si="247"/>
        <v>43.078473151681202</v>
      </c>
      <c r="BE1142" t="str">
        <f t="shared" si="248"/>
        <v>8433_HZ_TP2_SEXE1</v>
      </c>
      <c r="BF1142">
        <v>1</v>
      </c>
      <c r="BG1142" t="s">
        <v>200</v>
      </c>
      <c r="BH1142" t="s">
        <v>218</v>
      </c>
      <c r="BI1142" t="s">
        <v>189</v>
      </c>
      <c r="BJ1142" s="61">
        <v>183.59588990621901</v>
      </c>
      <c r="BK1142" s="61">
        <f t="shared" si="249"/>
        <v>183.59588990621901</v>
      </c>
    </row>
    <row r="1143" spans="1:63" x14ac:dyDescent="0.35">
      <c r="A1143" t="str">
        <f t="shared" si="245"/>
        <v>8413_Activités informatiques et services d'information_2</v>
      </c>
      <c r="B1143" t="str">
        <f>INDEX(PDC!$F$1:$G$40,MATCH('RP2016'!C1143,PDC!F:F,0),MATCH(PDC!$G$1,PDC!$F$1:$G$1,0))</f>
        <v>Activités informatiques et services d'information</v>
      </c>
      <c r="C1143" t="s">
        <v>222</v>
      </c>
      <c r="D1143" t="s">
        <v>143</v>
      </c>
      <c r="E1143" t="s">
        <v>200</v>
      </c>
      <c r="F1143" s="58">
        <v>23.146731977967299</v>
      </c>
      <c r="G1143">
        <f t="shared" si="251"/>
        <v>23.146731977967299</v>
      </c>
      <c r="AC1143" t="str">
        <f t="shared" si="246"/>
        <v>8420_Cadres administratifs et commerciaux d'entreprise_1</v>
      </c>
      <c r="AD1143" t="str">
        <f>INDEX(PDC!$I$1:$L$33,MATCH('RP2016'!AF1143,PDC!I:I,0),MATCH(PDC!$K$1,PDC!$I$1:$L$1,0))</f>
        <v>Cadres administratifs et commerciaux d'entreprise</v>
      </c>
      <c r="AE1143" t="s">
        <v>199</v>
      </c>
      <c r="AF1143" t="s">
        <v>277</v>
      </c>
      <c r="AG1143" t="s">
        <v>157</v>
      </c>
      <c r="AH1143" s="58">
        <v>280.25078260524401</v>
      </c>
      <c r="AI1143">
        <f t="shared" si="247"/>
        <v>280.25078260524401</v>
      </c>
      <c r="BE1143" t="str">
        <f t="shared" si="248"/>
        <v>8433_IZ_TP1_SEXE1</v>
      </c>
      <c r="BF1143">
        <v>1</v>
      </c>
      <c r="BG1143" t="s">
        <v>199</v>
      </c>
      <c r="BH1143" t="s">
        <v>219</v>
      </c>
      <c r="BI1143" t="s">
        <v>189</v>
      </c>
      <c r="BJ1143" s="61">
        <v>660.56245545252295</v>
      </c>
      <c r="BK1143" s="61">
        <f t="shared" si="249"/>
        <v>660.56245545252295</v>
      </c>
    </row>
    <row r="1144" spans="1:63" x14ac:dyDescent="0.35">
      <c r="A1144" t="str">
        <f t="shared" si="245"/>
        <v>8413_Activités financières et d'assurance_1</v>
      </c>
      <c r="B1144" t="str">
        <f>INDEX(PDC!$F$1:$G$40,MATCH('RP2016'!C1144,PDC!F:F,0),MATCH(PDC!$G$1,PDC!$F$1:$G$1,0))</f>
        <v>Activités financières et d'assurance</v>
      </c>
      <c r="C1144" t="s">
        <v>223</v>
      </c>
      <c r="D1144" t="s">
        <v>143</v>
      </c>
      <c r="E1144" t="s">
        <v>199</v>
      </c>
      <c r="F1144" s="58">
        <v>258.47684950064797</v>
      </c>
      <c r="G1144">
        <f t="shared" si="251"/>
        <v>258.47684950064797</v>
      </c>
      <c r="AC1144" t="str">
        <f t="shared" si="246"/>
        <v>8420_Cadres administratifs et commerciaux d'entreprise_2</v>
      </c>
      <c r="AD1144" t="str">
        <f>INDEX(PDC!$I$1:$L$33,MATCH('RP2016'!AF1144,PDC!I:I,0),MATCH(PDC!$K$1,PDC!$I$1:$L$1,0))</f>
        <v>Cadres administratifs et commerciaux d'entreprise</v>
      </c>
      <c r="AE1144" t="s">
        <v>200</v>
      </c>
      <c r="AF1144" t="s">
        <v>277</v>
      </c>
      <c r="AG1144" t="s">
        <v>157</v>
      </c>
      <c r="AH1144" s="58">
        <v>213.954325263486</v>
      </c>
      <c r="AI1144">
        <f t="shared" si="247"/>
        <v>213.954325263486</v>
      </c>
      <c r="BE1144" t="str">
        <f t="shared" si="248"/>
        <v>8433_IZ_TP2_SEXE1</v>
      </c>
      <c r="BF1144">
        <v>1</v>
      </c>
      <c r="BG1144" t="s">
        <v>200</v>
      </c>
      <c r="BH1144" t="s">
        <v>219</v>
      </c>
      <c r="BI1144" t="s">
        <v>189</v>
      </c>
      <c r="BJ1144" s="61">
        <v>175.29942644347099</v>
      </c>
      <c r="BK1144" s="61">
        <f t="shared" si="249"/>
        <v>175.29942644347099</v>
      </c>
    </row>
    <row r="1145" spans="1:63" x14ac:dyDescent="0.35">
      <c r="A1145" t="str">
        <f t="shared" si="245"/>
        <v>8413_Activités financières et d'assurance_2</v>
      </c>
      <c r="B1145" t="str">
        <f>INDEX(PDC!$F$1:$G$40,MATCH('RP2016'!C1145,PDC!F:F,0),MATCH(PDC!$G$1,PDC!$F$1:$G$1,0))</f>
        <v>Activités financières et d'assurance</v>
      </c>
      <c r="C1145" t="s">
        <v>223</v>
      </c>
      <c r="D1145" t="s">
        <v>143</v>
      </c>
      <c r="E1145" t="s">
        <v>200</v>
      </c>
      <c r="F1145" s="58">
        <v>444.619008751303</v>
      </c>
      <c r="G1145">
        <f t="shared" si="251"/>
        <v>444.619008751303</v>
      </c>
      <c r="AC1145" t="str">
        <f t="shared" si="246"/>
        <v>8420_Ingénieurs et cadres techniques d'entreprise_1</v>
      </c>
      <c r="AD1145" t="str">
        <f>INDEX(PDC!$I$1:$L$33,MATCH('RP2016'!AF1145,PDC!I:I,0),MATCH(PDC!$K$1,PDC!$I$1:$L$1,0))</f>
        <v>Ingénieurs et cadres techniques d'entreprise</v>
      </c>
      <c r="AE1145" t="s">
        <v>199</v>
      </c>
      <c r="AF1145" t="s">
        <v>101</v>
      </c>
      <c r="AG1145" t="s">
        <v>157</v>
      </c>
      <c r="AH1145" s="58">
        <v>438.027531183424</v>
      </c>
      <c r="AI1145">
        <f t="shared" si="247"/>
        <v>438.027531183424</v>
      </c>
      <c r="BE1145" t="str">
        <f t="shared" si="248"/>
        <v>8433_JZ_TP1_SEXE1</v>
      </c>
      <c r="BF1145">
        <v>1</v>
      </c>
      <c r="BG1145" t="s">
        <v>199</v>
      </c>
      <c r="BH1145" t="s">
        <v>319</v>
      </c>
      <c r="BI1145" t="s">
        <v>189</v>
      </c>
      <c r="BJ1145" s="61">
        <v>302.61827991711999</v>
      </c>
      <c r="BK1145" s="61">
        <f t="shared" si="249"/>
        <v>302.61827991711999</v>
      </c>
    </row>
    <row r="1146" spans="1:63" x14ac:dyDescent="0.35">
      <c r="A1146" t="str">
        <f t="shared" si="245"/>
        <v>8413_Activités immobilières_1</v>
      </c>
      <c r="B1146" t="str">
        <f>INDEX(PDC!$F$1:$G$40,MATCH('RP2016'!C1146,PDC!F:F,0),MATCH(PDC!$G$1,PDC!$F$1:$G$1,0))</f>
        <v>Activités immobilières</v>
      </c>
      <c r="C1146" t="s">
        <v>224</v>
      </c>
      <c r="D1146" t="s">
        <v>143</v>
      </c>
      <c r="E1146" t="s">
        <v>199</v>
      </c>
      <c r="F1146" s="58">
        <v>472.52741083103399</v>
      </c>
      <c r="G1146">
        <f t="shared" si="251"/>
        <v>472.52741083103399</v>
      </c>
      <c r="AC1146" t="str">
        <f t="shared" si="246"/>
        <v>8420_Ingénieurs et cadres techniques d'entreprise_2</v>
      </c>
      <c r="AD1146" t="str">
        <f>INDEX(PDC!$I$1:$L$33,MATCH('RP2016'!AF1146,PDC!I:I,0),MATCH(PDC!$K$1,PDC!$I$1:$L$1,0))</f>
        <v>Ingénieurs et cadres techniques d'entreprise</v>
      </c>
      <c r="AE1146" t="s">
        <v>200</v>
      </c>
      <c r="AF1146" t="s">
        <v>101</v>
      </c>
      <c r="AG1146" t="s">
        <v>157</v>
      </c>
      <c r="AH1146" s="58">
        <v>89.930938915284301</v>
      </c>
      <c r="AI1146">
        <f t="shared" si="247"/>
        <v>89.930938915284301</v>
      </c>
      <c r="BE1146" t="str">
        <f t="shared" si="248"/>
        <v>8433_JZ_TP2_SEXE1</v>
      </c>
      <c r="BF1146">
        <v>1</v>
      </c>
      <c r="BG1146" t="s">
        <v>200</v>
      </c>
      <c r="BH1146" t="s">
        <v>319</v>
      </c>
      <c r="BI1146" t="s">
        <v>189</v>
      </c>
      <c r="BJ1146" s="61">
        <v>66.628830590289596</v>
      </c>
      <c r="BK1146" s="61">
        <f t="shared" si="249"/>
        <v>66.628830590289596</v>
      </c>
    </row>
    <row r="1147" spans="1:63" x14ac:dyDescent="0.35">
      <c r="A1147" t="str">
        <f t="shared" si="245"/>
        <v>8413_Activités immobilières_2</v>
      </c>
      <c r="B1147" t="str">
        <f>INDEX(PDC!$F$1:$G$40,MATCH('RP2016'!C1147,PDC!F:F,0),MATCH(PDC!$G$1,PDC!$F$1:$G$1,0))</f>
        <v>Activités immobilières</v>
      </c>
      <c r="C1147" t="s">
        <v>224</v>
      </c>
      <c r="D1147" t="s">
        <v>143</v>
      </c>
      <c r="E1147" t="s">
        <v>200</v>
      </c>
      <c r="F1147" s="58">
        <v>748.74418063088103</v>
      </c>
      <c r="G1147">
        <f t="shared" si="251"/>
        <v>748.74418063088103</v>
      </c>
      <c r="AC1147" t="str">
        <f t="shared" si="246"/>
        <v>8420_Professeurs des écoles, instituteurs et assimilés_1</v>
      </c>
      <c r="AD1147" t="str">
        <f>INDEX(PDC!$I$1:$L$33,MATCH('RP2016'!AF1147,PDC!I:I,0),MATCH(PDC!$K$1,PDC!$I$1:$L$1,0))</f>
        <v>Professeurs des écoles, instituteurs et assimilés</v>
      </c>
      <c r="AE1147" t="s">
        <v>199</v>
      </c>
      <c r="AF1147" t="s">
        <v>103</v>
      </c>
      <c r="AG1147" t="s">
        <v>157</v>
      </c>
      <c r="AH1147" s="58">
        <v>132.62737721991499</v>
      </c>
      <c r="AI1147">
        <f t="shared" si="247"/>
        <v>132.62737721991499</v>
      </c>
      <c r="BE1147" t="str">
        <f t="shared" si="248"/>
        <v>8433_KZ_TP1_SEXE1</v>
      </c>
      <c r="BF1147">
        <v>1</v>
      </c>
      <c r="BG1147" t="s">
        <v>199</v>
      </c>
      <c r="BH1147" t="s">
        <v>223</v>
      </c>
      <c r="BI1147" t="s">
        <v>189</v>
      </c>
      <c r="BJ1147" s="61">
        <v>569.65673190423604</v>
      </c>
      <c r="BK1147" s="61">
        <f t="shared" si="249"/>
        <v>569.65673190423604</v>
      </c>
    </row>
    <row r="1148" spans="1:63" x14ac:dyDescent="0.35">
      <c r="A1148" t="str">
        <f t="shared" si="245"/>
        <v>8413_Activités juridiques, comptables, de gestion, d'architecture, d'ingénierie, de contrôle et d'analyses techniques_1</v>
      </c>
      <c r="B1148" t="str">
        <f>INDEX(PDC!$F$1:$G$40,MATCH('RP2016'!C1148,PDC!F:F,0),MATCH(PDC!$G$1,PDC!$F$1:$G$1,0))</f>
        <v>Activités juridiques, comptables, de gestion, d'architecture, d'ingénierie, de contrôle et d'analyses techniques</v>
      </c>
      <c r="C1148" t="s">
        <v>225</v>
      </c>
      <c r="D1148" t="s">
        <v>143</v>
      </c>
      <c r="E1148" t="s">
        <v>199</v>
      </c>
      <c r="F1148" s="58">
        <v>363.781224718082</v>
      </c>
      <c r="G1148">
        <f t="shared" si="251"/>
        <v>363.781224718082</v>
      </c>
      <c r="AC1148" t="str">
        <f t="shared" si="246"/>
        <v>8420_Professeurs des écoles, instituteurs et assimilés_2</v>
      </c>
      <c r="AD1148" t="str">
        <f>INDEX(PDC!$I$1:$L$33,MATCH('RP2016'!AF1148,PDC!I:I,0),MATCH(PDC!$K$1,PDC!$I$1:$L$1,0))</f>
        <v>Professeurs des écoles, instituteurs et assimilés</v>
      </c>
      <c r="AE1148" t="s">
        <v>200</v>
      </c>
      <c r="AF1148" t="s">
        <v>103</v>
      </c>
      <c r="AG1148" t="s">
        <v>157</v>
      </c>
      <c r="AH1148" s="58">
        <v>298.62750864518199</v>
      </c>
      <c r="AI1148">
        <f t="shared" si="247"/>
        <v>298.62750864518199</v>
      </c>
      <c r="BE1148" t="str">
        <f t="shared" si="248"/>
        <v>8433_KZ_TP2_SEXE1</v>
      </c>
      <c r="BF1148">
        <v>1</v>
      </c>
      <c r="BG1148" t="s">
        <v>200</v>
      </c>
      <c r="BH1148" t="s">
        <v>223</v>
      </c>
      <c r="BI1148" t="s">
        <v>189</v>
      </c>
      <c r="BJ1148" s="61">
        <v>22.6870458153521</v>
      </c>
      <c r="BK1148" s="61">
        <f t="shared" si="249"/>
        <v>22.6870458153521</v>
      </c>
    </row>
    <row r="1149" spans="1:63" x14ac:dyDescent="0.35">
      <c r="A1149" t="str">
        <f t="shared" si="245"/>
        <v>8413_Activités juridiques, comptables, de gestion, d'architecture, d'ingénierie, de contrôle et d'analyses techniques_2</v>
      </c>
      <c r="B1149" t="str">
        <f>INDEX(PDC!$F$1:$G$40,MATCH('RP2016'!C1149,PDC!F:F,0),MATCH(PDC!$G$1,PDC!$F$1:$G$1,0))</f>
        <v>Activités juridiques, comptables, de gestion, d'architecture, d'ingénierie, de contrôle et d'analyses techniques</v>
      </c>
      <c r="C1149" t="s">
        <v>225</v>
      </c>
      <c r="D1149" t="s">
        <v>143</v>
      </c>
      <c r="E1149" t="s">
        <v>200</v>
      </c>
      <c r="F1149" s="58">
        <v>747.45356818699599</v>
      </c>
      <c r="G1149">
        <f t="shared" si="251"/>
        <v>747.45356818699599</v>
      </c>
      <c r="AC1149" t="str">
        <f t="shared" si="246"/>
        <v>8420_Professions intermédiaires de la santé et du travail social_1</v>
      </c>
      <c r="AD1149" t="str">
        <f>INDEX(PDC!$I$1:$L$33,MATCH('RP2016'!AF1149,PDC!I:I,0),MATCH(PDC!$K$1,PDC!$I$1:$L$1,0))</f>
        <v>Professions intermédiaires de la santé et du travail social</v>
      </c>
      <c r="AE1149" t="s">
        <v>199</v>
      </c>
      <c r="AF1149" t="s">
        <v>105</v>
      </c>
      <c r="AG1149" t="s">
        <v>157</v>
      </c>
      <c r="AH1149" s="58">
        <v>166.83339177796401</v>
      </c>
      <c r="AI1149">
        <f t="shared" si="247"/>
        <v>166.83339177796401</v>
      </c>
      <c r="BE1149" t="str">
        <f t="shared" si="248"/>
        <v>8433_LZ_TP1_SEXE1</v>
      </c>
      <c r="BF1149">
        <v>1</v>
      </c>
      <c r="BG1149" t="s">
        <v>199</v>
      </c>
      <c r="BH1149" t="s">
        <v>224</v>
      </c>
      <c r="BI1149" t="s">
        <v>189</v>
      </c>
      <c r="BJ1149" s="61">
        <v>190.60968419028299</v>
      </c>
      <c r="BK1149" s="61">
        <f t="shared" si="249"/>
        <v>190.60968419028299</v>
      </c>
    </row>
    <row r="1150" spans="1:63" x14ac:dyDescent="0.35">
      <c r="A1150" t="str">
        <f t="shared" si="245"/>
        <v>8413_Recherche-développement scientifique_1</v>
      </c>
      <c r="B1150" t="str">
        <f>INDEX(PDC!$F$1:$G$40,MATCH('RP2016'!C1150,PDC!F:F,0),MATCH(PDC!$G$1,PDC!$F$1:$G$1,0))</f>
        <v>Recherche-développement scientifique</v>
      </c>
      <c r="C1150" t="s">
        <v>226</v>
      </c>
      <c r="D1150" t="s">
        <v>143</v>
      </c>
      <c r="E1150" t="s">
        <v>199</v>
      </c>
      <c r="F1150" s="58">
        <v>5.09020090864046</v>
      </c>
      <c r="G1150">
        <f t="shared" si="251"/>
        <v>5.09020090864046</v>
      </c>
      <c r="AC1150" t="str">
        <f t="shared" si="246"/>
        <v>8420_Professions intermédiaires de la santé et du travail social_2</v>
      </c>
      <c r="AD1150" t="str">
        <f>INDEX(PDC!$I$1:$L$33,MATCH('RP2016'!AF1150,PDC!I:I,0),MATCH(PDC!$K$1,PDC!$I$1:$L$1,0))</f>
        <v>Professions intermédiaires de la santé et du travail social</v>
      </c>
      <c r="AE1150" t="s">
        <v>200</v>
      </c>
      <c r="AF1150" t="s">
        <v>105</v>
      </c>
      <c r="AG1150" t="s">
        <v>157</v>
      </c>
      <c r="AH1150" s="58">
        <v>615.97762335656205</v>
      </c>
      <c r="AI1150">
        <f t="shared" si="247"/>
        <v>615.97762335656205</v>
      </c>
      <c r="BE1150" t="str">
        <f t="shared" si="248"/>
        <v>8433_LZ_TP2_SEXE1</v>
      </c>
      <c r="BF1150">
        <v>1</v>
      </c>
      <c r="BG1150" t="s">
        <v>200</v>
      </c>
      <c r="BH1150" t="s">
        <v>224</v>
      </c>
      <c r="BI1150" t="s">
        <v>189</v>
      </c>
      <c r="BJ1150" s="61">
        <v>6.6875867170145202</v>
      </c>
      <c r="BK1150" s="61">
        <f t="shared" si="249"/>
        <v>6.6875867170145202</v>
      </c>
    </row>
    <row r="1151" spans="1:63" x14ac:dyDescent="0.35">
      <c r="A1151" t="str">
        <f t="shared" si="245"/>
        <v>8413_Recherche-développement scientifique_2</v>
      </c>
      <c r="B1151" t="str">
        <f>INDEX(PDC!$F$1:$G$40,MATCH('RP2016'!C1151,PDC!F:F,0),MATCH(PDC!$G$1,PDC!$F$1:$G$1,0))</f>
        <v>Recherche-développement scientifique</v>
      </c>
      <c r="C1151" t="s">
        <v>226</v>
      </c>
      <c r="D1151" t="s">
        <v>143</v>
      </c>
      <c r="E1151" t="s">
        <v>200</v>
      </c>
      <c r="F1151" s="58">
        <v>5</v>
      </c>
      <c r="G1151">
        <f t="shared" si="251"/>
        <v>5</v>
      </c>
      <c r="AC1151" t="str">
        <f t="shared" si="246"/>
        <v>8420_Clergé, religieux_1</v>
      </c>
      <c r="AD1151" t="str">
        <f>INDEX(PDC!$I$1:$L$33,MATCH('RP2016'!AF1151,PDC!I:I,0),MATCH(PDC!$K$1,PDC!$I$1:$L$1,0))</f>
        <v>Clergé, religieux</v>
      </c>
      <c r="AE1151" t="s">
        <v>199</v>
      </c>
      <c r="AF1151" t="s">
        <v>292</v>
      </c>
      <c r="AG1151" t="s">
        <v>157</v>
      </c>
      <c r="AH1151" s="58">
        <v>14.9900973201922</v>
      </c>
      <c r="AI1151">
        <f t="shared" si="247"/>
        <v>14.9900973201922</v>
      </c>
      <c r="BE1151" t="str">
        <f t="shared" si="248"/>
        <v>8433_MN_TP1_SEXE1</v>
      </c>
      <c r="BF1151">
        <v>1</v>
      </c>
      <c r="BG1151" t="s">
        <v>199</v>
      </c>
      <c r="BH1151" t="s">
        <v>320</v>
      </c>
      <c r="BI1151" t="s">
        <v>189</v>
      </c>
      <c r="BJ1151" s="61">
        <v>3125.5201529583901</v>
      </c>
      <c r="BK1151" s="61">
        <f t="shared" si="249"/>
        <v>3125.5201529583901</v>
      </c>
    </row>
    <row r="1152" spans="1:63" x14ac:dyDescent="0.35">
      <c r="A1152" t="str">
        <f t="shared" si="245"/>
        <v>8413_Autres activités spécialisées, scientifiques et techniques_1</v>
      </c>
      <c r="B1152" t="str">
        <f>INDEX(PDC!$F$1:$G$40,MATCH('RP2016'!C1152,PDC!F:F,0),MATCH(PDC!$G$1,PDC!$F$1:$G$1,0))</f>
        <v>Autres activités spécialisées, scientifiques et techniques</v>
      </c>
      <c r="C1152" t="s">
        <v>227</v>
      </c>
      <c r="D1152" t="s">
        <v>143</v>
      </c>
      <c r="E1152" t="s">
        <v>199</v>
      </c>
      <c r="F1152" s="58">
        <v>99.036724933146601</v>
      </c>
      <c r="G1152">
        <f t="shared" si="251"/>
        <v>99.036724933146601</v>
      </c>
      <c r="AC1152" t="str">
        <f t="shared" si="246"/>
        <v>8420_Professions intermédiaires administratives de la Fonction Publique_1</v>
      </c>
      <c r="AD1152" t="str">
        <f>INDEX(PDC!$I$1:$L$33,MATCH('RP2016'!AF1152,PDC!I:I,0),MATCH(PDC!$K$1,PDC!$I$1:$L$1,0))</f>
        <v>Professions intermédiaires administratives de la Fonction Publique</v>
      </c>
      <c r="AE1152" t="s">
        <v>199</v>
      </c>
      <c r="AF1152" t="s">
        <v>278</v>
      </c>
      <c r="AG1152" t="s">
        <v>157</v>
      </c>
      <c r="AH1152" s="58">
        <v>29.769218685500299</v>
      </c>
      <c r="AI1152">
        <f t="shared" si="247"/>
        <v>29.769218685500299</v>
      </c>
      <c r="BE1152" t="str">
        <f t="shared" si="248"/>
        <v>8433_MN_TP2_SEXE1</v>
      </c>
      <c r="BF1152">
        <v>1</v>
      </c>
      <c r="BG1152" t="s">
        <v>200</v>
      </c>
      <c r="BH1152" t="s">
        <v>320</v>
      </c>
      <c r="BI1152" t="s">
        <v>189</v>
      </c>
      <c r="BJ1152" s="61">
        <v>398.58571532283599</v>
      </c>
      <c r="BK1152" s="61">
        <f t="shared" si="249"/>
        <v>398.58571532283599</v>
      </c>
    </row>
    <row r="1153" spans="1:63" x14ac:dyDescent="0.35">
      <c r="A1153" t="str">
        <f t="shared" si="245"/>
        <v>8413_Autres activités spécialisées, scientifiques et techniques_2</v>
      </c>
      <c r="B1153" t="str">
        <f>INDEX(PDC!$F$1:$G$40,MATCH('RP2016'!C1153,PDC!F:F,0),MATCH(PDC!$G$1,PDC!$F$1:$G$1,0))</f>
        <v>Autres activités spécialisées, scientifiques et techniques</v>
      </c>
      <c r="C1153" t="s">
        <v>227</v>
      </c>
      <c r="D1153" t="s">
        <v>143</v>
      </c>
      <c r="E1153" t="s">
        <v>200</v>
      </c>
      <c r="F1153" s="58">
        <v>125.611355138753</v>
      </c>
      <c r="G1153">
        <f t="shared" si="251"/>
        <v>125.611355138753</v>
      </c>
      <c r="AC1153" t="str">
        <f t="shared" si="246"/>
        <v>8420_Professions intermédiaires administratives de la Fonction Publique_2</v>
      </c>
      <c r="AD1153" t="str">
        <f>INDEX(PDC!$I$1:$L$33,MATCH('RP2016'!AF1153,PDC!I:I,0),MATCH(PDC!$K$1,PDC!$I$1:$L$1,0))</f>
        <v>Professions intermédiaires administratives de la Fonction Publique</v>
      </c>
      <c r="AE1153" t="s">
        <v>200</v>
      </c>
      <c r="AF1153" t="s">
        <v>278</v>
      </c>
      <c r="AG1153" t="s">
        <v>157</v>
      </c>
      <c r="AH1153" s="58">
        <v>59.889855465218503</v>
      </c>
      <c r="AI1153">
        <f t="shared" si="247"/>
        <v>59.889855465218503</v>
      </c>
      <c r="BE1153" t="str">
        <f t="shared" si="248"/>
        <v>8433_OQ_TP1_SEXE1</v>
      </c>
      <c r="BF1153">
        <v>1</v>
      </c>
      <c r="BG1153" t="s">
        <v>199</v>
      </c>
      <c r="BH1153" t="s">
        <v>321</v>
      </c>
      <c r="BI1153" t="s">
        <v>189</v>
      </c>
      <c r="BJ1153" s="61">
        <v>2213.0718586692001</v>
      </c>
      <c r="BK1153" s="61">
        <f t="shared" si="249"/>
        <v>2213.0718586692001</v>
      </c>
    </row>
    <row r="1154" spans="1:63" x14ac:dyDescent="0.35">
      <c r="A1154" t="str">
        <f t="shared" si="245"/>
        <v>8413_Activités de services administratifs et de soutien_1</v>
      </c>
      <c r="B1154" t="str">
        <f>INDEX(PDC!$F$1:$G$40,MATCH('RP2016'!C1154,PDC!F:F,0),MATCH(PDC!$G$1,PDC!$F$1:$G$1,0))</f>
        <v>Activités de services administratifs et de soutien</v>
      </c>
      <c r="C1154" t="s">
        <v>228</v>
      </c>
      <c r="D1154" t="s">
        <v>143</v>
      </c>
      <c r="E1154" t="s">
        <v>199</v>
      </c>
      <c r="F1154" s="58">
        <v>1075.2062055419401</v>
      </c>
      <c r="G1154">
        <f t="shared" si="251"/>
        <v>1075.2062055419401</v>
      </c>
      <c r="AC1154" t="str">
        <f t="shared" si="246"/>
        <v>8420_Professions intermédiaires administratives et commerciales des entreprises_1</v>
      </c>
      <c r="AD1154" t="str">
        <f>INDEX(PDC!$I$1:$L$33,MATCH('RP2016'!AF1154,PDC!I:I,0),MATCH(PDC!$K$1,PDC!$I$1:$L$1,0))</f>
        <v>Professions intermédiaires administratives et commerciales des entreprises</v>
      </c>
      <c r="AE1154" t="s">
        <v>199</v>
      </c>
      <c r="AF1154" t="s">
        <v>279</v>
      </c>
      <c r="AG1154" t="s">
        <v>157</v>
      </c>
      <c r="AH1154" s="58">
        <v>553.71687471694895</v>
      </c>
      <c r="AI1154">
        <f t="shared" si="247"/>
        <v>553.71687471694895</v>
      </c>
      <c r="BE1154" t="str">
        <f t="shared" si="248"/>
        <v>8433_OQ_TP2_SEXE1</v>
      </c>
      <c r="BF1154">
        <v>1</v>
      </c>
      <c r="BG1154" t="s">
        <v>200</v>
      </c>
      <c r="BH1154" t="s">
        <v>321</v>
      </c>
      <c r="BI1154" t="s">
        <v>189</v>
      </c>
      <c r="BJ1154" s="61">
        <v>474.71465566301498</v>
      </c>
      <c r="BK1154" s="61">
        <f t="shared" si="249"/>
        <v>474.71465566301498</v>
      </c>
    </row>
    <row r="1155" spans="1:63" x14ac:dyDescent="0.35">
      <c r="A1155" t="str">
        <f t="shared" si="245"/>
        <v>8413_Activités de services administratifs et de soutien_2</v>
      </c>
      <c r="B1155" t="str">
        <f>INDEX(PDC!$F$1:$G$40,MATCH('RP2016'!C1155,PDC!F:F,0),MATCH(PDC!$G$1,PDC!$F$1:$G$1,0))</f>
        <v>Activités de services administratifs et de soutien</v>
      </c>
      <c r="C1155" t="s">
        <v>228</v>
      </c>
      <c r="D1155" t="s">
        <v>143</v>
      </c>
      <c r="E1155" t="s">
        <v>200</v>
      </c>
      <c r="F1155" s="58">
        <v>1190.7169676610999</v>
      </c>
      <c r="G1155">
        <f t="shared" si="251"/>
        <v>1190.7169676610999</v>
      </c>
      <c r="AC1155" t="str">
        <f t="shared" si="246"/>
        <v>8420_Professions intermédiaires administratives et commerciales des entreprises_2</v>
      </c>
      <c r="AD1155" t="str">
        <f>INDEX(PDC!$I$1:$L$33,MATCH('RP2016'!AF1155,PDC!I:I,0),MATCH(PDC!$K$1,PDC!$I$1:$L$1,0))</f>
        <v>Professions intermédiaires administratives et commerciales des entreprises</v>
      </c>
      <c r="AE1155" t="s">
        <v>200</v>
      </c>
      <c r="AF1155" t="s">
        <v>279</v>
      </c>
      <c r="AG1155" t="s">
        <v>157</v>
      </c>
      <c r="AH1155" s="58">
        <v>731.86773722031205</v>
      </c>
      <c r="AI1155">
        <f t="shared" si="247"/>
        <v>731.86773722031205</v>
      </c>
      <c r="BE1155" t="str">
        <f t="shared" si="248"/>
        <v>8433_RU_TP1_SEXE1</v>
      </c>
      <c r="BF1155">
        <v>1</v>
      </c>
      <c r="BG1155" t="s">
        <v>199</v>
      </c>
      <c r="BH1155" t="s">
        <v>322</v>
      </c>
      <c r="BI1155" t="s">
        <v>189</v>
      </c>
      <c r="BJ1155" s="61">
        <v>648.159951870177</v>
      </c>
      <c r="BK1155" s="61">
        <f t="shared" si="249"/>
        <v>648.159951870177</v>
      </c>
    </row>
    <row r="1156" spans="1:63" x14ac:dyDescent="0.35">
      <c r="A1156" t="str">
        <f t="shared" ref="A1156:A1219" si="252">D1156&amp;"_"&amp;B1156&amp;"_"&amp;E1156</f>
        <v>8413_Administration publique_1</v>
      </c>
      <c r="B1156" t="str">
        <f>INDEX(PDC!$F$1:$G$40,MATCH('RP2016'!C1156,PDC!F:F,0),MATCH(PDC!$G$1,PDC!$F$1:$G$1,0))</f>
        <v>Administration publique</v>
      </c>
      <c r="C1156" t="s">
        <v>229</v>
      </c>
      <c r="D1156" t="s">
        <v>143</v>
      </c>
      <c r="E1156" t="s">
        <v>199</v>
      </c>
      <c r="F1156" s="58">
        <v>777.65260509807797</v>
      </c>
      <c r="G1156">
        <f t="shared" ref="G1156:G1180" si="253">F1156</f>
        <v>777.65260509807797</v>
      </c>
      <c r="AC1156" t="str">
        <f t="shared" si="246"/>
        <v>8420_Techniciens_1</v>
      </c>
      <c r="AD1156" t="str">
        <f>INDEX(PDC!$I$1:$L$33,MATCH('RP2016'!AF1156,PDC!I:I,0),MATCH(PDC!$K$1,PDC!$I$1:$L$1,0))</f>
        <v>Techniciens</v>
      </c>
      <c r="AE1156" t="s">
        <v>199</v>
      </c>
      <c r="AF1156" t="s">
        <v>280</v>
      </c>
      <c r="AG1156" t="s">
        <v>157</v>
      </c>
      <c r="AH1156" s="58">
        <v>739.35003755115304</v>
      </c>
      <c r="AI1156">
        <f t="shared" si="247"/>
        <v>739.35003755115304</v>
      </c>
      <c r="BE1156" t="str">
        <f t="shared" si="248"/>
        <v>8433_RU_TP2_SEXE1</v>
      </c>
      <c r="BF1156">
        <v>1</v>
      </c>
      <c r="BG1156" t="s">
        <v>200</v>
      </c>
      <c r="BH1156" t="s">
        <v>322</v>
      </c>
      <c r="BI1156" t="s">
        <v>189</v>
      </c>
      <c r="BJ1156" s="61">
        <v>156.61142759994999</v>
      </c>
      <c r="BK1156" s="61">
        <f t="shared" si="249"/>
        <v>156.61142759994999</v>
      </c>
    </row>
    <row r="1157" spans="1:63" x14ac:dyDescent="0.35">
      <c r="A1157" t="str">
        <f t="shared" si="252"/>
        <v>8413_Administration publique_2</v>
      </c>
      <c r="B1157" t="str">
        <f>INDEX(PDC!$F$1:$G$40,MATCH('RP2016'!C1157,PDC!F:F,0),MATCH(PDC!$G$1,PDC!$F$1:$G$1,0))</f>
        <v>Administration publique</v>
      </c>
      <c r="C1157" t="s">
        <v>229</v>
      </c>
      <c r="D1157" t="s">
        <v>143</v>
      </c>
      <c r="E1157" t="s">
        <v>200</v>
      </c>
      <c r="F1157" s="58">
        <v>766.52958568658801</v>
      </c>
      <c r="G1157">
        <f t="shared" si="253"/>
        <v>766.52958568658801</v>
      </c>
      <c r="AC1157" t="str">
        <f t="shared" ref="AC1157:AC1220" si="254">AG1157&amp;"_"&amp;AD1157&amp;"_"&amp;AE1157</f>
        <v>8420_Techniciens_2</v>
      </c>
      <c r="AD1157" t="str">
        <f>INDEX(PDC!$I$1:$L$33,MATCH('RP2016'!AF1157,PDC!I:I,0),MATCH(PDC!$K$1,PDC!$I$1:$L$1,0))</f>
        <v>Techniciens</v>
      </c>
      <c r="AE1157" t="s">
        <v>200</v>
      </c>
      <c r="AF1157" t="s">
        <v>280</v>
      </c>
      <c r="AG1157" t="s">
        <v>157</v>
      </c>
      <c r="AH1157" s="58">
        <v>88.403551048170499</v>
      </c>
      <c r="AI1157">
        <f t="shared" ref="AI1157:AI1220" si="255">IF(AH1157&lt;5,"(s)",AH1157)</f>
        <v>88.403551048170499</v>
      </c>
      <c r="BE1157" t="str">
        <f t="shared" ref="BE1157:BE1220" si="256">BI1157&amp;"_"&amp;BH1157&amp;"_TP"&amp;BG1157&amp;"_SEXE"&amp;BF1157</f>
        <v>8434_AZ_TP1_SEXE1</v>
      </c>
      <c r="BF1157">
        <v>1</v>
      </c>
      <c r="BG1157" t="s">
        <v>199</v>
      </c>
      <c r="BH1157" t="s">
        <v>198</v>
      </c>
      <c r="BI1157" t="s">
        <v>191</v>
      </c>
      <c r="BJ1157" s="61">
        <v>393.72434089527201</v>
      </c>
      <c r="BK1157" s="61">
        <f t="shared" ref="BK1157:BK1220" si="257">IF(BJ1157&lt;5,"(s)",BJ1157)</f>
        <v>393.72434089527201</v>
      </c>
    </row>
    <row r="1158" spans="1:63" x14ac:dyDescent="0.35">
      <c r="A1158" t="str">
        <f t="shared" si="252"/>
        <v>8413_Enseignement_1</v>
      </c>
      <c r="B1158" t="str">
        <f>INDEX(PDC!$F$1:$G$40,MATCH('RP2016'!C1158,PDC!F:F,0),MATCH(PDC!$G$1,PDC!$F$1:$G$1,0))</f>
        <v>Enseignement</v>
      </c>
      <c r="C1158" t="s">
        <v>230</v>
      </c>
      <c r="D1158" t="s">
        <v>143</v>
      </c>
      <c r="E1158" t="s">
        <v>199</v>
      </c>
      <c r="F1158" s="58">
        <v>314.67525636469901</v>
      </c>
      <c r="G1158">
        <f t="shared" si="253"/>
        <v>314.67525636469901</v>
      </c>
      <c r="AC1158" t="str">
        <f t="shared" si="254"/>
        <v>8420_Contremaîtres, agents de maîtrise_1</v>
      </c>
      <c r="AD1158" t="str">
        <f>INDEX(PDC!$I$1:$L$33,MATCH('RP2016'!AF1158,PDC!I:I,0),MATCH(PDC!$K$1,PDC!$I$1:$L$1,0))</f>
        <v>Contremaîtres, agents de maîtrise</v>
      </c>
      <c r="AE1158" t="s">
        <v>199</v>
      </c>
      <c r="AF1158" t="s">
        <v>281</v>
      </c>
      <c r="AG1158" t="s">
        <v>157</v>
      </c>
      <c r="AH1158" s="58">
        <v>547.09346145180405</v>
      </c>
      <c r="AI1158">
        <f t="shared" si="255"/>
        <v>547.09346145180405</v>
      </c>
      <c r="BE1158" t="str">
        <f t="shared" si="256"/>
        <v>8434_AZ_TP2_SEXE1</v>
      </c>
      <c r="BF1158">
        <v>1</v>
      </c>
      <c r="BG1158" t="s">
        <v>200</v>
      </c>
      <c r="BH1158" t="s">
        <v>198</v>
      </c>
      <c r="BI1158" t="s">
        <v>191</v>
      </c>
      <c r="BJ1158" s="61">
        <v>119.022562039307</v>
      </c>
      <c r="BK1158" s="61">
        <f t="shared" si="257"/>
        <v>119.022562039307</v>
      </c>
    </row>
    <row r="1159" spans="1:63" x14ac:dyDescent="0.35">
      <c r="A1159" t="str">
        <f t="shared" si="252"/>
        <v>8413_Enseignement_2</v>
      </c>
      <c r="B1159" t="str">
        <f>INDEX(PDC!$F$1:$G$40,MATCH('RP2016'!C1159,PDC!F:F,0),MATCH(PDC!$G$1,PDC!$F$1:$G$1,0))</f>
        <v>Enseignement</v>
      </c>
      <c r="C1159" t="s">
        <v>230</v>
      </c>
      <c r="D1159" t="s">
        <v>143</v>
      </c>
      <c r="E1159" t="s">
        <v>200</v>
      </c>
      <c r="F1159" s="58">
        <v>742.65076450213496</v>
      </c>
      <c r="G1159">
        <f t="shared" si="253"/>
        <v>742.65076450213496</v>
      </c>
      <c r="AC1159" t="str">
        <f t="shared" si="254"/>
        <v>8420_Contremaîtres, agents de maîtrise_2</v>
      </c>
      <c r="AD1159" t="str">
        <f>INDEX(PDC!$I$1:$L$33,MATCH('RP2016'!AF1159,PDC!I:I,0),MATCH(PDC!$K$1,PDC!$I$1:$L$1,0))</f>
        <v>Contremaîtres, agents de maîtrise</v>
      </c>
      <c r="AE1159" t="s">
        <v>200</v>
      </c>
      <c r="AF1159" t="s">
        <v>281</v>
      </c>
      <c r="AG1159" t="s">
        <v>157</v>
      </c>
      <c r="AH1159" s="58">
        <v>60.3463907659943</v>
      </c>
      <c r="AI1159">
        <f t="shared" si="255"/>
        <v>60.3463907659943</v>
      </c>
      <c r="BE1159" t="str">
        <f t="shared" si="256"/>
        <v>8434_C1_TP1_SEXE1</v>
      </c>
      <c r="BF1159">
        <v>1</v>
      </c>
      <c r="BG1159" t="s">
        <v>199</v>
      </c>
      <c r="BH1159" t="s">
        <v>314</v>
      </c>
      <c r="BI1159" t="s">
        <v>191</v>
      </c>
      <c r="BJ1159" s="61">
        <v>602.23157068278397</v>
      </c>
      <c r="BK1159" s="61">
        <f t="shared" si="257"/>
        <v>602.23157068278397</v>
      </c>
    </row>
    <row r="1160" spans="1:63" x14ac:dyDescent="0.35">
      <c r="A1160" t="str">
        <f t="shared" si="252"/>
        <v>8413_Activités pour la santé humaine_1</v>
      </c>
      <c r="B1160" t="str">
        <f>INDEX(PDC!$F$1:$G$40,MATCH('RP2016'!C1160,PDC!F:F,0),MATCH(PDC!$G$1,PDC!$F$1:$G$1,0))</f>
        <v>Activités pour la santé humaine</v>
      </c>
      <c r="C1160" t="s">
        <v>231</v>
      </c>
      <c r="D1160" t="s">
        <v>143</v>
      </c>
      <c r="E1160" t="s">
        <v>199</v>
      </c>
      <c r="F1160" s="58">
        <v>132.61694430494001</v>
      </c>
      <c r="G1160">
        <f t="shared" si="253"/>
        <v>132.61694430494001</v>
      </c>
      <c r="AC1160" t="str">
        <f t="shared" si="254"/>
        <v>8420_Employés civils et agents de service de la Fonction Publique_1</v>
      </c>
      <c r="AD1160" t="str">
        <f>INDEX(PDC!$I$1:$L$33,MATCH('RP2016'!AF1160,PDC!I:I,0),MATCH(PDC!$K$1,PDC!$I$1:$L$1,0))</f>
        <v>Employés civils et agents de service de la Fonction Publique</v>
      </c>
      <c r="AE1160" t="s">
        <v>199</v>
      </c>
      <c r="AF1160" t="s">
        <v>282</v>
      </c>
      <c r="AG1160" t="s">
        <v>157</v>
      </c>
      <c r="AH1160" s="58">
        <v>312.84391387765902</v>
      </c>
      <c r="AI1160">
        <f t="shared" si="255"/>
        <v>312.84391387765902</v>
      </c>
      <c r="BE1160" t="str">
        <f t="shared" si="256"/>
        <v>8434_C1_TP2_SEXE1</v>
      </c>
      <c r="BF1160">
        <v>1</v>
      </c>
      <c r="BG1160" t="s">
        <v>200</v>
      </c>
      <c r="BH1160" t="s">
        <v>314</v>
      </c>
      <c r="BI1160" t="s">
        <v>191</v>
      </c>
      <c r="BJ1160" s="61">
        <v>69.454455689417202</v>
      </c>
      <c r="BK1160" s="61">
        <f t="shared" si="257"/>
        <v>69.454455689417202</v>
      </c>
    </row>
    <row r="1161" spans="1:63" x14ac:dyDescent="0.35">
      <c r="A1161" t="str">
        <f t="shared" si="252"/>
        <v>8413_Activités pour la santé humaine_2</v>
      </c>
      <c r="B1161" t="str">
        <f>INDEX(PDC!$F$1:$G$40,MATCH('RP2016'!C1161,PDC!F:F,0),MATCH(PDC!$G$1,PDC!$F$1:$G$1,0))</f>
        <v>Activités pour la santé humaine</v>
      </c>
      <c r="C1161" t="s">
        <v>231</v>
      </c>
      <c r="D1161" t="s">
        <v>143</v>
      </c>
      <c r="E1161" t="s">
        <v>200</v>
      </c>
      <c r="F1161" s="58">
        <v>545.64098110375903</v>
      </c>
      <c r="G1161">
        <f t="shared" si="253"/>
        <v>545.64098110375903</v>
      </c>
      <c r="AC1161" t="str">
        <f t="shared" si="254"/>
        <v>8420_Employés civils et agents de service de la Fonction Publique_2</v>
      </c>
      <c r="AD1161" t="str">
        <f>INDEX(PDC!$I$1:$L$33,MATCH('RP2016'!AF1161,PDC!I:I,0),MATCH(PDC!$K$1,PDC!$I$1:$L$1,0))</f>
        <v>Employés civils et agents de service de la Fonction Publique</v>
      </c>
      <c r="AE1161" t="s">
        <v>200</v>
      </c>
      <c r="AF1161" t="s">
        <v>282</v>
      </c>
      <c r="AG1161" t="s">
        <v>157</v>
      </c>
      <c r="AH1161" s="58">
        <v>1537.24429420918</v>
      </c>
      <c r="AI1161">
        <f t="shared" si="255"/>
        <v>1537.24429420918</v>
      </c>
      <c r="BE1161" t="str">
        <f t="shared" si="256"/>
        <v>8434_C2_TP1_SEXE1</v>
      </c>
      <c r="BF1161">
        <v>1</v>
      </c>
      <c r="BG1161" t="s">
        <v>199</v>
      </c>
      <c r="BH1161" t="s">
        <v>323</v>
      </c>
      <c r="BI1161" t="s">
        <v>191</v>
      </c>
      <c r="BJ1161" s="61">
        <v>6.2292484923968496</v>
      </c>
      <c r="BK1161" s="61">
        <f t="shared" si="257"/>
        <v>6.2292484923968496</v>
      </c>
    </row>
    <row r="1162" spans="1:63" x14ac:dyDescent="0.35">
      <c r="A1162" t="str">
        <f t="shared" si="252"/>
        <v>8413_Hébergement médico-social et social et action sociale sans hébergement_1</v>
      </c>
      <c r="B1162" t="str">
        <f>INDEX(PDC!$F$1:$G$40,MATCH('RP2016'!C1162,PDC!F:F,0),MATCH(PDC!$G$1,PDC!$F$1:$G$1,0))</f>
        <v>Hébergement médico-social et social et action sociale sans hébergement</v>
      </c>
      <c r="C1162" t="s">
        <v>232</v>
      </c>
      <c r="D1162" t="s">
        <v>143</v>
      </c>
      <c r="E1162" t="s">
        <v>199</v>
      </c>
      <c r="F1162" s="58">
        <v>355.24747404525698</v>
      </c>
      <c r="G1162">
        <f t="shared" si="253"/>
        <v>355.24747404525698</v>
      </c>
      <c r="AC1162" t="str">
        <f t="shared" si="254"/>
        <v>8420_Policiers et militaires_1</v>
      </c>
      <c r="AD1162" t="str">
        <f>INDEX(PDC!$I$1:$L$33,MATCH('RP2016'!AF1162,PDC!I:I,0),MATCH(PDC!$K$1,PDC!$I$1:$L$1,0))</f>
        <v>Policiers et militaires</v>
      </c>
      <c r="AE1162" t="s">
        <v>199</v>
      </c>
      <c r="AF1162" t="s">
        <v>283</v>
      </c>
      <c r="AG1162" t="s">
        <v>157</v>
      </c>
      <c r="AH1162" s="58">
        <v>64.898607964081506</v>
      </c>
      <c r="AI1162">
        <f t="shared" si="255"/>
        <v>64.898607964081506</v>
      </c>
      <c r="BE1162" t="str">
        <f t="shared" si="256"/>
        <v>8434_C2_TP2_SEXE1</v>
      </c>
      <c r="BF1162">
        <v>1</v>
      </c>
      <c r="BG1162" t="s">
        <v>200</v>
      </c>
      <c r="BH1162" t="s">
        <v>323</v>
      </c>
      <c r="BI1162" t="s">
        <v>191</v>
      </c>
      <c r="BJ1162" s="83">
        <v>4.9951028403526001</v>
      </c>
      <c r="BK1162" s="61" t="str">
        <f t="shared" si="257"/>
        <v>(s)</v>
      </c>
    </row>
    <row r="1163" spans="1:63" x14ac:dyDescent="0.35">
      <c r="A1163" t="str">
        <f t="shared" si="252"/>
        <v>8413_Hébergement médico-social et social et action sociale sans hébergement_2</v>
      </c>
      <c r="B1163" t="str">
        <f>INDEX(PDC!$F$1:$G$40,MATCH('RP2016'!C1163,PDC!F:F,0),MATCH(PDC!$G$1,PDC!$F$1:$G$1,0))</f>
        <v>Hébergement médico-social et social et action sociale sans hébergement</v>
      </c>
      <c r="C1163" t="s">
        <v>232</v>
      </c>
      <c r="D1163" t="s">
        <v>143</v>
      </c>
      <c r="E1163" t="s">
        <v>200</v>
      </c>
      <c r="F1163" s="58">
        <v>2131.7863789056601</v>
      </c>
      <c r="G1163">
        <f t="shared" si="253"/>
        <v>2131.7863789056601</v>
      </c>
      <c r="AC1163" t="str">
        <f t="shared" si="254"/>
        <v>8420_Policiers et militaires_2</v>
      </c>
      <c r="AD1163" t="str">
        <f>INDEX(PDC!$I$1:$L$33,MATCH('RP2016'!AF1163,PDC!I:I,0),MATCH(PDC!$K$1,PDC!$I$1:$L$1,0))</f>
        <v>Policiers et militaires</v>
      </c>
      <c r="AE1163" t="s">
        <v>200</v>
      </c>
      <c r="AF1163" t="s">
        <v>283</v>
      </c>
      <c r="AG1163" t="s">
        <v>157</v>
      </c>
      <c r="AH1163" s="58">
        <v>13.0547849878562</v>
      </c>
      <c r="AI1163">
        <f t="shared" si="255"/>
        <v>13.0547849878562</v>
      </c>
      <c r="BE1163" t="str">
        <f t="shared" si="256"/>
        <v>8434_C3_TP1_SEXE1</v>
      </c>
      <c r="BF1163">
        <v>1</v>
      </c>
      <c r="BG1163" t="s">
        <v>199</v>
      </c>
      <c r="BH1163" t="s">
        <v>315</v>
      </c>
      <c r="BI1163" t="s">
        <v>191</v>
      </c>
      <c r="BJ1163" s="61">
        <v>1106.4256850152201</v>
      </c>
      <c r="BK1163" s="61">
        <f t="shared" si="257"/>
        <v>1106.4256850152201</v>
      </c>
    </row>
    <row r="1164" spans="1:63" x14ac:dyDescent="0.35">
      <c r="A1164" t="str">
        <f t="shared" si="252"/>
        <v>8413_Arts, spectacles et activités récréatives_1</v>
      </c>
      <c r="B1164" t="str">
        <f>INDEX(PDC!$F$1:$G$40,MATCH('RP2016'!C1164,PDC!F:F,0),MATCH(PDC!$G$1,PDC!$F$1:$G$1,0))</f>
        <v>Arts, spectacles et activités récréatives</v>
      </c>
      <c r="C1164" t="s">
        <v>233</v>
      </c>
      <c r="D1164" t="s">
        <v>143</v>
      </c>
      <c r="E1164" t="s">
        <v>199</v>
      </c>
      <c r="F1164" s="58">
        <v>651.23644063573795</v>
      </c>
      <c r="G1164">
        <f t="shared" si="253"/>
        <v>651.23644063573795</v>
      </c>
      <c r="AC1164" t="str">
        <f t="shared" si="254"/>
        <v>8420_Employés administratifs d'entreprise_1</v>
      </c>
      <c r="AD1164" t="str">
        <f>INDEX(PDC!$I$1:$L$33,MATCH('RP2016'!AF1164,PDC!I:I,0),MATCH(PDC!$K$1,PDC!$I$1:$L$1,0))</f>
        <v>Employés administratifs d'entreprise</v>
      </c>
      <c r="AE1164" t="s">
        <v>199</v>
      </c>
      <c r="AF1164" t="s">
        <v>284</v>
      </c>
      <c r="AG1164" t="s">
        <v>157</v>
      </c>
      <c r="AH1164" s="58">
        <v>184.25520188300499</v>
      </c>
      <c r="AI1164">
        <f t="shared" si="255"/>
        <v>184.25520188300499</v>
      </c>
      <c r="BE1164" t="str">
        <f t="shared" si="256"/>
        <v>8434_C3_TP2_SEXE1</v>
      </c>
      <c r="BF1164">
        <v>1</v>
      </c>
      <c r="BG1164" t="s">
        <v>200</v>
      </c>
      <c r="BH1164" t="s">
        <v>315</v>
      </c>
      <c r="BI1164" t="s">
        <v>191</v>
      </c>
      <c r="BJ1164" s="61">
        <v>38.238724901835099</v>
      </c>
      <c r="BK1164" s="61">
        <f t="shared" si="257"/>
        <v>38.238724901835099</v>
      </c>
    </row>
    <row r="1165" spans="1:63" x14ac:dyDescent="0.35">
      <c r="A1165" t="str">
        <f t="shared" si="252"/>
        <v>8413_Arts, spectacles et activités récréatives_2</v>
      </c>
      <c r="B1165" t="str">
        <f>INDEX(PDC!$F$1:$G$40,MATCH('RP2016'!C1165,PDC!F:F,0),MATCH(PDC!$G$1,PDC!$F$1:$G$1,0))</f>
        <v>Arts, spectacles et activités récréatives</v>
      </c>
      <c r="C1165" t="s">
        <v>233</v>
      </c>
      <c r="D1165" t="s">
        <v>143</v>
      </c>
      <c r="E1165" t="s">
        <v>200</v>
      </c>
      <c r="F1165" s="58">
        <v>290.55105291643503</v>
      </c>
      <c r="G1165">
        <f t="shared" si="253"/>
        <v>290.55105291643503</v>
      </c>
      <c r="AC1165" t="str">
        <f t="shared" si="254"/>
        <v>8420_Employés administratifs d'entreprise_2</v>
      </c>
      <c r="AD1165" t="str">
        <f>INDEX(PDC!$I$1:$L$33,MATCH('RP2016'!AF1165,PDC!I:I,0),MATCH(PDC!$K$1,PDC!$I$1:$L$1,0))</f>
        <v>Employés administratifs d'entreprise</v>
      </c>
      <c r="AE1165" t="s">
        <v>200</v>
      </c>
      <c r="AF1165" t="s">
        <v>284</v>
      </c>
      <c r="AG1165" t="s">
        <v>157</v>
      </c>
      <c r="AH1165" s="58">
        <v>1160.44753101378</v>
      </c>
      <c r="AI1165">
        <f t="shared" si="255"/>
        <v>1160.44753101378</v>
      </c>
      <c r="BE1165" t="str">
        <f t="shared" si="256"/>
        <v>8434_C4_TP1_SEXE1</v>
      </c>
      <c r="BF1165">
        <v>1</v>
      </c>
      <c r="BG1165" t="s">
        <v>199</v>
      </c>
      <c r="BH1165" t="s">
        <v>316</v>
      </c>
      <c r="BI1165" t="s">
        <v>191</v>
      </c>
      <c r="BJ1165" s="61">
        <v>279.312497249214</v>
      </c>
      <c r="BK1165" s="61">
        <f t="shared" si="257"/>
        <v>279.312497249214</v>
      </c>
    </row>
    <row r="1166" spans="1:63" x14ac:dyDescent="0.35">
      <c r="A1166" t="str">
        <f t="shared" si="252"/>
        <v>8413_Autres activités de services _1</v>
      </c>
      <c r="B1166" t="str">
        <f>INDEX(PDC!$F$1:$G$40,MATCH('RP2016'!C1166,PDC!F:F,0),MATCH(PDC!$G$1,PDC!$F$1:$G$1,0))</f>
        <v xml:space="preserve">Autres activités de services </v>
      </c>
      <c r="C1166" t="s">
        <v>234</v>
      </c>
      <c r="D1166" t="s">
        <v>143</v>
      </c>
      <c r="E1166" t="s">
        <v>199</v>
      </c>
      <c r="F1166" s="58">
        <v>312.35016778659201</v>
      </c>
      <c r="G1166">
        <f t="shared" si="253"/>
        <v>312.35016778659201</v>
      </c>
      <c r="AC1166" t="str">
        <f t="shared" si="254"/>
        <v>8420_Employés de commerce_1</v>
      </c>
      <c r="AD1166" t="str">
        <f>INDEX(PDC!$I$1:$L$33,MATCH('RP2016'!AF1166,PDC!I:I,0),MATCH(PDC!$K$1,PDC!$I$1:$L$1,0))</f>
        <v>Employés de commerce</v>
      </c>
      <c r="AE1166" t="s">
        <v>199</v>
      </c>
      <c r="AF1166" t="s">
        <v>285</v>
      </c>
      <c r="AG1166" t="s">
        <v>157</v>
      </c>
      <c r="AH1166" s="58">
        <v>219.88984428675599</v>
      </c>
      <c r="AI1166">
        <f t="shared" si="255"/>
        <v>219.88984428675599</v>
      </c>
      <c r="BE1166" t="str">
        <f t="shared" si="256"/>
        <v>8434_C4_TP2_SEXE1</v>
      </c>
      <c r="BF1166">
        <v>1</v>
      </c>
      <c r="BG1166" t="s">
        <v>200</v>
      </c>
      <c r="BH1166" t="s">
        <v>316</v>
      </c>
      <c r="BI1166" t="s">
        <v>191</v>
      </c>
      <c r="BJ1166" s="61">
        <v>7.93322341752648</v>
      </c>
      <c r="BK1166" s="61">
        <f t="shared" si="257"/>
        <v>7.93322341752648</v>
      </c>
    </row>
    <row r="1167" spans="1:63" x14ac:dyDescent="0.35">
      <c r="A1167" t="str">
        <f t="shared" si="252"/>
        <v>8413_Autres activités de services _2</v>
      </c>
      <c r="B1167" t="str">
        <f>INDEX(PDC!$F$1:$G$40,MATCH('RP2016'!C1167,PDC!F:F,0),MATCH(PDC!$G$1,PDC!$F$1:$G$1,0))</f>
        <v xml:space="preserve">Autres activités de services </v>
      </c>
      <c r="C1167" t="s">
        <v>234</v>
      </c>
      <c r="D1167" t="s">
        <v>143</v>
      </c>
      <c r="E1167" t="s">
        <v>200</v>
      </c>
      <c r="F1167" s="58">
        <v>776.48153971199599</v>
      </c>
      <c r="G1167">
        <f t="shared" si="253"/>
        <v>776.48153971199599</v>
      </c>
      <c r="AC1167" t="str">
        <f t="shared" si="254"/>
        <v>8420_Employés de commerce_2</v>
      </c>
      <c r="AD1167" t="str">
        <f>INDEX(PDC!$I$1:$L$33,MATCH('RP2016'!AF1167,PDC!I:I,0),MATCH(PDC!$K$1,PDC!$I$1:$L$1,0))</f>
        <v>Employés de commerce</v>
      </c>
      <c r="AE1167" t="s">
        <v>200</v>
      </c>
      <c r="AF1167" t="s">
        <v>285</v>
      </c>
      <c r="AG1167" t="s">
        <v>157</v>
      </c>
      <c r="AH1167" s="58">
        <v>912.71850489976703</v>
      </c>
      <c r="AI1167">
        <f t="shared" si="255"/>
        <v>912.71850489976703</v>
      </c>
      <c r="BE1167" t="str">
        <f t="shared" si="256"/>
        <v>8434_C5_TP1_SEXE1</v>
      </c>
      <c r="BF1167">
        <v>1</v>
      </c>
      <c r="BG1167" t="s">
        <v>199</v>
      </c>
      <c r="BH1167" t="s">
        <v>317</v>
      </c>
      <c r="BI1167" t="s">
        <v>191</v>
      </c>
      <c r="BJ1167" s="61">
        <v>4355.7922121764204</v>
      </c>
      <c r="BK1167" s="61">
        <f t="shared" si="257"/>
        <v>4355.7922121764204</v>
      </c>
    </row>
    <row r="1168" spans="1:63" x14ac:dyDescent="0.35">
      <c r="A1168" t="str">
        <f t="shared" si="252"/>
        <v>8413_Activités des ménages en tant qu'employeurs ; activités indifférenciées des ménages en tant que producteurs de biens et services pour usage propre_1</v>
      </c>
      <c r="B1168" t="str">
        <f>INDEX(PDC!$F$1:$G$40,MATCH('RP2016'!C1168,PDC!F:F,0),MATCH(PDC!$G$1,PDC!$F$1:$G$1,0))</f>
        <v>Activités des ménages en tant qu'employeurs ; activités indifférenciées des ménages en tant que producteurs de biens et services pour usage propre</v>
      </c>
      <c r="C1168" t="s">
        <v>235</v>
      </c>
      <c r="D1168" t="s">
        <v>143</v>
      </c>
      <c r="E1168" t="s">
        <v>199</v>
      </c>
      <c r="F1168" s="58">
        <v>14.8799939483501</v>
      </c>
      <c r="G1168">
        <f t="shared" si="253"/>
        <v>14.8799939483501</v>
      </c>
      <c r="AC1168" t="str">
        <f t="shared" si="254"/>
        <v>8420_Personnels des services directs aux particuliers_1</v>
      </c>
      <c r="AD1168" t="str">
        <f>INDEX(PDC!$I$1:$L$33,MATCH('RP2016'!AF1168,PDC!I:I,0),MATCH(PDC!$K$1,PDC!$I$1:$L$1,0))</f>
        <v>Personnels des services directs aux particuliers</v>
      </c>
      <c r="AE1168" t="s">
        <v>199</v>
      </c>
      <c r="AF1168" t="s">
        <v>286</v>
      </c>
      <c r="AG1168" t="s">
        <v>157</v>
      </c>
      <c r="AH1168" s="58">
        <v>130.846370522505</v>
      </c>
      <c r="AI1168">
        <f t="shared" si="255"/>
        <v>130.846370522505</v>
      </c>
      <c r="BE1168" t="str">
        <f t="shared" si="256"/>
        <v>8434_C5_TP2_SEXE1</v>
      </c>
      <c r="BF1168">
        <v>1</v>
      </c>
      <c r="BG1168" t="s">
        <v>200</v>
      </c>
      <c r="BH1168" t="s">
        <v>317</v>
      </c>
      <c r="BI1168" t="s">
        <v>191</v>
      </c>
      <c r="BJ1168" s="61">
        <v>106.572867380029</v>
      </c>
      <c r="BK1168" s="61">
        <f t="shared" si="257"/>
        <v>106.572867380029</v>
      </c>
    </row>
    <row r="1169" spans="1:63" x14ac:dyDescent="0.35">
      <c r="A1169" t="str">
        <f t="shared" si="252"/>
        <v>8413_Activités des ménages en tant qu'employeurs ; activités indifférenciées des ménages en tant que producteurs de biens et services pour usage propre_2</v>
      </c>
      <c r="B1169" t="str">
        <f>INDEX(PDC!$F$1:$G$40,MATCH('RP2016'!C1169,PDC!F:F,0),MATCH(PDC!$G$1,PDC!$F$1:$G$1,0))</f>
        <v>Activités des ménages en tant qu'employeurs ; activités indifférenciées des ménages en tant que producteurs de biens et services pour usage propre</v>
      </c>
      <c r="C1169" t="s">
        <v>235</v>
      </c>
      <c r="D1169" t="s">
        <v>143</v>
      </c>
      <c r="E1169" t="s">
        <v>200</v>
      </c>
      <c r="F1169" s="58">
        <v>141.33522649511201</v>
      </c>
      <c r="G1169">
        <f t="shared" si="253"/>
        <v>141.33522649511201</v>
      </c>
      <c r="AC1169" t="str">
        <f t="shared" si="254"/>
        <v>8420_Personnels des services directs aux particuliers_2</v>
      </c>
      <c r="AD1169" t="str">
        <f>INDEX(PDC!$I$1:$L$33,MATCH('RP2016'!AF1169,PDC!I:I,0),MATCH(PDC!$K$1,PDC!$I$1:$L$1,0))</f>
        <v>Personnels des services directs aux particuliers</v>
      </c>
      <c r="AE1169" t="s">
        <v>200</v>
      </c>
      <c r="AF1169" t="s">
        <v>286</v>
      </c>
      <c r="AG1169" t="s">
        <v>157</v>
      </c>
      <c r="AH1169" s="58">
        <v>1460.9110861567499</v>
      </c>
      <c r="AI1169">
        <f t="shared" si="255"/>
        <v>1460.9110861567499</v>
      </c>
      <c r="BE1169" t="str">
        <f t="shared" si="256"/>
        <v>8434_DE_TP1_SEXE1</v>
      </c>
      <c r="BF1169">
        <v>1</v>
      </c>
      <c r="BG1169" t="s">
        <v>199</v>
      </c>
      <c r="BH1169" t="s">
        <v>318</v>
      </c>
      <c r="BI1169" t="s">
        <v>191</v>
      </c>
      <c r="BJ1169" s="61">
        <v>415.536614835693</v>
      </c>
      <c r="BK1169" s="61">
        <f t="shared" si="257"/>
        <v>415.536614835693</v>
      </c>
    </row>
    <row r="1170" spans="1:63" x14ac:dyDescent="0.35">
      <c r="A1170" t="str">
        <f t="shared" si="252"/>
        <v>8414_Agriculture, sylviculture et pêche_1</v>
      </c>
      <c r="B1170" t="str">
        <f>INDEX(PDC!$F$1:$G$40,MATCH('RP2016'!C1170,PDC!F:F,0),MATCH(PDC!$G$1,PDC!$F$1:$G$1,0))</f>
        <v>Agriculture, sylviculture et pêche</v>
      </c>
      <c r="C1170" t="s">
        <v>198</v>
      </c>
      <c r="D1170" t="s">
        <v>145</v>
      </c>
      <c r="E1170" t="s">
        <v>199</v>
      </c>
      <c r="F1170" s="58">
        <v>68.480322328965698</v>
      </c>
      <c r="G1170">
        <f t="shared" si="253"/>
        <v>68.480322328965698</v>
      </c>
      <c r="AC1170" t="str">
        <f t="shared" si="254"/>
        <v>8420_Ouvriers qualifiés de type industriel_1</v>
      </c>
      <c r="AD1170" t="str">
        <f>INDEX(PDC!$I$1:$L$33,MATCH('RP2016'!AF1170,PDC!I:I,0),MATCH(PDC!$K$1,PDC!$I$1:$L$1,0))</f>
        <v>Ouvriers qualifiés de type industriel</v>
      </c>
      <c r="AE1170" t="s">
        <v>199</v>
      </c>
      <c r="AF1170" t="s">
        <v>287</v>
      </c>
      <c r="AG1170" t="s">
        <v>157</v>
      </c>
      <c r="AH1170" s="58">
        <v>1588.09983804181</v>
      </c>
      <c r="AI1170">
        <f t="shared" si="255"/>
        <v>1588.09983804181</v>
      </c>
      <c r="BE1170" t="str">
        <f t="shared" si="256"/>
        <v>8434_DE_TP2_SEXE1</v>
      </c>
      <c r="BF1170">
        <v>1</v>
      </c>
      <c r="BG1170" t="s">
        <v>200</v>
      </c>
      <c r="BH1170" t="s">
        <v>318</v>
      </c>
      <c r="BI1170" t="s">
        <v>191</v>
      </c>
      <c r="BJ1170" s="61">
        <v>25.833992256454099</v>
      </c>
      <c r="BK1170" s="61">
        <f t="shared" si="257"/>
        <v>25.833992256454099</v>
      </c>
    </row>
    <row r="1171" spans="1:63" x14ac:dyDescent="0.35">
      <c r="A1171" t="str">
        <f t="shared" si="252"/>
        <v>8414_Agriculture, sylviculture et pêche_2</v>
      </c>
      <c r="B1171" t="str">
        <f>INDEX(PDC!$F$1:$G$40,MATCH('RP2016'!C1171,PDC!F:F,0),MATCH(PDC!$G$1,PDC!$F$1:$G$1,0))</f>
        <v>Agriculture, sylviculture et pêche</v>
      </c>
      <c r="C1171" t="s">
        <v>198</v>
      </c>
      <c r="D1171" t="s">
        <v>145</v>
      </c>
      <c r="E1171" t="s">
        <v>200</v>
      </c>
      <c r="F1171" s="58">
        <v>24.930461117508202</v>
      </c>
      <c r="G1171">
        <f t="shared" si="253"/>
        <v>24.930461117508202</v>
      </c>
      <c r="AC1171" t="str">
        <f t="shared" si="254"/>
        <v>8420_Ouvriers qualifiés de type industriel_2</v>
      </c>
      <c r="AD1171" t="str">
        <f>INDEX(PDC!$I$1:$L$33,MATCH('RP2016'!AF1171,PDC!I:I,0),MATCH(PDC!$K$1,PDC!$I$1:$L$1,0))</f>
        <v>Ouvriers qualifiés de type industriel</v>
      </c>
      <c r="AE1171" t="s">
        <v>200</v>
      </c>
      <c r="AF1171" t="s">
        <v>287</v>
      </c>
      <c r="AG1171" t="s">
        <v>157</v>
      </c>
      <c r="AH1171" s="58">
        <v>367.55824033716999</v>
      </c>
      <c r="AI1171">
        <f t="shared" si="255"/>
        <v>367.55824033716999</v>
      </c>
      <c r="BE1171" t="str">
        <f t="shared" si="256"/>
        <v>8434_FZ_TP1_SEXE1</v>
      </c>
      <c r="BF1171">
        <v>1</v>
      </c>
      <c r="BG1171" t="s">
        <v>199</v>
      </c>
      <c r="BH1171" t="s">
        <v>216</v>
      </c>
      <c r="BI1171" t="s">
        <v>191</v>
      </c>
      <c r="BJ1171" s="61">
        <v>2749.7442421611599</v>
      </c>
      <c r="BK1171" s="61">
        <f t="shared" si="257"/>
        <v>2749.7442421611599</v>
      </c>
    </row>
    <row r="1172" spans="1:63" x14ac:dyDescent="0.35">
      <c r="A1172" t="str">
        <f t="shared" si="252"/>
        <v>8414_Industries extractives _1</v>
      </c>
      <c r="B1172" t="str">
        <f>INDEX(PDC!$F$1:$G$40,MATCH('RP2016'!C1172,PDC!F:F,0),MATCH(PDC!$G$1,PDC!$F$1:$G$1,0))</f>
        <v xml:space="preserve">Industries extractives </v>
      </c>
      <c r="C1172" t="s">
        <v>201</v>
      </c>
      <c r="D1172" t="s">
        <v>145</v>
      </c>
      <c r="E1172" t="s">
        <v>199</v>
      </c>
      <c r="F1172" s="58">
        <v>34.1611760232569</v>
      </c>
      <c r="G1172">
        <f t="shared" si="253"/>
        <v>34.1611760232569</v>
      </c>
      <c r="AC1172" t="str">
        <f t="shared" si="254"/>
        <v>8420_Ouvriers qualifiés de type artisanal_1</v>
      </c>
      <c r="AD1172" t="str">
        <f>INDEX(PDC!$I$1:$L$33,MATCH('RP2016'!AF1172,PDC!I:I,0),MATCH(PDC!$K$1,PDC!$I$1:$L$1,0))</f>
        <v>Ouvriers qualifiés de type artisanal</v>
      </c>
      <c r="AE1172" t="s">
        <v>199</v>
      </c>
      <c r="AF1172" t="s">
        <v>107</v>
      </c>
      <c r="AG1172" t="s">
        <v>157</v>
      </c>
      <c r="AH1172" s="58">
        <v>1125.6499374391799</v>
      </c>
      <c r="AI1172">
        <f t="shared" si="255"/>
        <v>1125.6499374391799</v>
      </c>
      <c r="BE1172" t="str">
        <f t="shared" si="256"/>
        <v>8434_FZ_TP2_SEXE1</v>
      </c>
      <c r="BF1172">
        <v>1</v>
      </c>
      <c r="BG1172" t="s">
        <v>200</v>
      </c>
      <c r="BH1172" t="s">
        <v>216</v>
      </c>
      <c r="BI1172" t="s">
        <v>191</v>
      </c>
      <c r="BJ1172" s="61">
        <v>142.588844046779</v>
      </c>
      <c r="BK1172" s="61">
        <f t="shared" si="257"/>
        <v>142.588844046779</v>
      </c>
    </row>
    <row r="1173" spans="1:63" x14ac:dyDescent="0.35">
      <c r="A1173" t="str">
        <f t="shared" si="252"/>
        <v>8414_Fabrication de denrées alimentaires, de boissons et de produits à base de tabac_1</v>
      </c>
      <c r="B1173" t="str">
        <f>INDEX(PDC!$F$1:$G$40,MATCH('RP2016'!C1173,PDC!F:F,0),MATCH(PDC!$G$1,PDC!$F$1:$G$1,0))</f>
        <v>Fabrication de denrées alimentaires, de boissons et de produits à base de tabac</v>
      </c>
      <c r="C1173" t="s">
        <v>202</v>
      </c>
      <c r="D1173" t="s">
        <v>145</v>
      </c>
      <c r="E1173" t="s">
        <v>199</v>
      </c>
      <c r="F1173" s="58">
        <v>210.480811968637</v>
      </c>
      <c r="G1173">
        <f t="shared" si="253"/>
        <v>210.480811968637</v>
      </c>
      <c r="AC1173" t="str">
        <f t="shared" si="254"/>
        <v>8420_Ouvriers qualifiés de type artisanal_2</v>
      </c>
      <c r="AD1173" t="str">
        <f>INDEX(PDC!$I$1:$L$33,MATCH('RP2016'!AF1173,PDC!I:I,0),MATCH(PDC!$K$1,PDC!$I$1:$L$1,0))</f>
        <v>Ouvriers qualifiés de type artisanal</v>
      </c>
      <c r="AE1173" t="s">
        <v>200</v>
      </c>
      <c r="AF1173" t="s">
        <v>107</v>
      </c>
      <c r="AG1173" t="s">
        <v>157</v>
      </c>
      <c r="AH1173" s="58">
        <v>179.13796716297301</v>
      </c>
      <c r="AI1173">
        <f t="shared" si="255"/>
        <v>179.13796716297301</v>
      </c>
      <c r="BE1173" t="str">
        <f t="shared" si="256"/>
        <v>8434_GZ_TP1_SEXE1</v>
      </c>
      <c r="BF1173">
        <v>1</v>
      </c>
      <c r="BG1173" t="s">
        <v>199</v>
      </c>
      <c r="BH1173" t="s">
        <v>217</v>
      </c>
      <c r="BI1173" t="s">
        <v>191</v>
      </c>
      <c r="BJ1173" s="61">
        <v>3662.9815304301101</v>
      </c>
      <c r="BK1173" s="61">
        <f t="shared" si="257"/>
        <v>3662.9815304301101</v>
      </c>
    </row>
    <row r="1174" spans="1:63" x14ac:dyDescent="0.35">
      <c r="A1174" t="str">
        <f t="shared" si="252"/>
        <v>8414_Fabrication de denrées alimentaires, de boissons et de produits à base de tabac_2</v>
      </c>
      <c r="B1174" t="str">
        <f>INDEX(PDC!$F$1:$G$40,MATCH('RP2016'!C1174,PDC!F:F,0),MATCH(PDC!$G$1,PDC!$F$1:$G$1,0))</f>
        <v>Fabrication de denrées alimentaires, de boissons et de produits à base de tabac</v>
      </c>
      <c r="C1174" t="s">
        <v>202</v>
      </c>
      <c r="D1174" t="s">
        <v>145</v>
      </c>
      <c r="E1174" t="s">
        <v>200</v>
      </c>
      <c r="F1174" s="58">
        <v>206.00471315996199</v>
      </c>
      <c r="G1174">
        <f t="shared" si="253"/>
        <v>206.00471315996199</v>
      </c>
      <c r="AC1174" t="str">
        <f t="shared" si="254"/>
        <v>8420_Chauffeurs_1</v>
      </c>
      <c r="AD1174" t="str">
        <f>INDEX(PDC!$I$1:$L$33,MATCH('RP2016'!AF1174,PDC!I:I,0),MATCH(PDC!$K$1,PDC!$I$1:$L$1,0))</f>
        <v>Chauffeurs</v>
      </c>
      <c r="AE1174" t="s">
        <v>199</v>
      </c>
      <c r="AF1174" t="s">
        <v>288</v>
      </c>
      <c r="AG1174" t="s">
        <v>157</v>
      </c>
      <c r="AH1174" s="58">
        <v>684.96523060012396</v>
      </c>
      <c r="AI1174">
        <f t="shared" si="255"/>
        <v>684.96523060012396</v>
      </c>
      <c r="BE1174" t="str">
        <f t="shared" si="256"/>
        <v>8434_GZ_TP2_SEXE1</v>
      </c>
      <c r="BF1174">
        <v>1</v>
      </c>
      <c r="BG1174" t="s">
        <v>200</v>
      </c>
      <c r="BH1174" t="s">
        <v>217</v>
      </c>
      <c r="BI1174" t="s">
        <v>191</v>
      </c>
      <c r="BJ1174" s="61">
        <v>247.477664704559</v>
      </c>
      <c r="BK1174" s="61">
        <f t="shared" si="257"/>
        <v>247.477664704559</v>
      </c>
    </row>
    <row r="1175" spans="1:63" x14ac:dyDescent="0.35">
      <c r="A1175" t="str">
        <f t="shared" si="252"/>
        <v>8414_Fabrication de textiles, industries de l'habillement, industrie du cuir et de la chaussure_1</v>
      </c>
      <c r="B1175" t="str">
        <f>INDEX(PDC!$F$1:$G$40,MATCH('RP2016'!C1175,PDC!F:F,0),MATCH(PDC!$G$1,PDC!$F$1:$G$1,0))</f>
        <v>Fabrication de textiles, industries de l'habillement, industrie du cuir et de la chaussure</v>
      </c>
      <c r="C1175" t="s">
        <v>203</v>
      </c>
      <c r="D1175" t="s">
        <v>145</v>
      </c>
      <c r="E1175" t="s">
        <v>199</v>
      </c>
      <c r="F1175" s="58">
        <v>7.94749173111801</v>
      </c>
      <c r="G1175">
        <f t="shared" si="253"/>
        <v>7.94749173111801</v>
      </c>
      <c r="AC1175" t="str">
        <f t="shared" si="254"/>
        <v>8420_Chauffeurs_2</v>
      </c>
      <c r="AD1175" t="str">
        <f>INDEX(PDC!$I$1:$L$33,MATCH('RP2016'!AF1175,PDC!I:I,0),MATCH(PDC!$K$1,PDC!$I$1:$L$1,0))</f>
        <v>Chauffeurs</v>
      </c>
      <c r="AE1175" t="s">
        <v>200</v>
      </c>
      <c r="AF1175" t="s">
        <v>288</v>
      </c>
      <c r="AG1175" t="s">
        <v>157</v>
      </c>
      <c r="AH1175" s="58">
        <v>76.540062872080597</v>
      </c>
      <c r="AI1175">
        <f t="shared" si="255"/>
        <v>76.540062872080597</v>
      </c>
      <c r="BE1175" t="str">
        <f t="shared" si="256"/>
        <v>8434_HZ_TP1_SEXE1</v>
      </c>
      <c r="BF1175">
        <v>1</v>
      </c>
      <c r="BG1175" t="s">
        <v>199</v>
      </c>
      <c r="BH1175" t="s">
        <v>218</v>
      </c>
      <c r="BI1175" t="s">
        <v>191</v>
      </c>
      <c r="BJ1175" s="61">
        <v>1663.4838562975999</v>
      </c>
      <c r="BK1175" s="61">
        <f t="shared" si="257"/>
        <v>1663.4838562975999</v>
      </c>
    </row>
    <row r="1176" spans="1:63" x14ac:dyDescent="0.35">
      <c r="A1176" t="str">
        <f t="shared" si="252"/>
        <v>8414_Fabrication de textiles, industries de l'habillement, industrie du cuir et de la chaussure_2</v>
      </c>
      <c r="B1176" t="str">
        <f>INDEX(PDC!$F$1:$G$40,MATCH('RP2016'!C1176,PDC!F:F,0),MATCH(PDC!$G$1,PDC!$F$1:$G$1,0))</f>
        <v>Fabrication de textiles, industries de l'habillement, industrie du cuir et de la chaussure</v>
      </c>
      <c r="C1176" t="s">
        <v>203</v>
      </c>
      <c r="D1176" t="s">
        <v>145</v>
      </c>
      <c r="E1176" t="s">
        <v>200</v>
      </c>
      <c r="F1176" s="58">
        <v>33.416980257360997</v>
      </c>
      <c r="G1176">
        <f t="shared" si="253"/>
        <v>33.416980257360997</v>
      </c>
      <c r="AC1176" t="str">
        <f t="shared" si="254"/>
        <v>8420_Ouvriers qualifiés de la manutention, du magasinage et du transport_1</v>
      </c>
      <c r="AD1176" t="str">
        <f>INDEX(PDC!$I$1:$L$33,MATCH('RP2016'!AF1176,PDC!I:I,0),MATCH(PDC!$K$1,PDC!$I$1:$L$1,0))</f>
        <v>Ouvriers qualifiés de la manutention, du magasinage et du transport</v>
      </c>
      <c r="AE1176" t="s">
        <v>199</v>
      </c>
      <c r="AF1176" t="s">
        <v>289</v>
      </c>
      <c r="AG1176" t="s">
        <v>157</v>
      </c>
      <c r="AH1176" s="58">
        <v>328.87070539539098</v>
      </c>
      <c r="AI1176">
        <f t="shared" si="255"/>
        <v>328.87070539539098</v>
      </c>
      <c r="BE1176" t="str">
        <f t="shared" si="256"/>
        <v>8434_HZ_TP2_SEXE1</v>
      </c>
      <c r="BF1176">
        <v>1</v>
      </c>
      <c r="BG1176" t="s">
        <v>200</v>
      </c>
      <c r="BH1176" t="s">
        <v>218</v>
      </c>
      <c r="BI1176" t="s">
        <v>191</v>
      </c>
      <c r="BJ1176" s="61">
        <v>139.546799069961</v>
      </c>
      <c r="BK1176" s="61">
        <f t="shared" si="257"/>
        <v>139.546799069961</v>
      </c>
    </row>
    <row r="1177" spans="1:63" x14ac:dyDescent="0.35">
      <c r="A1177" t="str">
        <f t="shared" si="252"/>
        <v>8414_Travail du bois, industries du papier et imprimerie _1</v>
      </c>
      <c r="B1177" t="str">
        <f>INDEX(PDC!$F$1:$G$40,MATCH('RP2016'!C1177,PDC!F:F,0),MATCH(PDC!$G$1,PDC!$F$1:$G$1,0))</f>
        <v xml:space="preserve">Travail du bois, industries du papier et imprimerie </v>
      </c>
      <c r="C1177" t="s">
        <v>204</v>
      </c>
      <c r="D1177" t="s">
        <v>145</v>
      </c>
      <c r="E1177" t="s">
        <v>199</v>
      </c>
      <c r="F1177" s="58">
        <v>103.588595959459</v>
      </c>
      <c r="G1177">
        <f t="shared" si="253"/>
        <v>103.588595959459</v>
      </c>
      <c r="AC1177" t="str">
        <f t="shared" si="254"/>
        <v>8420_Ouvriers qualifiés de la manutention, du magasinage et du transport_2</v>
      </c>
      <c r="AD1177" t="str">
        <f>INDEX(PDC!$I$1:$L$33,MATCH('RP2016'!AF1177,PDC!I:I,0),MATCH(PDC!$K$1,PDC!$I$1:$L$1,0))</f>
        <v>Ouvriers qualifiés de la manutention, du magasinage et du transport</v>
      </c>
      <c r="AE1177" t="s">
        <v>200</v>
      </c>
      <c r="AF1177" t="s">
        <v>289</v>
      </c>
      <c r="AG1177" t="s">
        <v>157</v>
      </c>
      <c r="AH1177" s="58">
        <v>65.364685330197105</v>
      </c>
      <c r="AI1177">
        <f t="shared" si="255"/>
        <v>65.364685330197105</v>
      </c>
      <c r="BE1177" t="str">
        <f t="shared" si="256"/>
        <v>8434_IZ_TP1_SEXE1</v>
      </c>
      <c r="BF1177">
        <v>1</v>
      </c>
      <c r="BG1177" t="s">
        <v>199</v>
      </c>
      <c r="BH1177" t="s">
        <v>219</v>
      </c>
      <c r="BI1177" t="s">
        <v>191</v>
      </c>
      <c r="BJ1177" s="61">
        <v>554.09302661901495</v>
      </c>
      <c r="BK1177" s="61">
        <f t="shared" si="257"/>
        <v>554.09302661901495</v>
      </c>
    </row>
    <row r="1178" spans="1:63" x14ac:dyDescent="0.35">
      <c r="A1178" t="str">
        <f t="shared" si="252"/>
        <v>8414_Travail du bois, industries du papier et imprimerie _2</v>
      </c>
      <c r="B1178" t="str">
        <f>INDEX(PDC!$F$1:$G$40,MATCH('RP2016'!C1178,PDC!F:F,0),MATCH(PDC!$G$1,PDC!$F$1:$G$1,0))</f>
        <v xml:space="preserve">Travail du bois, industries du papier et imprimerie </v>
      </c>
      <c r="C1178" t="s">
        <v>204</v>
      </c>
      <c r="D1178" t="s">
        <v>145</v>
      </c>
      <c r="E1178" t="s">
        <v>200</v>
      </c>
      <c r="F1178" s="58">
        <v>38.160094473668799</v>
      </c>
      <c r="G1178">
        <f t="shared" si="253"/>
        <v>38.160094473668799</v>
      </c>
      <c r="AC1178" t="str">
        <f t="shared" si="254"/>
        <v>8420_Ouvriers non qualifiés de type industriel_1</v>
      </c>
      <c r="AD1178" t="str">
        <f>INDEX(PDC!$I$1:$L$33,MATCH('RP2016'!AF1178,PDC!I:I,0),MATCH(PDC!$K$1,PDC!$I$1:$L$1,0))</f>
        <v>Ouvriers non qualifiés de type industriel</v>
      </c>
      <c r="AE1178" t="s">
        <v>199</v>
      </c>
      <c r="AF1178" t="s">
        <v>290</v>
      </c>
      <c r="AG1178" t="s">
        <v>157</v>
      </c>
      <c r="AH1178" s="58">
        <v>2157.2505578527598</v>
      </c>
      <c r="AI1178">
        <f t="shared" si="255"/>
        <v>2157.2505578527598</v>
      </c>
      <c r="BE1178" t="str">
        <f t="shared" si="256"/>
        <v>8434_IZ_TP2_SEXE1</v>
      </c>
      <c r="BF1178">
        <v>1</v>
      </c>
      <c r="BG1178" t="s">
        <v>200</v>
      </c>
      <c r="BH1178" t="s">
        <v>219</v>
      </c>
      <c r="BI1178" t="s">
        <v>191</v>
      </c>
      <c r="BJ1178" s="61">
        <v>150.748914034156</v>
      </c>
      <c r="BK1178" s="61">
        <f t="shared" si="257"/>
        <v>150.748914034156</v>
      </c>
    </row>
    <row r="1179" spans="1:63" x14ac:dyDescent="0.35">
      <c r="A1179" t="str">
        <f t="shared" si="252"/>
        <v>8414_Industrie chimique_1</v>
      </c>
      <c r="B1179" t="str">
        <f>INDEX(PDC!$F$1:$G$40,MATCH('RP2016'!C1179,PDC!F:F,0),MATCH(PDC!$G$1,PDC!$F$1:$G$1,0))</f>
        <v>Industrie chimique</v>
      </c>
      <c r="C1179" t="s">
        <v>205</v>
      </c>
      <c r="D1179" t="s">
        <v>145</v>
      </c>
      <c r="E1179" t="s">
        <v>199</v>
      </c>
      <c r="F1179" s="58">
        <v>46.594145163032799</v>
      </c>
      <c r="G1179">
        <f t="shared" si="253"/>
        <v>46.594145163032799</v>
      </c>
      <c r="AC1179" t="str">
        <f t="shared" si="254"/>
        <v>8420_Ouvriers non qualifiés de type industriel_2</v>
      </c>
      <c r="AD1179" t="str">
        <f>INDEX(PDC!$I$1:$L$33,MATCH('RP2016'!AF1179,PDC!I:I,0),MATCH(PDC!$K$1,PDC!$I$1:$L$1,0))</f>
        <v>Ouvriers non qualifiés de type industriel</v>
      </c>
      <c r="AE1179" t="s">
        <v>200</v>
      </c>
      <c r="AF1179" t="s">
        <v>290</v>
      </c>
      <c r="AG1179" t="s">
        <v>157</v>
      </c>
      <c r="AH1179" s="58">
        <v>880.64653945385896</v>
      </c>
      <c r="AI1179">
        <f t="shared" si="255"/>
        <v>880.64653945385896</v>
      </c>
      <c r="BE1179" t="str">
        <f t="shared" si="256"/>
        <v>8434_JZ_TP1_SEXE1</v>
      </c>
      <c r="BF1179">
        <v>1</v>
      </c>
      <c r="BG1179" t="s">
        <v>199</v>
      </c>
      <c r="BH1179" t="s">
        <v>319</v>
      </c>
      <c r="BI1179" t="s">
        <v>191</v>
      </c>
      <c r="BJ1179" s="61">
        <v>200.655829984467</v>
      </c>
      <c r="BK1179" s="61">
        <f t="shared" si="257"/>
        <v>200.655829984467</v>
      </c>
    </row>
    <row r="1180" spans="1:63" x14ac:dyDescent="0.35">
      <c r="A1180" t="str">
        <f t="shared" si="252"/>
        <v>8414_Industrie chimique_2</v>
      </c>
      <c r="B1180" t="str">
        <f>INDEX(PDC!$F$1:$G$40,MATCH('RP2016'!C1180,PDC!F:F,0),MATCH(PDC!$G$1,PDC!$F$1:$G$1,0))</f>
        <v>Industrie chimique</v>
      </c>
      <c r="C1180" t="s">
        <v>205</v>
      </c>
      <c r="D1180" t="s">
        <v>145</v>
      </c>
      <c r="E1180" t="s">
        <v>200</v>
      </c>
      <c r="F1180" s="58">
        <v>90.016492232726407</v>
      </c>
      <c r="G1180">
        <f t="shared" si="253"/>
        <v>90.016492232726407</v>
      </c>
      <c r="AC1180" t="str">
        <f t="shared" si="254"/>
        <v>8420_Ouvriers non qualifiés de type artisanal_1</v>
      </c>
      <c r="AD1180" t="str">
        <f>INDEX(PDC!$I$1:$L$33,MATCH('RP2016'!AF1180,PDC!I:I,0),MATCH(PDC!$K$1,PDC!$I$1:$L$1,0))</f>
        <v>Ouvriers non qualifiés de type artisanal</v>
      </c>
      <c r="AE1180" t="s">
        <v>199</v>
      </c>
      <c r="AF1180" t="s">
        <v>291</v>
      </c>
      <c r="AG1180" t="s">
        <v>157</v>
      </c>
      <c r="AH1180" s="58">
        <v>947.221124657769</v>
      </c>
      <c r="AI1180">
        <f t="shared" si="255"/>
        <v>947.221124657769</v>
      </c>
      <c r="BE1180" t="str">
        <f t="shared" si="256"/>
        <v>8434_JZ_TP2_SEXE1</v>
      </c>
      <c r="BF1180">
        <v>1</v>
      </c>
      <c r="BG1180" t="s">
        <v>200</v>
      </c>
      <c r="BH1180" t="s">
        <v>319</v>
      </c>
      <c r="BI1180" t="s">
        <v>191</v>
      </c>
      <c r="BJ1180" s="61">
        <v>15.051685989850199</v>
      </c>
      <c r="BK1180" s="61">
        <f t="shared" si="257"/>
        <v>15.051685989850199</v>
      </c>
    </row>
    <row r="1181" spans="1:63" x14ac:dyDescent="0.35">
      <c r="A1181" t="str">
        <f t="shared" si="252"/>
        <v>8414_Industrie pharmaceutique_1</v>
      </c>
      <c r="B1181" t="str">
        <f>INDEX(PDC!$F$1:$G$40,MATCH('RP2016'!C1181,PDC!F:F,0),MATCH(PDC!$G$1,PDC!$F$1:$G$1,0))</f>
        <v>Industrie pharmaceutique</v>
      </c>
      <c r="C1181" t="s">
        <v>206</v>
      </c>
      <c r="D1181" t="s">
        <v>145</v>
      </c>
      <c r="E1181" t="s">
        <v>199</v>
      </c>
      <c r="F1181" s="58">
        <v>4.9494237128595904</v>
      </c>
      <c r="G1181" s="58" t="s">
        <v>242</v>
      </c>
      <c r="H1181" s="58"/>
      <c r="I1181" s="58"/>
      <c r="J1181" s="58"/>
      <c r="AC1181" t="str">
        <f t="shared" si="254"/>
        <v>8420_Ouvriers non qualifiés de type artisanal_2</v>
      </c>
      <c r="AD1181" t="str">
        <f>INDEX(PDC!$I$1:$L$33,MATCH('RP2016'!AF1181,PDC!I:I,0),MATCH(PDC!$K$1,PDC!$I$1:$L$1,0))</f>
        <v>Ouvriers non qualifiés de type artisanal</v>
      </c>
      <c r="AE1181" t="s">
        <v>200</v>
      </c>
      <c r="AF1181" t="s">
        <v>291</v>
      </c>
      <c r="AG1181" t="s">
        <v>157</v>
      </c>
      <c r="AH1181" s="58">
        <v>309.28440536796398</v>
      </c>
      <c r="AI1181">
        <f t="shared" si="255"/>
        <v>309.28440536796398</v>
      </c>
      <c r="BE1181" t="str">
        <f t="shared" si="256"/>
        <v>8434_KZ_TP1_SEXE1</v>
      </c>
      <c r="BF1181">
        <v>1</v>
      </c>
      <c r="BG1181" t="s">
        <v>199</v>
      </c>
      <c r="BH1181" t="s">
        <v>223</v>
      </c>
      <c r="BI1181" t="s">
        <v>191</v>
      </c>
      <c r="BJ1181" s="61">
        <v>374.126398586878</v>
      </c>
      <c r="BK1181" s="61">
        <f t="shared" si="257"/>
        <v>374.126398586878</v>
      </c>
    </row>
    <row r="1182" spans="1:63" x14ac:dyDescent="0.35">
      <c r="A1182" t="str">
        <f t="shared" si="252"/>
        <v>8414_Industrie pharmaceutique_2</v>
      </c>
      <c r="B1182" t="str">
        <f>INDEX(PDC!$F$1:$G$40,MATCH('RP2016'!C1182,PDC!F:F,0),MATCH(PDC!$G$1,PDC!$F$1:$G$1,0))</f>
        <v>Industrie pharmaceutique</v>
      </c>
      <c r="C1182" t="s">
        <v>206</v>
      </c>
      <c r="D1182" t="s">
        <v>145</v>
      </c>
      <c r="E1182" t="s">
        <v>200</v>
      </c>
      <c r="F1182" s="58">
        <v>10.007178362993001</v>
      </c>
      <c r="G1182" t="s">
        <v>242</v>
      </c>
      <c r="AC1182" t="str">
        <f t="shared" si="254"/>
        <v>8420_Ouvriers agricoles_1</v>
      </c>
      <c r="AD1182" t="str">
        <f>INDEX(PDC!$I$1:$L$33,MATCH('RP2016'!AF1182,PDC!I:I,0),MATCH(PDC!$K$1,PDC!$I$1:$L$1,0))</f>
        <v>Ouvriers agricoles</v>
      </c>
      <c r="AE1182" t="s">
        <v>199</v>
      </c>
      <c r="AF1182" t="s">
        <v>109</v>
      </c>
      <c r="AG1182" t="s">
        <v>157</v>
      </c>
      <c r="AH1182" s="58">
        <v>190.648085191365</v>
      </c>
      <c r="AI1182">
        <f t="shared" si="255"/>
        <v>190.648085191365</v>
      </c>
      <c r="BE1182" t="str">
        <f t="shared" si="256"/>
        <v>8434_KZ_TP2_SEXE1</v>
      </c>
      <c r="BF1182">
        <v>1</v>
      </c>
      <c r="BG1182" t="s">
        <v>200</v>
      </c>
      <c r="BH1182" t="s">
        <v>223</v>
      </c>
      <c r="BI1182" t="s">
        <v>191</v>
      </c>
      <c r="BJ1182" s="61">
        <v>22.212242421331101</v>
      </c>
      <c r="BK1182" s="61">
        <f t="shared" si="257"/>
        <v>22.212242421331101</v>
      </c>
    </row>
    <row r="1183" spans="1:63" x14ac:dyDescent="0.35">
      <c r="A1183" t="str">
        <f t="shared" si="252"/>
        <v>8414_Fabrication de produits en caoutchouc et en plastique ainsi que d'autres produits minéraux non métalliques_1</v>
      </c>
      <c r="B1183" t="str">
        <f>INDEX(PDC!$F$1:$G$40,MATCH('RP2016'!C1183,PDC!F:F,0),MATCH(PDC!$G$1,PDC!$F$1:$G$1,0))</f>
        <v>Fabrication de produits en caoutchouc et en plastique ainsi que d'autres produits minéraux non métalliques</v>
      </c>
      <c r="C1183" t="s">
        <v>207</v>
      </c>
      <c r="D1183" t="s">
        <v>145</v>
      </c>
      <c r="E1183" t="s">
        <v>199</v>
      </c>
      <c r="F1183" s="58">
        <v>155.59144228183899</v>
      </c>
      <c r="G1183">
        <f t="shared" ref="G1183:G1214" si="258">F1183</f>
        <v>155.59144228183899</v>
      </c>
      <c r="AC1183" t="str">
        <f t="shared" si="254"/>
        <v>8420_Ouvriers agricoles_2</v>
      </c>
      <c r="AD1183" t="str">
        <f>INDEX(PDC!$I$1:$L$33,MATCH('RP2016'!AF1183,PDC!I:I,0),MATCH(PDC!$K$1,PDC!$I$1:$L$1,0))</f>
        <v>Ouvriers agricoles</v>
      </c>
      <c r="AE1183" t="s">
        <v>200</v>
      </c>
      <c r="AF1183" t="s">
        <v>109</v>
      </c>
      <c r="AG1183" t="s">
        <v>157</v>
      </c>
      <c r="AH1183" s="58">
        <v>65.483913181424001</v>
      </c>
      <c r="AI1183">
        <f t="shared" si="255"/>
        <v>65.483913181424001</v>
      </c>
      <c r="BE1183" t="str">
        <f t="shared" si="256"/>
        <v>8434_LZ_TP1_SEXE1</v>
      </c>
      <c r="BF1183">
        <v>1</v>
      </c>
      <c r="BG1183" t="s">
        <v>199</v>
      </c>
      <c r="BH1183" t="s">
        <v>224</v>
      </c>
      <c r="BI1183" t="s">
        <v>191</v>
      </c>
      <c r="BJ1183" s="61">
        <v>164.49326915307901</v>
      </c>
      <c r="BK1183" s="61">
        <f t="shared" si="257"/>
        <v>164.49326915307901</v>
      </c>
    </row>
    <row r="1184" spans="1:63" x14ac:dyDescent="0.35">
      <c r="A1184" t="str">
        <f t="shared" si="252"/>
        <v>8414_Fabrication de produits en caoutchouc et en plastique ainsi que d'autres produits minéraux non métalliques_2</v>
      </c>
      <c r="B1184" t="str">
        <f>INDEX(PDC!$F$1:$G$40,MATCH('RP2016'!C1184,PDC!F:F,0),MATCH(PDC!$G$1,PDC!$F$1:$G$1,0))</f>
        <v>Fabrication de produits en caoutchouc et en plastique ainsi que d'autres produits minéraux non métalliques</v>
      </c>
      <c r="C1184" t="s">
        <v>207</v>
      </c>
      <c r="D1184" t="s">
        <v>145</v>
      </c>
      <c r="E1184" t="s">
        <v>200</v>
      </c>
      <c r="F1184" s="58">
        <v>71.695069659923703</v>
      </c>
      <c r="G1184">
        <f t="shared" si="258"/>
        <v>71.695069659923703</v>
      </c>
      <c r="AC1184" t="str">
        <f t="shared" si="254"/>
        <v>8421_Professions libérales*_1</v>
      </c>
      <c r="AD1184" t="str">
        <f>INDEX(PDC!$I$1:$L$33,MATCH('RP2016'!AF1184,PDC!I:I,0),MATCH(PDC!$K$1,PDC!$I$1:$L$1,0))</f>
        <v>Professions libérales*</v>
      </c>
      <c r="AE1184" t="s">
        <v>199</v>
      </c>
      <c r="AF1184" t="s">
        <v>273</v>
      </c>
      <c r="AG1184" t="s">
        <v>159</v>
      </c>
      <c r="AH1184" s="58">
        <v>357.03068180897299</v>
      </c>
      <c r="AI1184">
        <f t="shared" si="255"/>
        <v>357.03068180897299</v>
      </c>
      <c r="BE1184" t="str">
        <f t="shared" si="256"/>
        <v>8434_LZ_TP2_SEXE1</v>
      </c>
      <c r="BF1184">
        <v>1</v>
      </c>
      <c r="BG1184" t="s">
        <v>200</v>
      </c>
      <c r="BH1184" t="s">
        <v>224</v>
      </c>
      <c r="BI1184" t="s">
        <v>191</v>
      </c>
      <c r="BJ1184" s="61">
        <v>16.8549298344298</v>
      </c>
      <c r="BK1184" s="61">
        <f t="shared" si="257"/>
        <v>16.8549298344298</v>
      </c>
    </row>
    <row r="1185" spans="1:63" x14ac:dyDescent="0.35">
      <c r="A1185" t="str">
        <f t="shared" si="252"/>
        <v>8414_Métallurgie et fabrication de produits métalliques à l'exception des machines et des équipements_1</v>
      </c>
      <c r="B1185" t="str">
        <f>INDEX(PDC!$F$1:$G$40,MATCH('RP2016'!C1185,PDC!F:F,0),MATCH(PDC!$G$1,PDC!$F$1:$G$1,0))</f>
        <v>Métallurgie et fabrication de produits métalliques à l'exception des machines et des équipements</v>
      </c>
      <c r="C1185" t="s">
        <v>208</v>
      </c>
      <c r="D1185" t="s">
        <v>145</v>
      </c>
      <c r="E1185" t="s">
        <v>199</v>
      </c>
      <c r="F1185" s="58">
        <v>4895.7082865265402</v>
      </c>
      <c r="G1185">
        <f t="shared" si="258"/>
        <v>4895.7082865265402</v>
      </c>
      <c r="AC1185" t="str">
        <f t="shared" si="254"/>
        <v>8421_Professions libérales*_2</v>
      </c>
      <c r="AD1185" t="str">
        <f>INDEX(PDC!$I$1:$L$33,MATCH('RP2016'!AF1185,PDC!I:I,0),MATCH(PDC!$K$1,PDC!$I$1:$L$1,0))</f>
        <v>Professions libérales*</v>
      </c>
      <c r="AE1185" t="s">
        <v>200</v>
      </c>
      <c r="AF1185" t="s">
        <v>273</v>
      </c>
      <c r="AG1185" t="s">
        <v>159</v>
      </c>
      <c r="AH1185" s="58">
        <v>1041.99220667698</v>
      </c>
      <c r="AI1185">
        <f t="shared" si="255"/>
        <v>1041.99220667698</v>
      </c>
      <c r="BE1185" t="str">
        <f t="shared" si="256"/>
        <v>8434_MN_TP1_SEXE1</v>
      </c>
      <c r="BF1185">
        <v>1</v>
      </c>
      <c r="BG1185" t="s">
        <v>199</v>
      </c>
      <c r="BH1185" t="s">
        <v>320</v>
      </c>
      <c r="BI1185" t="s">
        <v>191</v>
      </c>
      <c r="BJ1185" s="61">
        <v>2377.2479110560698</v>
      </c>
      <c r="BK1185" s="61">
        <f t="shared" si="257"/>
        <v>2377.2479110560698</v>
      </c>
    </row>
    <row r="1186" spans="1:63" x14ac:dyDescent="0.35">
      <c r="A1186" t="str">
        <f t="shared" si="252"/>
        <v>8414_Métallurgie et fabrication de produits métalliques à l'exception des machines et des équipements_2</v>
      </c>
      <c r="B1186" t="str">
        <f>INDEX(PDC!$F$1:$G$40,MATCH('RP2016'!C1186,PDC!F:F,0),MATCH(PDC!$G$1,PDC!$F$1:$G$1,0))</f>
        <v>Métallurgie et fabrication de produits métalliques à l'exception des machines et des équipements</v>
      </c>
      <c r="C1186" t="s">
        <v>208</v>
      </c>
      <c r="D1186" t="s">
        <v>145</v>
      </c>
      <c r="E1186" t="s">
        <v>200</v>
      </c>
      <c r="F1186" s="58">
        <v>2387.95425542048</v>
      </c>
      <c r="G1186">
        <f t="shared" si="258"/>
        <v>2387.95425542048</v>
      </c>
      <c r="AC1186" t="str">
        <f t="shared" si="254"/>
        <v>8421_Cadres de la fonction publique_1</v>
      </c>
      <c r="AD1186" t="str">
        <f>INDEX(PDC!$I$1:$L$33,MATCH('RP2016'!AF1186,PDC!I:I,0),MATCH(PDC!$K$1,PDC!$I$1:$L$1,0))</f>
        <v>Cadres de la fonction publique</v>
      </c>
      <c r="AE1186" t="s">
        <v>199</v>
      </c>
      <c r="AF1186" t="s">
        <v>274</v>
      </c>
      <c r="AG1186" t="s">
        <v>159</v>
      </c>
      <c r="AH1186" s="58">
        <v>3125.5001989372499</v>
      </c>
      <c r="AI1186">
        <f t="shared" si="255"/>
        <v>3125.5001989372499</v>
      </c>
      <c r="BE1186" t="str">
        <f t="shared" si="256"/>
        <v>8434_MN_TP2_SEXE1</v>
      </c>
      <c r="BF1186">
        <v>1</v>
      </c>
      <c r="BG1186" t="s">
        <v>200</v>
      </c>
      <c r="BH1186" t="s">
        <v>320</v>
      </c>
      <c r="BI1186" t="s">
        <v>191</v>
      </c>
      <c r="BJ1186" s="61">
        <v>340.90042328547497</v>
      </c>
      <c r="BK1186" s="61">
        <f t="shared" si="257"/>
        <v>340.90042328547497</v>
      </c>
    </row>
    <row r="1187" spans="1:63" x14ac:dyDescent="0.35">
      <c r="A1187" t="str">
        <f t="shared" si="252"/>
        <v>8414_Fabrication de produits informatiques, électroniques et optiques_1</v>
      </c>
      <c r="B1187" t="str">
        <f>INDEX(PDC!$F$1:$G$40,MATCH('RP2016'!C1187,PDC!F:F,0),MATCH(PDC!$G$1,PDC!$F$1:$G$1,0))</f>
        <v>Fabrication de produits informatiques, électroniques et optiques</v>
      </c>
      <c r="C1187" t="s">
        <v>209</v>
      </c>
      <c r="D1187" t="s">
        <v>145</v>
      </c>
      <c r="E1187" t="s">
        <v>199</v>
      </c>
      <c r="F1187" s="58">
        <v>280.64404566959399</v>
      </c>
      <c r="G1187">
        <f t="shared" si="258"/>
        <v>280.64404566959399</v>
      </c>
      <c r="AC1187" t="str">
        <f t="shared" si="254"/>
        <v>8421_Cadres de la fonction publique_2</v>
      </c>
      <c r="AD1187" t="str">
        <f>INDEX(PDC!$I$1:$L$33,MATCH('RP2016'!AF1187,PDC!I:I,0),MATCH(PDC!$K$1,PDC!$I$1:$L$1,0))</f>
        <v>Cadres de la fonction publique</v>
      </c>
      <c r="AE1187" t="s">
        <v>200</v>
      </c>
      <c r="AF1187" t="s">
        <v>274</v>
      </c>
      <c r="AG1187" t="s">
        <v>159</v>
      </c>
      <c r="AH1187" s="58">
        <v>2349.2316749210599</v>
      </c>
      <c r="AI1187">
        <f t="shared" si="255"/>
        <v>2349.2316749210599</v>
      </c>
      <c r="BE1187" t="str">
        <f t="shared" si="256"/>
        <v>8434_OQ_TP1_SEXE1</v>
      </c>
      <c r="BF1187">
        <v>1</v>
      </c>
      <c r="BG1187" t="s">
        <v>199</v>
      </c>
      <c r="BH1187" t="s">
        <v>321</v>
      </c>
      <c r="BI1187" t="s">
        <v>191</v>
      </c>
      <c r="BJ1187" s="61">
        <v>1261.25707089855</v>
      </c>
      <c r="BK1187" s="61">
        <f t="shared" si="257"/>
        <v>1261.25707089855</v>
      </c>
    </row>
    <row r="1188" spans="1:63" x14ac:dyDescent="0.35">
      <c r="A1188" t="str">
        <f t="shared" si="252"/>
        <v>8414_Fabrication de produits informatiques, électroniques et optiques_2</v>
      </c>
      <c r="B1188" t="str">
        <f>INDEX(PDC!$F$1:$G$40,MATCH('RP2016'!C1188,PDC!F:F,0),MATCH(PDC!$G$1,PDC!$F$1:$G$1,0))</f>
        <v>Fabrication de produits informatiques, électroniques et optiques</v>
      </c>
      <c r="C1188" t="s">
        <v>209</v>
      </c>
      <c r="D1188" t="s">
        <v>145</v>
      </c>
      <c r="E1188" t="s">
        <v>200</v>
      </c>
      <c r="F1188" s="58">
        <v>210.130258059287</v>
      </c>
      <c r="G1188">
        <f t="shared" si="258"/>
        <v>210.130258059287</v>
      </c>
      <c r="AC1188" t="str">
        <f t="shared" si="254"/>
        <v>8421_Professeurs, professions scientifiques_1</v>
      </c>
      <c r="AD1188" t="str">
        <f>INDEX(PDC!$I$1:$L$33,MATCH('RP2016'!AF1188,PDC!I:I,0),MATCH(PDC!$K$1,PDC!$I$1:$L$1,0))</f>
        <v>Professeurs, professions scientifiques</v>
      </c>
      <c r="AE1188" t="s">
        <v>199</v>
      </c>
      <c r="AF1188" t="s">
        <v>275</v>
      </c>
      <c r="AG1188" t="s">
        <v>159</v>
      </c>
      <c r="AH1188" s="58">
        <v>5064.7034460360201</v>
      </c>
      <c r="AI1188">
        <f t="shared" si="255"/>
        <v>5064.7034460360201</v>
      </c>
      <c r="BE1188" t="str">
        <f t="shared" si="256"/>
        <v>8434_OQ_TP2_SEXE1</v>
      </c>
      <c r="BF1188">
        <v>1</v>
      </c>
      <c r="BG1188" t="s">
        <v>200</v>
      </c>
      <c r="BH1188" t="s">
        <v>321</v>
      </c>
      <c r="BI1188" t="s">
        <v>191</v>
      </c>
      <c r="BJ1188" s="61">
        <v>290.25326216671198</v>
      </c>
      <c r="BK1188" s="61">
        <f t="shared" si="257"/>
        <v>290.25326216671198</v>
      </c>
    </row>
    <row r="1189" spans="1:63" x14ac:dyDescent="0.35">
      <c r="A1189" t="str">
        <f t="shared" si="252"/>
        <v>8414_Fabrication d'équipements électriques_1</v>
      </c>
      <c r="B1189" t="str">
        <f>INDEX(PDC!$F$1:$G$40,MATCH('RP2016'!C1189,PDC!F:F,0),MATCH(PDC!$G$1,PDC!$F$1:$G$1,0))</f>
        <v>Fabrication d'équipements électriques</v>
      </c>
      <c r="C1189" t="s">
        <v>210</v>
      </c>
      <c r="D1189" t="s">
        <v>145</v>
      </c>
      <c r="E1189" t="s">
        <v>199</v>
      </c>
      <c r="F1189" s="58">
        <v>324.31083162614402</v>
      </c>
      <c r="G1189">
        <f t="shared" si="258"/>
        <v>324.31083162614402</v>
      </c>
      <c r="AC1189" t="str">
        <f t="shared" si="254"/>
        <v>8421_Professeurs, professions scientifiques_2</v>
      </c>
      <c r="AD1189" t="str">
        <f>INDEX(PDC!$I$1:$L$33,MATCH('RP2016'!AF1189,PDC!I:I,0),MATCH(PDC!$K$1,PDC!$I$1:$L$1,0))</f>
        <v>Professeurs, professions scientifiques</v>
      </c>
      <c r="AE1189" t="s">
        <v>200</v>
      </c>
      <c r="AF1189" t="s">
        <v>275</v>
      </c>
      <c r="AG1189" t="s">
        <v>159</v>
      </c>
      <c r="AH1189" s="58">
        <v>6552.6537862381101</v>
      </c>
      <c r="AI1189">
        <f t="shared" si="255"/>
        <v>6552.6537862381101</v>
      </c>
      <c r="BE1189" t="str">
        <f t="shared" si="256"/>
        <v>8434_RU_TP1_SEXE1</v>
      </c>
      <c r="BF1189">
        <v>1</v>
      </c>
      <c r="BG1189" t="s">
        <v>199</v>
      </c>
      <c r="BH1189" t="s">
        <v>322</v>
      </c>
      <c r="BI1189" t="s">
        <v>191</v>
      </c>
      <c r="BJ1189" s="61">
        <v>381.20585494583401</v>
      </c>
      <c r="BK1189" s="61">
        <f t="shared" si="257"/>
        <v>381.20585494583401</v>
      </c>
    </row>
    <row r="1190" spans="1:63" x14ac:dyDescent="0.35">
      <c r="A1190" t="str">
        <f t="shared" si="252"/>
        <v>8414_Fabrication d'équipements électriques_2</v>
      </c>
      <c r="B1190" t="str">
        <f>INDEX(PDC!$F$1:$G$40,MATCH('RP2016'!C1190,PDC!F:F,0),MATCH(PDC!$G$1,PDC!$F$1:$G$1,0))</f>
        <v>Fabrication d'équipements électriques</v>
      </c>
      <c r="C1190" t="s">
        <v>210</v>
      </c>
      <c r="D1190" t="s">
        <v>145</v>
      </c>
      <c r="E1190" t="s">
        <v>200</v>
      </c>
      <c r="F1190" s="58">
        <v>214.169743203395</v>
      </c>
      <c r="G1190">
        <f t="shared" si="258"/>
        <v>214.169743203395</v>
      </c>
      <c r="AC1190" t="str">
        <f t="shared" si="254"/>
        <v>8421_Professions de l'information, des arts et des spectacles_1</v>
      </c>
      <c r="AD1190" t="str">
        <f>INDEX(PDC!$I$1:$L$33,MATCH('RP2016'!AF1190,PDC!I:I,0),MATCH(PDC!$K$1,PDC!$I$1:$L$1,0))</f>
        <v>Professions de l'information, des arts et des spectacles</v>
      </c>
      <c r="AE1190" t="s">
        <v>199</v>
      </c>
      <c r="AF1190" t="s">
        <v>276</v>
      </c>
      <c r="AG1190" t="s">
        <v>159</v>
      </c>
      <c r="AH1190" s="58">
        <v>3309.1468298786899</v>
      </c>
      <c r="AI1190">
        <f t="shared" si="255"/>
        <v>3309.1468298786899</v>
      </c>
      <c r="BE1190" t="str">
        <f t="shared" si="256"/>
        <v>8434_RU_TP2_SEXE1</v>
      </c>
      <c r="BF1190">
        <v>1</v>
      </c>
      <c r="BG1190" t="s">
        <v>200</v>
      </c>
      <c r="BH1190" t="s">
        <v>322</v>
      </c>
      <c r="BI1190" t="s">
        <v>191</v>
      </c>
      <c r="BJ1190" s="61">
        <v>163.23201941880799</v>
      </c>
      <c r="BK1190" s="61">
        <f t="shared" si="257"/>
        <v>163.23201941880799</v>
      </c>
    </row>
    <row r="1191" spans="1:63" x14ac:dyDescent="0.35">
      <c r="A1191" t="str">
        <f t="shared" si="252"/>
        <v>8414_Fabrication de machines et équipements n.c.a._1</v>
      </c>
      <c r="B1191" t="str">
        <f>INDEX(PDC!$F$1:$G$40,MATCH('RP2016'!C1191,PDC!F:F,0),MATCH(PDC!$G$1,PDC!$F$1:$G$1,0))</f>
        <v>Fabrication de machines et équipements n.c.a.</v>
      </c>
      <c r="C1191" t="s">
        <v>211</v>
      </c>
      <c r="D1191" t="s">
        <v>145</v>
      </c>
      <c r="E1191" t="s">
        <v>199</v>
      </c>
      <c r="F1191" s="58">
        <v>369.51387287995499</v>
      </c>
      <c r="G1191">
        <f t="shared" si="258"/>
        <v>369.51387287995499</v>
      </c>
      <c r="AC1191" t="str">
        <f t="shared" si="254"/>
        <v>8421_Professions de l'information, des arts et des spectacles_2</v>
      </c>
      <c r="AD1191" t="str">
        <f>INDEX(PDC!$I$1:$L$33,MATCH('RP2016'!AF1191,PDC!I:I,0),MATCH(PDC!$K$1,PDC!$I$1:$L$1,0))</f>
        <v>Professions de l'information, des arts et des spectacles</v>
      </c>
      <c r="AE1191" t="s">
        <v>200</v>
      </c>
      <c r="AF1191" t="s">
        <v>276</v>
      </c>
      <c r="AG1191" t="s">
        <v>159</v>
      </c>
      <c r="AH1191" s="58">
        <v>2389.00548512158</v>
      </c>
      <c r="AI1191">
        <f t="shared" si="255"/>
        <v>2389.00548512158</v>
      </c>
      <c r="BE1191" t="str">
        <f t="shared" si="256"/>
        <v>8435_AZ_TP1_SEXE1</v>
      </c>
      <c r="BF1191">
        <v>1</v>
      </c>
      <c r="BG1191" t="s">
        <v>199</v>
      </c>
      <c r="BH1191" t="s">
        <v>198</v>
      </c>
      <c r="BI1191" t="s">
        <v>193</v>
      </c>
      <c r="BJ1191" s="61">
        <v>312.53731624657701</v>
      </c>
      <c r="BK1191" s="61">
        <f t="shared" si="257"/>
        <v>312.53731624657701</v>
      </c>
    </row>
    <row r="1192" spans="1:63" x14ac:dyDescent="0.35">
      <c r="A1192" t="str">
        <f t="shared" si="252"/>
        <v>8414_Fabrication de machines et équipements n.c.a._2</v>
      </c>
      <c r="B1192" t="str">
        <f>INDEX(PDC!$F$1:$G$40,MATCH('RP2016'!C1192,PDC!F:F,0),MATCH(PDC!$G$1,PDC!$F$1:$G$1,0))</f>
        <v>Fabrication de machines et équipements n.c.a.</v>
      </c>
      <c r="C1192" t="s">
        <v>211</v>
      </c>
      <c r="D1192" t="s">
        <v>145</v>
      </c>
      <c r="E1192" t="s">
        <v>200</v>
      </c>
      <c r="F1192" s="58">
        <v>192.1676247108</v>
      </c>
      <c r="G1192">
        <f t="shared" si="258"/>
        <v>192.1676247108</v>
      </c>
      <c r="AC1192" t="str">
        <f t="shared" si="254"/>
        <v>8421_Cadres administratifs et commerciaux d'entreprise_1</v>
      </c>
      <c r="AD1192" t="str">
        <f>INDEX(PDC!$I$1:$L$33,MATCH('RP2016'!AF1192,PDC!I:I,0),MATCH(PDC!$K$1,PDC!$I$1:$L$1,0))</f>
        <v>Cadres administratifs et commerciaux d'entreprise</v>
      </c>
      <c r="AE1192" t="s">
        <v>199</v>
      </c>
      <c r="AF1192" t="s">
        <v>277</v>
      </c>
      <c r="AG1192" t="s">
        <v>159</v>
      </c>
      <c r="AH1192" s="58">
        <v>31547.262363968301</v>
      </c>
      <c r="AI1192">
        <f t="shared" si="255"/>
        <v>31547.262363968301</v>
      </c>
      <c r="BE1192" t="str">
        <f t="shared" si="256"/>
        <v>8435_AZ_TP2_SEXE1</v>
      </c>
      <c r="BF1192">
        <v>1</v>
      </c>
      <c r="BG1192" t="s">
        <v>200</v>
      </c>
      <c r="BH1192" t="s">
        <v>198</v>
      </c>
      <c r="BI1192" t="s">
        <v>193</v>
      </c>
      <c r="BJ1192" s="61">
        <v>56.829184438080098</v>
      </c>
      <c r="BK1192" s="61">
        <f t="shared" si="257"/>
        <v>56.829184438080098</v>
      </c>
    </row>
    <row r="1193" spans="1:63" x14ac:dyDescent="0.35">
      <c r="A1193" t="str">
        <f t="shared" si="252"/>
        <v>8414_Fabrication de matériels de transport_1</v>
      </c>
      <c r="B1193" t="str">
        <f>INDEX(PDC!$F$1:$G$40,MATCH('RP2016'!C1193,PDC!F:F,0),MATCH(PDC!$G$1,PDC!$F$1:$G$1,0))</f>
        <v>Fabrication de matériels de transport</v>
      </c>
      <c r="C1193" t="s">
        <v>212</v>
      </c>
      <c r="D1193" t="s">
        <v>145</v>
      </c>
      <c r="E1193" t="s">
        <v>199</v>
      </c>
      <c r="F1193" s="58">
        <v>234.70801230463499</v>
      </c>
      <c r="G1193">
        <f t="shared" si="258"/>
        <v>234.70801230463499</v>
      </c>
      <c r="AC1193" t="str">
        <f t="shared" si="254"/>
        <v>8421_Cadres administratifs et commerciaux d'entreprise_2</v>
      </c>
      <c r="AD1193" t="str">
        <f>INDEX(PDC!$I$1:$L$33,MATCH('RP2016'!AF1193,PDC!I:I,0),MATCH(PDC!$K$1,PDC!$I$1:$L$1,0))</f>
        <v>Cadres administratifs et commerciaux d'entreprise</v>
      </c>
      <c r="AE1193" t="s">
        <v>200</v>
      </c>
      <c r="AF1193" t="s">
        <v>277</v>
      </c>
      <c r="AG1193" t="s">
        <v>159</v>
      </c>
      <c r="AH1193" s="58">
        <v>26258.614878033201</v>
      </c>
      <c r="AI1193">
        <f t="shared" si="255"/>
        <v>26258.614878033201</v>
      </c>
      <c r="BE1193" t="str">
        <f t="shared" si="256"/>
        <v>8435_C1_TP1_SEXE1</v>
      </c>
      <c r="BF1193">
        <v>1</v>
      </c>
      <c r="BG1193" t="s">
        <v>199</v>
      </c>
      <c r="BH1193" t="s">
        <v>314</v>
      </c>
      <c r="BI1193" t="s">
        <v>193</v>
      </c>
      <c r="BJ1193" s="61">
        <v>529.38958141614501</v>
      </c>
      <c r="BK1193" s="61">
        <f t="shared" si="257"/>
        <v>529.38958141614501</v>
      </c>
    </row>
    <row r="1194" spans="1:63" x14ac:dyDescent="0.35">
      <c r="A1194" t="str">
        <f t="shared" si="252"/>
        <v>8414_Fabrication de matériels de transport_2</v>
      </c>
      <c r="B1194" t="str">
        <f>INDEX(PDC!$F$1:$G$40,MATCH('RP2016'!C1194,PDC!F:F,0),MATCH(PDC!$G$1,PDC!$F$1:$G$1,0))</f>
        <v>Fabrication de matériels de transport</v>
      </c>
      <c r="C1194" t="s">
        <v>212</v>
      </c>
      <c r="D1194" t="s">
        <v>145</v>
      </c>
      <c r="E1194" t="s">
        <v>200</v>
      </c>
      <c r="F1194" s="58">
        <v>189.31025797935399</v>
      </c>
      <c r="G1194">
        <f t="shared" si="258"/>
        <v>189.31025797935399</v>
      </c>
      <c r="AC1194" t="str">
        <f t="shared" si="254"/>
        <v>8421_Ingénieurs et cadres techniques d'entreprise_1</v>
      </c>
      <c r="AD1194" t="str">
        <f>INDEX(PDC!$I$1:$L$33,MATCH('RP2016'!AF1194,PDC!I:I,0),MATCH(PDC!$K$1,PDC!$I$1:$L$1,0))</f>
        <v>Ingénieurs et cadres techniques d'entreprise</v>
      </c>
      <c r="AE1194" t="s">
        <v>199</v>
      </c>
      <c r="AF1194" t="s">
        <v>101</v>
      </c>
      <c r="AG1194" t="s">
        <v>159</v>
      </c>
      <c r="AH1194" s="58">
        <v>49499.8792693586</v>
      </c>
      <c r="AI1194">
        <f t="shared" si="255"/>
        <v>49499.8792693586</v>
      </c>
      <c r="BE1194" t="str">
        <f t="shared" si="256"/>
        <v>8435_C1_TP2_SEXE1</v>
      </c>
      <c r="BF1194">
        <v>1</v>
      </c>
      <c r="BG1194" t="s">
        <v>200</v>
      </c>
      <c r="BH1194" t="s">
        <v>314</v>
      </c>
      <c r="BI1194" t="s">
        <v>193</v>
      </c>
      <c r="BJ1194" s="61">
        <v>57.910698643794497</v>
      </c>
      <c r="BK1194" s="61">
        <f t="shared" si="257"/>
        <v>57.910698643794497</v>
      </c>
    </row>
    <row r="1195" spans="1:63" x14ac:dyDescent="0.35">
      <c r="A1195" t="str">
        <f t="shared" si="252"/>
        <v>8414_Autres industries manufacturières ; réparation et installation de machines et d'équipements_1</v>
      </c>
      <c r="B1195" t="str">
        <f>INDEX(PDC!$F$1:$G$40,MATCH('RP2016'!C1195,PDC!F:F,0),MATCH(PDC!$G$1,PDC!$F$1:$G$1,0))</f>
        <v>Autres industries manufacturières ; réparation et installation de machines et d'équipements</v>
      </c>
      <c r="C1195" t="s">
        <v>213</v>
      </c>
      <c r="D1195" t="s">
        <v>145</v>
      </c>
      <c r="E1195" t="s">
        <v>199</v>
      </c>
      <c r="F1195" s="58">
        <v>171.542626179904</v>
      </c>
      <c r="G1195">
        <f t="shared" si="258"/>
        <v>171.542626179904</v>
      </c>
      <c r="AC1195" t="str">
        <f t="shared" si="254"/>
        <v>8421_Ingénieurs et cadres techniques d'entreprise_2</v>
      </c>
      <c r="AD1195" t="str">
        <f>INDEX(PDC!$I$1:$L$33,MATCH('RP2016'!AF1195,PDC!I:I,0),MATCH(PDC!$K$1,PDC!$I$1:$L$1,0))</f>
        <v>Ingénieurs et cadres techniques d'entreprise</v>
      </c>
      <c r="AE1195" t="s">
        <v>200</v>
      </c>
      <c r="AF1195" t="s">
        <v>101</v>
      </c>
      <c r="AG1195" t="s">
        <v>159</v>
      </c>
      <c r="AH1195" s="58">
        <v>15395.7104261205</v>
      </c>
      <c r="AI1195">
        <f t="shared" si="255"/>
        <v>15395.7104261205</v>
      </c>
      <c r="BE1195" t="str">
        <f t="shared" si="256"/>
        <v>8435_C3_TP1_SEXE1</v>
      </c>
      <c r="BF1195">
        <v>1</v>
      </c>
      <c r="BG1195" t="s">
        <v>199</v>
      </c>
      <c r="BH1195" t="s">
        <v>315</v>
      </c>
      <c r="BI1195" t="s">
        <v>193</v>
      </c>
      <c r="BJ1195" s="61">
        <v>2015.01311844261</v>
      </c>
      <c r="BK1195" s="61">
        <f t="shared" si="257"/>
        <v>2015.01311844261</v>
      </c>
    </row>
    <row r="1196" spans="1:63" x14ac:dyDescent="0.35">
      <c r="A1196" t="str">
        <f t="shared" si="252"/>
        <v>8414_Autres industries manufacturières ; réparation et installation de machines et d'équipements_2</v>
      </c>
      <c r="B1196" t="str">
        <f>INDEX(PDC!$F$1:$G$40,MATCH('RP2016'!C1196,PDC!F:F,0),MATCH(PDC!$G$1,PDC!$F$1:$G$1,0))</f>
        <v>Autres industries manufacturières ; réparation et installation de machines et d'équipements</v>
      </c>
      <c r="C1196" t="s">
        <v>213</v>
      </c>
      <c r="D1196" t="s">
        <v>145</v>
      </c>
      <c r="E1196" t="s">
        <v>200</v>
      </c>
      <c r="F1196" s="58">
        <v>69.080358962596506</v>
      </c>
      <c r="G1196">
        <f t="shared" si="258"/>
        <v>69.080358962596506</v>
      </c>
      <c r="AC1196" t="str">
        <f t="shared" si="254"/>
        <v>8421_Professeurs des écoles, instituteurs et assimilés_1</v>
      </c>
      <c r="AD1196" t="str">
        <f>INDEX(PDC!$I$1:$L$33,MATCH('RP2016'!AF1196,PDC!I:I,0),MATCH(PDC!$K$1,PDC!$I$1:$L$1,0))</f>
        <v>Professeurs des écoles, instituteurs et assimilés</v>
      </c>
      <c r="AE1196" t="s">
        <v>199</v>
      </c>
      <c r="AF1196" t="s">
        <v>103</v>
      </c>
      <c r="AG1196" t="s">
        <v>159</v>
      </c>
      <c r="AH1196" s="58">
        <v>5125.3558109041296</v>
      </c>
      <c r="AI1196">
        <f t="shared" si="255"/>
        <v>5125.3558109041296</v>
      </c>
      <c r="BE1196" t="str">
        <f t="shared" si="256"/>
        <v>8435_C3_TP2_SEXE1</v>
      </c>
      <c r="BF1196">
        <v>1</v>
      </c>
      <c r="BG1196" t="s">
        <v>200</v>
      </c>
      <c r="BH1196" t="s">
        <v>315</v>
      </c>
      <c r="BI1196" t="s">
        <v>193</v>
      </c>
      <c r="BJ1196" s="61">
        <v>76.839259745899199</v>
      </c>
      <c r="BK1196" s="61">
        <f t="shared" si="257"/>
        <v>76.839259745899199</v>
      </c>
    </row>
    <row r="1197" spans="1:63" x14ac:dyDescent="0.35">
      <c r="A1197" t="str">
        <f t="shared" si="252"/>
        <v>8414_Production et distribution d'électricité, de gaz, de vapeur et d'air conditionné_1</v>
      </c>
      <c r="B1197" t="str">
        <f>INDEX(PDC!$F$1:$G$40,MATCH('RP2016'!C1197,PDC!F:F,0),MATCH(PDC!$G$1,PDC!$F$1:$G$1,0))</f>
        <v>Production et distribution d'électricité, de gaz, de vapeur et d'air conditionné</v>
      </c>
      <c r="C1197" t="s">
        <v>214</v>
      </c>
      <c r="D1197" t="s">
        <v>145</v>
      </c>
      <c r="E1197" t="s">
        <v>199</v>
      </c>
      <c r="F1197" s="58">
        <v>87.275229485486093</v>
      </c>
      <c r="G1197">
        <f t="shared" si="258"/>
        <v>87.275229485486093</v>
      </c>
      <c r="AC1197" t="str">
        <f t="shared" si="254"/>
        <v>8421_Professeurs des écoles, instituteurs et assimilés_2</v>
      </c>
      <c r="AD1197" t="str">
        <f>INDEX(PDC!$I$1:$L$33,MATCH('RP2016'!AF1197,PDC!I:I,0),MATCH(PDC!$K$1,PDC!$I$1:$L$1,0))</f>
        <v>Professeurs des écoles, instituteurs et assimilés</v>
      </c>
      <c r="AE1197" t="s">
        <v>200</v>
      </c>
      <c r="AF1197" t="s">
        <v>103</v>
      </c>
      <c r="AG1197" t="s">
        <v>159</v>
      </c>
      <c r="AH1197" s="58">
        <v>7267.5682100747399</v>
      </c>
      <c r="AI1197">
        <f t="shared" si="255"/>
        <v>7267.5682100747399</v>
      </c>
      <c r="BE1197" t="str">
        <f t="shared" si="256"/>
        <v>8435_C4_TP1_SEXE1</v>
      </c>
      <c r="BF1197">
        <v>1</v>
      </c>
      <c r="BG1197" t="s">
        <v>199</v>
      </c>
      <c r="BH1197" t="s">
        <v>316</v>
      </c>
      <c r="BI1197" t="s">
        <v>193</v>
      </c>
      <c r="BJ1197" s="61">
        <v>141.527018127199</v>
      </c>
      <c r="BK1197" s="61">
        <f t="shared" si="257"/>
        <v>141.527018127199</v>
      </c>
    </row>
    <row r="1198" spans="1:63" x14ac:dyDescent="0.35">
      <c r="A1198" t="str">
        <f t="shared" si="252"/>
        <v>8414_Production et distribution d'électricité, de gaz, de vapeur et d'air conditionné_2</v>
      </c>
      <c r="B1198" t="str">
        <f>INDEX(PDC!$F$1:$G$40,MATCH('RP2016'!C1198,PDC!F:F,0),MATCH(PDC!$G$1,PDC!$F$1:$G$1,0))</f>
        <v>Production et distribution d'électricité, de gaz, de vapeur et d'air conditionné</v>
      </c>
      <c r="C1198" t="s">
        <v>214</v>
      </c>
      <c r="D1198" t="s">
        <v>145</v>
      </c>
      <c r="E1198" t="s">
        <v>200</v>
      </c>
      <c r="F1198" s="58">
        <v>7.7823921908231997</v>
      </c>
      <c r="G1198">
        <f t="shared" si="258"/>
        <v>7.7823921908231997</v>
      </c>
      <c r="AC1198" t="str">
        <f t="shared" si="254"/>
        <v>8421_Professions intermédiaires de la santé et du travail social_1</v>
      </c>
      <c r="AD1198" t="str">
        <f>INDEX(PDC!$I$1:$L$33,MATCH('RP2016'!AF1198,PDC!I:I,0),MATCH(PDC!$K$1,PDC!$I$1:$L$1,0))</f>
        <v>Professions intermédiaires de la santé et du travail social</v>
      </c>
      <c r="AE1198" t="s">
        <v>199</v>
      </c>
      <c r="AF1198" t="s">
        <v>105</v>
      </c>
      <c r="AG1198" t="s">
        <v>159</v>
      </c>
      <c r="AH1198" s="58">
        <v>5540.3156145765897</v>
      </c>
      <c r="AI1198">
        <f t="shared" si="255"/>
        <v>5540.3156145765897</v>
      </c>
      <c r="BE1198" t="str">
        <f t="shared" si="256"/>
        <v>8435_C4_TP2_SEXE1</v>
      </c>
      <c r="BF1198">
        <v>1</v>
      </c>
      <c r="BG1198" t="s">
        <v>200</v>
      </c>
      <c r="BH1198" t="s">
        <v>316</v>
      </c>
      <c r="BI1198" t="s">
        <v>193</v>
      </c>
      <c r="BJ1198" s="83">
        <v>2.10062670754228</v>
      </c>
      <c r="BK1198" s="61" t="str">
        <f t="shared" si="257"/>
        <v>(s)</v>
      </c>
    </row>
    <row r="1199" spans="1:63" x14ac:dyDescent="0.35">
      <c r="A1199" t="str">
        <f t="shared" si="252"/>
        <v>8414_Production et distribution d'eau ; assainissement, gestion des déchets et dépollution_1</v>
      </c>
      <c r="B1199" t="str">
        <f>INDEX(PDC!$F$1:$G$40,MATCH('RP2016'!C1199,PDC!F:F,0),MATCH(PDC!$G$1,PDC!$F$1:$G$1,0))</f>
        <v>Production et distribution d'eau ; assainissement, gestion des déchets et dépollution</v>
      </c>
      <c r="C1199" t="s">
        <v>215</v>
      </c>
      <c r="D1199" t="s">
        <v>145</v>
      </c>
      <c r="E1199" t="s">
        <v>199</v>
      </c>
      <c r="F1199" s="58">
        <v>171.906472923959</v>
      </c>
      <c r="G1199">
        <f t="shared" si="258"/>
        <v>171.906472923959</v>
      </c>
      <c r="AC1199" t="str">
        <f t="shared" si="254"/>
        <v>8421_Professions intermédiaires de la santé et du travail social_2</v>
      </c>
      <c r="AD1199" t="str">
        <f>INDEX(PDC!$I$1:$L$33,MATCH('RP2016'!AF1199,PDC!I:I,0),MATCH(PDC!$K$1,PDC!$I$1:$L$1,0))</f>
        <v>Professions intermédiaires de la santé et du travail social</v>
      </c>
      <c r="AE1199" t="s">
        <v>200</v>
      </c>
      <c r="AF1199" t="s">
        <v>105</v>
      </c>
      <c r="AG1199" t="s">
        <v>159</v>
      </c>
      <c r="AH1199" s="58">
        <v>20038.247290319399</v>
      </c>
      <c r="AI1199">
        <f t="shared" si="255"/>
        <v>20038.247290319399</v>
      </c>
      <c r="BE1199" t="str">
        <f t="shared" si="256"/>
        <v>8435_C5_TP1_SEXE1</v>
      </c>
      <c r="BF1199">
        <v>1</v>
      </c>
      <c r="BG1199" t="s">
        <v>199</v>
      </c>
      <c r="BH1199" t="s">
        <v>317</v>
      </c>
      <c r="BI1199" t="s">
        <v>193</v>
      </c>
      <c r="BJ1199" s="61">
        <v>4545.1802983463804</v>
      </c>
      <c r="BK1199" s="61">
        <f t="shared" si="257"/>
        <v>4545.1802983463804</v>
      </c>
    </row>
    <row r="1200" spans="1:63" x14ac:dyDescent="0.35">
      <c r="A1200" t="str">
        <f t="shared" si="252"/>
        <v>8414_Production et distribution d'eau ; assainissement, gestion des déchets et dépollution_2</v>
      </c>
      <c r="B1200" t="str">
        <f>INDEX(PDC!$F$1:$G$40,MATCH('RP2016'!C1200,PDC!F:F,0),MATCH(PDC!$G$1,PDC!$F$1:$G$1,0))</f>
        <v>Production et distribution d'eau ; assainissement, gestion des déchets et dépollution</v>
      </c>
      <c r="C1200" t="s">
        <v>215</v>
      </c>
      <c r="D1200" t="s">
        <v>145</v>
      </c>
      <c r="E1200" t="s">
        <v>200</v>
      </c>
      <c r="F1200" s="58">
        <v>19.908657984923799</v>
      </c>
      <c r="G1200">
        <f t="shared" si="258"/>
        <v>19.908657984923799</v>
      </c>
      <c r="AC1200" t="str">
        <f t="shared" si="254"/>
        <v>8421_Clergé, religieux_1</v>
      </c>
      <c r="AD1200" t="str">
        <f>INDEX(PDC!$I$1:$L$33,MATCH('RP2016'!AF1200,PDC!I:I,0),MATCH(PDC!$K$1,PDC!$I$1:$L$1,0))</f>
        <v>Clergé, religieux</v>
      </c>
      <c r="AE1200" t="s">
        <v>199</v>
      </c>
      <c r="AF1200" t="s">
        <v>292</v>
      </c>
      <c r="AG1200" t="s">
        <v>159</v>
      </c>
      <c r="AH1200" s="58">
        <v>254.134643571444</v>
      </c>
      <c r="AI1200">
        <f t="shared" si="255"/>
        <v>254.134643571444</v>
      </c>
      <c r="BE1200" t="str">
        <f t="shared" si="256"/>
        <v>8435_C5_TP2_SEXE1</v>
      </c>
      <c r="BF1200">
        <v>1</v>
      </c>
      <c r="BG1200" t="s">
        <v>200</v>
      </c>
      <c r="BH1200" t="s">
        <v>317</v>
      </c>
      <c r="BI1200" t="s">
        <v>193</v>
      </c>
      <c r="BJ1200" s="61">
        <v>86.206229052800197</v>
      </c>
      <c r="BK1200" s="61">
        <f t="shared" si="257"/>
        <v>86.206229052800197</v>
      </c>
    </row>
    <row r="1201" spans="1:63" x14ac:dyDescent="0.35">
      <c r="A1201" t="str">
        <f t="shared" si="252"/>
        <v>8414_Construction _1</v>
      </c>
      <c r="B1201" t="str">
        <f>INDEX(PDC!$F$1:$G$40,MATCH('RP2016'!C1201,PDC!F:F,0),MATCH(PDC!$G$1,PDC!$F$1:$G$1,0))</f>
        <v xml:space="preserve">Construction </v>
      </c>
      <c r="C1201" t="s">
        <v>216</v>
      </c>
      <c r="D1201" t="s">
        <v>145</v>
      </c>
      <c r="E1201" t="s">
        <v>199</v>
      </c>
      <c r="F1201" s="58">
        <v>1501.0161117007599</v>
      </c>
      <c r="G1201">
        <f t="shared" si="258"/>
        <v>1501.0161117007599</v>
      </c>
      <c r="AC1201" t="str">
        <f t="shared" si="254"/>
        <v>8421_Clergé, religieux_2</v>
      </c>
      <c r="AD1201" t="str">
        <f>INDEX(PDC!$I$1:$L$33,MATCH('RP2016'!AF1201,PDC!I:I,0),MATCH(PDC!$K$1,PDC!$I$1:$L$1,0))</f>
        <v>Clergé, religieux</v>
      </c>
      <c r="AE1201" t="s">
        <v>200</v>
      </c>
      <c r="AF1201" t="s">
        <v>292</v>
      </c>
      <c r="AG1201" t="s">
        <v>159</v>
      </c>
      <c r="AH1201" s="58">
        <v>154.06258798245099</v>
      </c>
      <c r="AI1201">
        <f t="shared" si="255"/>
        <v>154.06258798245099</v>
      </c>
      <c r="BE1201" t="str">
        <f t="shared" si="256"/>
        <v>8435_DE_TP1_SEXE1</v>
      </c>
      <c r="BF1201">
        <v>1</v>
      </c>
      <c r="BG1201" t="s">
        <v>199</v>
      </c>
      <c r="BH1201" t="s">
        <v>318</v>
      </c>
      <c r="BI1201" t="s">
        <v>193</v>
      </c>
      <c r="BJ1201" s="61">
        <v>400.47715454631299</v>
      </c>
      <c r="BK1201" s="61">
        <f t="shared" si="257"/>
        <v>400.47715454631299</v>
      </c>
    </row>
    <row r="1202" spans="1:63" x14ac:dyDescent="0.35">
      <c r="A1202" t="str">
        <f t="shared" si="252"/>
        <v>8414_Construction _2</v>
      </c>
      <c r="B1202" t="str">
        <f>INDEX(PDC!$F$1:$G$40,MATCH('RP2016'!C1202,PDC!F:F,0),MATCH(PDC!$G$1,PDC!$F$1:$G$1,0))</f>
        <v xml:space="preserve">Construction </v>
      </c>
      <c r="C1202" t="s">
        <v>216</v>
      </c>
      <c r="D1202" t="s">
        <v>145</v>
      </c>
      <c r="E1202" t="s">
        <v>200</v>
      </c>
      <c r="F1202" s="58">
        <v>230.721191769987</v>
      </c>
      <c r="G1202">
        <f t="shared" si="258"/>
        <v>230.721191769987</v>
      </c>
      <c r="AC1202" t="str">
        <f t="shared" si="254"/>
        <v>8421_Professions intermédiaires administratives de la Fonction Publique_1</v>
      </c>
      <c r="AD1202" t="str">
        <f>INDEX(PDC!$I$1:$L$33,MATCH('RP2016'!AF1202,PDC!I:I,0),MATCH(PDC!$K$1,PDC!$I$1:$L$1,0))</f>
        <v>Professions intermédiaires administratives de la Fonction Publique</v>
      </c>
      <c r="AE1202" t="s">
        <v>199</v>
      </c>
      <c r="AF1202" t="s">
        <v>278</v>
      </c>
      <c r="AG1202" t="s">
        <v>159</v>
      </c>
      <c r="AH1202" s="58">
        <v>1530.7353666848501</v>
      </c>
      <c r="AI1202">
        <f t="shared" si="255"/>
        <v>1530.7353666848501</v>
      </c>
      <c r="BE1202" t="str">
        <f t="shared" si="256"/>
        <v>8435_DE_TP2_SEXE1</v>
      </c>
      <c r="BF1202">
        <v>1</v>
      </c>
      <c r="BG1202" t="s">
        <v>200</v>
      </c>
      <c r="BH1202" t="s">
        <v>318</v>
      </c>
      <c r="BI1202" t="s">
        <v>193</v>
      </c>
      <c r="BJ1202" s="61">
        <v>17.5764898164506</v>
      </c>
      <c r="BK1202" s="61">
        <f t="shared" si="257"/>
        <v>17.5764898164506</v>
      </c>
    </row>
    <row r="1203" spans="1:63" x14ac:dyDescent="0.35">
      <c r="A1203" t="str">
        <f t="shared" si="252"/>
        <v>8414_Commerce ; réparation d'automobiles et de motocycles_1</v>
      </c>
      <c r="B1203" t="str">
        <f>INDEX(PDC!$F$1:$G$40,MATCH('RP2016'!C1203,PDC!F:F,0),MATCH(PDC!$G$1,PDC!$F$1:$G$1,0))</f>
        <v>Commerce ; réparation d'automobiles et de motocycles</v>
      </c>
      <c r="C1203" t="s">
        <v>217</v>
      </c>
      <c r="D1203" t="s">
        <v>145</v>
      </c>
      <c r="E1203" t="s">
        <v>199</v>
      </c>
      <c r="F1203" s="58">
        <v>1603.0042725948001</v>
      </c>
      <c r="G1203">
        <f t="shared" si="258"/>
        <v>1603.0042725948001</v>
      </c>
      <c r="AC1203" t="str">
        <f t="shared" si="254"/>
        <v>8421_Professions intermédiaires administratives de la Fonction Publique_2</v>
      </c>
      <c r="AD1203" t="str">
        <f>INDEX(PDC!$I$1:$L$33,MATCH('RP2016'!AF1203,PDC!I:I,0),MATCH(PDC!$K$1,PDC!$I$1:$L$1,0))</f>
        <v>Professions intermédiaires administratives de la Fonction Publique</v>
      </c>
      <c r="AE1203" t="s">
        <v>200</v>
      </c>
      <c r="AF1203" t="s">
        <v>278</v>
      </c>
      <c r="AG1203" t="s">
        <v>159</v>
      </c>
      <c r="AH1203" s="58">
        <v>2108.1850333266698</v>
      </c>
      <c r="AI1203">
        <f t="shared" si="255"/>
        <v>2108.1850333266698</v>
      </c>
      <c r="BE1203" t="str">
        <f t="shared" si="256"/>
        <v>8435_FZ_TP1_SEXE1</v>
      </c>
      <c r="BF1203">
        <v>1</v>
      </c>
      <c r="BG1203" t="s">
        <v>199</v>
      </c>
      <c r="BH1203" t="s">
        <v>216</v>
      </c>
      <c r="BI1203" t="s">
        <v>193</v>
      </c>
      <c r="BJ1203" s="61">
        <v>3274.7390563712602</v>
      </c>
      <c r="BK1203" s="61">
        <f t="shared" si="257"/>
        <v>3274.7390563712602</v>
      </c>
    </row>
    <row r="1204" spans="1:63" x14ac:dyDescent="0.35">
      <c r="A1204" t="str">
        <f t="shared" si="252"/>
        <v>8414_Commerce ; réparation d'automobiles et de motocycles_2</v>
      </c>
      <c r="B1204" t="str">
        <f>INDEX(PDC!$F$1:$G$40,MATCH('RP2016'!C1204,PDC!F:F,0),MATCH(PDC!$G$1,PDC!$F$1:$G$1,0))</f>
        <v>Commerce ; réparation d'automobiles et de motocycles</v>
      </c>
      <c r="C1204" t="s">
        <v>217</v>
      </c>
      <c r="D1204" t="s">
        <v>145</v>
      </c>
      <c r="E1204" t="s">
        <v>200</v>
      </c>
      <c r="F1204" s="58">
        <v>1766.0928592421201</v>
      </c>
      <c r="G1204">
        <f t="shared" si="258"/>
        <v>1766.0928592421201</v>
      </c>
      <c r="AC1204" t="str">
        <f t="shared" si="254"/>
        <v>8421_Professions intermédiaires administratives et commerciales des entreprises_1</v>
      </c>
      <c r="AD1204" t="str">
        <f>INDEX(PDC!$I$1:$L$33,MATCH('RP2016'!AF1204,PDC!I:I,0),MATCH(PDC!$K$1,PDC!$I$1:$L$1,0))</f>
        <v>Professions intermédiaires administratives et commerciales des entreprises</v>
      </c>
      <c r="AE1204" t="s">
        <v>199</v>
      </c>
      <c r="AF1204" t="s">
        <v>279</v>
      </c>
      <c r="AG1204" t="s">
        <v>159</v>
      </c>
      <c r="AH1204" s="58">
        <v>35175.2559245097</v>
      </c>
      <c r="AI1204">
        <f t="shared" si="255"/>
        <v>35175.2559245097</v>
      </c>
      <c r="BE1204" t="str">
        <f t="shared" si="256"/>
        <v>8435_FZ_TP2_SEXE1</v>
      </c>
      <c r="BF1204">
        <v>1</v>
      </c>
      <c r="BG1204" t="s">
        <v>200</v>
      </c>
      <c r="BH1204" t="s">
        <v>216</v>
      </c>
      <c r="BI1204" t="s">
        <v>193</v>
      </c>
      <c r="BJ1204" s="61">
        <v>155.96085154328799</v>
      </c>
      <c r="BK1204" s="61">
        <f t="shared" si="257"/>
        <v>155.96085154328799</v>
      </c>
    </row>
    <row r="1205" spans="1:63" x14ac:dyDescent="0.35">
      <c r="A1205" t="str">
        <f t="shared" si="252"/>
        <v>8414_Transports et entreposage _1</v>
      </c>
      <c r="B1205" t="str">
        <f>INDEX(PDC!$F$1:$G$40,MATCH('RP2016'!C1205,PDC!F:F,0),MATCH(PDC!$G$1,PDC!$F$1:$G$1,0))</f>
        <v xml:space="preserve">Transports et entreposage </v>
      </c>
      <c r="C1205" t="s">
        <v>218</v>
      </c>
      <c r="D1205" t="s">
        <v>145</v>
      </c>
      <c r="E1205" t="s">
        <v>199</v>
      </c>
      <c r="F1205" s="58">
        <v>813.55015840046201</v>
      </c>
      <c r="G1205">
        <f t="shared" si="258"/>
        <v>813.55015840046201</v>
      </c>
      <c r="AC1205" t="str">
        <f t="shared" si="254"/>
        <v>8421_Professions intermédiaires administratives et commerciales des entreprises_2</v>
      </c>
      <c r="AD1205" t="str">
        <f>INDEX(PDC!$I$1:$L$33,MATCH('RP2016'!AF1205,PDC!I:I,0),MATCH(PDC!$K$1,PDC!$I$1:$L$1,0))</f>
        <v>Professions intermédiaires administratives et commerciales des entreprises</v>
      </c>
      <c r="AE1205" t="s">
        <v>200</v>
      </c>
      <c r="AF1205" t="s">
        <v>279</v>
      </c>
      <c r="AG1205" t="s">
        <v>159</v>
      </c>
      <c r="AH1205" s="58">
        <v>51468.2021985807</v>
      </c>
      <c r="AI1205">
        <f t="shared" si="255"/>
        <v>51468.2021985807</v>
      </c>
      <c r="BE1205" t="str">
        <f t="shared" si="256"/>
        <v>8435_GZ_TP1_SEXE1</v>
      </c>
      <c r="BF1205">
        <v>1</v>
      </c>
      <c r="BG1205" t="s">
        <v>199</v>
      </c>
      <c r="BH1205" t="s">
        <v>217</v>
      </c>
      <c r="BI1205" t="s">
        <v>193</v>
      </c>
      <c r="BJ1205" s="61">
        <v>3000.6058055204999</v>
      </c>
      <c r="BK1205" s="61">
        <f t="shared" si="257"/>
        <v>3000.6058055204999</v>
      </c>
    </row>
    <row r="1206" spans="1:63" x14ac:dyDescent="0.35">
      <c r="A1206" t="str">
        <f t="shared" si="252"/>
        <v>8414_Transports et entreposage _2</v>
      </c>
      <c r="B1206" t="str">
        <f>INDEX(PDC!$F$1:$G$40,MATCH('RP2016'!C1206,PDC!F:F,0),MATCH(PDC!$G$1,PDC!$F$1:$G$1,0))</f>
        <v xml:space="preserve">Transports et entreposage </v>
      </c>
      <c r="C1206" t="s">
        <v>218</v>
      </c>
      <c r="D1206" t="s">
        <v>145</v>
      </c>
      <c r="E1206" t="s">
        <v>200</v>
      </c>
      <c r="F1206" s="58">
        <v>441.92613191750098</v>
      </c>
      <c r="G1206">
        <f t="shared" si="258"/>
        <v>441.92613191750098</v>
      </c>
      <c r="AC1206" t="str">
        <f t="shared" si="254"/>
        <v>8421_Techniciens_1</v>
      </c>
      <c r="AD1206" t="str">
        <f>INDEX(PDC!$I$1:$L$33,MATCH('RP2016'!AF1206,PDC!I:I,0),MATCH(PDC!$K$1,PDC!$I$1:$L$1,0))</f>
        <v>Techniciens</v>
      </c>
      <c r="AE1206" t="s">
        <v>199</v>
      </c>
      <c r="AF1206" t="s">
        <v>280</v>
      </c>
      <c r="AG1206" t="s">
        <v>159</v>
      </c>
      <c r="AH1206" s="58">
        <v>36851.635001290597</v>
      </c>
      <c r="AI1206">
        <f t="shared" si="255"/>
        <v>36851.635001290597</v>
      </c>
      <c r="BE1206" t="str">
        <f t="shared" si="256"/>
        <v>8435_GZ_TP2_SEXE1</v>
      </c>
      <c r="BF1206">
        <v>1</v>
      </c>
      <c r="BG1206" t="s">
        <v>200</v>
      </c>
      <c r="BH1206" t="s">
        <v>217</v>
      </c>
      <c r="BI1206" t="s">
        <v>193</v>
      </c>
      <c r="BJ1206" s="61">
        <v>275.63182066389402</v>
      </c>
      <c r="BK1206" s="61">
        <f t="shared" si="257"/>
        <v>275.63182066389402</v>
      </c>
    </row>
    <row r="1207" spans="1:63" x14ac:dyDescent="0.35">
      <c r="A1207" t="str">
        <f t="shared" si="252"/>
        <v>8414_Hébergement et restauration_1</v>
      </c>
      <c r="B1207" t="str">
        <f>INDEX(PDC!$F$1:$G$40,MATCH('RP2016'!C1207,PDC!F:F,0),MATCH(PDC!$G$1,PDC!$F$1:$G$1,0))</f>
        <v>Hébergement et restauration</v>
      </c>
      <c r="C1207" t="s">
        <v>219</v>
      </c>
      <c r="D1207" t="s">
        <v>145</v>
      </c>
      <c r="E1207" t="s">
        <v>199</v>
      </c>
      <c r="F1207" s="58">
        <v>706.51476760984394</v>
      </c>
      <c r="G1207">
        <f t="shared" si="258"/>
        <v>706.51476760984394</v>
      </c>
      <c r="AC1207" t="str">
        <f t="shared" si="254"/>
        <v>8421_Techniciens_2</v>
      </c>
      <c r="AD1207" t="str">
        <f>INDEX(PDC!$I$1:$L$33,MATCH('RP2016'!AF1207,PDC!I:I,0),MATCH(PDC!$K$1,PDC!$I$1:$L$1,0))</f>
        <v>Techniciens</v>
      </c>
      <c r="AE1207" t="s">
        <v>200</v>
      </c>
      <c r="AF1207" t="s">
        <v>280</v>
      </c>
      <c r="AG1207" t="s">
        <v>159</v>
      </c>
      <c r="AH1207" s="58">
        <v>8984.8320019571693</v>
      </c>
      <c r="AI1207">
        <f t="shared" si="255"/>
        <v>8984.8320019571693</v>
      </c>
      <c r="BE1207" t="str">
        <f t="shared" si="256"/>
        <v>8435_HZ_TP1_SEXE1</v>
      </c>
      <c r="BF1207">
        <v>1</v>
      </c>
      <c r="BG1207" t="s">
        <v>199</v>
      </c>
      <c r="BH1207" t="s">
        <v>218</v>
      </c>
      <c r="BI1207" t="s">
        <v>193</v>
      </c>
      <c r="BJ1207" s="61">
        <v>1284.4751520508501</v>
      </c>
      <c r="BK1207" s="61">
        <f t="shared" si="257"/>
        <v>1284.4751520508501</v>
      </c>
    </row>
    <row r="1208" spans="1:63" x14ac:dyDescent="0.35">
      <c r="A1208" t="str">
        <f t="shared" si="252"/>
        <v>8414_Hébergement et restauration_2</v>
      </c>
      <c r="B1208" t="str">
        <f>INDEX(PDC!$F$1:$G$40,MATCH('RP2016'!C1208,PDC!F:F,0),MATCH(PDC!$G$1,PDC!$F$1:$G$1,0))</f>
        <v>Hébergement et restauration</v>
      </c>
      <c r="C1208" t="s">
        <v>219</v>
      </c>
      <c r="D1208" t="s">
        <v>145</v>
      </c>
      <c r="E1208" t="s">
        <v>200</v>
      </c>
      <c r="F1208" s="58">
        <v>724.15666177826802</v>
      </c>
      <c r="G1208">
        <f t="shared" si="258"/>
        <v>724.15666177826802</v>
      </c>
      <c r="AC1208" t="str">
        <f t="shared" si="254"/>
        <v>8421_Contremaîtres, agents de maîtrise_1</v>
      </c>
      <c r="AD1208" t="str">
        <f>INDEX(PDC!$I$1:$L$33,MATCH('RP2016'!AF1208,PDC!I:I,0),MATCH(PDC!$K$1,PDC!$I$1:$L$1,0))</f>
        <v>Contremaîtres, agents de maîtrise</v>
      </c>
      <c r="AE1208" t="s">
        <v>199</v>
      </c>
      <c r="AF1208" t="s">
        <v>281</v>
      </c>
      <c r="AG1208" t="s">
        <v>159</v>
      </c>
      <c r="AH1208" s="58">
        <v>14518.517019499601</v>
      </c>
      <c r="AI1208">
        <f t="shared" si="255"/>
        <v>14518.517019499601</v>
      </c>
      <c r="BE1208" t="str">
        <f t="shared" si="256"/>
        <v>8435_HZ_TP2_SEXE1</v>
      </c>
      <c r="BF1208">
        <v>1</v>
      </c>
      <c r="BG1208" t="s">
        <v>200</v>
      </c>
      <c r="BH1208" t="s">
        <v>218</v>
      </c>
      <c r="BI1208" t="s">
        <v>193</v>
      </c>
      <c r="BJ1208" s="61">
        <v>118.29981547669</v>
      </c>
      <c r="BK1208" s="61">
        <f t="shared" si="257"/>
        <v>118.29981547669</v>
      </c>
    </row>
    <row r="1209" spans="1:63" x14ac:dyDescent="0.35">
      <c r="A1209" t="str">
        <f t="shared" si="252"/>
        <v>8414_Edition, audiovisuel et diffusion_1</v>
      </c>
      <c r="B1209" t="str">
        <f>INDEX(PDC!$F$1:$G$40,MATCH('RP2016'!C1209,PDC!F:F,0),MATCH(PDC!$G$1,PDC!$F$1:$G$1,0))</f>
        <v>Edition, audiovisuel et diffusion</v>
      </c>
      <c r="C1209" t="s">
        <v>220</v>
      </c>
      <c r="D1209" t="s">
        <v>145</v>
      </c>
      <c r="E1209" t="s">
        <v>199</v>
      </c>
      <c r="F1209" s="58">
        <v>41.032234722421201</v>
      </c>
      <c r="G1209">
        <f t="shared" si="258"/>
        <v>41.032234722421201</v>
      </c>
      <c r="AC1209" t="str">
        <f t="shared" si="254"/>
        <v>8421_Contremaîtres, agents de maîtrise_2</v>
      </c>
      <c r="AD1209" t="str">
        <f>INDEX(PDC!$I$1:$L$33,MATCH('RP2016'!AF1209,PDC!I:I,0),MATCH(PDC!$K$1,PDC!$I$1:$L$1,0))</f>
        <v>Contremaîtres, agents de maîtrise</v>
      </c>
      <c r="AE1209" t="s">
        <v>200</v>
      </c>
      <c r="AF1209" t="s">
        <v>281</v>
      </c>
      <c r="AG1209" t="s">
        <v>159</v>
      </c>
      <c r="AH1209" s="58">
        <v>2386.1557044752099</v>
      </c>
      <c r="AI1209">
        <f t="shared" si="255"/>
        <v>2386.1557044752099</v>
      </c>
      <c r="BE1209" t="str">
        <f t="shared" si="256"/>
        <v>8435_IZ_TP1_SEXE1</v>
      </c>
      <c r="BF1209">
        <v>1</v>
      </c>
      <c r="BG1209" t="s">
        <v>199</v>
      </c>
      <c r="BH1209" t="s">
        <v>219</v>
      </c>
      <c r="BI1209" t="s">
        <v>193</v>
      </c>
      <c r="BJ1209" s="61">
        <v>405.19180349643102</v>
      </c>
      <c r="BK1209" s="61">
        <f t="shared" si="257"/>
        <v>405.19180349643102</v>
      </c>
    </row>
    <row r="1210" spans="1:63" x14ac:dyDescent="0.35">
      <c r="A1210" t="str">
        <f t="shared" si="252"/>
        <v>8414_Edition, audiovisuel et diffusion_2</v>
      </c>
      <c r="B1210" t="str">
        <f>INDEX(PDC!$F$1:$G$40,MATCH('RP2016'!C1210,PDC!F:F,0),MATCH(PDC!$G$1,PDC!$F$1:$G$1,0))</f>
        <v>Edition, audiovisuel et diffusion</v>
      </c>
      <c r="C1210" t="s">
        <v>220</v>
      </c>
      <c r="D1210" t="s">
        <v>145</v>
      </c>
      <c r="E1210" t="s">
        <v>200</v>
      </c>
      <c r="F1210" s="58">
        <v>37.9603670891509</v>
      </c>
      <c r="G1210">
        <f t="shared" si="258"/>
        <v>37.9603670891509</v>
      </c>
      <c r="AC1210" t="str">
        <f t="shared" si="254"/>
        <v>8421_Employés civils et agents de service de la Fonction Publique_1</v>
      </c>
      <c r="AD1210" t="str">
        <f>INDEX(PDC!$I$1:$L$33,MATCH('RP2016'!AF1210,PDC!I:I,0),MATCH(PDC!$K$1,PDC!$I$1:$L$1,0))</f>
        <v>Employés civils et agents de service de la Fonction Publique</v>
      </c>
      <c r="AE1210" t="s">
        <v>199</v>
      </c>
      <c r="AF1210" t="s">
        <v>282</v>
      </c>
      <c r="AG1210" t="s">
        <v>159</v>
      </c>
      <c r="AH1210" s="58">
        <v>6796.7144206786397</v>
      </c>
      <c r="AI1210">
        <f t="shared" si="255"/>
        <v>6796.7144206786397</v>
      </c>
      <c r="BE1210" t="str">
        <f t="shared" si="256"/>
        <v>8435_IZ_TP2_SEXE1</v>
      </c>
      <c r="BF1210">
        <v>1</v>
      </c>
      <c r="BG1210" t="s">
        <v>200</v>
      </c>
      <c r="BH1210" t="s">
        <v>219</v>
      </c>
      <c r="BI1210" t="s">
        <v>193</v>
      </c>
      <c r="BJ1210" s="61">
        <v>75.671894664373298</v>
      </c>
      <c r="BK1210" s="61">
        <f t="shared" si="257"/>
        <v>75.671894664373298</v>
      </c>
    </row>
    <row r="1211" spans="1:63" x14ac:dyDescent="0.35">
      <c r="A1211" t="str">
        <f t="shared" si="252"/>
        <v>8414_Télécommunications_1</v>
      </c>
      <c r="B1211" t="str">
        <f>INDEX(PDC!$F$1:$G$40,MATCH('RP2016'!C1211,PDC!F:F,0),MATCH(PDC!$G$1,PDC!$F$1:$G$1,0))</f>
        <v>Télécommunications</v>
      </c>
      <c r="C1211" t="s">
        <v>221</v>
      </c>
      <c r="D1211" t="s">
        <v>145</v>
      </c>
      <c r="E1211" t="s">
        <v>199</v>
      </c>
      <c r="F1211" s="58">
        <v>16.703845746307699</v>
      </c>
      <c r="G1211">
        <f t="shared" si="258"/>
        <v>16.703845746307699</v>
      </c>
      <c r="AC1211" t="str">
        <f t="shared" si="254"/>
        <v>8421_Employés civils et agents de service de la Fonction Publique_2</v>
      </c>
      <c r="AD1211" t="str">
        <f>INDEX(PDC!$I$1:$L$33,MATCH('RP2016'!AF1211,PDC!I:I,0),MATCH(PDC!$K$1,PDC!$I$1:$L$1,0))</f>
        <v>Employés civils et agents de service de la Fonction Publique</v>
      </c>
      <c r="AE1211" t="s">
        <v>200</v>
      </c>
      <c r="AF1211" t="s">
        <v>282</v>
      </c>
      <c r="AG1211" t="s">
        <v>159</v>
      </c>
      <c r="AH1211" s="58">
        <v>25902.823622338299</v>
      </c>
      <c r="AI1211">
        <f t="shared" si="255"/>
        <v>25902.823622338299</v>
      </c>
      <c r="BE1211" t="str">
        <f t="shared" si="256"/>
        <v>8435_JZ_TP1_SEXE1</v>
      </c>
      <c r="BF1211">
        <v>1</v>
      </c>
      <c r="BG1211" t="s">
        <v>199</v>
      </c>
      <c r="BH1211" t="s">
        <v>319</v>
      </c>
      <c r="BI1211" t="s">
        <v>193</v>
      </c>
      <c r="BJ1211" s="61">
        <v>320.29514492909902</v>
      </c>
      <c r="BK1211" s="61">
        <f t="shared" si="257"/>
        <v>320.29514492909902</v>
      </c>
    </row>
    <row r="1212" spans="1:63" x14ac:dyDescent="0.35">
      <c r="A1212" t="str">
        <f t="shared" si="252"/>
        <v>8414_Activités informatiques et services d'information_1</v>
      </c>
      <c r="B1212" t="str">
        <f>INDEX(PDC!$F$1:$G$40,MATCH('RP2016'!C1212,PDC!F:F,0),MATCH(PDC!$G$1,PDC!$F$1:$G$1,0))</f>
        <v>Activités informatiques et services d'information</v>
      </c>
      <c r="C1212" t="s">
        <v>222</v>
      </c>
      <c r="D1212" t="s">
        <v>145</v>
      </c>
      <c r="E1212" t="s">
        <v>199</v>
      </c>
      <c r="F1212" s="58">
        <v>25.309857916960599</v>
      </c>
      <c r="G1212">
        <f t="shared" si="258"/>
        <v>25.309857916960599</v>
      </c>
      <c r="AC1212" t="str">
        <f t="shared" si="254"/>
        <v>8421_Policiers et militaires_1</v>
      </c>
      <c r="AD1212" t="str">
        <f>INDEX(PDC!$I$1:$L$33,MATCH('RP2016'!AF1212,PDC!I:I,0),MATCH(PDC!$K$1,PDC!$I$1:$L$1,0))</f>
        <v>Policiers et militaires</v>
      </c>
      <c r="AE1212" t="s">
        <v>199</v>
      </c>
      <c r="AF1212" t="s">
        <v>283</v>
      </c>
      <c r="AG1212" t="s">
        <v>159</v>
      </c>
      <c r="AH1212" s="58">
        <v>6500.3142876691199</v>
      </c>
      <c r="AI1212">
        <f t="shared" si="255"/>
        <v>6500.3142876691199</v>
      </c>
      <c r="BE1212" t="str">
        <f t="shared" si="256"/>
        <v>8435_JZ_TP2_SEXE1</v>
      </c>
      <c r="BF1212">
        <v>1</v>
      </c>
      <c r="BG1212" t="s">
        <v>200</v>
      </c>
      <c r="BH1212" t="s">
        <v>319</v>
      </c>
      <c r="BI1212" t="s">
        <v>193</v>
      </c>
      <c r="BJ1212" s="61">
        <v>15.024093333058801</v>
      </c>
      <c r="BK1212" s="61">
        <f t="shared" si="257"/>
        <v>15.024093333058801</v>
      </c>
    </row>
    <row r="1213" spans="1:63" x14ac:dyDescent="0.35">
      <c r="A1213" t="str">
        <f t="shared" si="252"/>
        <v>8414_Activités informatiques et services d'information_2</v>
      </c>
      <c r="B1213" t="str">
        <f>INDEX(PDC!$F$1:$G$40,MATCH('RP2016'!C1213,PDC!F:F,0),MATCH(PDC!$G$1,PDC!$F$1:$G$1,0))</f>
        <v>Activités informatiques et services d'information</v>
      </c>
      <c r="C1213" t="s">
        <v>222</v>
      </c>
      <c r="D1213" t="s">
        <v>145</v>
      </c>
      <c r="E1213" t="s">
        <v>200</v>
      </c>
      <c r="F1213" s="58">
        <v>6.7027796918174003</v>
      </c>
      <c r="G1213">
        <f t="shared" si="258"/>
        <v>6.7027796918174003</v>
      </c>
      <c r="AC1213" t="str">
        <f t="shared" si="254"/>
        <v>8421_Policiers et militaires_2</v>
      </c>
      <c r="AD1213" t="str">
        <f>INDEX(PDC!$I$1:$L$33,MATCH('RP2016'!AF1213,PDC!I:I,0),MATCH(PDC!$K$1,PDC!$I$1:$L$1,0))</f>
        <v>Policiers et militaires</v>
      </c>
      <c r="AE1213" t="s">
        <v>200</v>
      </c>
      <c r="AF1213" t="s">
        <v>283</v>
      </c>
      <c r="AG1213" t="s">
        <v>159</v>
      </c>
      <c r="AH1213" s="58">
        <v>1179.7237933896199</v>
      </c>
      <c r="AI1213">
        <f t="shared" si="255"/>
        <v>1179.7237933896199</v>
      </c>
      <c r="BE1213" t="str">
        <f t="shared" si="256"/>
        <v>8435_KZ_TP1_SEXE1</v>
      </c>
      <c r="BF1213">
        <v>1</v>
      </c>
      <c r="BG1213" t="s">
        <v>199</v>
      </c>
      <c r="BH1213" t="s">
        <v>223</v>
      </c>
      <c r="BI1213" t="s">
        <v>193</v>
      </c>
      <c r="BJ1213" s="61">
        <v>275.92856776234402</v>
      </c>
      <c r="BK1213" s="61">
        <f t="shared" si="257"/>
        <v>275.92856776234402</v>
      </c>
    </row>
    <row r="1214" spans="1:63" x14ac:dyDescent="0.35">
      <c r="A1214" t="str">
        <f t="shared" si="252"/>
        <v>8414_Activités financières et d'assurance_1</v>
      </c>
      <c r="B1214" t="str">
        <f>INDEX(PDC!$F$1:$G$40,MATCH('RP2016'!C1214,PDC!F:F,0),MATCH(PDC!$G$1,PDC!$F$1:$G$1,0))</f>
        <v>Activités financières et d'assurance</v>
      </c>
      <c r="C1214" t="s">
        <v>223</v>
      </c>
      <c r="D1214" t="s">
        <v>145</v>
      </c>
      <c r="E1214" t="s">
        <v>199</v>
      </c>
      <c r="F1214" s="58">
        <v>682.05600887757498</v>
      </c>
      <c r="G1214">
        <f t="shared" si="258"/>
        <v>682.05600887757498</v>
      </c>
      <c r="AC1214" t="str">
        <f t="shared" si="254"/>
        <v>8421_Employés administratifs d'entreprise_1</v>
      </c>
      <c r="AD1214" t="str">
        <f>INDEX(PDC!$I$1:$L$33,MATCH('RP2016'!AF1214,PDC!I:I,0),MATCH(PDC!$K$1,PDC!$I$1:$L$1,0))</f>
        <v>Employés administratifs d'entreprise</v>
      </c>
      <c r="AE1214" t="s">
        <v>199</v>
      </c>
      <c r="AF1214" t="s">
        <v>284</v>
      </c>
      <c r="AG1214" t="s">
        <v>159</v>
      </c>
      <c r="AH1214" s="58">
        <v>11570.290346440201</v>
      </c>
      <c r="AI1214">
        <f t="shared" si="255"/>
        <v>11570.290346440201</v>
      </c>
      <c r="BE1214" t="str">
        <f t="shared" si="256"/>
        <v>8435_KZ_TP2_SEXE1</v>
      </c>
      <c r="BF1214">
        <v>1</v>
      </c>
      <c r="BG1214" t="s">
        <v>200</v>
      </c>
      <c r="BH1214" t="s">
        <v>223</v>
      </c>
      <c r="BI1214" t="s">
        <v>193</v>
      </c>
      <c r="BJ1214" s="61">
        <v>9.9113857343291603</v>
      </c>
      <c r="BK1214" s="61">
        <f t="shared" si="257"/>
        <v>9.9113857343291603</v>
      </c>
    </row>
    <row r="1215" spans="1:63" x14ac:dyDescent="0.35">
      <c r="A1215" t="str">
        <f t="shared" si="252"/>
        <v>8414_Activités financières et d'assurance_2</v>
      </c>
      <c r="B1215" t="str">
        <f>INDEX(PDC!$F$1:$G$40,MATCH('RP2016'!C1215,PDC!F:F,0),MATCH(PDC!$G$1,PDC!$F$1:$G$1,0))</f>
        <v>Activités financières et d'assurance</v>
      </c>
      <c r="C1215" t="s">
        <v>223</v>
      </c>
      <c r="D1215" t="s">
        <v>145</v>
      </c>
      <c r="E1215" t="s">
        <v>200</v>
      </c>
      <c r="F1215" s="58">
        <v>630.08534191522301</v>
      </c>
      <c r="G1215">
        <f t="shared" ref="G1215:G1238" si="259">F1215</f>
        <v>630.08534191522301</v>
      </c>
      <c r="AC1215" t="str">
        <f t="shared" si="254"/>
        <v>8421_Employés administratifs d'entreprise_2</v>
      </c>
      <c r="AD1215" t="str">
        <f>INDEX(PDC!$I$1:$L$33,MATCH('RP2016'!AF1215,PDC!I:I,0),MATCH(PDC!$K$1,PDC!$I$1:$L$1,0))</f>
        <v>Employés administratifs d'entreprise</v>
      </c>
      <c r="AE1215" t="s">
        <v>200</v>
      </c>
      <c r="AF1215" t="s">
        <v>284</v>
      </c>
      <c r="AG1215" t="s">
        <v>159</v>
      </c>
      <c r="AH1215" s="58">
        <v>41288.0838660851</v>
      </c>
      <c r="AI1215">
        <f t="shared" si="255"/>
        <v>41288.0838660851</v>
      </c>
      <c r="BE1215" t="str">
        <f t="shared" si="256"/>
        <v>8435_LZ_TP1_SEXE1</v>
      </c>
      <c r="BF1215">
        <v>1</v>
      </c>
      <c r="BG1215" t="s">
        <v>199</v>
      </c>
      <c r="BH1215" t="s">
        <v>224</v>
      </c>
      <c r="BI1215" t="s">
        <v>193</v>
      </c>
      <c r="BJ1215" s="61">
        <v>177.370698547172</v>
      </c>
      <c r="BK1215" s="61">
        <f t="shared" si="257"/>
        <v>177.370698547172</v>
      </c>
    </row>
    <row r="1216" spans="1:63" x14ac:dyDescent="0.35">
      <c r="A1216" t="str">
        <f t="shared" si="252"/>
        <v>8414_Activités immobilières_1</v>
      </c>
      <c r="B1216" t="str">
        <f>INDEX(PDC!$F$1:$G$40,MATCH('RP2016'!C1216,PDC!F:F,0),MATCH(PDC!$G$1,PDC!$F$1:$G$1,0))</f>
        <v>Activités immobilières</v>
      </c>
      <c r="C1216" t="s">
        <v>224</v>
      </c>
      <c r="D1216" t="s">
        <v>145</v>
      </c>
      <c r="E1216" t="s">
        <v>199</v>
      </c>
      <c r="F1216" s="58">
        <v>85.706305162139202</v>
      </c>
      <c r="G1216">
        <f t="shared" si="259"/>
        <v>85.706305162139202</v>
      </c>
      <c r="AC1216" t="str">
        <f t="shared" si="254"/>
        <v>8421_Employés de commerce_1</v>
      </c>
      <c r="AD1216" t="str">
        <f>INDEX(PDC!$I$1:$L$33,MATCH('RP2016'!AF1216,PDC!I:I,0),MATCH(PDC!$K$1,PDC!$I$1:$L$1,0))</f>
        <v>Employés de commerce</v>
      </c>
      <c r="AE1216" t="s">
        <v>199</v>
      </c>
      <c r="AF1216" t="s">
        <v>285</v>
      </c>
      <c r="AG1216" t="s">
        <v>159</v>
      </c>
      <c r="AH1216" s="58">
        <v>9157.0442359979097</v>
      </c>
      <c r="AI1216">
        <f t="shared" si="255"/>
        <v>9157.0442359979097</v>
      </c>
      <c r="BE1216" t="str">
        <f t="shared" si="256"/>
        <v>8435_LZ_TP2_SEXE1</v>
      </c>
      <c r="BF1216">
        <v>1</v>
      </c>
      <c r="BG1216" t="s">
        <v>200</v>
      </c>
      <c r="BH1216" t="s">
        <v>224</v>
      </c>
      <c r="BI1216" t="s">
        <v>193</v>
      </c>
      <c r="BJ1216" s="61">
        <v>12.9191393990425</v>
      </c>
      <c r="BK1216" s="61">
        <f t="shared" si="257"/>
        <v>12.9191393990425</v>
      </c>
    </row>
    <row r="1217" spans="1:63" x14ac:dyDescent="0.35">
      <c r="A1217" t="str">
        <f t="shared" si="252"/>
        <v>8414_Activités immobilières_2</v>
      </c>
      <c r="B1217" t="str">
        <f>INDEX(PDC!$F$1:$G$40,MATCH('RP2016'!C1217,PDC!F:F,0),MATCH(PDC!$G$1,PDC!$F$1:$G$1,0))</f>
        <v>Activités immobilières</v>
      </c>
      <c r="C1217" t="s">
        <v>224</v>
      </c>
      <c r="D1217" t="s">
        <v>145</v>
      </c>
      <c r="E1217" t="s">
        <v>200</v>
      </c>
      <c r="F1217" s="58">
        <v>154.073372252251</v>
      </c>
      <c r="G1217">
        <f t="shared" si="259"/>
        <v>154.073372252251</v>
      </c>
      <c r="AC1217" t="str">
        <f t="shared" si="254"/>
        <v>8421_Employés de commerce_2</v>
      </c>
      <c r="AD1217" t="str">
        <f>INDEX(PDC!$I$1:$L$33,MATCH('RP2016'!AF1217,PDC!I:I,0),MATCH(PDC!$K$1,PDC!$I$1:$L$1,0))</f>
        <v>Employés de commerce</v>
      </c>
      <c r="AE1217" t="s">
        <v>200</v>
      </c>
      <c r="AF1217" t="s">
        <v>285</v>
      </c>
      <c r="AG1217" t="s">
        <v>159</v>
      </c>
      <c r="AH1217" s="58">
        <v>22618.4210680418</v>
      </c>
      <c r="AI1217">
        <f t="shared" si="255"/>
        <v>22618.4210680418</v>
      </c>
      <c r="BE1217" t="str">
        <f t="shared" si="256"/>
        <v>8435_MN_TP1_SEXE1</v>
      </c>
      <c r="BF1217">
        <v>1</v>
      </c>
      <c r="BG1217" t="s">
        <v>199</v>
      </c>
      <c r="BH1217" t="s">
        <v>320</v>
      </c>
      <c r="BI1217" t="s">
        <v>193</v>
      </c>
      <c r="BJ1217" s="61">
        <v>2055.2045794535702</v>
      </c>
      <c r="BK1217" s="61">
        <f t="shared" si="257"/>
        <v>2055.2045794535702</v>
      </c>
    </row>
    <row r="1218" spans="1:63" x14ac:dyDescent="0.35">
      <c r="A1218" t="str">
        <f t="shared" si="252"/>
        <v>8414_Activités juridiques, comptables, de gestion, d'architecture, d'ingénierie, de contrôle et d'analyses techniques_1</v>
      </c>
      <c r="B1218" t="str">
        <f>INDEX(PDC!$F$1:$G$40,MATCH('RP2016'!C1218,PDC!F:F,0),MATCH(PDC!$G$1,PDC!$F$1:$G$1,0))</f>
        <v>Activités juridiques, comptables, de gestion, d'architecture, d'ingénierie, de contrôle et d'analyses techniques</v>
      </c>
      <c r="C1218" t="s">
        <v>225</v>
      </c>
      <c r="D1218" t="s">
        <v>145</v>
      </c>
      <c r="E1218" t="s">
        <v>199</v>
      </c>
      <c r="F1218" s="58">
        <v>480.65366809747798</v>
      </c>
      <c r="G1218">
        <f t="shared" si="259"/>
        <v>480.65366809747798</v>
      </c>
      <c r="AC1218" t="str">
        <f t="shared" si="254"/>
        <v>8421_Personnels des services directs aux particuliers_1</v>
      </c>
      <c r="AD1218" t="str">
        <f>INDEX(PDC!$I$1:$L$33,MATCH('RP2016'!AF1218,PDC!I:I,0),MATCH(PDC!$K$1,PDC!$I$1:$L$1,0))</f>
        <v>Personnels des services directs aux particuliers</v>
      </c>
      <c r="AE1218" t="s">
        <v>199</v>
      </c>
      <c r="AF1218" t="s">
        <v>286</v>
      </c>
      <c r="AG1218" t="s">
        <v>159</v>
      </c>
      <c r="AH1218" s="58">
        <v>7436.37782689711</v>
      </c>
      <c r="AI1218">
        <f t="shared" si="255"/>
        <v>7436.37782689711</v>
      </c>
      <c r="BE1218" t="str">
        <f t="shared" si="256"/>
        <v>8435_MN_TP2_SEXE1</v>
      </c>
      <c r="BF1218">
        <v>1</v>
      </c>
      <c r="BG1218" t="s">
        <v>200</v>
      </c>
      <c r="BH1218" t="s">
        <v>320</v>
      </c>
      <c r="BI1218" t="s">
        <v>193</v>
      </c>
      <c r="BJ1218" s="61">
        <v>326.15174741878201</v>
      </c>
      <c r="BK1218" s="61">
        <f t="shared" si="257"/>
        <v>326.15174741878201</v>
      </c>
    </row>
    <row r="1219" spans="1:63" x14ac:dyDescent="0.35">
      <c r="A1219" t="str">
        <f t="shared" si="252"/>
        <v>8414_Activités juridiques, comptables, de gestion, d'architecture, d'ingénierie, de contrôle et d'analyses techniques_2</v>
      </c>
      <c r="B1219" t="str">
        <f>INDEX(PDC!$F$1:$G$40,MATCH('RP2016'!C1219,PDC!F:F,0),MATCH(PDC!$G$1,PDC!$F$1:$G$1,0))</f>
        <v>Activités juridiques, comptables, de gestion, d'architecture, d'ingénierie, de contrôle et d'analyses techniques</v>
      </c>
      <c r="C1219" t="s">
        <v>225</v>
      </c>
      <c r="D1219" t="s">
        <v>145</v>
      </c>
      <c r="E1219" t="s">
        <v>200</v>
      </c>
      <c r="F1219" s="58">
        <v>609.22446021726</v>
      </c>
      <c r="G1219">
        <f t="shared" si="259"/>
        <v>609.22446021726</v>
      </c>
      <c r="AC1219" t="str">
        <f t="shared" si="254"/>
        <v>8421_Personnels des services directs aux particuliers_2</v>
      </c>
      <c r="AD1219" t="str">
        <f>INDEX(PDC!$I$1:$L$33,MATCH('RP2016'!AF1219,PDC!I:I,0),MATCH(PDC!$K$1,PDC!$I$1:$L$1,0))</f>
        <v>Personnels des services directs aux particuliers</v>
      </c>
      <c r="AE1219" t="s">
        <v>200</v>
      </c>
      <c r="AF1219" t="s">
        <v>286</v>
      </c>
      <c r="AG1219" t="s">
        <v>159</v>
      </c>
      <c r="AH1219" s="58">
        <v>38537.0108737345</v>
      </c>
      <c r="AI1219">
        <f t="shared" si="255"/>
        <v>38537.0108737345</v>
      </c>
      <c r="BE1219" t="str">
        <f t="shared" si="256"/>
        <v>8435_OQ_TP1_SEXE1</v>
      </c>
      <c r="BF1219">
        <v>1</v>
      </c>
      <c r="BG1219" t="s">
        <v>199</v>
      </c>
      <c r="BH1219" t="s">
        <v>321</v>
      </c>
      <c r="BI1219" t="s">
        <v>193</v>
      </c>
      <c r="BJ1219" s="61">
        <v>1544.5571097295399</v>
      </c>
      <c r="BK1219" s="61">
        <f t="shared" si="257"/>
        <v>1544.5571097295399</v>
      </c>
    </row>
    <row r="1220" spans="1:63" x14ac:dyDescent="0.35">
      <c r="A1220" t="str">
        <f t="shared" ref="A1220:A1283" si="260">D1220&amp;"_"&amp;B1220&amp;"_"&amp;E1220</f>
        <v>8414_Recherche-développement scientifique_1</v>
      </c>
      <c r="B1220" t="str">
        <f>INDEX(PDC!$F$1:$G$40,MATCH('RP2016'!C1220,PDC!F:F,0),MATCH(PDC!$G$1,PDC!$F$1:$G$1,0))</f>
        <v>Recherche-développement scientifique</v>
      </c>
      <c r="C1220" t="s">
        <v>226</v>
      </c>
      <c r="D1220" t="s">
        <v>145</v>
      </c>
      <c r="E1220" t="s">
        <v>199</v>
      </c>
      <c r="F1220" s="58">
        <v>10.1840975522404</v>
      </c>
      <c r="G1220">
        <f t="shared" si="259"/>
        <v>10.1840975522404</v>
      </c>
      <c r="AC1220" t="str">
        <f t="shared" si="254"/>
        <v>8421_Ouvriers qualifiés de type industriel_1</v>
      </c>
      <c r="AD1220" t="str">
        <f>INDEX(PDC!$I$1:$L$33,MATCH('RP2016'!AF1220,PDC!I:I,0),MATCH(PDC!$K$1,PDC!$I$1:$L$1,0))</f>
        <v>Ouvriers qualifiés de type industriel</v>
      </c>
      <c r="AE1220" t="s">
        <v>199</v>
      </c>
      <c r="AF1220" t="s">
        <v>287</v>
      </c>
      <c r="AG1220" t="s">
        <v>159</v>
      </c>
      <c r="AH1220" s="58">
        <v>18953.3324473375</v>
      </c>
      <c r="AI1220">
        <f t="shared" si="255"/>
        <v>18953.3324473375</v>
      </c>
      <c r="BE1220" t="str">
        <f t="shared" si="256"/>
        <v>8435_OQ_TP2_SEXE1</v>
      </c>
      <c r="BF1220">
        <v>1</v>
      </c>
      <c r="BG1220" t="s">
        <v>200</v>
      </c>
      <c r="BH1220" t="s">
        <v>321</v>
      </c>
      <c r="BI1220" t="s">
        <v>193</v>
      </c>
      <c r="BJ1220" s="61">
        <v>352.74210175968801</v>
      </c>
      <c r="BK1220" s="61">
        <f t="shared" si="257"/>
        <v>352.74210175968801</v>
      </c>
    </row>
    <row r="1221" spans="1:63" x14ac:dyDescent="0.35">
      <c r="A1221" t="str">
        <f t="shared" si="260"/>
        <v>8414_Autres activités spécialisées, scientifiques et techniques_1</v>
      </c>
      <c r="B1221" t="str">
        <f>INDEX(PDC!$F$1:$G$40,MATCH('RP2016'!C1221,PDC!F:F,0),MATCH(PDC!$G$1,PDC!$F$1:$G$1,0))</f>
        <v>Autres activités spécialisées, scientifiques et techniques</v>
      </c>
      <c r="C1221" t="s">
        <v>227</v>
      </c>
      <c r="D1221" t="s">
        <v>145</v>
      </c>
      <c r="E1221" t="s">
        <v>199</v>
      </c>
      <c r="F1221" s="58">
        <v>31.477684936581799</v>
      </c>
      <c r="G1221">
        <f t="shared" si="259"/>
        <v>31.477684936581799</v>
      </c>
      <c r="AC1221" t="str">
        <f t="shared" ref="AC1221:AC1284" si="261">AG1221&amp;"_"&amp;AD1221&amp;"_"&amp;AE1221</f>
        <v>8421_Ouvriers qualifiés de type industriel_2</v>
      </c>
      <c r="AD1221" t="str">
        <f>INDEX(PDC!$I$1:$L$33,MATCH('RP2016'!AF1221,PDC!I:I,0),MATCH(PDC!$K$1,PDC!$I$1:$L$1,0))</f>
        <v>Ouvriers qualifiés de type industriel</v>
      </c>
      <c r="AE1221" t="s">
        <v>200</v>
      </c>
      <c r="AF1221" t="s">
        <v>287</v>
      </c>
      <c r="AG1221" t="s">
        <v>159</v>
      </c>
      <c r="AH1221" s="58">
        <v>2866.6918598041898</v>
      </c>
      <c r="AI1221">
        <f t="shared" ref="AI1221:AI1284" si="262">IF(AH1221&lt;5,"(s)",AH1221)</f>
        <v>2866.6918598041898</v>
      </c>
      <c r="BE1221" t="str">
        <f t="shared" ref="BE1221:BE1284" si="263">BI1221&amp;"_"&amp;BH1221&amp;"_TP"&amp;BG1221&amp;"_SEXE"&amp;BF1221</f>
        <v>8435_RU_TP1_SEXE1</v>
      </c>
      <c r="BF1221">
        <v>1</v>
      </c>
      <c r="BG1221" t="s">
        <v>199</v>
      </c>
      <c r="BH1221" t="s">
        <v>322</v>
      </c>
      <c r="BI1221" t="s">
        <v>193</v>
      </c>
      <c r="BJ1221" s="61">
        <v>423.56227301974599</v>
      </c>
      <c r="BK1221" s="61">
        <f t="shared" ref="BK1221:BK1284" si="264">IF(BJ1221&lt;5,"(s)",BJ1221)</f>
        <v>423.56227301974599</v>
      </c>
    </row>
    <row r="1222" spans="1:63" x14ac:dyDescent="0.35">
      <c r="A1222" t="str">
        <f t="shared" si="260"/>
        <v>8414_Autres activités spécialisées, scientifiques et techniques_2</v>
      </c>
      <c r="B1222" t="str">
        <f>INDEX(PDC!$F$1:$G$40,MATCH('RP2016'!C1222,PDC!F:F,0),MATCH(PDC!$G$1,PDC!$F$1:$G$1,0))</f>
        <v>Autres activités spécialisées, scientifiques et techniques</v>
      </c>
      <c r="C1222" t="s">
        <v>227</v>
      </c>
      <c r="D1222" t="s">
        <v>145</v>
      </c>
      <c r="E1222" t="s">
        <v>200</v>
      </c>
      <c r="F1222" s="58">
        <v>49.122141087696903</v>
      </c>
      <c r="G1222">
        <f t="shared" si="259"/>
        <v>49.122141087696903</v>
      </c>
      <c r="AC1222" t="str">
        <f t="shared" si="261"/>
        <v>8421_Ouvriers qualifiés de type artisanal_1</v>
      </c>
      <c r="AD1222" t="str">
        <f>INDEX(PDC!$I$1:$L$33,MATCH('RP2016'!AF1222,PDC!I:I,0),MATCH(PDC!$K$1,PDC!$I$1:$L$1,0))</f>
        <v>Ouvriers qualifiés de type artisanal</v>
      </c>
      <c r="AE1222" t="s">
        <v>199</v>
      </c>
      <c r="AF1222" t="s">
        <v>107</v>
      </c>
      <c r="AG1222" t="s">
        <v>159</v>
      </c>
      <c r="AH1222" s="58">
        <v>24396.288706525</v>
      </c>
      <c r="AI1222">
        <f t="shared" si="262"/>
        <v>24396.288706525</v>
      </c>
      <c r="BE1222" t="str">
        <f t="shared" si="263"/>
        <v>8435_RU_TP2_SEXE1</v>
      </c>
      <c r="BF1222">
        <v>1</v>
      </c>
      <c r="BG1222" t="s">
        <v>200</v>
      </c>
      <c r="BH1222" t="s">
        <v>322</v>
      </c>
      <c r="BI1222" t="s">
        <v>193</v>
      </c>
      <c r="BJ1222" s="61">
        <v>165.873680325452</v>
      </c>
      <c r="BK1222" s="61">
        <f t="shared" si="264"/>
        <v>165.873680325452</v>
      </c>
    </row>
    <row r="1223" spans="1:63" x14ac:dyDescent="0.35">
      <c r="A1223" t="str">
        <f t="shared" si="260"/>
        <v>8414_Activités de services administratifs et de soutien_1</v>
      </c>
      <c r="B1223" t="str">
        <f>INDEX(PDC!$F$1:$G$40,MATCH('RP2016'!C1223,PDC!F:F,0),MATCH(PDC!$G$1,PDC!$F$1:$G$1,0))</f>
        <v>Activités de services administratifs et de soutien</v>
      </c>
      <c r="C1223" t="s">
        <v>228</v>
      </c>
      <c r="D1223" t="s">
        <v>145</v>
      </c>
      <c r="E1223" t="s">
        <v>199</v>
      </c>
      <c r="F1223" s="58">
        <v>1033.34321896136</v>
      </c>
      <c r="G1223">
        <f t="shared" si="259"/>
        <v>1033.34321896136</v>
      </c>
      <c r="AC1223" t="str">
        <f t="shared" si="261"/>
        <v>8421_Ouvriers qualifiés de type artisanal_2</v>
      </c>
      <c r="AD1223" t="str">
        <f>INDEX(PDC!$I$1:$L$33,MATCH('RP2016'!AF1223,PDC!I:I,0),MATCH(PDC!$K$1,PDC!$I$1:$L$1,0))</f>
        <v>Ouvriers qualifiés de type artisanal</v>
      </c>
      <c r="AE1223" t="s">
        <v>200</v>
      </c>
      <c r="AF1223" t="s">
        <v>107</v>
      </c>
      <c r="AG1223" t="s">
        <v>159</v>
      </c>
      <c r="AH1223" s="58">
        <v>3546.8505077487998</v>
      </c>
      <c r="AI1223">
        <f t="shared" si="262"/>
        <v>3546.8505077487998</v>
      </c>
      <c r="BE1223" t="str">
        <f t="shared" si="263"/>
        <v>0055_AZ_TPTotal Hommes_SEXE1</v>
      </c>
      <c r="BF1223">
        <v>1</v>
      </c>
      <c r="BG1223" s="77" t="s">
        <v>345</v>
      </c>
      <c r="BH1223" t="s">
        <v>198</v>
      </c>
      <c r="BI1223" t="s">
        <v>125</v>
      </c>
      <c r="BJ1223" s="61">
        <v>293.14040538980402</v>
      </c>
      <c r="BK1223" s="61">
        <f t="shared" si="264"/>
        <v>293.14040538980402</v>
      </c>
    </row>
    <row r="1224" spans="1:63" x14ac:dyDescent="0.35">
      <c r="A1224" t="str">
        <f t="shared" si="260"/>
        <v>8414_Activités de services administratifs et de soutien_2</v>
      </c>
      <c r="B1224" t="str">
        <f>INDEX(PDC!$F$1:$G$40,MATCH('RP2016'!C1224,PDC!F:F,0),MATCH(PDC!$G$1,PDC!$F$1:$G$1,0))</f>
        <v>Activités de services administratifs et de soutien</v>
      </c>
      <c r="C1224" t="s">
        <v>228</v>
      </c>
      <c r="D1224" t="s">
        <v>145</v>
      </c>
      <c r="E1224" t="s">
        <v>200</v>
      </c>
      <c r="F1224" s="58">
        <v>1190.7983151139099</v>
      </c>
      <c r="G1224">
        <f t="shared" si="259"/>
        <v>1190.7983151139099</v>
      </c>
      <c r="AC1224" t="str">
        <f t="shared" si="261"/>
        <v>8421_Chauffeurs_1</v>
      </c>
      <c r="AD1224" t="str">
        <f>INDEX(PDC!$I$1:$L$33,MATCH('RP2016'!AF1224,PDC!I:I,0),MATCH(PDC!$K$1,PDC!$I$1:$L$1,0))</f>
        <v>Chauffeurs</v>
      </c>
      <c r="AE1224" t="s">
        <v>199</v>
      </c>
      <c r="AF1224" t="s">
        <v>288</v>
      </c>
      <c r="AG1224" t="s">
        <v>159</v>
      </c>
      <c r="AH1224" s="58">
        <v>17479.1670474651</v>
      </c>
      <c r="AI1224">
        <f t="shared" si="262"/>
        <v>17479.1670474651</v>
      </c>
      <c r="BE1224" t="str">
        <f t="shared" si="263"/>
        <v>0055_C1_TPTotal Hommes_SEXE1</v>
      </c>
      <c r="BF1224">
        <v>1</v>
      </c>
      <c r="BG1224" s="77" t="s">
        <v>345</v>
      </c>
      <c r="BH1224" t="s">
        <v>314</v>
      </c>
      <c r="BI1224" t="s">
        <v>125</v>
      </c>
      <c r="BJ1224" s="61">
        <v>233.50674836852701</v>
      </c>
      <c r="BK1224" s="61">
        <f t="shared" si="264"/>
        <v>233.50674836852701</v>
      </c>
    </row>
    <row r="1225" spans="1:63" x14ac:dyDescent="0.35">
      <c r="A1225" t="str">
        <f t="shared" si="260"/>
        <v>8414_Administration publique_1</v>
      </c>
      <c r="B1225" t="str">
        <f>INDEX(PDC!$F$1:$G$40,MATCH('RP2016'!C1225,PDC!F:F,0),MATCH(PDC!$G$1,PDC!$F$1:$G$1,0))</f>
        <v>Administration publique</v>
      </c>
      <c r="C1225" t="s">
        <v>229</v>
      </c>
      <c r="D1225" t="s">
        <v>145</v>
      </c>
      <c r="E1225" t="s">
        <v>199</v>
      </c>
      <c r="F1225" s="58">
        <v>322.40187550803898</v>
      </c>
      <c r="G1225">
        <f t="shared" si="259"/>
        <v>322.40187550803898</v>
      </c>
      <c r="AC1225" t="str">
        <f t="shared" si="261"/>
        <v>8421_Chauffeurs_2</v>
      </c>
      <c r="AD1225" t="str">
        <f>INDEX(PDC!$I$1:$L$33,MATCH('RP2016'!AF1225,PDC!I:I,0),MATCH(PDC!$K$1,PDC!$I$1:$L$1,0))</f>
        <v>Chauffeurs</v>
      </c>
      <c r="AE1225" t="s">
        <v>200</v>
      </c>
      <c r="AF1225" t="s">
        <v>288</v>
      </c>
      <c r="AG1225" t="s">
        <v>159</v>
      </c>
      <c r="AH1225" s="58">
        <v>1209.2861792537301</v>
      </c>
      <c r="AI1225">
        <f t="shared" si="262"/>
        <v>1209.2861792537301</v>
      </c>
      <c r="BE1225" t="str">
        <f t="shared" si="263"/>
        <v>0055_C3_TPTotal Hommes_SEXE1</v>
      </c>
      <c r="BF1225">
        <v>1</v>
      </c>
      <c r="BG1225" s="77" t="s">
        <v>345</v>
      </c>
      <c r="BH1225" t="s">
        <v>315</v>
      </c>
      <c r="BI1225" t="s">
        <v>125</v>
      </c>
      <c r="BJ1225" s="61">
        <v>125.29054097570101</v>
      </c>
      <c r="BK1225" s="61">
        <f t="shared" si="264"/>
        <v>125.29054097570101</v>
      </c>
    </row>
    <row r="1226" spans="1:63" x14ac:dyDescent="0.35">
      <c r="A1226" t="str">
        <f t="shared" si="260"/>
        <v>8414_Administration publique_2</v>
      </c>
      <c r="B1226" t="str">
        <f>INDEX(PDC!$F$1:$G$40,MATCH('RP2016'!C1226,PDC!F:F,0),MATCH(PDC!$G$1,PDC!$F$1:$G$1,0))</f>
        <v>Administration publique</v>
      </c>
      <c r="C1226" t="s">
        <v>229</v>
      </c>
      <c r="D1226" t="s">
        <v>145</v>
      </c>
      <c r="E1226" t="s">
        <v>200</v>
      </c>
      <c r="F1226" s="58">
        <v>330.27907679581</v>
      </c>
      <c r="G1226">
        <f t="shared" si="259"/>
        <v>330.27907679581</v>
      </c>
      <c r="AC1226" t="str">
        <f t="shared" si="261"/>
        <v>8421_Ouvriers qualifiés de la manutention, du magasinage et du transport_1</v>
      </c>
      <c r="AD1226" t="str">
        <f>INDEX(PDC!$I$1:$L$33,MATCH('RP2016'!AF1226,PDC!I:I,0),MATCH(PDC!$K$1,PDC!$I$1:$L$1,0))</f>
        <v>Ouvriers qualifiés de la manutention, du magasinage et du transport</v>
      </c>
      <c r="AE1226" t="s">
        <v>199</v>
      </c>
      <c r="AF1226" t="s">
        <v>289</v>
      </c>
      <c r="AG1226" t="s">
        <v>159</v>
      </c>
      <c r="AH1226" s="58">
        <v>10452.6588628302</v>
      </c>
      <c r="AI1226">
        <f t="shared" si="262"/>
        <v>10452.6588628302</v>
      </c>
      <c r="BE1226" t="str">
        <f t="shared" si="263"/>
        <v>0055_C4_TPTotal Hommes_SEXE1</v>
      </c>
      <c r="BF1226">
        <v>1</v>
      </c>
      <c r="BG1226" s="77" t="s">
        <v>345</v>
      </c>
      <c r="BH1226" t="s">
        <v>316</v>
      </c>
      <c r="BI1226" t="s">
        <v>125</v>
      </c>
      <c r="BJ1226" s="61">
        <v>15.7413509023994</v>
      </c>
      <c r="BK1226" s="61">
        <f t="shared" si="264"/>
        <v>15.7413509023994</v>
      </c>
    </row>
    <row r="1227" spans="1:63" x14ac:dyDescent="0.35">
      <c r="A1227" t="str">
        <f t="shared" si="260"/>
        <v>8414_Enseignement_1</v>
      </c>
      <c r="B1227" t="str">
        <f>INDEX(PDC!$F$1:$G$40,MATCH('RP2016'!C1227,PDC!F:F,0),MATCH(PDC!$G$1,PDC!$F$1:$G$1,0))</f>
        <v>Enseignement</v>
      </c>
      <c r="C1227" t="s">
        <v>230</v>
      </c>
      <c r="D1227" t="s">
        <v>145</v>
      </c>
      <c r="E1227" t="s">
        <v>199</v>
      </c>
      <c r="F1227" s="58">
        <v>249.521034221447</v>
      </c>
      <c r="G1227">
        <f t="shared" si="259"/>
        <v>249.521034221447</v>
      </c>
      <c r="AC1227" t="str">
        <f t="shared" si="261"/>
        <v>8421_Ouvriers qualifiés de la manutention, du magasinage et du transport_2</v>
      </c>
      <c r="AD1227" t="str">
        <f>INDEX(PDC!$I$1:$L$33,MATCH('RP2016'!AF1227,PDC!I:I,0),MATCH(PDC!$K$1,PDC!$I$1:$L$1,0))</f>
        <v>Ouvriers qualifiés de la manutention, du magasinage et du transport</v>
      </c>
      <c r="AE1227" t="s">
        <v>200</v>
      </c>
      <c r="AF1227" t="s">
        <v>289</v>
      </c>
      <c r="AG1227" t="s">
        <v>159</v>
      </c>
      <c r="AH1227" s="58">
        <v>1315.23157399913</v>
      </c>
      <c r="AI1227">
        <f t="shared" si="262"/>
        <v>1315.23157399913</v>
      </c>
      <c r="BE1227" t="str">
        <f t="shared" si="263"/>
        <v>0055_C5_TPTotal Hommes_SEXE1</v>
      </c>
      <c r="BF1227">
        <v>1</v>
      </c>
      <c r="BG1227" s="77" t="s">
        <v>345</v>
      </c>
      <c r="BH1227" t="s">
        <v>317</v>
      </c>
      <c r="BI1227" t="s">
        <v>125</v>
      </c>
      <c r="BJ1227" s="61">
        <v>3288.7693681855699</v>
      </c>
      <c r="BK1227" s="61">
        <f t="shared" si="264"/>
        <v>3288.7693681855699</v>
      </c>
    </row>
    <row r="1228" spans="1:63" x14ac:dyDescent="0.35">
      <c r="A1228" t="str">
        <f t="shared" si="260"/>
        <v>8414_Enseignement_2</v>
      </c>
      <c r="B1228" t="str">
        <f>INDEX(PDC!$F$1:$G$40,MATCH('RP2016'!C1228,PDC!F:F,0),MATCH(PDC!$G$1,PDC!$F$1:$G$1,0))</f>
        <v>Enseignement</v>
      </c>
      <c r="C1228" t="s">
        <v>230</v>
      </c>
      <c r="D1228" t="s">
        <v>145</v>
      </c>
      <c r="E1228" t="s">
        <v>200</v>
      </c>
      <c r="F1228" s="58">
        <v>541.61334190629498</v>
      </c>
      <c r="G1228">
        <f t="shared" si="259"/>
        <v>541.61334190629498</v>
      </c>
      <c r="AC1228" t="str">
        <f t="shared" si="261"/>
        <v>8421_Ouvriers non qualifiés de type industriel_1</v>
      </c>
      <c r="AD1228" t="str">
        <f>INDEX(PDC!$I$1:$L$33,MATCH('RP2016'!AF1228,PDC!I:I,0),MATCH(PDC!$K$1,PDC!$I$1:$L$1,0))</f>
        <v>Ouvriers non qualifiés de type industriel</v>
      </c>
      <c r="AE1228" t="s">
        <v>199</v>
      </c>
      <c r="AF1228" t="s">
        <v>290</v>
      </c>
      <c r="AG1228" t="s">
        <v>159</v>
      </c>
      <c r="AH1228" s="58">
        <v>20378.810577381999</v>
      </c>
      <c r="AI1228">
        <f t="shared" si="262"/>
        <v>20378.810577381999</v>
      </c>
      <c r="BE1228" t="str">
        <f t="shared" si="263"/>
        <v>0055_DE_TPTotal Hommes_SEXE1</v>
      </c>
      <c r="BF1228">
        <v>1</v>
      </c>
      <c r="BG1228" s="77" t="s">
        <v>345</v>
      </c>
      <c r="BH1228" t="s">
        <v>318</v>
      </c>
      <c r="BI1228" t="s">
        <v>125</v>
      </c>
      <c r="BJ1228" s="61">
        <v>1810.4620641265601</v>
      </c>
      <c r="BK1228" s="61">
        <f t="shared" si="264"/>
        <v>1810.4620641265601</v>
      </c>
    </row>
    <row r="1229" spans="1:63" x14ac:dyDescent="0.35">
      <c r="A1229" t="str">
        <f t="shared" si="260"/>
        <v>8414_Activités pour la santé humaine_1</v>
      </c>
      <c r="B1229" t="str">
        <f>INDEX(PDC!$F$1:$G$40,MATCH('RP2016'!C1229,PDC!F:F,0),MATCH(PDC!$G$1,PDC!$F$1:$G$1,0))</f>
        <v>Activités pour la santé humaine</v>
      </c>
      <c r="C1229" t="s">
        <v>231</v>
      </c>
      <c r="D1229" t="s">
        <v>145</v>
      </c>
      <c r="E1229" t="s">
        <v>199</v>
      </c>
      <c r="F1229" s="58">
        <v>112.83012513662599</v>
      </c>
      <c r="G1229">
        <f t="shared" si="259"/>
        <v>112.83012513662599</v>
      </c>
      <c r="AC1229" t="str">
        <f t="shared" si="261"/>
        <v>8421_Ouvriers non qualifiés de type industriel_2</v>
      </c>
      <c r="AD1229" t="str">
        <f>INDEX(PDC!$I$1:$L$33,MATCH('RP2016'!AF1229,PDC!I:I,0),MATCH(PDC!$K$1,PDC!$I$1:$L$1,0))</f>
        <v>Ouvriers non qualifiés de type industriel</v>
      </c>
      <c r="AE1229" t="s">
        <v>200</v>
      </c>
      <c r="AF1229" t="s">
        <v>290</v>
      </c>
      <c r="AG1229" t="s">
        <v>159</v>
      </c>
      <c r="AH1229" s="58">
        <v>6440.1572197188498</v>
      </c>
      <c r="AI1229">
        <f t="shared" si="262"/>
        <v>6440.1572197188498</v>
      </c>
      <c r="BE1229" t="str">
        <f t="shared" si="263"/>
        <v>0055_FZ_TPTotal Hommes_SEXE1</v>
      </c>
      <c r="BF1229">
        <v>1</v>
      </c>
      <c r="BG1229" s="77" t="s">
        <v>345</v>
      </c>
      <c r="BH1229" t="s">
        <v>216</v>
      </c>
      <c r="BI1229" t="s">
        <v>125</v>
      </c>
      <c r="BJ1229" s="61">
        <v>1291.9916672157699</v>
      </c>
      <c r="BK1229" s="61">
        <f t="shared" si="264"/>
        <v>1291.9916672157699</v>
      </c>
    </row>
    <row r="1230" spans="1:63" x14ac:dyDescent="0.35">
      <c r="A1230" t="str">
        <f t="shared" si="260"/>
        <v>8414_Activités pour la santé humaine_2</v>
      </c>
      <c r="B1230" t="str">
        <f>INDEX(PDC!$F$1:$G$40,MATCH('RP2016'!C1230,PDC!F:F,0),MATCH(PDC!$G$1,PDC!$F$1:$G$1,0))</f>
        <v>Activités pour la santé humaine</v>
      </c>
      <c r="C1230" t="s">
        <v>231</v>
      </c>
      <c r="D1230" t="s">
        <v>145</v>
      </c>
      <c r="E1230" t="s">
        <v>200</v>
      </c>
      <c r="F1230" s="58">
        <v>495.71928118812798</v>
      </c>
      <c r="G1230">
        <f t="shared" si="259"/>
        <v>495.71928118812798</v>
      </c>
      <c r="AC1230" t="str">
        <f t="shared" si="261"/>
        <v>8421_Ouvriers non qualifiés de type artisanal_1</v>
      </c>
      <c r="AD1230" t="str">
        <f>INDEX(PDC!$I$1:$L$33,MATCH('RP2016'!AF1230,PDC!I:I,0),MATCH(PDC!$K$1,PDC!$I$1:$L$1,0))</f>
        <v>Ouvriers non qualifiés de type artisanal</v>
      </c>
      <c r="AE1230" t="s">
        <v>199</v>
      </c>
      <c r="AF1230" t="s">
        <v>291</v>
      </c>
      <c r="AG1230" t="s">
        <v>159</v>
      </c>
      <c r="AH1230" s="58">
        <v>15252.060604211099</v>
      </c>
      <c r="AI1230">
        <f t="shared" si="262"/>
        <v>15252.060604211099</v>
      </c>
      <c r="BE1230" t="str">
        <f t="shared" si="263"/>
        <v>0055_GZ_TPTotal Hommes_SEXE1</v>
      </c>
      <c r="BF1230">
        <v>1</v>
      </c>
      <c r="BG1230" s="77" t="s">
        <v>345</v>
      </c>
      <c r="BH1230" t="s">
        <v>217</v>
      </c>
      <c r="BI1230" t="s">
        <v>125</v>
      </c>
      <c r="BJ1230" s="61">
        <v>847.46942093462496</v>
      </c>
      <c r="BK1230" s="61">
        <f t="shared" si="264"/>
        <v>847.46942093462496</v>
      </c>
    </row>
    <row r="1231" spans="1:63" x14ac:dyDescent="0.35">
      <c r="A1231" t="str">
        <f t="shared" si="260"/>
        <v>8414_Hébergement médico-social et social et action sociale sans hébergement_1</v>
      </c>
      <c r="B1231" t="str">
        <f>INDEX(PDC!$F$1:$G$40,MATCH('RP2016'!C1231,PDC!F:F,0),MATCH(PDC!$G$1,PDC!$F$1:$G$1,0))</f>
        <v>Hébergement médico-social et social et action sociale sans hébergement</v>
      </c>
      <c r="C1231" t="s">
        <v>232</v>
      </c>
      <c r="D1231" t="s">
        <v>145</v>
      </c>
      <c r="E1231" t="s">
        <v>199</v>
      </c>
      <c r="F1231" s="58">
        <v>292.55710182069902</v>
      </c>
      <c r="G1231">
        <f t="shared" si="259"/>
        <v>292.55710182069902</v>
      </c>
      <c r="AC1231" t="str">
        <f t="shared" si="261"/>
        <v>8421_Ouvriers non qualifiés de type artisanal_2</v>
      </c>
      <c r="AD1231" t="str">
        <f>INDEX(PDC!$I$1:$L$33,MATCH('RP2016'!AF1231,PDC!I:I,0),MATCH(PDC!$K$1,PDC!$I$1:$L$1,0))</f>
        <v>Ouvriers non qualifiés de type artisanal</v>
      </c>
      <c r="AE1231" t="s">
        <v>200</v>
      </c>
      <c r="AF1231" t="s">
        <v>291</v>
      </c>
      <c r="AG1231" t="s">
        <v>159</v>
      </c>
      <c r="AH1231" s="58">
        <v>6696.9021414574499</v>
      </c>
      <c r="AI1231">
        <f t="shared" si="262"/>
        <v>6696.9021414574499</v>
      </c>
      <c r="BE1231" t="str">
        <f t="shared" si="263"/>
        <v>0055_HZ_TPTotal Hommes_SEXE1</v>
      </c>
      <c r="BF1231">
        <v>1</v>
      </c>
      <c r="BG1231" s="77" t="s">
        <v>345</v>
      </c>
      <c r="BH1231" t="s">
        <v>218</v>
      </c>
      <c r="BI1231" t="s">
        <v>125</v>
      </c>
      <c r="BJ1231" s="61">
        <v>561.89930840007003</v>
      </c>
      <c r="BK1231" s="61">
        <f t="shared" si="264"/>
        <v>561.89930840007003</v>
      </c>
    </row>
    <row r="1232" spans="1:63" x14ac:dyDescent="0.35">
      <c r="A1232" t="str">
        <f t="shared" si="260"/>
        <v>8414_Hébergement médico-social et social et action sociale sans hébergement_2</v>
      </c>
      <c r="B1232" t="str">
        <f>INDEX(PDC!$F$1:$G$40,MATCH('RP2016'!C1232,PDC!F:F,0),MATCH(PDC!$G$1,PDC!$F$1:$G$1,0))</f>
        <v>Hébergement médico-social et social et action sociale sans hébergement</v>
      </c>
      <c r="C1232" t="s">
        <v>232</v>
      </c>
      <c r="D1232" t="s">
        <v>145</v>
      </c>
      <c r="E1232" t="s">
        <v>200</v>
      </c>
      <c r="F1232" s="58">
        <v>1450.3815379461701</v>
      </c>
      <c r="G1232">
        <f t="shared" si="259"/>
        <v>1450.3815379461701</v>
      </c>
      <c r="AC1232" t="str">
        <f t="shared" si="261"/>
        <v>8421_Ouvriers agricoles_1</v>
      </c>
      <c r="AD1232" t="str">
        <f>INDEX(PDC!$I$1:$L$33,MATCH('RP2016'!AF1232,PDC!I:I,0),MATCH(PDC!$K$1,PDC!$I$1:$L$1,0))</f>
        <v>Ouvriers agricoles</v>
      </c>
      <c r="AE1232" t="s">
        <v>199</v>
      </c>
      <c r="AF1232" t="s">
        <v>109</v>
      </c>
      <c r="AG1232" t="s">
        <v>159</v>
      </c>
      <c r="AH1232" s="58">
        <v>987.06103077275202</v>
      </c>
      <c r="AI1232">
        <f t="shared" si="262"/>
        <v>987.06103077275202</v>
      </c>
      <c r="BE1232" t="str">
        <f t="shared" si="263"/>
        <v>0055_IZ_TPTotal Hommes_SEXE1</v>
      </c>
      <c r="BF1232">
        <v>1</v>
      </c>
      <c r="BG1232" s="77" t="s">
        <v>345</v>
      </c>
      <c r="BH1232" t="s">
        <v>219</v>
      </c>
      <c r="BI1232" t="s">
        <v>125</v>
      </c>
      <c r="BJ1232" s="61">
        <v>213.663677125898</v>
      </c>
      <c r="BK1232" s="61">
        <f t="shared" si="264"/>
        <v>213.663677125898</v>
      </c>
    </row>
    <row r="1233" spans="1:63" x14ac:dyDescent="0.35">
      <c r="A1233" t="str">
        <f t="shared" si="260"/>
        <v>8414_Arts, spectacles et activités récréatives_1</v>
      </c>
      <c r="B1233" t="str">
        <f>INDEX(PDC!$F$1:$G$40,MATCH('RP2016'!C1233,PDC!F:F,0),MATCH(PDC!$G$1,PDC!$F$1:$G$1,0))</f>
        <v>Arts, spectacles et activités récréatives</v>
      </c>
      <c r="C1233" t="s">
        <v>233</v>
      </c>
      <c r="D1233" t="s">
        <v>145</v>
      </c>
      <c r="E1233" t="s">
        <v>199</v>
      </c>
      <c r="F1233" s="58">
        <v>94.063672481483096</v>
      </c>
      <c r="G1233">
        <f t="shared" si="259"/>
        <v>94.063672481483096</v>
      </c>
      <c r="AC1233" t="str">
        <f t="shared" si="261"/>
        <v>8421_Ouvriers agricoles_2</v>
      </c>
      <c r="AD1233" t="str">
        <f>INDEX(PDC!$I$1:$L$33,MATCH('RP2016'!AF1233,PDC!I:I,0),MATCH(PDC!$K$1,PDC!$I$1:$L$1,0))</f>
        <v>Ouvriers agricoles</v>
      </c>
      <c r="AE1233" t="s">
        <v>200</v>
      </c>
      <c r="AF1233" t="s">
        <v>109</v>
      </c>
      <c r="AG1233" t="s">
        <v>159</v>
      </c>
      <c r="AH1233" s="58">
        <v>396.271212631482</v>
      </c>
      <c r="AI1233">
        <f t="shared" si="262"/>
        <v>396.271212631482</v>
      </c>
      <c r="BE1233" t="str">
        <f t="shared" si="263"/>
        <v>0055_JZ_TPTotal Hommes_SEXE1</v>
      </c>
      <c r="BF1233">
        <v>1</v>
      </c>
      <c r="BG1233" s="77" t="s">
        <v>345</v>
      </c>
      <c r="BH1233" t="s">
        <v>319</v>
      </c>
      <c r="BI1233" t="s">
        <v>125</v>
      </c>
      <c r="BJ1233" s="61">
        <v>72.679834915667897</v>
      </c>
      <c r="BK1233" s="61">
        <f t="shared" si="264"/>
        <v>72.679834915667897</v>
      </c>
    </row>
    <row r="1234" spans="1:63" x14ac:dyDescent="0.35">
      <c r="A1234" t="str">
        <f t="shared" si="260"/>
        <v>8414_Arts, spectacles et activités récréatives_2</v>
      </c>
      <c r="B1234" t="str">
        <f>INDEX(PDC!$F$1:$G$40,MATCH('RP2016'!C1234,PDC!F:F,0),MATCH(PDC!$G$1,PDC!$F$1:$G$1,0))</f>
        <v>Arts, spectacles et activités récréatives</v>
      </c>
      <c r="C1234" t="s">
        <v>233</v>
      </c>
      <c r="D1234" t="s">
        <v>145</v>
      </c>
      <c r="E1234" t="s">
        <v>200</v>
      </c>
      <c r="F1234" s="58">
        <v>44.201194619419397</v>
      </c>
      <c r="G1234">
        <f t="shared" si="259"/>
        <v>44.201194619419397</v>
      </c>
      <c r="AC1234" t="str">
        <f t="shared" si="261"/>
        <v>8422_Professions libérales*_1</v>
      </c>
      <c r="AD1234" t="str">
        <f>INDEX(PDC!$I$1:$L$33,MATCH('RP2016'!AF1234,PDC!I:I,0),MATCH(PDC!$K$1,PDC!$I$1:$L$1,0))</f>
        <v>Professions libérales*</v>
      </c>
      <c r="AE1234" t="s">
        <v>199</v>
      </c>
      <c r="AF1234" t="s">
        <v>273</v>
      </c>
      <c r="AG1234" t="s">
        <v>163</v>
      </c>
      <c r="AH1234" s="58">
        <v>8.2671832927214908</v>
      </c>
      <c r="AI1234">
        <f t="shared" si="262"/>
        <v>8.2671832927214908</v>
      </c>
      <c r="BE1234" t="str">
        <f t="shared" si="263"/>
        <v>0055_KZ_TPTotal Hommes_SEXE1</v>
      </c>
      <c r="BF1234">
        <v>1</v>
      </c>
      <c r="BG1234" s="77" t="s">
        <v>345</v>
      </c>
      <c r="BH1234" t="s">
        <v>223</v>
      </c>
      <c r="BI1234" t="s">
        <v>125</v>
      </c>
      <c r="BJ1234" s="61">
        <v>106.250385769126</v>
      </c>
      <c r="BK1234" s="61">
        <f t="shared" si="264"/>
        <v>106.250385769126</v>
      </c>
    </row>
    <row r="1235" spans="1:63" x14ac:dyDescent="0.35">
      <c r="A1235" t="str">
        <f t="shared" si="260"/>
        <v>8414_Autres activités de services _1</v>
      </c>
      <c r="B1235" t="str">
        <f>INDEX(PDC!$F$1:$G$40,MATCH('RP2016'!C1235,PDC!F:F,0),MATCH(PDC!$G$1,PDC!$F$1:$G$1,0))</f>
        <v xml:space="preserve">Autres activités de services </v>
      </c>
      <c r="C1235" t="s">
        <v>234</v>
      </c>
      <c r="D1235" t="s">
        <v>145</v>
      </c>
      <c r="E1235" t="s">
        <v>199</v>
      </c>
      <c r="F1235" s="58">
        <v>160.599503590426</v>
      </c>
      <c r="G1235">
        <f t="shared" si="259"/>
        <v>160.599503590426</v>
      </c>
      <c r="AC1235" t="str">
        <f t="shared" si="261"/>
        <v>8422_Professions libérales*_2</v>
      </c>
      <c r="AD1235" t="str">
        <f>INDEX(PDC!$I$1:$L$33,MATCH('RP2016'!AF1235,PDC!I:I,0),MATCH(PDC!$K$1,PDC!$I$1:$L$1,0))</f>
        <v>Professions libérales*</v>
      </c>
      <c r="AE1235" t="s">
        <v>200</v>
      </c>
      <c r="AF1235" t="s">
        <v>273</v>
      </c>
      <c r="AG1235" t="s">
        <v>163</v>
      </c>
      <c r="AH1235" s="58">
        <v>30.689813590082402</v>
      </c>
      <c r="AI1235">
        <f t="shared" si="262"/>
        <v>30.689813590082402</v>
      </c>
      <c r="BE1235" t="str">
        <f t="shared" si="263"/>
        <v>0055_LZ_TPTotal Hommes_SEXE1</v>
      </c>
      <c r="BF1235">
        <v>1</v>
      </c>
      <c r="BG1235" s="77" t="s">
        <v>345</v>
      </c>
      <c r="BH1235" t="s">
        <v>224</v>
      </c>
      <c r="BI1235" t="s">
        <v>125</v>
      </c>
      <c r="BJ1235" s="61">
        <v>65.246565868536194</v>
      </c>
      <c r="BK1235" s="61">
        <f t="shared" si="264"/>
        <v>65.246565868536194</v>
      </c>
    </row>
    <row r="1236" spans="1:63" x14ac:dyDescent="0.35">
      <c r="A1236" t="str">
        <f t="shared" si="260"/>
        <v>8414_Autres activités de services _2</v>
      </c>
      <c r="B1236" t="str">
        <f>INDEX(PDC!$F$1:$G$40,MATCH('RP2016'!C1236,PDC!F:F,0),MATCH(PDC!$G$1,PDC!$F$1:$G$1,0))</f>
        <v xml:space="preserve">Autres activités de services </v>
      </c>
      <c r="C1236" t="s">
        <v>234</v>
      </c>
      <c r="D1236" t="s">
        <v>145</v>
      </c>
      <c r="E1236" t="s">
        <v>200</v>
      </c>
      <c r="F1236" s="58">
        <v>277.30472510927802</v>
      </c>
      <c r="G1236">
        <f t="shared" si="259"/>
        <v>277.30472510927802</v>
      </c>
      <c r="AC1236" t="str">
        <f t="shared" si="261"/>
        <v>8422_Cadres de la fonction publique_1</v>
      </c>
      <c r="AD1236" t="str">
        <f>INDEX(PDC!$I$1:$L$33,MATCH('RP2016'!AF1236,PDC!I:I,0),MATCH(PDC!$K$1,PDC!$I$1:$L$1,0))</f>
        <v>Cadres de la fonction publique</v>
      </c>
      <c r="AE1236" t="s">
        <v>199</v>
      </c>
      <c r="AF1236" t="s">
        <v>274</v>
      </c>
      <c r="AG1236" t="s">
        <v>163</v>
      </c>
      <c r="AH1236" s="58">
        <v>61.989047996562</v>
      </c>
      <c r="AI1236">
        <f t="shared" si="262"/>
        <v>61.989047996562</v>
      </c>
      <c r="BE1236" t="str">
        <f t="shared" si="263"/>
        <v>0055_MN_TPTotal Hommes_SEXE1</v>
      </c>
      <c r="BF1236">
        <v>1</v>
      </c>
      <c r="BG1236" s="77" t="s">
        <v>345</v>
      </c>
      <c r="BH1236" t="s">
        <v>320</v>
      </c>
      <c r="BI1236" t="s">
        <v>125</v>
      </c>
      <c r="BJ1236" s="61">
        <v>2039.86890981796</v>
      </c>
      <c r="BK1236" s="61">
        <f t="shared" si="264"/>
        <v>2039.86890981796</v>
      </c>
    </row>
    <row r="1237" spans="1:63" x14ac:dyDescent="0.35">
      <c r="A1237" t="str">
        <f t="shared" si="260"/>
        <v>8414_Activités des ménages en tant qu'employeurs ; activités indifférenciées des ménages en tant que producteurs de biens et services pour usage propre_1</v>
      </c>
      <c r="B1237" t="str">
        <f>INDEX(PDC!$F$1:$G$40,MATCH('RP2016'!C1237,PDC!F:F,0),MATCH(PDC!$G$1,PDC!$F$1:$G$1,0))</f>
        <v>Activités des ménages en tant qu'employeurs ; activités indifférenciées des ménages en tant que producteurs de biens et services pour usage propre</v>
      </c>
      <c r="C1237" t="s">
        <v>235</v>
      </c>
      <c r="D1237" t="s">
        <v>145</v>
      </c>
      <c r="E1237" t="s">
        <v>199</v>
      </c>
      <c r="F1237" s="58">
        <v>5.0519100016114704</v>
      </c>
      <c r="G1237">
        <f t="shared" si="259"/>
        <v>5.0519100016114704</v>
      </c>
      <c r="AC1237" t="str">
        <f t="shared" si="261"/>
        <v>8422_Cadres de la fonction publique_2</v>
      </c>
      <c r="AD1237" t="str">
        <f>INDEX(PDC!$I$1:$L$33,MATCH('RP2016'!AF1237,PDC!I:I,0),MATCH(PDC!$K$1,PDC!$I$1:$L$1,0))</f>
        <v>Cadres de la fonction publique</v>
      </c>
      <c r="AE1237" t="s">
        <v>200</v>
      </c>
      <c r="AF1237" t="s">
        <v>274</v>
      </c>
      <c r="AG1237" t="s">
        <v>163</v>
      </c>
      <c r="AH1237" s="58">
        <v>55.734022073850298</v>
      </c>
      <c r="AI1237">
        <f t="shared" si="262"/>
        <v>55.734022073850298</v>
      </c>
      <c r="BE1237" t="str">
        <f t="shared" si="263"/>
        <v>0055_OQ_TPTotal Hommes_SEXE1</v>
      </c>
      <c r="BF1237">
        <v>1</v>
      </c>
      <c r="BG1237" s="77" t="s">
        <v>345</v>
      </c>
      <c r="BH1237" t="s">
        <v>321</v>
      </c>
      <c r="BI1237" t="s">
        <v>125</v>
      </c>
      <c r="BJ1237" s="61">
        <v>549.35384186371698</v>
      </c>
      <c r="BK1237" s="61">
        <f t="shared" si="264"/>
        <v>549.35384186371698</v>
      </c>
    </row>
    <row r="1238" spans="1:63" x14ac:dyDescent="0.35">
      <c r="A1238" t="str">
        <f t="shared" si="260"/>
        <v>8414_Activités des ménages en tant qu'employeurs ; activités indifférenciées des ménages en tant que producteurs de biens et services pour usage propre_2</v>
      </c>
      <c r="B1238" t="str">
        <f>INDEX(PDC!$F$1:$G$40,MATCH('RP2016'!C1238,PDC!F:F,0),MATCH(PDC!$G$1,PDC!$F$1:$G$1,0))</f>
        <v>Activités des ménages en tant qu'employeurs ; activités indifférenciées des ménages en tant que producteurs de biens et services pour usage propre</v>
      </c>
      <c r="C1238" t="s">
        <v>235</v>
      </c>
      <c r="D1238" t="s">
        <v>145</v>
      </c>
      <c r="E1238" t="s">
        <v>200</v>
      </c>
      <c r="F1238" s="58">
        <v>141.61168431975801</v>
      </c>
      <c r="G1238">
        <f t="shared" si="259"/>
        <v>141.61168431975801</v>
      </c>
      <c r="AC1238" t="str">
        <f t="shared" si="261"/>
        <v>8422_Professeurs, professions scientifiques_1</v>
      </c>
      <c r="AD1238" t="str">
        <f>INDEX(PDC!$I$1:$L$33,MATCH('RP2016'!AF1238,PDC!I:I,0),MATCH(PDC!$K$1,PDC!$I$1:$L$1,0))</f>
        <v>Professeurs, professions scientifiques</v>
      </c>
      <c r="AE1238" t="s">
        <v>199</v>
      </c>
      <c r="AF1238" t="s">
        <v>275</v>
      </c>
      <c r="AG1238" t="s">
        <v>163</v>
      </c>
      <c r="AH1238" s="58">
        <v>124.595284757652</v>
      </c>
      <c r="AI1238">
        <f t="shared" si="262"/>
        <v>124.595284757652</v>
      </c>
      <c r="BE1238" t="str">
        <f t="shared" si="263"/>
        <v>0055_RU_TPTotal Hommes_SEXE1</v>
      </c>
      <c r="BF1238">
        <v>1</v>
      </c>
      <c r="BG1238" s="77" t="s">
        <v>345</v>
      </c>
      <c r="BH1238" t="s">
        <v>322</v>
      </c>
      <c r="BI1238" t="s">
        <v>125</v>
      </c>
      <c r="BJ1238" s="61">
        <v>125.78218954218499</v>
      </c>
      <c r="BK1238" s="61">
        <f t="shared" si="264"/>
        <v>125.78218954218499</v>
      </c>
    </row>
    <row r="1239" spans="1:63" x14ac:dyDescent="0.35">
      <c r="A1239" t="str">
        <f t="shared" si="260"/>
        <v>8414_Activités extra-territoriales_2</v>
      </c>
      <c r="B1239" t="str">
        <f>INDEX(PDC!$F$1:$G$40,MATCH('RP2016'!C1239,PDC!F:F,0),MATCH(PDC!$G$1,PDC!$F$1:$G$1,0))</f>
        <v>Activités extra-territoriales</v>
      </c>
      <c r="C1239" t="s">
        <v>237</v>
      </c>
      <c r="D1239" t="s">
        <v>145</v>
      </c>
      <c r="E1239" t="s">
        <v>200</v>
      </c>
      <c r="F1239" s="58">
        <v>4.3219699470584301</v>
      </c>
      <c r="G1239" s="58" t="s">
        <v>242</v>
      </c>
      <c r="H1239" s="58"/>
      <c r="I1239" s="58"/>
      <c r="J1239" s="58"/>
      <c r="AC1239" t="str">
        <f t="shared" si="261"/>
        <v>8422_Professeurs, professions scientifiques_2</v>
      </c>
      <c r="AD1239" t="str">
        <f>INDEX(PDC!$I$1:$L$33,MATCH('RP2016'!AF1239,PDC!I:I,0),MATCH(PDC!$K$1,PDC!$I$1:$L$1,0))</f>
        <v>Professeurs, professions scientifiques</v>
      </c>
      <c r="AE1239" t="s">
        <v>200</v>
      </c>
      <c r="AF1239" t="s">
        <v>275</v>
      </c>
      <c r="AG1239" t="s">
        <v>163</v>
      </c>
      <c r="AH1239" s="58">
        <v>158.17610949319999</v>
      </c>
      <c r="AI1239">
        <f t="shared" si="262"/>
        <v>158.17610949319999</v>
      </c>
      <c r="BE1239" t="str">
        <f t="shared" si="263"/>
        <v>0059_AZ_TPTotal Hommes_SEXE1</v>
      </c>
      <c r="BF1239">
        <v>1</v>
      </c>
      <c r="BG1239" s="77" t="s">
        <v>345</v>
      </c>
      <c r="BH1239" t="s">
        <v>198</v>
      </c>
      <c r="BI1239" t="s">
        <v>161</v>
      </c>
      <c r="BJ1239" s="61">
        <v>160.487400326916</v>
      </c>
      <c r="BK1239" s="61">
        <f t="shared" si="264"/>
        <v>160.487400326916</v>
      </c>
    </row>
    <row r="1240" spans="1:63" x14ac:dyDescent="0.35">
      <c r="A1240" t="str">
        <f t="shared" si="260"/>
        <v>8415_Agriculture, sylviculture et pêche_1</v>
      </c>
      <c r="B1240" t="str">
        <f>INDEX(PDC!$F$1:$G$40,MATCH('RP2016'!C1240,PDC!F:F,0),MATCH(PDC!$G$1,PDC!$F$1:$G$1,0))</f>
        <v>Agriculture, sylviculture et pêche</v>
      </c>
      <c r="C1240" t="s">
        <v>198</v>
      </c>
      <c r="D1240" t="s">
        <v>147</v>
      </c>
      <c r="E1240" t="s">
        <v>199</v>
      </c>
      <c r="F1240" s="58">
        <v>112.313560564211</v>
      </c>
      <c r="G1240">
        <f t="shared" ref="G1240:G1245" si="265">F1240</f>
        <v>112.313560564211</v>
      </c>
      <c r="AC1240" t="str">
        <f t="shared" si="261"/>
        <v>8422_Professions de l'information, des arts et des spectacles_1</v>
      </c>
      <c r="AD1240" t="str">
        <f>INDEX(PDC!$I$1:$L$33,MATCH('RP2016'!AF1240,PDC!I:I,0),MATCH(PDC!$K$1,PDC!$I$1:$L$1,0))</f>
        <v>Professions de l'information, des arts et des spectacles</v>
      </c>
      <c r="AE1240" t="s">
        <v>199</v>
      </c>
      <c r="AF1240" t="s">
        <v>276</v>
      </c>
      <c r="AG1240" t="s">
        <v>163</v>
      </c>
      <c r="AH1240" s="58">
        <v>85.057859047302102</v>
      </c>
      <c r="AI1240">
        <f t="shared" si="262"/>
        <v>85.057859047302102</v>
      </c>
      <c r="BE1240" t="str">
        <f t="shared" si="263"/>
        <v>0059_C1_TPTotal Hommes_SEXE1</v>
      </c>
      <c r="BF1240">
        <v>1</v>
      </c>
      <c r="BG1240" s="77" t="s">
        <v>345</v>
      </c>
      <c r="BH1240" t="s">
        <v>314</v>
      </c>
      <c r="BI1240" t="s">
        <v>161</v>
      </c>
      <c r="BJ1240" s="61">
        <v>470.05356329314901</v>
      </c>
      <c r="BK1240" s="61">
        <f t="shared" si="264"/>
        <v>470.05356329314901</v>
      </c>
    </row>
    <row r="1241" spans="1:63" x14ac:dyDescent="0.35">
      <c r="A1241" t="str">
        <f t="shared" si="260"/>
        <v>8415_Agriculture, sylviculture et pêche_2</v>
      </c>
      <c r="B1241" t="str">
        <f>INDEX(PDC!$F$1:$G$40,MATCH('RP2016'!C1241,PDC!F:F,0),MATCH(PDC!$G$1,PDC!$F$1:$G$1,0))</f>
        <v>Agriculture, sylviculture et pêche</v>
      </c>
      <c r="C1241" t="s">
        <v>198</v>
      </c>
      <c r="D1241" t="s">
        <v>147</v>
      </c>
      <c r="E1241" t="s">
        <v>200</v>
      </c>
      <c r="F1241" s="58">
        <v>62.5468683195719</v>
      </c>
      <c r="G1241">
        <f t="shared" si="265"/>
        <v>62.5468683195719</v>
      </c>
      <c r="AC1241" t="str">
        <f t="shared" si="261"/>
        <v>8422_Professions de l'information, des arts et des spectacles_2</v>
      </c>
      <c r="AD1241" t="str">
        <f>INDEX(PDC!$I$1:$L$33,MATCH('RP2016'!AF1241,PDC!I:I,0),MATCH(PDC!$K$1,PDC!$I$1:$L$1,0))</f>
        <v>Professions de l'information, des arts et des spectacles</v>
      </c>
      <c r="AE1241" t="s">
        <v>200</v>
      </c>
      <c r="AF1241" t="s">
        <v>276</v>
      </c>
      <c r="AG1241" t="s">
        <v>163</v>
      </c>
      <c r="AH1241" s="58">
        <v>78.765517023996694</v>
      </c>
      <c r="AI1241">
        <f t="shared" si="262"/>
        <v>78.765517023996694</v>
      </c>
      <c r="BE1241" t="str">
        <f t="shared" si="263"/>
        <v>0059_C2_TPTotal Hommes_SEXE1</v>
      </c>
      <c r="BF1241">
        <v>1</v>
      </c>
      <c r="BG1241" s="77" t="s">
        <v>345</v>
      </c>
      <c r="BH1241" t="s">
        <v>323</v>
      </c>
      <c r="BI1241" t="s">
        <v>161</v>
      </c>
      <c r="BJ1241" s="61">
        <v>5.0068110566516904</v>
      </c>
      <c r="BK1241" s="61">
        <f t="shared" si="264"/>
        <v>5.0068110566516904</v>
      </c>
    </row>
    <row r="1242" spans="1:63" x14ac:dyDescent="0.35">
      <c r="A1242" t="str">
        <f t="shared" si="260"/>
        <v>8415_Industries extractives _1</v>
      </c>
      <c r="B1242" t="str">
        <f>INDEX(PDC!$F$1:$G$40,MATCH('RP2016'!C1242,PDC!F:F,0),MATCH(PDC!$G$1,PDC!$F$1:$G$1,0))</f>
        <v xml:space="preserve">Industries extractives </v>
      </c>
      <c r="C1242" t="s">
        <v>201</v>
      </c>
      <c r="D1242" t="s">
        <v>147</v>
      </c>
      <c r="E1242" t="s">
        <v>199</v>
      </c>
      <c r="F1242" s="58">
        <v>72.758049949425299</v>
      </c>
      <c r="G1242">
        <f t="shared" si="265"/>
        <v>72.758049949425299</v>
      </c>
      <c r="AC1242" t="str">
        <f t="shared" si="261"/>
        <v>8422_Cadres administratifs et commerciaux d'entreprise_1</v>
      </c>
      <c r="AD1242" t="str">
        <f>INDEX(PDC!$I$1:$L$33,MATCH('RP2016'!AF1242,PDC!I:I,0),MATCH(PDC!$K$1,PDC!$I$1:$L$1,0))</f>
        <v>Cadres administratifs et commerciaux d'entreprise</v>
      </c>
      <c r="AE1242" t="s">
        <v>199</v>
      </c>
      <c r="AF1242" t="s">
        <v>277</v>
      </c>
      <c r="AG1242" t="s">
        <v>163</v>
      </c>
      <c r="AH1242" s="58">
        <v>696.37305378998894</v>
      </c>
      <c r="AI1242">
        <f t="shared" si="262"/>
        <v>696.37305378998894</v>
      </c>
      <c r="BE1242" t="str">
        <f t="shared" si="263"/>
        <v>0059_C3_TPTotal Hommes_SEXE1</v>
      </c>
      <c r="BF1242">
        <v>1</v>
      </c>
      <c r="BG1242" s="77" t="s">
        <v>345</v>
      </c>
      <c r="BH1242" t="s">
        <v>315</v>
      </c>
      <c r="BI1242" t="s">
        <v>161</v>
      </c>
      <c r="BJ1242" s="61">
        <v>151.25895328755999</v>
      </c>
      <c r="BK1242" s="61">
        <f t="shared" si="264"/>
        <v>151.25895328755999</v>
      </c>
    </row>
    <row r="1243" spans="1:63" x14ac:dyDescent="0.35">
      <c r="A1243" t="str">
        <f t="shared" si="260"/>
        <v>8415_Industries extractives _2</v>
      </c>
      <c r="B1243" t="str">
        <f>INDEX(PDC!$F$1:$G$40,MATCH('RP2016'!C1243,PDC!F:F,0),MATCH(PDC!$G$1,PDC!$F$1:$G$1,0))</f>
        <v xml:space="preserve">Industries extractives </v>
      </c>
      <c r="C1243" t="s">
        <v>201</v>
      </c>
      <c r="D1243" t="s">
        <v>147</v>
      </c>
      <c r="E1243" t="s">
        <v>200</v>
      </c>
      <c r="F1243" s="58">
        <v>5.1535087719298298</v>
      </c>
      <c r="G1243">
        <f t="shared" si="265"/>
        <v>5.1535087719298298</v>
      </c>
      <c r="AC1243" t="str">
        <f t="shared" si="261"/>
        <v>8422_Cadres administratifs et commerciaux d'entreprise_2</v>
      </c>
      <c r="AD1243" t="str">
        <f>INDEX(PDC!$I$1:$L$33,MATCH('RP2016'!AF1243,PDC!I:I,0),MATCH(PDC!$K$1,PDC!$I$1:$L$1,0))</f>
        <v>Cadres administratifs et commerciaux d'entreprise</v>
      </c>
      <c r="AE1243" t="s">
        <v>200</v>
      </c>
      <c r="AF1243" t="s">
        <v>277</v>
      </c>
      <c r="AG1243" t="s">
        <v>163</v>
      </c>
      <c r="AH1243" s="58">
        <v>421.871622476151</v>
      </c>
      <c r="AI1243">
        <f t="shared" si="262"/>
        <v>421.871622476151</v>
      </c>
      <c r="BE1243" t="str">
        <f t="shared" si="263"/>
        <v>0059_C4_TPTotal Hommes_SEXE1</v>
      </c>
      <c r="BF1243">
        <v>1</v>
      </c>
      <c r="BG1243" s="77" t="s">
        <v>345</v>
      </c>
      <c r="BH1243" t="s">
        <v>316</v>
      </c>
      <c r="BI1243" t="s">
        <v>161</v>
      </c>
      <c r="BJ1243" s="61">
        <v>565.84773696671596</v>
      </c>
      <c r="BK1243" s="61">
        <f t="shared" si="264"/>
        <v>565.84773696671596</v>
      </c>
    </row>
    <row r="1244" spans="1:63" x14ac:dyDescent="0.35">
      <c r="A1244" t="str">
        <f t="shared" si="260"/>
        <v>8415_Fabrication de denrées alimentaires, de boissons et de produits à base de tabac_1</v>
      </c>
      <c r="B1244" t="str">
        <f>INDEX(PDC!$F$1:$G$40,MATCH('RP2016'!C1244,PDC!F:F,0),MATCH(PDC!$G$1,PDC!$F$1:$G$1,0))</f>
        <v>Fabrication de denrées alimentaires, de boissons et de produits à base de tabac</v>
      </c>
      <c r="C1244" t="s">
        <v>202</v>
      </c>
      <c r="D1244" t="s">
        <v>147</v>
      </c>
      <c r="E1244" t="s">
        <v>199</v>
      </c>
      <c r="F1244" s="58">
        <v>1113.5985829266001</v>
      </c>
      <c r="G1244">
        <f t="shared" si="265"/>
        <v>1113.5985829266001</v>
      </c>
      <c r="AC1244" t="str">
        <f t="shared" si="261"/>
        <v>8422_Ingénieurs et cadres techniques d'entreprise_1</v>
      </c>
      <c r="AD1244" t="str">
        <f>INDEX(PDC!$I$1:$L$33,MATCH('RP2016'!AF1244,PDC!I:I,0),MATCH(PDC!$K$1,PDC!$I$1:$L$1,0))</f>
        <v>Ingénieurs et cadres techniques d'entreprise</v>
      </c>
      <c r="AE1244" t="s">
        <v>199</v>
      </c>
      <c r="AF1244" t="s">
        <v>101</v>
      </c>
      <c r="AG1244" t="s">
        <v>163</v>
      </c>
      <c r="AH1244" s="58">
        <v>838.46495042301797</v>
      </c>
      <c r="AI1244">
        <f t="shared" si="262"/>
        <v>838.46495042301797</v>
      </c>
      <c r="BE1244" t="str">
        <f t="shared" si="263"/>
        <v>0059_C5_TPTotal Hommes_SEXE1</v>
      </c>
      <c r="BF1244">
        <v>1</v>
      </c>
      <c r="BG1244" s="77" t="s">
        <v>345</v>
      </c>
      <c r="BH1244" t="s">
        <v>317</v>
      </c>
      <c r="BI1244" t="s">
        <v>161</v>
      </c>
      <c r="BJ1244" s="61">
        <v>891.43546931828598</v>
      </c>
      <c r="BK1244" s="61">
        <f t="shared" si="264"/>
        <v>891.43546931828598</v>
      </c>
    </row>
    <row r="1245" spans="1:63" x14ac:dyDescent="0.35">
      <c r="A1245" t="str">
        <f t="shared" si="260"/>
        <v>8415_Fabrication de denrées alimentaires, de boissons et de produits à base de tabac_2</v>
      </c>
      <c r="B1245" t="str">
        <f>INDEX(PDC!$F$1:$G$40,MATCH('RP2016'!C1245,PDC!F:F,0),MATCH(PDC!$G$1,PDC!$F$1:$G$1,0))</f>
        <v>Fabrication de denrées alimentaires, de boissons et de produits à base de tabac</v>
      </c>
      <c r="C1245" t="s">
        <v>202</v>
      </c>
      <c r="D1245" t="s">
        <v>147</v>
      </c>
      <c r="E1245" t="s">
        <v>200</v>
      </c>
      <c r="F1245" s="58">
        <v>591.96525037466802</v>
      </c>
      <c r="G1245">
        <f t="shared" si="265"/>
        <v>591.96525037466802</v>
      </c>
      <c r="AC1245" t="str">
        <f t="shared" si="261"/>
        <v>8422_Ingénieurs et cadres techniques d'entreprise_2</v>
      </c>
      <c r="AD1245" t="str">
        <f>INDEX(PDC!$I$1:$L$33,MATCH('RP2016'!AF1245,PDC!I:I,0),MATCH(PDC!$K$1,PDC!$I$1:$L$1,0))</f>
        <v>Ingénieurs et cadres techniques d'entreprise</v>
      </c>
      <c r="AE1245" t="s">
        <v>200</v>
      </c>
      <c r="AF1245" t="s">
        <v>101</v>
      </c>
      <c r="AG1245" t="s">
        <v>163</v>
      </c>
      <c r="AH1245" s="58">
        <v>196.440065543853</v>
      </c>
      <c r="AI1245">
        <f t="shared" si="262"/>
        <v>196.440065543853</v>
      </c>
      <c r="BE1245" t="str">
        <f t="shared" si="263"/>
        <v>0059_DE_TPTotal Hommes_SEXE1</v>
      </c>
      <c r="BF1245">
        <v>1</v>
      </c>
      <c r="BG1245" s="77" t="s">
        <v>345</v>
      </c>
      <c r="BH1245" t="s">
        <v>318</v>
      </c>
      <c r="BI1245" t="s">
        <v>161</v>
      </c>
      <c r="BJ1245" s="61">
        <v>47.613925524241601</v>
      </c>
      <c r="BK1245" s="61">
        <f t="shared" si="264"/>
        <v>47.613925524241601</v>
      </c>
    </row>
    <row r="1246" spans="1:63" x14ac:dyDescent="0.35">
      <c r="A1246" t="str">
        <f t="shared" si="260"/>
        <v>8415_Fabrication de textiles, industries de l'habillement, industrie du cuir et de la chaussure_1</v>
      </c>
      <c r="B1246" t="str">
        <f>INDEX(PDC!$F$1:$G$40,MATCH('RP2016'!C1246,PDC!F:F,0),MATCH(PDC!$G$1,PDC!$F$1:$G$1,0))</f>
        <v>Fabrication de textiles, industries de l'habillement, industrie du cuir et de la chaussure</v>
      </c>
      <c r="C1246" t="s">
        <v>203</v>
      </c>
      <c r="D1246" t="s">
        <v>147</v>
      </c>
      <c r="E1246" t="s">
        <v>199</v>
      </c>
      <c r="F1246" s="58">
        <v>10</v>
      </c>
      <c r="G1246" t="s">
        <v>242</v>
      </c>
      <c r="AC1246" t="str">
        <f t="shared" si="261"/>
        <v>8422_Professeurs des écoles, instituteurs et assimilés_1</v>
      </c>
      <c r="AD1246" t="str">
        <f>INDEX(PDC!$I$1:$L$33,MATCH('RP2016'!AF1246,PDC!I:I,0),MATCH(PDC!$K$1,PDC!$I$1:$L$1,0))</f>
        <v>Professeurs des écoles, instituteurs et assimilés</v>
      </c>
      <c r="AE1246" t="s">
        <v>199</v>
      </c>
      <c r="AF1246" t="s">
        <v>103</v>
      </c>
      <c r="AG1246" t="s">
        <v>163</v>
      </c>
      <c r="AH1246" s="58">
        <v>210.756413776919</v>
      </c>
      <c r="AI1246">
        <f t="shared" si="262"/>
        <v>210.756413776919</v>
      </c>
      <c r="BE1246" t="str">
        <f t="shared" si="263"/>
        <v>0059_FZ_TPTotal Hommes_SEXE1</v>
      </c>
      <c r="BF1246">
        <v>1</v>
      </c>
      <c r="BG1246" s="77" t="s">
        <v>345</v>
      </c>
      <c r="BH1246" t="s">
        <v>216</v>
      </c>
      <c r="BI1246" t="s">
        <v>161</v>
      </c>
      <c r="BJ1246" s="61">
        <v>894.12142037431897</v>
      </c>
      <c r="BK1246" s="61">
        <f t="shared" si="264"/>
        <v>894.12142037431897</v>
      </c>
    </row>
    <row r="1247" spans="1:63" x14ac:dyDescent="0.35">
      <c r="A1247" t="str">
        <f t="shared" si="260"/>
        <v>8415_Fabrication de textiles, industries de l'habillement, industrie du cuir et de la chaussure_2</v>
      </c>
      <c r="B1247" t="str">
        <f>INDEX(PDC!$F$1:$G$40,MATCH('RP2016'!C1247,PDC!F:F,0),MATCH(PDC!$G$1,PDC!$F$1:$G$1,0))</f>
        <v>Fabrication de textiles, industries de l'habillement, industrie du cuir et de la chaussure</v>
      </c>
      <c r="C1247" t="s">
        <v>203</v>
      </c>
      <c r="D1247" t="s">
        <v>147</v>
      </c>
      <c r="E1247" t="s">
        <v>200</v>
      </c>
      <c r="F1247" s="58">
        <v>4.7627719967479702</v>
      </c>
      <c r="G1247" s="58" t="s">
        <v>242</v>
      </c>
      <c r="H1247" s="58"/>
      <c r="I1247" s="58"/>
      <c r="J1247" s="58"/>
      <c r="AC1247" t="str">
        <f t="shared" si="261"/>
        <v>8422_Professeurs des écoles, instituteurs et assimilés_2</v>
      </c>
      <c r="AD1247" t="str">
        <f>INDEX(PDC!$I$1:$L$33,MATCH('RP2016'!AF1247,PDC!I:I,0),MATCH(PDC!$K$1,PDC!$I$1:$L$1,0))</f>
        <v>Professeurs des écoles, instituteurs et assimilés</v>
      </c>
      <c r="AE1247" t="s">
        <v>200</v>
      </c>
      <c r="AF1247" t="s">
        <v>103</v>
      </c>
      <c r="AG1247" t="s">
        <v>163</v>
      </c>
      <c r="AH1247" s="58">
        <v>277.766852279663</v>
      </c>
      <c r="AI1247">
        <f t="shared" si="262"/>
        <v>277.766852279663</v>
      </c>
      <c r="BE1247" t="str">
        <f t="shared" si="263"/>
        <v>0059_GZ_TPTotal Hommes_SEXE1</v>
      </c>
      <c r="BF1247">
        <v>1</v>
      </c>
      <c r="BG1247" s="77" t="s">
        <v>345</v>
      </c>
      <c r="BH1247" t="s">
        <v>217</v>
      </c>
      <c r="BI1247" t="s">
        <v>161</v>
      </c>
      <c r="BJ1247" s="61">
        <v>682.722767287686</v>
      </c>
      <c r="BK1247" s="61">
        <f t="shared" si="264"/>
        <v>682.722767287686</v>
      </c>
    </row>
    <row r="1248" spans="1:63" x14ac:dyDescent="0.35">
      <c r="A1248" t="str">
        <f t="shared" si="260"/>
        <v>8415_Travail du bois, industries du papier et imprimerie _1</v>
      </c>
      <c r="B1248" t="str">
        <f>INDEX(PDC!$F$1:$G$40,MATCH('RP2016'!C1248,PDC!F:F,0),MATCH(PDC!$G$1,PDC!$F$1:$G$1,0))</f>
        <v xml:space="preserve">Travail du bois, industries du papier et imprimerie </v>
      </c>
      <c r="C1248" t="s">
        <v>204</v>
      </c>
      <c r="D1248" t="s">
        <v>147</v>
      </c>
      <c r="E1248" t="s">
        <v>199</v>
      </c>
      <c r="F1248" s="58">
        <v>306.56897300098302</v>
      </c>
      <c r="G1248">
        <f t="shared" ref="G1248:G1278" si="266">F1248</f>
        <v>306.56897300098302</v>
      </c>
      <c r="AC1248" t="str">
        <f t="shared" si="261"/>
        <v>8422_Professions intermédiaires de la santé et du travail social_1</v>
      </c>
      <c r="AD1248" t="str">
        <f>INDEX(PDC!$I$1:$L$33,MATCH('RP2016'!AF1248,PDC!I:I,0),MATCH(PDC!$K$1,PDC!$I$1:$L$1,0))</f>
        <v>Professions intermédiaires de la santé et du travail social</v>
      </c>
      <c r="AE1248" t="s">
        <v>199</v>
      </c>
      <c r="AF1248" t="s">
        <v>105</v>
      </c>
      <c r="AG1248" t="s">
        <v>163</v>
      </c>
      <c r="AH1248" s="58">
        <v>194.56761001061699</v>
      </c>
      <c r="AI1248">
        <f t="shared" si="262"/>
        <v>194.56761001061699</v>
      </c>
      <c r="BE1248" t="str">
        <f t="shared" si="263"/>
        <v>0059_HZ_TPTotal Hommes_SEXE1</v>
      </c>
      <c r="BF1248">
        <v>1</v>
      </c>
      <c r="BG1248" s="77" t="s">
        <v>345</v>
      </c>
      <c r="BH1248" t="s">
        <v>218</v>
      </c>
      <c r="BI1248" t="s">
        <v>161</v>
      </c>
      <c r="BJ1248" s="61">
        <v>520.04014738553303</v>
      </c>
      <c r="BK1248" s="61">
        <f t="shared" si="264"/>
        <v>520.04014738553303</v>
      </c>
    </row>
    <row r="1249" spans="1:63" x14ac:dyDescent="0.35">
      <c r="A1249" t="str">
        <f t="shared" si="260"/>
        <v>8415_Travail du bois, industries du papier et imprimerie _2</v>
      </c>
      <c r="B1249" t="str">
        <f>INDEX(PDC!$F$1:$G$40,MATCH('RP2016'!C1249,PDC!F:F,0),MATCH(PDC!$G$1,PDC!$F$1:$G$1,0))</f>
        <v xml:space="preserve">Travail du bois, industries du papier et imprimerie </v>
      </c>
      <c r="C1249" t="s">
        <v>204</v>
      </c>
      <c r="D1249" t="s">
        <v>147</v>
      </c>
      <c r="E1249" t="s">
        <v>200</v>
      </c>
      <c r="F1249" s="58">
        <v>59.738145219465302</v>
      </c>
      <c r="G1249">
        <f t="shared" si="266"/>
        <v>59.738145219465302</v>
      </c>
      <c r="AC1249" t="str">
        <f t="shared" si="261"/>
        <v>8422_Professions intermédiaires de la santé et du travail social_2</v>
      </c>
      <c r="AD1249" t="str">
        <f>INDEX(PDC!$I$1:$L$33,MATCH('RP2016'!AF1249,PDC!I:I,0),MATCH(PDC!$K$1,PDC!$I$1:$L$1,0))</f>
        <v>Professions intermédiaires de la santé et du travail social</v>
      </c>
      <c r="AE1249" t="s">
        <v>200</v>
      </c>
      <c r="AF1249" t="s">
        <v>105</v>
      </c>
      <c r="AG1249" t="s">
        <v>163</v>
      </c>
      <c r="AH1249" s="58">
        <v>1014.11879831063</v>
      </c>
      <c r="AI1249">
        <f t="shared" si="262"/>
        <v>1014.11879831063</v>
      </c>
      <c r="BE1249" t="str">
        <f t="shared" si="263"/>
        <v>0059_IZ_TPTotal Hommes_SEXE1</v>
      </c>
      <c r="BF1249">
        <v>1</v>
      </c>
      <c r="BG1249" s="77" t="s">
        <v>345</v>
      </c>
      <c r="BH1249" t="s">
        <v>219</v>
      </c>
      <c r="BI1249" t="s">
        <v>161</v>
      </c>
      <c r="BJ1249" s="61">
        <v>165.88432184870899</v>
      </c>
      <c r="BK1249" s="61">
        <f t="shared" si="264"/>
        <v>165.88432184870899</v>
      </c>
    </row>
    <row r="1250" spans="1:63" x14ac:dyDescent="0.35">
      <c r="A1250" t="str">
        <f t="shared" si="260"/>
        <v>8415_Industrie chimique_1</v>
      </c>
      <c r="B1250" t="str">
        <f>INDEX(PDC!$F$1:$G$40,MATCH('RP2016'!C1250,PDC!F:F,0),MATCH(PDC!$G$1,PDC!$F$1:$G$1,0))</f>
        <v>Industrie chimique</v>
      </c>
      <c r="C1250" t="s">
        <v>205</v>
      </c>
      <c r="D1250" t="s">
        <v>147</v>
      </c>
      <c r="E1250" t="s">
        <v>199</v>
      </c>
      <c r="F1250" s="58">
        <v>12.2054221514052</v>
      </c>
      <c r="G1250">
        <f t="shared" si="266"/>
        <v>12.2054221514052</v>
      </c>
      <c r="AC1250" t="str">
        <f t="shared" si="261"/>
        <v>8422_Clergé, religieux_1</v>
      </c>
      <c r="AD1250" t="str">
        <f>INDEX(PDC!$I$1:$L$33,MATCH('RP2016'!AF1250,PDC!I:I,0),MATCH(PDC!$K$1,PDC!$I$1:$L$1,0))</f>
        <v>Clergé, religieux</v>
      </c>
      <c r="AE1250" t="s">
        <v>199</v>
      </c>
      <c r="AF1250" t="s">
        <v>292</v>
      </c>
      <c r="AG1250" t="s">
        <v>163</v>
      </c>
      <c r="AH1250" s="58">
        <v>10.796336731535799</v>
      </c>
      <c r="AI1250">
        <f t="shared" si="262"/>
        <v>10.796336731535799</v>
      </c>
      <c r="BE1250" t="str">
        <f t="shared" si="263"/>
        <v>0059_JZ_TPTotal Hommes_SEXE1</v>
      </c>
      <c r="BF1250">
        <v>1</v>
      </c>
      <c r="BG1250" s="77" t="s">
        <v>345</v>
      </c>
      <c r="BH1250" t="s">
        <v>319</v>
      </c>
      <c r="BI1250" t="s">
        <v>161</v>
      </c>
      <c r="BJ1250" s="61">
        <v>13.776690961490401</v>
      </c>
      <c r="BK1250" s="61">
        <f t="shared" si="264"/>
        <v>13.776690961490401</v>
      </c>
    </row>
    <row r="1251" spans="1:63" x14ac:dyDescent="0.35">
      <c r="A1251" t="str">
        <f t="shared" si="260"/>
        <v>8415_Industrie pharmaceutique_1</v>
      </c>
      <c r="B1251" t="str">
        <f>INDEX(PDC!$F$1:$G$40,MATCH('RP2016'!C1251,PDC!F:F,0),MATCH(PDC!$G$1,PDC!$F$1:$G$1,0))</f>
        <v>Industrie pharmaceutique</v>
      </c>
      <c r="C1251" t="s">
        <v>206</v>
      </c>
      <c r="D1251" t="s">
        <v>147</v>
      </c>
      <c r="E1251" t="s">
        <v>199</v>
      </c>
      <c r="F1251" s="58">
        <v>9.9681609037588199</v>
      </c>
      <c r="G1251">
        <f t="shared" si="266"/>
        <v>9.9681609037588199</v>
      </c>
      <c r="AC1251" t="str">
        <f t="shared" si="261"/>
        <v>8422_Clergé, religieux_2</v>
      </c>
      <c r="AD1251" t="str">
        <f>INDEX(PDC!$I$1:$L$33,MATCH('RP2016'!AF1251,PDC!I:I,0),MATCH(PDC!$K$1,PDC!$I$1:$L$1,0))</f>
        <v>Clergé, religieux</v>
      </c>
      <c r="AE1251" t="s">
        <v>200</v>
      </c>
      <c r="AF1251" t="s">
        <v>292</v>
      </c>
      <c r="AG1251" t="s">
        <v>163</v>
      </c>
      <c r="AH1251" s="58">
        <v>11.0284049243801</v>
      </c>
      <c r="AI1251">
        <f t="shared" si="262"/>
        <v>11.0284049243801</v>
      </c>
      <c r="BE1251" t="str">
        <f t="shared" si="263"/>
        <v>0059_KZ_TPTotal Hommes_SEXE1</v>
      </c>
      <c r="BF1251">
        <v>1</v>
      </c>
      <c r="BG1251" s="77" t="s">
        <v>345</v>
      </c>
      <c r="BH1251" t="s">
        <v>223</v>
      </c>
      <c r="BI1251" t="s">
        <v>161</v>
      </c>
      <c r="BJ1251" s="61">
        <v>64.575227859341098</v>
      </c>
      <c r="BK1251" s="61">
        <f t="shared" si="264"/>
        <v>64.575227859341098</v>
      </c>
    </row>
    <row r="1252" spans="1:63" x14ac:dyDescent="0.35">
      <c r="A1252" t="str">
        <f t="shared" si="260"/>
        <v>8415_Industrie pharmaceutique_2</v>
      </c>
      <c r="B1252" t="str">
        <f>INDEX(PDC!$F$1:$G$40,MATCH('RP2016'!C1252,PDC!F:F,0),MATCH(PDC!$G$1,PDC!$F$1:$G$1,0))</f>
        <v>Industrie pharmaceutique</v>
      </c>
      <c r="C1252" t="s">
        <v>206</v>
      </c>
      <c r="D1252" t="s">
        <v>147</v>
      </c>
      <c r="E1252" t="s">
        <v>200</v>
      </c>
      <c r="F1252" s="58">
        <v>5.9815051611586396</v>
      </c>
      <c r="G1252">
        <f t="shared" si="266"/>
        <v>5.9815051611586396</v>
      </c>
      <c r="AC1252" t="str">
        <f t="shared" si="261"/>
        <v>8422_Professions intermédiaires administratives de la Fonction Publique_1</v>
      </c>
      <c r="AD1252" t="str">
        <f>INDEX(PDC!$I$1:$L$33,MATCH('RP2016'!AF1252,PDC!I:I,0),MATCH(PDC!$K$1,PDC!$I$1:$L$1,0))</f>
        <v>Professions intermédiaires administratives de la Fonction Publique</v>
      </c>
      <c r="AE1252" t="s">
        <v>199</v>
      </c>
      <c r="AF1252" t="s">
        <v>278</v>
      </c>
      <c r="AG1252" t="s">
        <v>163</v>
      </c>
      <c r="AH1252" s="58">
        <v>42.403578672560897</v>
      </c>
      <c r="AI1252">
        <f t="shared" si="262"/>
        <v>42.403578672560897</v>
      </c>
      <c r="BE1252" t="str">
        <f t="shared" si="263"/>
        <v>0059_LZ_TPTotal Hommes_SEXE1</v>
      </c>
      <c r="BF1252">
        <v>1</v>
      </c>
      <c r="BG1252" s="77" t="s">
        <v>345</v>
      </c>
      <c r="BH1252" t="s">
        <v>224</v>
      </c>
      <c r="BI1252" t="s">
        <v>161</v>
      </c>
      <c r="BJ1252" s="61">
        <v>15.1295553501143</v>
      </c>
      <c r="BK1252" s="61">
        <f t="shared" si="264"/>
        <v>15.1295553501143</v>
      </c>
    </row>
    <row r="1253" spans="1:63" x14ac:dyDescent="0.35">
      <c r="A1253" t="str">
        <f t="shared" si="260"/>
        <v>8415_Fabrication de produits en caoutchouc et en plastique ainsi que d'autres produits minéraux non métalliques_1</v>
      </c>
      <c r="B1253" t="str">
        <f>INDEX(PDC!$F$1:$G$40,MATCH('RP2016'!C1253,PDC!F:F,0),MATCH(PDC!$G$1,PDC!$F$1:$G$1,0))</f>
        <v>Fabrication de produits en caoutchouc et en plastique ainsi que d'autres produits minéraux non métalliques</v>
      </c>
      <c r="C1253" t="s">
        <v>207</v>
      </c>
      <c r="D1253" t="s">
        <v>147</v>
      </c>
      <c r="E1253" t="s">
        <v>199</v>
      </c>
      <c r="F1253" s="58">
        <v>187.32218621678601</v>
      </c>
      <c r="G1253">
        <f t="shared" si="266"/>
        <v>187.32218621678601</v>
      </c>
      <c r="AC1253" t="str">
        <f t="shared" si="261"/>
        <v>8422_Professions intermédiaires administratives de la Fonction Publique_2</v>
      </c>
      <c r="AD1253" t="str">
        <f>INDEX(PDC!$I$1:$L$33,MATCH('RP2016'!AF1253,PDC!I:I,0),MATCH(PDC!$K$1,PDC!$I$1:$L$1,0))</f>
        <v>Professions intermédiaires administratives de la Fonction Publique</v>
      </c>
      <c r="AE1253" t="s">
        <v>200</v>
      </c>
      <c r="AF1253" t="s">
        <v>278</v>
      </c>
      <c r="AG1253" t="s">
        <v>163</v>
      </c>
      <c r="AH1253" s="58">
        <v>114.92676379858599</v>
      </c>
      <c r="AI1253">
        <f t="shared" si="262"/>
        <v>114.92676379858599</v>
      </c>
      <c r="BE1253" t="str">
        <f t="shared" si="263"/>
        <v>0059_MN_TPTotal Hommes_SEXE1</v>
      </c>
      <c r="BF1253">
        <v>1</v>
      </c>
      <c r="BG1253" s="77" t="s">
        <v>345</v>
      </c>
      <c r="BH1253" t="s">
        <v>320</v>
      </c>
      <c r="BI1253" t="s">
        <v>161</v>
      </c>
      <c r="BJ1253" s="61">
        <v>615.74256542837202</v>
      </c>
      <c r="BK1253" s="61">
        <f t="shared" si="264"/>
        <v>615.74256542837202</v>
      </c>
    </row>
    <row r="1254" spans="1:63" x14ac:dyDescent="0.35">
      <c r="A1254" t="str">
        <f t="shared" si="260"/>
        <v>8415_Fabrication de produits en caoutchouc et en plastique ainsi que d'autres produits minéraux non métalliques_2</v>
      </c>
      <c r="B1254" t="str">
        <f>INDEX(PDC!$F$1:$G$40,MATCH('RP2016'!C1254,PDC!F:F,0),MATCH(PDC!$G$1,PDC!$F$1:$G$1,0))</f>
        <v>Fabrication de produits en caoutchouc et en plastique ainsi que d'autres produits minéraux non métalliques</v>
      </c>
      <c r="C1254" t="s">
        <v>207</v>
      </c>
      <c r="D1254" t="s">
        <v>147</v>
      </c>
      <c r="E1254" t="s">
        <v>200</v>
      </c>
      <c r="F1254" s="58">
        <v>58.642698145798498</v>
      </c>
      <c r="G1254">
        <f t="shared" si="266"/>
        <v>58.642698145798498</v>
      </c>
      <c r="AC1254" t="str">
        <f t="shared" si="261"/>
        <v>8422_Professions intermédiaires administratives et commerciales des entreprises_1</v>
      </c>
      <c r="AD1254" t="str">
        <f>INDEX(PDC!$I$1:$L$33,MATCH('RP2016'!AF1254,PDC!I:I,0),MATCH(PDC!$K$1,PDC!$I$1:$L$1,0))</f>
        <v>Professions intermédiaires administratives et commerciales des entreprises</v>
      </c>
      <c r="AE1254" t="s">
        <v>199</v>
      </c>
      <c r="AF1254" t="s">
        <v>279</v>
      </c>
      <c r="AG1254" t="s">
        <v>163</v>
      </c>
      <c r="AH1254" s="58">
        <v>1297.0416566398101</v>
      </c>
      <c r="AI1254">
        <f t="shared" si="262"/>
        <v>1297.0416566398101</v>
      </c>
      <c r="BE1254" t="str">
        <f t="shared" si="263"/>
        <v>0059_OQ_TPTotal Hommes_SEXE1</v>
      </c>
      <c r="BF1254">
        <v>1</v>
      </c>
      <c r="BG1254" s="77" t="s">
        <v>345</v>
      </c>
      <c r="BH1254" t="s">
        <v>321</v>
      </c>
      <c r="BI1254" t="s">
        <v>161</v>
      </c>
      <c r="BJ1254" s="61">
        <v>147.17949989089001</v>
      </c>
      <c r="BK1254" s="61">
        <f t="shared" si="264"/>
        <v>147.17949989089001</v>
      </c>
    </row>
    <row r="1255" spans="1:63" x14ac:dyDescent="0.35">
      <c r="A1255" t="str">
        <f t="shared" si="260"/>
        <v>8415_Métallurgie et fabrication de produits métalliques à l'exception des machines et des équipements_1</v>
      </c>
      <c r="B1255" t="str">
        <f>INDEX(PDC!$F$1:$G$40,MATCH('RP2016'!C1255,PDC!F:F,0),MATCH(PDC!$G$1,PDC!$F$1:$G$1,0))</f>
        <v>Métallurgie et fabrication de produits métalliques à l'exception des machines et des équipements</v>
      </c>
      <c r="C1255" t="s">
        <v>208</v>
      </c>
      <c r="D1255" t="s">
        <v>147</v>
      </c>
      <c r="E1255" t="s">
        <v>199</v>
      </c>
      <c r="F1255" s="58">
        <v>363.40121567372199</v>
      </c>
      <c r="G1255">
        <f t="shared" si="266"/>
        <v>363.40121567372199</v>
      </c>
      <c r="AC1255" t="str">
        <f t="shared" si="261"/>
        <v>8422_Professions intermédiaires administratives et commerciales des entreprises_2</v>
      </c>
      <c r="AD1255" t="str">
        <f>INDEX(PDC!$I$1:$L$33,MATCH('RP2016'!AF1255,PDC!I:I,0),MATCH(PDC!$K$1,PDC!$I$1:$L$1,0))</f>
        <v>Professions intermédiaires administratives et commerciales des entreprises</v>
      </c>
      <c r="AE1255" t="s">
        <v>200</v>
      </c>
      <c r="AF1255" t="s">
        <v>279</v>
      </c>
      <c r="AG1255" t="s">
        <v>163</v>
      </c>
      <c r="AH1255" s="58">
        <v>1574.5317299486501</v>
      </c>
      <c r="AI1255">
        <f t="shared" si="262"/>
        <v>1574.5317299486501</v>
      </c>
      <c r="BE1255" t="str">
        <f t="shared" si="263"/>
        <v>0059_RU_TPTotal Hommes_SEXE1</v>
      </c>
      <c r="BF1255">
        <v>1</v>
      </c>
      <c r="BG1255" s="77" t="s">
        <v>345</v>
      </c>
      <c r="BH1255" t="s">
        <v>322</v>
      </c>
      <c r="BI1255" t="s">
        <v>161</v>
      </c>
      <c r="BJ1255" s="61">
        <v>69.789319280016699</v>
      </c>
      <c r="BK1255" s="61">
        <f t="shared" si="264"/>
        <v>69.789319280016699</v>
      </c>
    </row>
    <row r="1256" spans="1:63" x14ac:dyDescent="0.35">
      <c r="A1256" t="str">
        <f t="shared" si="260"/>
        <v>8415_Métallurgie et fabrication de produits métalliques à l'exception des machines et des équipements_2</v>
      </c>
      <c r="B1256" t="str">
        <f>INDEX(PDC!$F$1:$G$40,MATCH('RP2016'!C1256,PDC!F:F,0),MATCH(PDC!$G$1,PDC!$F$1:$G$1,0))</f>
        <v>Métallurgie et fabrication de produits métalliques à l'exception des machines et des équipements</v>
      </c>
      <c r="C1256" t="s">
        <v>208</v>
      </c>
      <c r="D1256" t="s">
        <v>147</v>
      </c>
      <c r="E1256" t="s">
        <v>200</v>
      </c>
      <c r="F1256" s="58">
        <v>94.110106400663099</v>
      </c>
      <c r="G1256">
        <f t="shared" si="266"/>
        <v>94.110106400663099</v>
      </c>
      <c r="AC1256" t="str">
        <f t="shared" si="261"/>
        <v>8422_Techniciens_1</v>
      </c>
      <c r="AD1256" t="str">
        <f>INDEX(PDC!$I$1:$L$33,MATCH('RP2016'!AF1256,PDC!I:I,0),MATCH(PDC!$K$1,PDC!$I$1:$L$1,0))</f>
        <v>Techniciens</v>
      </c>
      <c r="AE1256" t="s">
        <v>199</v>
      </c>
      <c r="AF1256" t="s">
        <v>280</v>
      </c>
      <c r="AG1256" t="s">
        <v>163</v>
      </c>
      <c r="AH1256" s="58">
        <v>1286.49244620022</v>
      </c>
      <c r="AI1256">
        <f t="shared" si="262"/>
        <v>1286.49244620022</v>
      </c>
      <c r="BE1256" t="str">
        <f t="shared" si="263"/>
        <v>0063_AZ_TPTotal Hommes_SEXE1</v>
      </c>
      <c r="BF1256">
        <v>1</v>
      </c>
      <c r="BG1256" s="77" t="s">
        <v>345</v>
      </c>
      <c r="BH1256" t="s">
        <v>198</v>
      </c>
      <c r="BI1256" t="s">
        <v>181</v>
      </c>
      <c r="BJ1256" s="61">
        <v>250.96256203421299</v>
      </c>
      <c r="BK1256" s="61">
        <f t="shared" si="264"/>
        <v>250.96256203421299</v>
      </c>
    </row>
    <row r="1257" spans="1:63" x14ac:dyDescent="0.35">
      <c r="A1257" t="str">
        <f t="shared" si="260"/>
        <v>8415_Fabrication de produits informatiques, électroniques et optiques_1</v>
      </c>
      <c r="B1257" t="str">
        <f>INDEX(PDC!$F$1:$G$40,MATCH('RP2016'!C1257,PDC!F:F,0),MATCH(PDC!$G$1,PDC!$F$1:$G$1,0))</f>
        <v>Fabrication de produits informatiques, électroniques et optiques</v>
      </c>
      <c r="C1257" t="s">
        <v>209</v>
      </c>
      <c r="D1257" t="s">
        <v>147</v>
      </c>
      <c r="E1257" t="s">
        <v>199</v>
      </c>
      <c r="F1257" s="58">
        <v>388.296592775698</v>
      </c>
      <c r="G1257">
        <f t="shared" si="266"/>
        <v>388.296592775698</v>
      </c>
      <c r="AC1257" t="str">
        <f t="shared" si="261"/>
        <v>8422_Techniciens_2</v>
      </c>
      <c r="AD1257" t="str">
        <f>INDEX(PDC!$I$1:$L$33,MATCH('RP2016'!AF1257,PDC!I:I,0),MATCH(PDC!$K$1,PDC!$I$1:$L$1,0))</f>
        <v>Techniciens</v>
      </c>
      <c r="AE1257" t="s">
        <v>200</v>
      </c>
      <c r="AF1257" t="s">
        <v>280</v>
      </c>
      <c r="AG1257" t="s">
        <v>163</v>
      </c>
      <c r="AH1257" s="58">
        <v>214.15392971552501</v>
      </c>
      <c r="AI1257">
        <f t="shared" si="262"/>
        <v>214.15392971552501</v>
      </c>
      <c r="BE1257" t="str">
        <f t="shared" si="263"/>
        <v>0063_C1_TPTotal Hommes_SEXE1</v>
      </c>
      <c r="BF1257">
        <v>1</v>
      </c>
      <c r="BG1257" s="77" t="s">
        <v>345</v>
      </c>
      <c r="BH1257" t="s">
        <v>314</v>
      </c>
      <c r="BI1257" t="s">
        <v>181</v>
      </c>
      <c r="BJ1257" s="61">
        <v>466.39019323331399</v>
      </c>
      <c r="BK1257" s="61">
        <f t="shared" si="264"/>
        <v>466.39019323331399</v>
      </c>
    </row>
    <row r="1258" spans="1:63" x14ac:dyDescent="0.35">
      <c r="A1258" t="str">
        <f t="shared" si="260"/>
        <v>8415_Fabrication de produits informatiques, électroniques et optiques_2</v>
      </c>
      <c r="B1258" t="str">
        <f>INDEX(PDC!$F$1:$G$40,MATCH('RP2016'!C1258,PDC!F:F,0),MATCH(PDC!$G$1,PDC!$F$1:$G$1,0))</f>
        <v>Fabrication de produits informatiques, électroniques et optiques</v>
      </c>
      <c r="C1258" t="s">
        <v>209</v>
      </c>
      <c r="D1258" t="s">
        <v>147</v>
      </c>
      <c r="E1258" t="s">
        <v>200</v>
      </c>
      <c r="F1258" s="58">
        <v>153.79890634992299</v>
      </c>
      <c r="G1258">
        <f t="shared" si="266"/>
        <v>153.79890634992299</v>
      </c>
      <c r="AC1258" t="str">
        <f t="shared" si="261"/>
        <v>8422_Contremaîtres, agents de maîtrise_1</v>
      </c>
      <c r="AD1258" t="str">
        <f>INDEX(PDC!$I$1:$L$33,MATCH('RP2016'!AF1258,PDC!I:I,0),MATCH(PDC!$K$1,PDC!$I$1:$L$1,0))</f>
        <v>Contremaîtres, agents de maîtrise</v>
      </c>
      <c r="AE1258" t="s">
        <v>199</v>
      </c>
      <c r="AF1258" t="s">
        <v>281</v>
      </c>
      <c r="AG1258" t="s">
        <v>163</v>
      </c>
      <c r="AH1258" s="58">
        <v>1134.47162710316</v>
      </c>
      <c r="AI1258">
        <f t="shared" si="262"/>
        <v>1134.47162710316</v>
      </c>
      <c r="BE1258" t="str">
        <f t="shared" si="263"/>
        <v>0063_C3_TPTotal Hommes_SEXE1</v>
      </c>
      <c r="BF1258">
        <v>1</v>
      </c>
      <c r="BG1258" s="77" t="s">
        <v>345</v>
      </c>
      <c r="BH1258" t="s">
        <v>315</v>
      </c>
      <c r="BI1258" t="s">
        <v>181</v>
      </c>
      <c r="BJ1258" s="61">
        <v>56.546337923357299</v>
      </c>
      <c r="BK1258" s="61">
        <f t="shared" si="264"/>
        <v>56.546337923357299</v>
      </c>
    </row>
    <row r="1259" spans="1:63" x14ac:dyDescent="0.35">
      <c r="A1259" t="str">
        <f t="shared" si="260"/>
        <v>8415_Fabrication d'équipements électriques_1</v>
      </c>
      <c r="B1259" t="str">
        <f>INDEX(PDC!$F$1:$G$40,MATCH('RP2016'!C1259,PDC!F:F,0),MATCH(PDC!$G$1,PDC!$F$1:$G$1,0))</f>
        <v>Fabrication d'équipements électriques</v>
      </c>
      <c r="C1259" t="s">
        <v>210</v>
      </c>
      <c r="D1259" t="s">
        <v>147</v>
      </c>
      <c r="E1259" t="s">
        <v>199</v>
      </c>
      <c r="F1259" s="58">
        <v>7.9845369266480599</v>
      </c>
      <c r="G1259">
        <f t="shared" si="266"/>
        <v>7.9845369266480599</v>
      </c>
      <c r="AC1259" t="str">
        <f t="shared" si="261"/>
        <v>8422_Contremaîtres, agents de maîtrise_2</v>
      </c>
      <c r="AD1259" t="str">
        <f>INDEX(PDC!$I$1:$L$33,MATCH('RP2016'!AF1259,PDC!I:I,0),MATCH(PDC!$K$1,PDC!$I$1:$L$1,0))</f>
        <v>Contremaîtres, agents de maîtrise</v>
      </c>
      <c r="AE1259" t="s">
        <v>200</v>
      </c>
      <c r="AF1259" t="s">
        <v>281</v>
      </c>
      <c r="AG1259" t="s">
        <v>163</v>
      </c>
      <c r="AH1259" s="58">
        <v>165.300419175748</v>
      </c>
      <c r="AI1259">
        <f t="shared" si="262"/>
        <v>165.300419175748</v>
      </c>
      <c r="BE1259" t="str">
        <f t="shared" si="263"/>
        <v>0063_C4_TPTotal Hommes_SEXE1</v>
      </c>
      <c r="BF1259">
        <v>1</v>
      </c>
      <c r="BG1259" s="77" t="s">
        <v>345</v>
      </c>
      <c r="BH1259" t="s">
        <v>316</v>
      </c>
      <c r="BI1259" t="s">
        <v>181</v>
      </c>
      <c r="BJ1259" s="61">
        <v>5.1106194690265498</v>
      </c>
      <c r="BK1259" s="61">
        <f t="shared" si="264"/>
        <v>5.1106194690265498</v>
      </c>
    </row>
    <row r="1260" spans="1:63" x14ac:dyDescent="0.35">
      <c r="A1260" t="str">
        <f t="shared" si="260"/>
        <v>8415_Fabrication de machines et équipements n.c.a._1</v>
      </c>
      <c r="B1260" t="str">
        <f>INDEX(PDC!$F$1:$G$40,MATCH('RP2016'!C1260,PDC!F:F,0),MATCH(PDC!$G$1,PDC!$F$1:$G$1,0))</f>
        <v>Fabrication de machines et équipements n.c.a.</v>
      </c>
      <c r="C1260" t="s">
        <v>211</v>
      </c>
      <c r="D1260" t="s">
        <v>147</v>
      </c>
      <c r="E1260" t="s">
        <v>199</v>
      </c>
      <c r="F1260" s="58">
        <v>83.125979301121305</v>
      </c>
      <c r="G1260">
        <f t="shared" si="266"/>
        <v>83.125979301121305</v>
      </c>
      <c r="AC1260" t="str">
        <f t="shared" si="261"/>
        <v>8422_Employés civils et agents de service de la Fonction Publique_1</v>
      </c>
      <c r="AD1260" t="str">
        <f>INDEX(PDC!$I$1:$L$33,MATCH('RP2016'!AF1260,PDC!I:I,0),MATCH(PDC!$K$1,PDC!$I$1:$L$1,0))</f>
        <v>Employés civils et agents de service de la Fonction Publique</v>
      </c>
      <c r="AE1260" t="s">
        <v>199</v>
      </c>
      <c r="AF1260" t="s">
        <v>282</v>
      </c>
      <c r="AG1260" t="s">
        <v>163</v>
      </c>
      <c r="AH1260" s="58">
        <v>302.410194050146</v>
      </c>
      <c r="AI1260">
        <f t="shared" si="262"/>
        <v>302.410194050146</v>
      </c>
      <c r="BE1260" t="str">
        <f t="shared" si="263"/>
        <v>0063_C5_TPTotal Hommes_SEXE1</v>
      </c>
      <c r="BF1260">
        <v>1</v>
      </c>
      <c r="BG1260" s="77" t="s">
        <v>345</v>
      </c>
      <c r="BH1260" t="s">
        <v>317</v>
      </c>
      <c r="BI1260" t="s">
        <v>181</v>
      </c>
      <c r="BJ1260" s="61">
        <v>468.06896882537097</v>
      </c>
      <c r="BK1260" s="61">
        <f t="shared" si="264"/>
        <v>468.06896882537097</v>
      </c>
    </row>
    <row r="1261" spans="1:63" x14ac:dyDescent="0.35">
      <c r="A1261" t="str">
        <f t="shared" si="260"/>
        <v>8415_Fabrication de machines et équipements n.c.a._2</v>
      </c>
      <c r="B1261" t="str">
        <f>INDEX(PDC!$F$1:$G$40,MATCH('RP2016'!C1261,PDC!F:F,0),MATCH(PDC!$G$1,PDC!$F$1:$G$1,0))</f>
        <v>Fabrication de machines et équipements n.c.a.</v>
      </c>
      <c r="C1261" t="s">
        <v>211</v>
      </c>
      <c r="D1261" t="s">
        <v>147</v>
      </c>
      <c r="E1261" t="s">
        <v>200</v>
      </c>
      <c r="F1261" s="58">
        <v>26.3068888867422</v>
      </c>
      <c r="G1261">
        <f t="shared" si="266"/>
        <v>26.3068888867422</v>
      </c>
      <c r="AC1261" t="str">
        <f t="shared" si="261"/>
        <v>8422_Employés civils et agents de service de la Fonction Publique_2</v>
      </c>
      <c r="AD1261" t="str">
        <f>INDEX(PDC!$I$1:$L$33,MATCH('RP2016'!AF1261,PDC!I:I,0),MATCH(PDC!$K$1,PDC!$I$1:$L$1,0))</f>
        <v>Employés civils et agents de service de la Fonction Publique</v>
      </c>
      <c r="AE1261" t="s">
        <v>200</v>
      </c>
      <c r="AF1261" t="s">
        <v>282</v>
      </c>
      <c r="AG1261" t="s">
        <v>163</v>
      </c>
      <c r="AH1261" s="58">
        <v>1483.99706321501</v>
      </c>
      <c r="AI1261">
        <f t="shared" si="262"/>
        <v>1483.99706321501</v>
      </c>
      <c r="BE1261" t="str">
        <f t="shared" si="263"/>
        <v>0063_DE_TPTotal Hommes_SEXE1</v>
      </c>
      <c r="BF1261">
        <v>1</v>
      </c>
      <c r="BG1261" s="77" t="s">
        <v>345</v>
      </c>
      <c r="BH1261" t="s">
        <v>318</v>
      </c>
      <c r="BI1261" t="s">
        <v>181</v>
      </c>
      <c r="BJ1261" s="61">
        <v>85.367348271112107</v>
      </c>
      <c r="BK1261" s="61">
        <f t="shared" si="264"/>
        <v>85.367348271112107</v>
      </c>
    </row>
    <row r="1262" spans="1:63" x14ac:dyDescent="0.35">
      <c r="A1262" t="str">
        <f t="shared" si="260"/>
        <v>8415_Fabrication de matériels de transport_1</v>
      </c>
      <c r="B1262" t="str">
        <f>INDEX(PDC!$F$1:$G$40,MATCH('RP2016'!C1262,PDC!F:F,0),MATCH(PDC!$G$1,PDC!$F$1:$G$1,0))</f>
        <v>Fabrication de matériels de transport</v>
      </c>
      <c r="C1262" t="s">
        <v>212</v>
      </c>
      <c r="D1262" t="s">
        <v>147</v>
      </c>
      <c r="E1262" t="s">
        <v>199</v>
      </c>
      <c r="F1262" s="58">
        <v>10.177477293820401</v>
      </c>
      <c r="G1262">
        <f t="shared" si="266"/>
        <v>10.177477293820401</v>
      </c>
      <c r="AC1262" t="str">
        <f t="shared" si="261"/>
        <v>8422_Policiers et militaires_1</v>
      </c>
      <c r="AD1262" t="str">
        <f>INDEX(PDC!$I$1:$L$33,MATCH('RP2016'!AF1262,PDC!I:I,0),MATCH(PDC!$K$1,PDC!$I$1:$L$1,0))</f>
        <v>Policiers et militaires</v>
      </c>
      <c r="AE1262" t="s">
        <v>199</v>
      </c>
      <c r="AF1262" t="s">
        <v>283</v>
      </c>
      <c r="AG1262" t="s">
        <v>163</v>
      </c>
      <c r="AH1262" s="58">
        <v>211.33226777376001</v>
      </c>
      <c r="AI1262">
        <f t="shared" si="262"/>
        <v>211.33226777376001</v>
      </c>
      <c r="BE1262" t="str">
        <f t="shared" si="263"/>
        <v>0063_FZ_TPTotal Hommes_SEXE1</v>
      </c>
      <c r="BF1262">
        <v>1</v>
      </c>
      <c r="BG1262" s="77" t="s">
        <v>345</v>
      </c>
      <c r="BH1262" t="s">
        <v>216</v>
      </c>
      <c r="BI1262" t="s">
        <v>181</v>
      </c>
      <c r="BJ1262" s="61">
        <v>663.56368436499099</v>
      </c>
      <c r="BK1262" s="61">
        <f t="shared" si="264"/>
        <v>663.56368436499099</v>
      </c>
    </row>
    <row r="1263" spans="1:63" x14ac:dyDescent="0.35">
      <c r="A1263" t="str">
        <f t="shared" si="260"/>
        <v>8415_Autres industries manufacturières ; réparation et installation de machines et d'équipements_1</v>
      </c>
      <c r="B1263" t="str">
        <f>INDEX(PDC!$F$1:$G$40,MATCH('RP2016'!C1263,PDC!F:F,0),MATCH(PDC!$G$1,PDC!$F$1:$G$1,0))</f>
        <v>Autres industries manufacturières ; réparation et installation de machines et d'équipements</v>
      </c>
      <c r="C1263" t="s">
        <v>213</v>
      </c>
      <c r="D1263" t="s">
        <v>147</v>
      </c>
      <c r="E1263" t="s">
        <v>199</v>
      </c>
      <c r="F1263" s="58">
        <v>174.58005886329099</v>
      </c>
      <c r="G1263">
        <f t="shared" si="266"/>
        <v>174.58005886329099</v>
      </c>
      <c r="AC1263" t="str">
        <f t="shared" si="261"/>
        <v>8422_Policiers et militaires_2</v>
      </c>
      <c r="AD1263" t="str">
        <f>INDEX(PDC!$I$1:$L$33,MATCH('RP2016'!AF1263,PDC!I:I,0),MATCH(PDC!$K$1,PDC!$I$1:$L$1,0))</f>
        <v>Policiers et militaires</v>
      </c>
      <c r="AE1263" t="s">
        <v>200</v>
      </c>
      <c r="AF1263" t="s">
        <v>283</v>
      </c>
      <c r="AG1263" t="s">
        <v>163</v>
      </c>
      <c r="AH1263" s="58">
        <v>36.721196269125699</v>
      </c>
      <c r="AI1263">
        <f t="shared" si="262"/>
        <v>36.721196269125699</v>
      </c>
      <c r="BE1263" t="str">
        <f t="shared" si="263"/>
        <v>0063_GZ_TPTotal Hommes_SEXE1</v>
      </c>
      <c r="BF1263">
        <v>1</v>
      </c>
      <c r="BG1263" s="77" t="s">
        <v>345</v>
      </c>
      <c r="BH1263" t="s">
        <v>217</v>
      </c>
      <c r="BI1263" t="s">
        <v>181</v>
      </c>
      <c r="BJ1263" s="61">
        <v>483.98796651252201</v>
      </c>
      <c r="BK1263" s="61">
        <f t="shared" si="264"/>
        <v>483.98796651252201</v>
      </c>
    </row>
    <row r="1264" spans="1:63" x14ac:dyDescent="0.35">
      <c r="A1264" t="str">
        <f t="shared" si="260"/>
        <v>8415_Autres industries manufacturières ; réparation et installation de machines et d'équipements_2</v>
      </c>
      <c r="B1264" t="str">
        <f>INDEX(PDC!$F$1:$G$40,MATCH('RP2016'!C1264,PDC!F:F,0),MATCH(PDC!$G$1,PDC!$F$1:$G$1,0))</f>
        <v>Autres industries manufacturières ; réparation et installation de machines et d'équipements</v>
      </c>
      <c r="C1264" t="s">
        <v>213</v>
      </c>
      <c r="D1264" t="s">
        <v>147</v>
      </c>
      <c r="E1264" t="s">
        <v>200</v>
      </c>
      <c r="F1264" s="58">
        <v>240.21984362568699</v>
      </c>
      <c r="G1264">
        <f t="shared" si="266"/>
        <v>240.21984362568699</v>
      </c>
      <c r="AC1264" t="str">
        <f t="shared" si="261"/>
        <v>8422_Employés administratifs d'entreprise_1</v>
      </c>
      <c r="AD1264" t="str">
        <f>INDEX(PDC!$I$1:$L$33,MATCH('RP2016'!AF1264,PDC!I:I,0),MATCH(PDC!$K$1,PDC!$I$1:$L$1,0))</f>
        <v>Employés administratifs d'entreprise</v>
      </c>
      <c r="AE1264" t="s">
        <v>199</v>
      </c>
      <c r="AF1264" t="s">
        <v>284</v>
      </c>
      <c r="AG1264" t="s">
        <v>163</v>
      </c>
      <c r="AH1264" s="58">
        <v>308.01178905132599</v>
      </c>
      <c r="AI1264">
        <f t="shared" si="262"/>
        <v>308.01178905132599</v>
      </c>
      <c r="BE1264" t="str">
        <f t="shared" si="263"/>
        <v>0063_HZ_TPTotal Hommes_SEXE1</v>
      </c>
      <c r="BF1264">
        <v>1</v>
      </c>
      <c r="BG1264" s="77" t="s">
        <v>345</v>
      </c>
      <c r="BH1264" t="s">
        <v>218</v>
      </c>
      <c r="BI1264" t="s">
        <v>181</v>
      </c>
      <c r="BJ1264" s="61">
        <v>168.49008644119601</v>
      </c>
      <c r="BK1264" s="61">
        <f t="shared" si="264"/>
        <v>168.49008644119601</v>
      </c>
    </row>
    <row r="1265" spans="1:63" x14ac:dyDescent="0.35">
      <c r="A1265" t="str">
        <f t="shared" si="260"/>
        <v>8415_Production et distribution d'électricité, de gaz, de vapeur et d'air conditionné_1</v>
      </c>
      <c r="B1265" t="str">
        <f>INDEX(PDC!$F$1:$G$40,MATCH('RP2016'!C1265,PDC!F:F,0),MATCH(PDC!$G$1,PDC!$F$1:$G$1,0))</f>
        <v>Production et distribution d'électricité, de gaz, de vapeur et d'air conditionné</v>
      </c>
      <c r="C1265" t="s">
        <v>214</v>
      </c>
      <c r="D1265" t="s">
        <v>147</v>
      </c>
      <c r="E1265" t="s">
        <v>199</v>
      </c>
      <c r="F1265" s="58">
        <v>110.437740578508</v>
      </c>
      <c r="G1265">
        <f t="shared" si="266"/>
        <v>110.437740578508</v>
      </c>
      <c r="AC1265" t="str">
        <f t="shared" si="261"/>
        <v>8422_Employés administratifs d'entreprise_2</v>
      </c>
      <c r="AD1265" t="str">
        <f>INDEX(PDC!$I$1:$L$33,MATCH('RP2016'!AF1265,PDC!I:I,0),MATCH(PDC!$K$1,PDC!$I$1:$L$1,0))</f>
        <v>Employés administratifs d'entreprise</v>
      </c>
      <c r="AE1265" t="s">
        <v>200</v>
      </c>
      <c r="AF1265" t="s">
        <v>284</v>
      </c>
      <c r="AG1265" t="s">
        <v>163</v>
      </c>
      <c r="AH1265" s="58">
        <v>1723.33892571455</v>
      </c>
      <c r="AI1265">
        <f t="shared" si="262"/>
        <v>1723.33892571455</v>
      </c>
      <c r="BE1265" t="str">
        <f t="shared" si="263"/>
        <v>0063_IZ_TPTotal Hommes_SEXE1</v>
      </c>
      <c r="BF1265">
        <v>1</v>
      </c>
      <c r="BG1265" s="77" t="s">
        <v>345</v>
      </c>
      <c r="BH1265" t="s">
        <v>219</v>
      </c>
      <c r="BI1265" t="s">
        <v>181</v>
      </c>
      <c r="BJ1265" s="61">
        <v>83.149012921080597</v>
      </c>
      <c r="BK1265" s="61">
        <f t="shared" si="264"/>
        <v>83.149012921080597</v>
      </c>
    </row>
    <row r="1266" spans="1:63" x14ac:dyDescent="0.35">
      <c r="A1266" t="str">
        <f t="shared" si="260"/>
        <v>8415_Production et distribution d'électricité, de gaz, de vapeur et d'air conditionné_2</v>
      </c>
      <c r="B1266" t="str">
        <f>INDEX(PDC!$F$1:$G$40,MATCH('RP2016'!C1266,PDC!F:F,0),MATCH(PDC!$G$1,PDC!$F$1:$G$1,0))</f>
        <v>Production et distribution d'électricité, de gaz, de vapeur et d'air conditionné</v>
      </c>
      <c r="C1266" t="s">
        <v>214</v>
      </c>
      <c r="D1266" t="s">
        <v>147</v>
      </c>
      <c r="E1266" t="s">
        <v>200</v>
      </c>
      <c r="F1266" s="58">
        <v>16.303393636485499</v>
      </c>
      <c r="G1266">
        <f t="shared" si="266"/>
        <v>16.303393636485499</v>
      </c>
      <c r="AC1266" t="str">
        <f t="shared" si="261"/>
        <v>8422_Employés de commerce_1</v>
      </c>
      <c r="AD1266" t="str">
        <f>INDEX(PDC!$I$1:$L$33,MATCH('RP2016'!AF1266,PDC!I:I,0),MATCH(PDC!$K$1,PDC!$I$1:$L$1,0))</f>
        <v>Employés de commerce</v>
      </c>
      <c r="AE1266" t="s">
        <v>199</v>
      </c>
      <c r="AF1266" t="s">
        <v>285</v>
      </c>
      <c r="AG1266" t="s">
        <v>163</v>
      </c>
      <c r="AH1266" s="58">
        <v>531.91981441881899</v>
      </c>
      <c r="AI1266">
        <f t="shared" si="262"/>
        <v>531.91981441881899</v>
      </c>
      <c r="BE1266" t="str">
        <f t="shared" si="263"/>
        <v>0063_JZ_TPTotal Hommes_SEXE1</v>
      </c>
      <c r="BF1266">
        <v>1</v>
      </c>
      <c r="BG1266" s="77" t="s">
        <v>345</v>
      </c>
      <c r="BH1266" t="s">
        <v>319</v>
      </c>
      <c r="BI1266" t="s">
        <v>181</v>
      </c>
      <c r="BJ1266" s="61">
        <v>28.5435572167906</v>
      </c>
      <c r="BK1266" s="61">
        <f t="shared" si="264"/>
        <v>28.5435572167906</v>
      </c>
    </row>
    <row r="1267" spans="1:63" x14ac:dyDescent="0.35">
      <c r="A1267" t="str">
        <f t="shared" si="260"/>
        <v>8415_Production et distribution d'eau ; assainissement, gestion des déchets et dépollution_1</v>
      </c>
      <c r="B1267" t="str">
        <f>INDEX(PDC!$F$1:$G$40,MATCH('RP2016'!C1267,PDC!F:F,0),MATCH(PDC!$G$1,PDC!$F$1:$G$1,0))</f>
        <v>Production et distribution d'eau ; assainissement, gestion des déchets et dépollution</v>
      </c>
      <c r="C1267" t="s">
        <v>215</v>
      </c>
      <c r="D1267" t="s">
        <v>147</v>
      </c>
      <c r="E1267" t="s">
        <v>199</v>
      </c>
      <c r="F1267" s="58">
        <v>111.313146250014</v>
      </c>
      <c r="G1267">
        <f t="shared" si="266"/>
        <v>111.313146250014</v>
      </c>
      <c r="AC1267" t="str">
        <f t="shared" si="261"/>
        <v>8422_Employés de commerce_2</v>
      </c>
      <c r="AD1267" t="str">
        <f>INDEX(PDC!$I$1:$L$33,MATCH('RP2016'!AF1267,PDC!I:I,0),MATCH(PDC!$K$1,PDC!$I$1:$L$1,0))</f>
        <v>Employés de commerce</v>
      </c>
      <c r="AE1267" t="s">
        <v>200</v>
      </c>
      <c r="AF1267" t="s">
        <v>285</v>
      </c>
      <c r="AG1267" t="s">
        <v>163</v>
      </c>
      <c r="AH1267" s="58">
        <v>1328.75563760452</v>
      </c>
      <c r="AI1267">
        <f t="shared" si="262"/>
        <v>1328.75563760452</v>
      </c>
      <c r="BE1267" t="str">
        <f t="shared" si="263"/>
        <v>0063_KZ_TPTotal Hommes_SEXE1</v>
      </c>
      <c r="BF1267">
        <v>1</v>
      </c>
      <c r="BG1267" s="77" t="s">
        <v>345</v>
      </c>
      <c r="BH1267" t="s">
        <v>223</v>
      </c>
      <c r="BI1267" t="s">
        <v>181</v>
      </c>
      <c r="BJ1267" s="61">
        <v>33.442491768993399</v>
      </c>
      <c r="BK1267" s="61">
        <f t="shared" si="264"/>
        <v>33.442491768993399</v>
      </c>
    </row>
    <row r="1268" spans="1:63" x14ac:dyDescent="0.35">
      <c r="A1268" t="str">
        <f t="shared" si="260"/>
        <v>8415_Production et distribution d'eau ; assainissement, gestion des déchets et dépollution_2</v>
      </c>
      <c r="B1268" t="str">
        <f>INDEX(PDC!$F$1:$G$40,MATCH('RP2016'!C1268,PDC!F:F,0),MATCH(PDC!$G$1,PDC!$F$1:$G$1,0))</f>
        <v>Production et distribution d'eau ; assainissement, gestion des déchets et dépollution</v>
      </c>
      <c r="C1268" t="s">
        <v>215</v>
      </c>
      <c r="D1268" t="s">
        <v>147</v>
      </c>
      <c r="E1268" t="s">
        <v>200</v>
      </c>
      <c r="F1268" s="58">
        <v>21.865191907486601</v>
      </c>
      <c r="G1268">
        <f t="shared" si="266"/>
        <v>21.865191907486601</v>
      </c>
      <c r="AC1268" t="str">
        <f t="shared" si="261"/>
        <v>8422_Personnels des services directs aux particuliers_1</v>
      </c>
      <c r="AD1268" t="str">
        <f>INDEX(PDC!$I$1:$L$33,MATCH('RP2016'!AF1268,PDC!I:I,0),MATCH(PDC!$K$1,PDC!$I$1:$L$1,0))</f>
        <v>Personnels des services directs aux particuliers</v>
      </c>
      <c r="AE1268" t="s">
        <v>199</v>
      </c>
      <c r="AF1268" t="s">
        <v>286</v>
      </c>
      <c r="AG1268" t="s">
        <v>163</v>
      </c>
      <c r="AH1268" s="58">
        <v>339.29242099978302</v>
      </c>
      <c r="AI1268">
        <f t="shared" si="262"/>
        <v>339.29242099978302</v>
      </c>
      <c r="BE1268" t="str">
        <f t="shared" si="263"/>
        <v>0063_LZ_TPTotal Hommes_SEXE1</v>
      </c>
      <c r="BF1268">
        <v>1</v>
      </c>
      <c r="BG1268" s="77" t="s">
        <v>345</v>
      </c>
      <c r="BH1268" t="s">
        <v>224</v>
      </c>
      <c r="BI1268" t="s">
        <v>181</v>
      </c>
      <c r="BJ1268" s="83">
        <v>2.7146192267734501</v>
      </c>
      <c r="BK1268" s="61" t="str">
        <f t="shared" si="264"/>
        <v>(s)</v>
      </c>
    </row>
    <row r="1269" spans="1:63" x14ac:dyDescent="0.35">
      <c r="A1269" t="str">
        <f t="shared" si="260"/>
        <v>8415_Construction _1</v>
      </c>
      <c r="B1269" t="str">
        <f>INDEX(PDC!$F$1:$G$40,MATCH('RP2016'!C1269,PDC!F:F,0),MATCH(PDC!$G$1,PDC!$F$1:$G$1,0))</f>
        <v xml:space="preserve">Construction </v>
      </c>
      <c r="C1269" t="s">
        <v>216</v>
      </c>
      <c r="D1269" t="s">
        <v>147</v>
      </c>
      <c r="E1269" t="s">
        <v>199</v>
      </c>
      <c r="F1269" s="58">
        <v>2208.92219303201</v>
      </c>
      <c r="G1269">
        <f t="shared" si="266"/>
        <v>2208.92219303201</v>
      </c>
      <c r="AC1269" t="str">
        <f t="shared" si="261"/>
        <v>8422_Personnels des services directs aux particuliers_2</v>
      </c>
      <c r="AD1269" t="str">
        <f>INDEX(PDC!$I$1:$L$33,MATCH('RP2016'!AF1269,PDC!I:I,0),MATCH(PDC!$K$1,PDC!$I$1:$L$1,0))</f>
        <v>Personnels des services directs aux particuliers</v>
      </c>
      <c r="AE1269" t="s">
        <v>200</v>
      </c>
      <c r="AF1269" t="s">
        <v>286</v>
      </c>
      <c r="AG1269" t="s">
        <v>163</v>
      </c>
      <c r="AH1269" s="58">
        <v>2195.29727600978</v>
      </c>
      <c r="AI1269">
        <f t="shared" si="262"/>
        <v>2195.29727600978</v>
      </c>
      <c r="BE1269" t="str">
        <f t="shared" si="263"/>
        <v>0063_MN_TPTotal Hommes_SEXE1</v>
      </c>
      <c r="BF1269">
        <v>1</v>
      </c>
      <c r="BG1269" s="77" t="s">
        <v>345</v>
      </c>
      <c r="BH1269" t="s">
        <v>320</v>
      </c>
      <c r="BI1269" t="s">
        <v>181</v>
      </c>
      <c r="BJ1269" s="61">
        <v>228.56459484975201</v>
      </c>
      <c r="BK1269" s="61">
        <f t="shared" si="264"/>
        <v>228.56459484975201</v>
      </c>
    </row>
    <row r="1270" spans="1:63" x14ac:dyDescent="0.35">
      <c r="A1270" t="str">
        <f t="shared" si="260"/>
        <v>8415_Construction _2</v>
      </c>
      <c r="B1270" t="str">
        <f>INDEX(PDC!$F$1:$G$40,MATCH('RP2016'!C1270,PDC!F:F,0),MATCH(PDC!$G$1,PDC!$F$1:$G$1,0))</f>
        <v xml:space="preserve">Construction </v>
      </c>
      <c r="C1270" t="s">
        <v>216</v>
      </c>
      <c r="D1270" t="s">
        <v>147</v>
      </c>
      <c r="E1270" t="s">
        <v>200</v>
      </c>
      <c r="F1270" s="58">
        <v>348.24016002042703</v>
      </c>
      <c r="G1270">
        <f t="shared" si="266"/>
        <v>348.24016002042703</v>
      </c>
      <c r="AC1270" t="str">
        <f t="shared" si="261"/>
        <v>8422_Ouvriers qualifiés de type industriel_1</v>
      </c>
      <c r="AD1270" t="str">
        <f>INDEX(PDC!$I$1:$L$33,MATCH('RP2016'!AF1270,PDC!I:I,0),MATCH(PDC!$K$1,PDC!$I$1:$L$1,0))</f>
        <v>Ouvriers qualifiés de type industriel</v>
      </c>
      <c r="AE1270" t="s">
        <v>199</v>
      </c>
      <c r="AF1270" t="s">
        <v>287</v>
      </c>
      <c r="AG1270" t="s">
        <v>163</v>
      </c>
      <c r="AH1270" s="58">
        <v>1344.7323173088</v>
      </c>
      <c r="AI1270">
        <f t="shared" si="262"/>
        <v>1344.7323173088</v>
      </c>
      <c r="BE1270" t="str">
        <f t="shared" si="263"/>
        <v>0063_OQ_TPTotal Hommes_SEXE1</v>
      </c>
      <c r="BF1270">
        <v>1</v>
      </c>
      <c r="BG1270" s="77" t="s">
        <v>345</v>
      </c>
      <c r="BH1270" t="s">
        <v>321</v>
      </c>
      <c r="BI1270" t="s">
        <v>181</v>
      </c>
      <c r="BJ1270" s="61">
        <v>487.88902632556199</v>
      </c>
      <c r="BK1270" s="61">
        <f t="shared" si="264"/>
        <v>487.88902632556199</v>
      </c>
    </row>
    <row r="1271" spans="1:63" x14ac:dyDescent="0.35">
      <c r="A1271" t="str">
        <f t="shared" si="260"/>
        <v>8415_Commerce ; réparation d'automobiles et de motocycles_1</v>
      </c>
      <c r="B1271" t="str">
        <f>INDEX(PDC!$F$1:$G$40,MATCH('RP2016'!C1271,PDC!F:F,0),MATCH(PDC!$G$1,PDC!$F$1:$G$1,0))</f>
        <v>Commerce ; réparation d'automobiles et de motocycles</v>
      </c>
      <c r="C1271" t="s">
        <v>217</v>
      </c>
      <c r="D1271" t="s">
        <v>147</v>
      </c>
      <c r="E1271" t="s">
        <v>199</v>
      </c>
      <c r="F1271" s="58">
        <v>2240.5887686511801</v>
      </c>
      <c r="G1271">
        <f t="shared" si="266"/>
        <v>2240.5887686511801</v>
      </c>
      <c r="AC1271" t="str">
        <f t="shared" si="261"/>
        <v>8422_Ouvriers qualifiés de type industriel_2</v>
      </c>
      <c r="AD1271" t="str">
        <f>INDEX(PDC!$I$1:$L$33,MATCH('RP2016'!AF1271,PDC!I:I,0),MATCH(PDC!$K$1,PDC!$I$1:$L$1,0))</f>
        <v>Ouvriers qualifiés de type industriel</v>
      </c>
      <c r="AE1271" t="s">
        <v>200</v>
      </c>
      <c r="AF1271" t="s">
        <v>287</v>
      </c>
      <c r="AG1271" t="s">
        <v>163</v>
      </c>
      <c r="AH1271" s="58">
        <v>177.74481501220501</v>
      </c>
      <c r="AI1271">
        <f t="shared" si="262"/>
        <v>177.74481501220501</v>
      </c>
      <c r="BE1271" t="str">
        <f t="shared" si="263"/>
        <v>0063_RU_TPTotal Hommes_SEXE1</v>
      </c>
      <c r="BF1271">
        <v>1</v>
      </c>
      <c r="BG1271" s="77" t="s">
        <v>345</v>
      </c>
      <c r="BH1271" t="s">
        <v>322</v>
      </c>
      <c r="BI1271" t="s">
        <v>181</v>
      </c>
      <c r="BJ1271" s="61">
        <v>58.3051838365935</v>
      </c>
      <c r="BK1271" s="61">
        <f t="shared" si="264"/>
        <v>58.3051838365935</v>
      </c>
    </row>
    <row r="1272" spans="1:63" x14ac:dyDescent="0.35">
      <c r="A1272" t="str">
        <f t="shared" si="260"/>
        <v>8415_Commerce ; réparation d'automobiles et de motocycles_2</v>
      </c>
      <c r="B1272" t="str">
        <f>INDEX(PDC!$F$1:$G$40,MATCH('RP2016'!C1272,PDC!F:F,0),MATCH(PDC!$G$1,PDC!$F$1:$G$1,0))</f>
        <v>Commerce ; réparation d'automobiles et de motocycles</v>
      </c>
      <c r="C1272" t="s">
        <v>217</v>
      </c>
      <c r="D1272" t="s">
        <v>147</v>
      </c>
      <c r="E1272" t="s">
        <v>200</v>
      </c>
      <c r="F1272" s="58">
        <v>2650.8694464515402</v>
      </c>
      <c r="G1272">
        <f t="shared" si="266"/>
        <v>2650.8694464515402</v>
      </c>
      <c r="AC1272" t="str">
        <f t="shared" si="261"/>
        <v>8422_Ouvriers qualifiés de type artisanal_1</v>
      </c>
      <c r="AD1272" t="str">
        <f>INDEX(PDC!$I$1:$L$33,MATCH('RP2016'!AF1272,PDC!I:I,0),MATCH(PDC!$K$1,PDC!$I$1:$L$1,0))</f>
        <v>Ouvriers qualifiés de type artisanal</v>
      </c>
      <c r="AE1272" t="s">
        <v>199</v>
      </c>
      <c r="AF1272" t="s">
        <v>107</v>
      </c>
      <c r="AG1272" t="s">
        <v>163</v>
      </c>
      <c r="AH1272" s="58">
        <v>1436.86819375409</v>
      </c>
      <c r="AI1272">
        <f t="shared" si="262"/>
        <v>1436.86819375409</v>
      </c>
      <c r="BE1272" t="str">
        <f t="shared" si="263"/>
        <v>0064_AZ_TPTotal Hommes_SEXE1</v>
      </c>
      <c r="BF1272">
        <v>1</v>
      </c>
      <c r="BG1272" s="77" t="s">
        <v>345</v>
      </c>
      <c r="BH1272" t="s">
        <v>198</v>
      </c>
      <c r="BI1272" t="s">
        <v>185</v>
      </c>
      <c r="BJ1272" s="61">
        <v>310.45702682089899</v>
      </c>
      <c r="BK1272" s="61">
        <f t="shared" si="264"/>
        <v>310.45702682089899</v>
      </c>
    </row>
    <row r="1273" spans="1:63" x14ac:dyDescent="0.35">
      <c r="A1273" t="str">
        <f t="shared" si="260"/>
        <v>8415_Transports et entreposage _1</v>
      </c>
      <c r="B1273" t="str">
        <f>INDEX(PDC!$F$1:$G$40,MATCH('RP2016'!C1273,PDC!F:F,0),MATCH(PDC!$G$1,PDC!$F$1:$G$1,0))</f>
        <v xml:space="preserve">Transports et entreposage </v>
      </c>
      <c r="C1273" t="s">
        <v>218</v>
      </c>
      <c r="D1273" t="s">
        <v>147</v>
      </c>
      <c r="E1273" t="s">
        <v>199</v>
      </c>
      <c r="F1273" s="58">
        <v>1079.7317990213201</v>
      </c>
      <c r="G1273">
        <f t="shared" si="266"/>
        <v>1079.7317990213201</v>
      </c>
      <c r="AC1273" t="str">
        <f t="shared" si="261"/>
        <v>8422_Ouvriers qualifiés de type artisanal_2</v>
      </c>
      <c r="AD1273" t="str">
        <f>INDEX(PDC!$I$1:$L$33,MATCH('RP2016'!AF1273,PDC!I:I,0),MATCH(PDC!$K$1,PDC!$I$1:$L$1,0))</f>
        <v>Ouvriers qualifiés de type artisanal</v>
      </c>
      <c r="AE1273" t="s">
        <v>200</v>
      </c>
      <c r="AF1273" t="s">
        <v>107</v>
      </c>
      <c r="AG1273" t="s">
        <v>163</v>
      </c>
      <c r="AH1273" s="58">
        <v>217.186409839671</v>
      </c>
      <c r="AI1273">
        <f t="shared" si="262"/>
        <v>217.186409839671</v>
      </c>
      <c r="BE1273" t="str">
        <f t="shared" si="263"/>
        <v>0064_C1_TPTotal Hommes_SEXE1</v>
      </c>
      <c r="BF1273">
        <v>1</v>
      </c>
      <c r="BG1273" s="77" t="s">
        <v>345</v>
      </c>
      <c r="BH1273" t="s">
        <v>314</v>
      </c>
      <c r="BI1273" t="s">
        <v>185</v>
      </c>
      <c r="BJ1273" s="61">
        <v>139.06934936293001</v>
      </c>
      <c r="BK1273" s="61">
        <f t="shared" si="264"/>
        <v>139.06934936293001</v>
      </c>
    </row>
    <row r="1274" spans="1:63" x14ac:dyDescent="0.35">
      <c r="A1274" t="str">
        <f t="shared" si="260"/>
        <v>8415_Transports et entreposage _2</v>
      </c>
      <c r="B1274" t="str">
        <f>INDEX(PDC!$F$1:$G$40,MATCH('RP2016'!C1274,PDC!F:F,0),MATCH(PDC!$G$1,PDC!$F$1:$G$1,0))</f>
        <v xml:space="preserve">Transports et entreposage </v>
      </c>
      <c r="C1274" t="s">
        <v>218</v>
      </c>
      <c r="D1274" t="s">
        <v>147</v>
      </c>
      <c r="E1274" t="s">
        <v>200</v>
      </c>
      <c r="F1274" s="58">
        <v>453.58638481487299</v>
      </c>
      <c r="G1274">
        <f t="shared" si="266"/>
        <v>453.58638481487299</v>
      </c>
      <c r="AC1274" t="str">
        <f t="shared" si="261"/>
        <v>8422_Chauffeurs_1</v>
      </c>
      <c r="AD1274" t="str">
        <f>INDEX(PDC!$I$1:$L$33,MATCH('RP2016'!AF1274,PDC!I:I,0),MATCH(PDC!$K$1,PDC!$I$1:$L$1,0))</f>
        <v>Chauffeurs</v>
      </c>
      <c r="AE1274" t="s">
        <v>199</v>
      </c>
      <c r="AF1274" t="s">
        <v>288</v>
      </c>
      <c r="AG1274" t="s">
        <v>163</v>
      </c>
      <c r="AH1274" s="58">
        <v>1436.6188530797101</v>
      </c>
      <c r="AI1274">
        <f t="shared" si="262"/>
        <v>1436.6188530797101</v>
      </c>
      <c r="BE1274" t="str">
        <f t="shared" si="263"/>
        <v>0064_C3_TPTotal Hommes_SEXE1</v>
      </c>
      <c r="BF1274">
        <v>1</v>
      </c>
      <c r="BG1274" s="77" t="s">
        <v>345</v>
      </c>
      <c r="BH1274" t="s">
        <v>315</v>
      </c>
      <c r="BI1274" t="s">
        <v>185</v>
      </c>
      <c r="BJ1274" s="61">
        <v>46.664771541053497</v>
      </c>
      <c r="BK1274" s="61">
        <f t="shared" si="264"/>
        <v>46.664771541053497</v>
      </c>
    </row>
    <row r="1275" spans="1:63" x14ac:dyDescent="0.35">
      <c r="A1275" t="str">
        <f t="shared" si="260"/>
        <v>8415_Hébergement et restauration_1</v>
      </c>
      <c r="B1275" t="str">
        <f>INDEX(PDC!$F$1:$G$40,MATCH('RP2016'!C1275,PDC!F:F,0),MATCH(PDC!$G$1,PDC!$F$1:$G$1,0))</f>
        <v>Hébergement et restauration</v>
      </c>
      <c r="C1275" t="s">
        <v>219</v>
      </c>
      <c r="D1275" t="s">
        <v>147</v>
      </c>
      <c r="E1275" t="s">
        <v>199</v>
      </c>
      <c r="F1275" s="58">
        <v>1550.3497699468901</v>
      </c>
      <c r="G1275">
        <f t="shared" si="266"/>
        <v>1550.3497699468901</v>
      </c>
      <c r="AC1275" t="str">
        <f t="shared" si="261"/>
        <v>8422_Chauffeurs_2</v>
      </c>
      <c r="AD1275" t="str">
        <f>INDEX(PDC!$I$1:$L$33,MATCH('RP2016'!AF1275,PDC!I:I,0),MATCH(PDC!$K$1,PDC!$I$1:$L$1,0))</f>
        <v>Chauffeurs</v>
      </c>
      <c r="AE1275" t="s">
        <v>200</v>
      </c>
      <c r="AF1275" t="s">
        <v>288</v>
      </c>
      <c r="AG1275" t="s">
        <v>163</v>
      </c>
      <c r="AH1275" s="58">
        <v>83.741534697582694</v>
      </c>
      <c r="AI1275">
        <f t="shared" si="262"/>
        <v>83.741534697582694</v>
      </c>
      <c r="BE1275" t="str">
        <f t="shared" si="263"/>
        <v>0064_C5_TPTotal Hommes_SEXE1</v>
      </c>
      <c r="BF1275">
        <v>1</v>
      </c>
      <c r="BG1275" s="77" t="s">
        <v>345</v>
      </c>
      <c r="BH1275" t="s">
        <v>317</v>
      </c>
      <c r="BI1275" t="s">
        <v>185</v>
      </c>
      <c r="BJ1275" s="61">
        <v>184.39073112442699</v>
      </c>
      <c r="BK1275" s="61">
        <f t="shared" si="264"/>
        <v>184.39073112442699</v>
      </c>
    </row>
    <row r="1276" spans="1:63" x14ac:dyDescent="0.35">
      <c r="A1276" t="str">
        <f t="shared" si="260"/>
        <v>8415_Hébergement et restauration_2</v>
      </c>
      <c r="B1276" t="str">
        <f>INDEX(PDC!$F$1:$G$40,MATCH('RP2016'!C1276,PDC!F:F,0),MATCH(PDC!$G$1,PDC!$F$1:$G$1,0))</f>
        <v>Hébergement et restauration</v>
      </c>
      <c r="C1276" t="s">
        <v>219</v>
      </c>
      <c r="D1276" t="s">
        <v>147</v>
      </c>
      <c r="E1276" t="s">
        <v>200</v>
      </c>
      <c r="F1276" s="58">
        <v>1677.2628484531399</v>
      </c>
      <c r="G1276">
        <f t="shared" si="266"/>
        <v>1677.2628484531399</v>
      </c>
      <c r="AC1276" t="str">
        <f t="shared" si="261"/>
        <v>8422_Ouvriers qualifiés de la manutention, du magasinage et du transport_1</v>
      </c>
      <c r="AD1276" t="str">
        <f>INDEX(PDC!$I$1:$L$33,MATCH('RP2016'!AF1276,PDC!I:I,0),MATCH(PDC!$K$1,PDC!$I$1:$L$1,0))</f>
        <v>Ouvriers qualifiés de la manutention, du magasinage et du transport</v>
      </c>
      <c r="AE1276" t="s">
        <v>199</v>
      </c>
      <c r="AF1276" t="s">
        <v>289</v>
      </c>
      <c r="AG1276" t="s">
        <v>163</v>
      </c>
      <c r="AH1276" s="58">
        <v>584.69364209435298</v>
      </c>
      <c r="AI1276">
        <f t="shared" si="262"/>
        <v>584.69364209435298</v>
      </c>
      <c r="BE1276" t="str">
        <f t="shared" si="263"/>
        <v>0064_DE_TPTotal Hommes_SEXE1</v>
      </c>
      <c r="BF1276">
        <v>1</v>
      </c>
      <c r="BG1276" s="77" t="s">
        <v>345</v>
      </c>
      <c r="BH1276" t="s">
        <v>318</v>
      </c>
      <c r="BI1276" t="s">
        <v>185</v>
      </c>
      <c r="BJ1276" s="61">
        <v>10.104951917644099</v>
      </c>
      <c r="BK1276" s="61">
        <f t="shared" si="264"/>
        <v>10.104951917644099</v>
      </c>
    </row>
    <row r="1277" spans="1:63" x14ac:dyDescent="0.35">
      <c r="A1277" t="str">
        <f t="shared" si="260"/>
        <v>8415_Edition, audiovisuel et diffusion_1</v>
      </c>
      <c r="B1277" t="str">
        <f>INDEX(PDC!$F$1:$G$40,MATCH('RP2016'!C1277,PDC!F:F,0),MATCH(PDC!$G$1,PDC!$F$1:$G$1,0))</f>
        <v>Edition, audiovisuel et diffusion</v>
      </c>
      <c r="C1277" t="s">
        <v>220</v>
      </c>
      <c r="D1277" t="s">
        <v>147</v>
      </c>
      <c r="E1277" t="s">
        <v>199</v>
      </c>
      <c r="F1277" s="58">
        <v>81.404611410767899</v>
      </c>
      <c r="G1277">
        <f t="shared" si="266"/>
        <v>81.404611410767899</v>
      </c>
      <c r="AC1277" t="str">
        <f t="shared" si="261"/>
        <v>8422_Ouvriers qualifiés de la manutention, du magasinage et du transport_2</v>
      </c>
      <c r="AD1277" t="str">
        <f>INDEX(PDC!$I$1:$L$33,MATCH('RP2016'!AF1277,PDC!I:I,0),MATCH(PDC!$K$1,PDC!$I$1:$L$1,0))</f>
        <v>Ouvriers qualifiés de la manutention, du magasinage et du transport</v>
      </c>
      <c r="AE1277" t="s">
        <v>200</v>
      </c>
      <c r="AF1277" t="s">
        <v>289</v>
      </c>
      <c r="AG1277" t="s">
        <v>163</v>
      </c>
      <c r="AH1277" s="58">
        <v>92.586950286363304</v>
      </c>
      <c r="AI1277">
        <f t="shared" si="262"/>
        <v>92.586950286363304</v>
      </c>
      <c r="BE1277" t="str">
        <f t="shared" si="263"/>
        <v>0064_FZ_TPTotal Hommes_SEXE1</v>
      </c>
      <c r="BF1277">
        <v>1</v>
      </c>
      <c r="BG1277" s="77" t="s">
        <v>345</v>
      </c>
      <c r="BH1277" t="s">
        <v>216</v>
      </c>
      <c r="BI1277" t="s">
        <v>185</v>
      </c>
      <c r="BJ1277" s="61">
        <v>384.82743477871998</v>
      </c>
      <c r="BK1277" s="61">
        <f t="shared" si="264"/>
        <v>384.82743477871998</v>
      </c>
    </row>
    <row r="1278" spans="1:63" x14ac:dyDescent="0.35">
      <c r="A1278" t="str">
        <f t="shared" si="260"/>
        <v>8415_Edition, audiovisuel et diffusion_2</v>
      </c>
      <c r="B1278" t="str">
        <f>INDEX(PDC!$F$1:$G$40,MATCH('RP2016'!C1278,PDC!F:F,0),MATCH(PDC!$G$1,PDC!$F$1:$G$1,0))</f>
        <v>Edition, audiovisuel et diffusion</v>
      </c>
      <c r="C1278" t="s">
        <v>220</v>
      </c>
      <c r="D1278" t="s">
        <v>147</v>
      </c>
      <c r="E1278" t="s">
        <v>200</v>
      </c>
      <c r="F1278" s="58">
        <v>71.272315209952595</v>
      </c>
      <c r="G1278">
        <f t="shared" si="266"/>
        <v>71.272315209952595</v>
      </c>
      <c r="AC1278" t="str">
        <f t="shared" si="261"/>
        <v>8422_Ouvriers non qualifiés de type industriel_1</v>
      </c>
      <c r="AD1278" t="str">
        <f>INDEX(PDC!$I$1:$L$33,MATCH('RP2016'!AF1278,PDC!I:I,0),MATCH(PDC!$K$1,PDC!$I$1:$L$1,0))</f>
        <v>Ouvriers non qualifiés de type industriel</v>
      </c>
      <c r="AE1278" t="s">
        <v>199</v>
      </c>
      <c r="AF1278" t="s">
        <v>290</v>
      </c>
      <c r="AG1278" t="s">
        <v>163</v>
      </c>
      <c r="AH1278" s="58">
        <v>1285.2094023259201</v>
      </c>
      <c r="AI1278">
        <f t="shared" si="262"/>
        <v>1285.2094023259201</v>
      </c>
      <c r="BE1278" t="str">
        <f t="shared" si="263"/>
        <v>0064_GZ_TPTotal Hommes_SEXE1</v>
      </c>
      <c r="BF1278">
        <v>1</v>
      </c>
      <c r="BG1278" s="77" t="s">
        <v>345</v>
      </c>
      <c r="BH1278" t="s">
        <v>217</v>
      </c>
      <c r="BI1278" t="s">
        <v>185</v>
      </c>
      <c r="BJ1278" s="61">
        <v>319.83992371668802</v>
      </c>
      <c r="BK1278" s="61">
        <f t="shared" si="264"/>
        <v>319.83992371668802</v>
      </c>
    </row>
    <row r="1279" spans="1:63" x14ac:dyDescent="0.35">
      <c r="A1279" t="str">
        <f t="shared" si="260"/>
        <v>8415_Télécommunications_1</v>
      </c>
      <c r="B1279" t="str">
        <f>INDEX(PDC!$F$1:$G$40,MATCH('RP2016'!C1279,PDC!F:F,0),MATCH(PDC!$G$1,PDC!$F$1:$G$1,0))</f>
        <v>Télécommunications</v>
      </c>
      <c r="C1279" t="s">
        <v>221</v>
      </c>
      <c r="D1279" t="s">
        <v>147</v>
      </c>
      <c r="E1279" t="s">
        <v>199</v>
      </c>
      <c r="F1279" s="58">
        <v>9.2921169251926408</v>
      </c>
      <c r="G1279" t="s">
        <v>242</v>
      </c>
      <c r="AC1279" t="str">
        <f t="shared" si="261"/>
        <v>8422_Ouvriers non qualifiés de type industriel_2</v>
      </c>
      <c r="AD1279" t="str">
        <f>INDEX(PDC!$I$1:$L$33,MATCH('RP2016'!AF1279,PDC!I:I,0),MATCH(PDC!$K$1,PDC!$I$1:$L$1,0))</f>
        <v>Ouvriers non qualifiés de type industriel</v>
      </c>
      <c r="AE1279" t="s">
        <v>200</v>
      </c>
      <c r="AF1279" t="s">
        <v>290</v>
      </c>
      <c r="AG1279" t="s">
        <v>163</v>
      </c>
      <c r="AH1279" s="58">
        <v>632.26517661066396</v>
      </c>
      <c r="AI1279">
        <f t="shared" si="262"/>
        <v>632.26517661066396</v>
      </c>
      <c r="BE1279" t="str">
        <f t="shared" si="263"/>
        <v>0064_HZ_TPTotal Hommes_SEXE1</v>
      </c>
      <c r="BF1279">
        <v>1</v>
      </c>
      <c r="BG1279" s="77" t="s">
        <v>345</v>
      </c>
      <c r="BH1279" t="s">
        <v>218</v>
      </c>
      <c r="BI1279" t="s">
        <v>185</v>
      </c>
      <c r="BJ1279" s="61">
        <v>65.9721228547577</v>
      </c>
      <c r="BK1279" s="61">
        <f t="shared" si="264"/>
        <v>65.9721228547577</v>
      </c>
    </row>
    <row r="1280" spans="1:63" x14ac:dyDescent="0.35">
      <c r="A1280" t="str">
        <f t="shared" si="260"/>
        <v>8415_Télécommunications_2</v>
      </c>
      <c r="B1280" t="str">
        <f>INDEX(PDC!$F$1:$G$40,MATCH('RP2016'!C1280,PDC!F:F,0),MATCH(PDC!$G$1,PDC!$F$1:$G$1,0))</f>
        <v>Télécommunications</v>
      </c>
      <c r="C1280" t="s">
        <v>221</v>
      </c>
      <c r="D1280" t="s">
        <v>147</v>
      </c>
      <c r="E1280" t="s">
        <v>200</v>
      </c>
      <c r="F1280" s="58">
        <v>4.0118414355406902</v>
      </c>
      <c r="G1280" s="58" t="s">
        <v>242</v>
      </c>
      <c r="H1280" s="58"/>
      <c r="I1280" s="58"/>
      <c r="J1280" s="58"/>
      <c r="AC1280" t="str">
        <f t="shared" si="261"/>
        <v>8422_Ouvriers non qualifiés de type artisanal_1</v>
      </c>
      <c r="AD1280" t="str">
        <f>INDEX(PDC!$I$1:$L$33,MATCH('RP2016'!AF1280,PDC!I:I,0),MATCH(PDC!$K$1,PDC!$I$1:$L$1,0))</f>
        <v>Ouvriers non qualifiés de type artisanal</v>
      </c>
      <c r="AE1280" t="s">
        <v>199</v>
      </c>
      <c r="AF1280" t="s">
        <v>291</v>
      </c>
      <c r="AG1280" t="s">
        <v>163</v>
      </c>
      <c r="AH1280" s="58">
        <v>837.81027482760305</v>
      </c>
      <c r="AI1280">
        <f t="shared" si="262"/>
        <v>837.81027482760305</v>
      </c>
      <c r="BE1280" t="str">
        <f t="shared" si="263"/>
        <v>0064_IZ_TPTotal Hommes_SEXE1</v>
      </c>
      <c r="BF1280">
        <v>1</v>
      </c>
      <c r="BG1280" s="77" t="s">
        <v>345</v>
      </c>
      <c r="BH1280" t="s">
        <v>219</v>
      </c>
      <c r="BI1280" t="s">
        <v>185</v>
      </c>
      <c r="BJ1280" s="61">
        <v>193.36364031261601</v>
      </c>
      <c r="BK1280" s="61">
        <f t="shared" si="264"/>
        <v>193.36364031261601</v>
      </c>
    </row>
    <row r="1281" spans="1:63" x14ac:dyDescent="0.35">
      <c r="A1281" t="str">
        <f t="shared" si="260"/>
        <v>8415_Activités informatiques et services d'information_1</v>
      </c>
      <c r="B1281" t="str">
        <f>INDEX(PDC!$F$1:$G$40,MATCH('RP2016'!C1281,PDC!F:F,0),MATCH(PDC!$G$1,PDC!$F$1:$G$1,0))</f>
        <v>Activités informatiques et services d'information</v>
      </c>
      <c r="C1281" t="s">
        <v>222</v>
      </c>
      <c r="D1281" t="s">
        <v>147</v>
      </c>
      <c r="E1281" t="s">
        <v>199</v>
      </c>
      <c r="F1281" s="58">
        <v>59.772709454305897</v>
      </c>
      <c r="G1281">
        <f t="shared" ref="G1281:G1312" si="267">F1281</f>
        <v>59.772709454305897</v>
      </c>
      <c r="AC1281" t="str">
        <f t="shared" si="261"/>
        <v>8422_Ouvriers non qualifiés de type artisanal_2</v>
      </c>
      <c r="AD1281" t="str">
        <f>INDEX(PDC!$I$1:$L$33,MATCH('RP2016'!AF1281,PDC!I:I,0),MATCH(PDC!$K$1,PDC!$I$1:$L$1,0))</f>
        <v>Ouvriers non qualifiés de type artisanal</v>
      </c>
      <c r="AE1281" t="s">
        <v>200</v>
      </c>
      <c r="AF1281" t="s">
        <v>291</v>
      </c>
      <c r="AG1281" t="s">
        <v>163</v>
      </c>
      <c r="AH1281" s="58">
        <v>350.78006806069402</v>
      </c>
      <c r="AI1281">
        <f t="shared" si="262"/>
        <v>350.78006806069402</v>
      </c>
      <c r="BE1281" t="str">
        <f t="shared" si="263"/>
        <v>0064_JZ_TPTotal Hommes_SEXE1</v>
      </c>
      <c r="BF1281">
        <v>1</v>
      </c>
      <c r="BG1281" s="77" t="s">
        <v>345</v>
      </c>
      <c r="BH1281" t="s">
        <v>319</v>
      </c>
      <c r="BI1281" t="s">
        <v>185</v>
      </c>
      <c r="BJ1281" s="61">
        <v>15.0757477138007</v>
      </c>
      <c r="BK1281" s="61">
        <f t="shared" si="264"/>
        <v>15.0757477138007</v>
      </c>
    </row>
    <row r="1282" spans="1:63" x14ac:dyDescent="0.35">
      <c r="A1282" t="str">
        <f t="shared" si="260"/>
        <v>8415_Activités informatiques et services d'information_2</v>
      </c>
      <c r="B1282" t="str">
        <f>INDEX(PDC!$F$1:$G$40,MATCH('RP2016'!C1282,PDC!F:F,0),MATCH(PDC!$G$1,PDC!$F$1:$G$1,0))</f>
        <v>Activités informatiques et services d'information</v>
      </c>
      <c r="C1282" t="s">
        <v>222</v>
      </c>
      <c r="D1282" t="s">
        <v>147</v>
      </c>
      <c r="E1282" t="s">
        <v>200</v>
      </c>
      <c r="F1282" s="58">
        <v>8.2286102708186792</v>
      </c>
      <c r="G1282">
        <f t="shared" si="267"/>
        <v>8.2286102708186792</v>
      </c>
      <c r="AC1282" t="str">
        <f t="shared" si="261"/>
        <v>8422_Ouvriers agricoles_1</v>
      </c>
      <c r="AD1282" t="str">
        <f>INDEX(PDC!$I$1:$L$33,MATCH('RP2016'!AF1282,PDC!I:I,0),MATCH(PDC!$K$1,PDC!$I$1:$L$1,0))</f>
        <v>Ouvriers agricoles</v>
      </c>
      <c r="AE1282" t="s">
        <v>199</v>
      </c>
      <c r="AF1282" t="s">
        <v>109</v>
      </c>
      <c r="AG1282" t="s">
        <v>163</v>
      </c>
      <c r="AH1282" s="58">
        <v>316.26907838964303</v>
      </c>
      <c r="AI1282">
        <f t="shared" si="262"/>
        <v>316.26907838964303</v>
      </c>
      <c r="BE1282" t="str">
        <f t="shared" si="263"/>
        <v>0064_KZ_TPTotal Hommes_SEXE1</v>
      </c>
      <c r="BF1282">
        <v>1</v>
      </c>
      <c r="BG1282" s="77" t="s">
        <v>345</v>
      </c>
      <c r="BH1282" t="s">
        <v>223</v>
      </c>
      <c r="BI1282" t="s">
        <v>185</v>
      </c>
      <c r="BJ1282" s="61">
        <v>26.315056771711301</v>
      </c>
      <c r="BK1282" s="61">
        <f t="shared" si="264"/>
        <v>26.315056771711301</v>
      </c>
    </row>
    <row r="1283" spans="1:63" x14ac:dyDescent="0.35">
      <c r="A1283" t="str">
        <f t="shared" si="260"/>
        <v>8415_Activités financières et d'assurance_1</v>
      </c>
      <c r="B1283" t="str">
        <f>INDEX(PDC!$F$1:$G$40,MATCH('RP2016'!C1283,PDC!F:F,0),MATCH(PDC!$G$1,PDC!$F$1:$G$1,0))</f>
        <v>Activités financières et d'assurance</v>
      </c>
      <c r="C1283" t="s">
        <v>223</v>
      </c>
      <c r="D1283" t="s">
        <v>147</v>
      </c>
      <c r="E1283" t="s">
        <v>199</v>
      </c>
      <c r="F1283" s="58">
        <v>201.82986990850301</v>
      </c>
      <c r="G1283">
        <f t="shared" si="267"/>
        <v>201.82986990850301</v>
      </c>
      <c r="AC1283" t="str">
        <f t="shared" si="261"/>
        <v>8422_Ouvriers agricoles_2</v>
      </c>
      <c r="AD1283" t="str">
        <f>INDEX(PDC!$I$1:$L$33,MATCH('RP2016'!AF1283,PDC!I:I,0),MATCH(PDC!$K$1,PDC!$I$1:$L$1,0))</f>
        <v>Ouvriers agricoles</v>
      </c>
      <c r="AE1283" t="s">
        <v>200</v>
      </c>
      <c r="AF1283" t="s">
        <v>109</v>
      </c>
      <c r="AG1283" t="s">
        <v>163</v>
      </c>
      <c r="AH1283" s="58">
        <v>95.614810883961297</v>
      </c>
      <c r="AI1283">
        <f t="shared" si="262"/>
        <v>95.614810883961297</v>
      </c>
      <c r="BE1283" t="str">
        <f t="shared" si="263"/>
        <v>0064_LZ_TPTotal Hommes_SEXE1</v>
      </c>
      <c r="BF1283">
        <v>1</v>
      </c>
      <c r="BG1283" s="77" t="s">
        <v>345</v>
      </c>
      <c r="BH1283" t="s">
        <v>224</v>
      </c>
      <c r="BI1283" t="s">
        <v>185</v>
      </c>
      <c r="BJ1283" s="61">
        <v>28.1449317519148</v>
      </c>
      <c r="BK1283" s="61">
        <f t="shared" si="264"/>
        <v>28.1449317519148</v>
      </c>
    </row>
    <row r="1284" spans="1:63" x14ac:dyDescent="0.35">
      <c r="A1284" t="str">
        <f t="shared" ref="A1284:A1347" si="268">D1284&amp;"_"&amp;B1284&amp;"_"&amp;E1284</f>
        <v>8415_Activités financières et d'assurance_2</v>
      </c>
      <c r="B1284" t="str">
        <f>INDEX(PDC!$F$1:$G$40,MATCH('RP2016'!C1284,PDC!F:F,0),MATCH(PDC!$G$1,PDC!$F$1:$G$1,0))</f>
        <v>Activités financières et d'assurance</v>
      </c>
      <c r="C1284" t="s">
        <v>223</v>
      </c>
      <c r="D1284" t="s">
        <v>147</v>
      </c>
      <c r="E1284" t="s">
        <v>200</v>
      </c>
      <c r="F1284" s="58">
        <v>435.69899259205499</v>
      </c>
      <c r="G1284">
        <f t="shared" si="267"/>
        <v>435.69899259205499</v>
      </c>
      <c r="AC1284" t="str">
        <f t="shared" si="261"/>
        <v>8423_Professions libérales*_1</v>
      </c>
      <c r="AD1284" t="str">
        <f>INDEX(PDC!$I$1:$L$33,MATCH('RP2016'!AF1284,PDC!I:I,0),MATCH(PDC!$K$1,PDC!$I$1:$L$1,0))</f>
        <v>Professions libérales*</v>
      </c>
      <c r="AE1284" t="s">
        <v>199</v>
      </c>
      <c r="AF1284" t="s">
        <v>273</v>
      </c>
      <c r="AG1284" t="s">
        <v>165</v>
      </c>
      <c r="AH1284" s="58">
        <v>2.9716784779890699</v>
      </c>
      <c r="AI1284" t="str">
        <f t="shared" si="262"/>
        <v>(s)</v>
      </c>
      <c r="BE1284" t="str">
        <f t="shared" si="263"/>
        <v>0064_MN_TPTotal Hommes_SEXE1</v>
      </c>
      <c r="BF1284">
        <v>1</v>
      </c>
      <c r="BG1284" s="77" t="s">
        <v>345</v>
      </c>
      <c r="BH1284" t="s">
        <v>320</v>
      </c>
      <c r="BI1284" t="s">
        <v>185</v>
      </c>
      <c r="BJ1284" s="61">
        <v>112.36844924708301</v>
      </c>
      <c r="BK1284" s="61">
        <f t="shared" si="264"/>
        <v>112.36844924708301</v>
      </c>
    </row>
    <row r="1285" spans="1:63" x14ac:dyDescent="0.35">
      <c r="A1285" t="str">
        <f t="shared" si="268"/>
        <v>8415_Activités immobilières_1</v>
      </c>
      <c r="B1285" t="str">
        <f>INDEX(PDC!$F$1:$G$40,MATCH('RP2016'!C1285,PDC!F:F,0),MATCH(PDC!$G$1,PDC!$F$1:$G$1,0))</f>
        <v>Activités immobilières</v>
      </c>
      <c r="C1285" t="s">
        <v>224</v>
      </c>
      <c r="D1285" t="s">
        <v>147</v>
      </c>
      <c r="E1285" t="s">
        <v>199</v>
      </c>
      <c r="F1285" s="58">
        <v>233.836065759761</v>
      </c>
      <c r="G1285">
        <f t="shared" si="267"/>
        <v>233.836065759761</v>
      </c>
      <c r="AC1285" t="str">
        <f t="shared" ref="AC1285:AC1348" si="269">AG1285&amp;"_"&amp;AD1285&amp;"_"&amp;AE1285</f>
        <v>8423_Professions libérales*_2</v>
      </c>
      <c r="AD1285" t="str">
        <f>INDEX(PDC!$I$1:$L$33,MATCH('RP2016'!AF1285,PDC!I:I,0),MATCH(PDC!$K$1,PDC!$I$1:$L$1,0))</f>
        <v>Professions libérales*</v>
      </c>
      <c r="AE1285" t="s">
        <v>200</v>
      </c>
      <c r="AF1285" t="s">
        <v>273</v>
      </c>
      <c r="AG1285" t="s">
        <v>165</v>
      </c>
      <c r="AH1285" s="58">
        <v>57.331528691751302</v>
      </c>
      <c r="AI1285">
        <f t="shared" ref="AI1285:AI1348" si="270">IF(AH1285&lt;5,"(s)",AH1285)</f>
        <v>57.331528691751302</v>
      </c>
      <c r="BE1285" t="str">
        <f t="shared" ref="BE1285:BE1348" si="271">BI1285&amp;"_"&amp;BH1285&amp;"_TP"&amp;BG1285&amp;"_SEXE"&amp;BF1285</f>
        <v>0064_OQ_TPTotal Hommes_SEXE1</v>
      </c>
      <c r="BF1285">
        <v>1</v>
      </c>
      <c r="BG1285" s="77" t="s">
        <v>345</v>
      </c>
      <c r="BH1285" t="s">
        <v>321</v>
      </c>
      <c r="BI1285" t="s">
        <v>185</v>
      </c>
      <c r="BJ1285" s="61">
        <v>438.96545904171302</v>
      </c>
      <c r="BK1285" s="61">
        <f t="shared" ref="BK1285:BK1348" si="272">IF(BJ1285&lt;5,"(s)",BJ1285)</f>
        <v>438.96545904171302</v>
      </c>
    </row>
    <row r="1286" spans="1:63" x14ac:dyDescent="0.35">
      <c r="A1286" t="str">
        <f t="shared" si="268"/>
        <v>8415_Activités immobilières_2</v>
      </c>
      <c r="B1286" t="str">
        <f>INDEX(PDC!$F$1:$G$40,MATCH('RP2016'!C1286,PDC!F:F,0),MATCH(PDC!$G$1,PDC!$F$1:$G$1,0))</f>
        <v>Activités immobilières</v>
      </c>
      <c r="C1286" t="s">
        <v>224</v>
      </c>
      <c r="D1286" t="s">
        <v>147</v>
      </c>
      <c r="E1286" t="s">
        <v>200</v>
      </c>
      <c r="F1286" s="58">
        <v>391.16535609981401</v>
      </c>
      <c r="G1286">
        <f t="shared" si="267"/>
        <v>391.16535609981401</v>
      </c>
      <c r="AC1286" t="str">
        <f t="shared" si="269"/>
        <v>8423_Cadres de la fonction publique_1</v>
      </c>
      <c r="AD1286" t="str">
        <f>INDEX(PDC!$I$1:$L$33,MATCH('RP2016'!AF1286,PDC!I:I,0),MATCH(PDC!$K$1,PDC!$I$1:$L$1,0))</f>
        <v>Cadres de la fonction publique</v>
      </c>
      <c r="AE1286" t="s">
        <v>199</v>
      </c>
      <c r="AF1286" t="s">
        <v>274</v>
      </c>
      <c r="AG1286" t="s">
        <v>165</v>
      </c>
      <c r="AH1286" s="58">
        <v>64.962469108956199</v>
      </c>
      <c r="AI1286">
        <f t="shared" si="270"/>
        <v>64.962469108956199</v>
      </c>
      <c r="BE1286" t="str">
        <f t="shared" si="271"/>
        <v>0064_RU_TPTotal Hommes_SEXE1</v>
      </c>
      <c r="BF1286">
        <v>1</v>
      </c>
      <c r="BG1286" s="77" t="s">
        <v>345</v>
      </c>
      <c r="BH1286" t="s">
        <v>322</v>
      </c>
      <c r="BI1286" t="s">
        <v>185</v>
      </c>
      <c r="BJ1286" s="61">
        <v>70.0461506160337</v>
      </c>
      <c r="BK1286" s="61">
        <f t="shared" si="272"/>
        <v>70.0461506160337</v>
      </c>
    </row>
    <row r="1287" spans="1:63" x14ac:dyDescent="0.35">
      <c r="A1287" t="str">
        <f t="shared" si="268"/>
        <v>8415_Activités juridiques, comptables, de gestion, d'architecture, d'ingénierie, de contrôle et d'analyses techniques_1</v>
      </c>
      <c r="B1287" t="str">
        <f>INDEX(PDC!$F$1:$G$40,MATCH('RP2016'!C1287,PDC!F:F,0),MATCH(PDC!$G$1,PDC!$F$1:$G$1,0))</f>
        <v>Activités juridiques, comptables, de gestion, d'architecture, d'ingénierie, de contrôle et d'analyses techniques</v>
      </c>
      <c r="C1287" t="s">
        <v>225</v>
      </c>
      <c r="D1287" t="s">
        <v>147</v>
      </c>
      <c r="E1287" t="s">
        <v>199</v>
      </c>
      <c r="F1287" s="58">
        <v>342.30404041379302</v>
      </c>
      <c r="G1287">
        <f t="shared" si="267"/>
        <v>342.30404041379302</v>
      </c>
      <c r="AC1287" t="str">
        <f t="shared" si="269"/>
        <v>8423_Cadres de la fonction publique_2</v>
      </c>
      <c r="AD1287" t="str">
        <f>INDEX(PDC!$I$1:$L$33,MATCH('RP2016'!AF1287,PDC!I:I,0),MATCH(PDC!$K$1,PDC!$I$1:$L$1,0))</f>
        <v>Cadres de la fonction publique</v>
      </c>
      <c r="AE1287" t="s">
        <v>200</v>
      </c>
      <c r="AF1287" t="s">
        <v>274</v>
      </c>
      <c r="AG1287" t="s">
        <v>165</v>
      </c>
      <c r="AH1287" s="58">
        <v>47.844124352132802</v>
      </c>
      <c r="AI1287">
        <f t="shared" si="270"/>
        <v>47.844124352132802</v>
      </c>
      <c r="BE1287" t="str">
        <f t="shared" si="271"/>
        <v>8401_AZ_TPTotal Hommes_SEXE1</v>
      </c>
      <c r="BF1287">
        <v>1</v>
      </c>
      <c r="BG1287" s="77" t="s">
        <v>345</v>
      </c>
      <c r="BH1287" t="s">
        <v>198</v>
      </c>
      <c r="BI1287" t="s">
        <v>117</v>
      </c>
      <c r="BJ1287" s="61">
        <v>397.493547153929</v>
      </c>
      <c r="BK1287" s="61">
        <f t="shared" si="272"/>
        <v>397.493547153929</v>
      </c>
    </row>
    <row r="1288" spans="1:63" x14ac:dyDescent="0.35">
      <c r="A1288" t="str">
        <f t="shared" si="268"/>
        <v>8415_Activités juridiques, comptables, de gestion, d'architecture, d'ingénierie, de contrôle et d'analyses techniques_2</v>
      </c>
      <c r="B1288" t="str">
        <f>INDEX(PDC!$F$1:$G$40,MATCH('RP2016'!C1288,PDC!F:F,0),MATCH(PDC!$G$1,PDC!$F$1:$G$1,0))</f>
        <v>Activités juridiques, comptables, de gestion, d'architecture, d'ingénierie, de contrôle et d'analyses techniques</v>
      </c>
      <c r="C1288" t="s">
        <v>225</v>
      </c>
      <c r="D1288" t="s">
        <v>147</v>
      </c>
      <c r="E1288" t="s">
        <v>200</v>
      </c>
      <c r="F1288" s="58">
        <v>584.66936693565106</v>
      </c>
      <c r="G1288">
        <f t="shared" si="267"/>
        <v>584.66936693565106</v>
      </c>
      <c r="AC1288" t="str">
        <f t="shared" si="269"/>
        <v>8423_Professeurs, professions scientifiques_1</v>
      </c>
      <c r="AD1288" t="str">
        <f>INDEX(PDC!$I$1:$L$33,MATCH('RP2016'!AF1288,PDC!I:I,0),MATCH(PDC!$K$1,PDC!$I$1:$L$1,0))</f>
        <v>Professeurs, professions scientifiques</v>
      </c>
      <c r="AE1288" t="s">
        <v>199</v>
      </c>
      <c r="AF1288" t="s">
        <v>275</v>
      </c>
      <c r="AG1288" t="s">
        <v>165</v>
      </c>
      <c r="AH1288" s="58">
        <v>106.91686129930901</v>
      </c>
      <c r="AI1288">
        <f t="shared" si="270"/>
        <v>106.91686129930901</v>
      </c>
      <c r="BE1288" t="str">
        <f t="shared" si="271"/>
        <v>8401_C1_TPTotal Hommes_SEXE1</v>
      </c>
      <c r="BF1288">
        <v>1</v>
      </c>
      <c r="BG1288" s="77" t="s">
        <v>345</v>
      </c>
      <c r="BH1288" t="s">
        <v>314</v>
      </c>
      <c r="BI1288" t="s">
        <v>117</v>
      </c>
      <c r="BJ1288" s="61">
        <v>1441.46709664988</v>
      </c>
      <c r="BK1288" s="61">
        <f t="shared" si="272"/>
        <v>1441.46709664988</v>
      </c>
    </row>
    <row r="1289" spans="1:63" x14ac:dyDescent="0.35">
      <c r="A1289" t="str">
        <f t="shared" si="268"/>
        <v>8415_Recherche-développement scientifique_1</v>
      </c>
      <c r="B1289" t="str">
        <f>INDEX(PDC!$F$1:$G$40,MATCH('RP2016'!C1289,PDC!F:F,0),MATCH(PDC!$G$1,PDC!$F$1:$G$1,0))</f>
        <v>Recherche-développement scientifique</v>
      </c>
      <c r="C1289" t="s">
        <v>226</v>
      </c>
      <c r="D1289" t="s">
        <v>147</v>
      </c>
      <c r="E1289" t="s">
        <v>199</v>
      </c>
      <c r="F1289" s="58">
        <v>14.9699566159296</v>
      </c>
      <c r="G1289">
        <f t="shared" si="267"/>
        <v>14.9699566159296</v>
      </c>
      <c r="AC1289" t="str">
        <f t="shared" si="269"/>
        <v>8423_Professeurs, professions scientifiques_2</v>
      </c>
      <c r="AD1289" t="str">
        <f>INDEX(PDC!$I$1:$L$33,MATCH('RP2016'!AF1289,PDC!I:I,0),MATCH(PDC!$K$1,PDC!$I$1:$L$1,0))</f>
        <v>Professeurs, professions scientifiques</v>
      </c>
      <c r="AE1289" t="s">
        <v>200</v>
      </c>
      <c r="AF1289" t="s">
        <v>275</v>
      </c>
      <c r="AG1289" t="s">
        <v>165</v>
      </c>
      <c r="AH1289" s="58">
        <v>122.80070192270701</v>
      </c>
      <c r="AI1289">
        <f t="shared" si="270"/>
        <v>122.80070192270701</v>
      </c>
      <c r="BE1289" t="str">
        <f t="shared" si="271"/>
        <v>8401_C3_TPTotal Hommes_SEXE1</v>
      </c>
      <c r="BF1289">
        <v>1</v>
      </c>
      <c r="BG1289" s="77" t="s">
        <v>345</v>
      </c>
      <c r="BH1289" t="s">
        <v>315</v>
      </c>
      <c r="BI1289" t="s">
        <v>117</v>
      </c>
      <c r="BJ1289" s="61">
        <v>4351.4446865832597</v>
      </c>
      <c r="BK1289" s="61">
        <f t="shared" si="272"/>
        <v>4351.4446865832597</v>
      </c>
    </row>
    <row r="1290" spans="1:63" x14ac:dyDescent="0.35">
      <c r="A1290" t="str">
        <f t="shared" si="268"/>
        <v>8415_Recherche-développement scientifique_2</v>
      </c>
      <c r="B1290" t="str">
        <f>INDEX(PDC!$F$1:$G$40,MATCH('RP2016'!C1290,PDC!F:F,0),MATCH(PDC!$G$1,PDC!$F$1:$G$1,0))</f>
        <v>Recherche-développement scientifique</v>
      </c>
      <c r="C1290" t="s">
        <v>226</v>
      </c>
      <c r="D1290" t="s">
        <v>147</v>
      </c>
      <c r="E1290" t="s">
        <v>200</v>
      </c>
      <c r="F1290" s="58">
        <v>22.1759507821337</v>
      </c>
      <c r="G1290">
        <f t="shared" si="267"/>
        <v>22.1759507821337</v>
      </c>
      <c r="AC1290" t="str">
        <f t="shared" si="269"/>
        <v>8423_Professions de l'information, des arts et des spectacles_1</v>
      </c>
      <c r="AD1290" t="str">
        <f>INDEX(PDC!$I$1:$L$33,MATCH('RP2016'!AF1290,PDC!I:I,0),MATCH(PDC!$K$1,PDC!$I$1:$L$1,0))</f>
        <v>Professions de l'information, des arts et des spectacles</v>
      </c>
      <c r="AE1290" t="s">
        <v>199</v>
      </c>
      <c r="AF1290" t="s">
        <v>276</v>
      </c>
      <c r="AG1290" t="s">
        <v>165</v>
      </c>
      <c r="AH1290" s="58">
        <v>73.128225051850194</v>
      </c>
      <c r="AI1290">
        <f t="shared" si="270"/>
        <v>73.128225051850194</v>
      </c>
      <c r="BE1290" t="str">
        <f t="shared" si="271"/>
        <v>8401_C4_TPTotal Hommes_SEXE1</v>
      </c>
      <c r="BF1290">
        <v>1</v>
      </c>
      <c r="BG1290" s="77" t="s">
        <v>345</v>
      </c>
      <c r="BH1290" t="s">
        <v>316</v>
      </c>
      <c r="BI1290" t="s">
        <v>117</v>
      </c>
      <c r="BJ1290" s="61">
        <v>457.79394565115399</v>
      </c>
      <c r="BK1290" s="61">
        <f t="shared" si="272"/>
        <v>457.79394565115399</v>
      </c>
    </row>
    <row r="1291" spans="1:63" x14ac:dyDescent="0.35">
      <c r="A1291" t="str">
        <f t="shared" si="268"/>
        <v>8415_Autres activités spécialisées, scientifiques et techniques_1</v>
      </c>
      <c r="B1291" t="str">
        <f>INDEX(PDC!$F$1:$G$40,MATCH('RP2016'!C1291,PDC!F:F,0),MATCH(PDC!$G$1,PDC!$F$1:$G$1,0))</f>
        <v>Autres activités spécialisées, scientifiques et techniques</v>
      </c>
      <c r="C1291" t="s">
        <v>227</v>
      </c>
      <c r="D1291" t="s">
        <v>147</v>
      </c>
      <c r="E1291" t="s">
        <v>199</v>
      </c>
      <c r="F1291" s="58">
        <v>37.082284457471403</v>
      </c>
      <c r="G1291">
        <f t="shared" si="267"/>
        <v>37.082284457471403</v>
      </c>
      <c r="AC1291" t="str">
        <f t="shared" si="269"/>
        <v>8423_Professions de l'information, des arts et des spectacles_2</v>
      </c>
      <c r="AD1291" t="str">
        <f>INDEX(PDC!$I$1:$L$33,MATCH('RP2016'!AF1291,PDC!I:I,0),MATCH(PDC!$K$1,PDC!$I$1:$L$1,0))</f>
        <v>Professions de l'information, des arts et des spectacles</v>
      </c>
      <c r="AE1291" t="s">
        <v>200</v>
      </c>
      <c r="AF1291" t="s">
        <v>276</v>
      </c>
      <c r="AG1291" t="s">
        <v>165</v>
      </c>
      <c r="AH1291" s="58">
        <v>31.319916051219799</v>
      </c>
      <c r="AI1291">
        <f t="shared" si="270"/>
        <v>31.319916051219799</v>
      </c>
      <c r="BE1291" t="str">
        <f t="shared" si="271"/>
        <v>8401_C5_TPTotal Hommes_SEXE1</v>
      </c>
      <c r="BF1291">
        <v>1</v>
      </c>
      <c r="BG1291" s="77" t="s">
        <v>345</v>
      </c>
      <c r="BH1291" t="s">
        <v>317</v>
      </c>
      <c r="BI1291" t="s">
        <v>117</v>
      </c>
      <c r="BJ1291" s="61">
        <v>5548.4877409076598</v>
      </c>
      <c r="BK1291" s="61">
        <f t="shared" si="272"/>
        <v>5548.4877409076598</v>
      </c>
    </row>
    <row r="1292" spans="1:63" x14ac:dyDescent="0.35">
      <c r="A1292" t="str">
        <f t="shared" si="268"/>
        <v>8415_Autres activités spécialisées, scientifiques et techniques_2</v>
      </c>
      <c r="B1292" t="str">
        <f>INDEX(PDC!$F$1:$G$40,MATCH('RP2016'!C1292,PDC!F:F,0),MATCH(PDC!$G$1,PDC!$F$1:$G$1,0))</f>
        <v>Autres activités spécialisées, scientifiques et techniques</v>
      </c>
      <c r="C1292" t="s">
        <v>227</v>
      </c>
      <c r="D1292" t="s">
        <v>147</v>
      </c>
      <c r="E1292" t="s">
        <v>200</v>
      </c>
      <c r="F1292" s="58">
        <v>105.352799654104</v>
      </c>
      <c r="G1292">
        <f t="shared" si="267"/>
        <v>105.352799654104</v>
      </c>
      <c r="AC1292" t="str">
        <f t="shared" si="269"/>
        <v>8423_Cadres administratifs et commerciaux d'entreprise_1</v>
      </c>
      <c r="AD1292" t="str">
        <f>INDEX(PDC!$I$1:$L$33,MATCH('RP2016'!AF1292,PDC!I:I,0),MATCH(PDC!$K$1,PDC!$I$1:$L$1,0))</f>
        <v>Cadres administratifs et commerciaux d'entreprise</v>
      </c>
      <c r="AE1292" t="s">
        <v>199</v>
      </c>
      <c r="AF1292" t="s">
        <v>277</v>
      </c>
      <c r="AG1292" t="s">
        <v>165</v>
      </c>
      <c r="AH1292" s="58">
        <v>376.08159028126897</v>
      </c>
      <c r="AI1292">
        <f t="shared" si="270"/>
        <v>376.08159028126897</v>
      </c>
      <c r="BE1292" t="str">
        <f t="shared" si="271"/>
        <v>8401_DE_TPTotal Hommes_SEXE1</v>
      </c>
      <c r="BF1292">
        <v>1</v>
      </c>
      <c r="BG1292" s="77" t="s">
        <v>345</v>
      </c>
      <c r="BH1292" t="s">
        <v>318</v>
      </c>
      <c r="BI1292" t="s">
        <v>117</v>
      </c>
      <c r="BJ1292" s="61">
        <v>967.64464599602104</v>
      </c>
      <c r="BK1292" s="61">
        <f t="shared" si="272"/>
        <v>967.64464599602104</v>
      </c>
    </row>
    <row r="1293" spans="1:63" x14ac:dyDescent="0.35">
      <c r="A1293" t="str">
        <f t="shared" si="268"/>
        <v>8415_Activités de services administratifs et de soutien_1</v>
      </c>
      <c r="B1293" t="str">
        <f>INDEX(PDC!$F$1:$G$40,MATCH('RP2016'!C1293,PDC!F:F,0),MATCH(PDC!$G$1,PDC!$F$1:$G$1,0))</f>
        <v>Activités de services administratifs et de soutien</v>
      </c>
      <c r="C1293" t="s">
        <v>228</v>
      </c>
      <c r="D1293" t="s">
        <v>147</v>
      </c>
      <c r="E1293" t="s">
        <v>199</v>
      </c>
      <c r="F1293" s="58">
        <v>922.15317695374199</v>
      </c>
      <c r="G1293">
        <f t="shared" si="267"/>
        <v>922.15317695374199</v>
      </c>
      <c r="AC1293" t="str">
        <f t="shared" si="269"/>
        <v>8423_Cadres administratifs et commerciaux d'entreprise_2</v>
      </c>
      <c r="AD1293" t="str">
        <f>INDEX(PDC!$I$1:$L$33,MATCH('RP2016'!AF1293,PDC!I:I,0),MATCH(PDC!$K$1,PDC!$I$1:$L$1,0))</f>
        <v>Cadres administratifs et commerciaux d'entreprise</v>
      </c>
      <c r="AE1293" t="s">
        <v>200</v>
      </c>
      <c r="AF1293" t="s">
        <v>277</v>
      </c>
      <c r="AG1293" t="s">
        <v>165</v>
      </c>
      <c r="AH1293" s="58">
        <v>316.41257172345598</v>
      </c>
      <c r="AI1293">
        <f t="shared" si="270"/>
        <v>316.41257172345598</v>
      </c>
      <c r="BE1293" t="str">
        <f t="shared" si="271"/>
        <v>8401_FZ_TPTotal Hommes_SEXE1</v>
      </c>
      <c r="BF1293">
        <v>1</v>
      </c>
      <c r="BG1293" s="77" t="s">
        <v>345</v>
      </c>
      <c r="BH1293" t="s">
        <v>216</v>
      </c>
      <c r="BI1293" t="s">
        <v>117</v>
      </c>
      <c r="BJ1293" s="61">
        <v>6719.23668543437</v>
      </c>
      <c r="BK1293" s="61">
        <f t="shared" si="272"/>
        <v>6719.23668543437</v>
      </c>
    </row>
    <row r="1294" spans="1:63" x14ac:dyDescent="0.35">
      <c r="A1294" t="str">
        <f t="shared" si="268"/>
        <v>8415_Activités de services administratifs et de soutien_2</v>
      </c>
      <c r="B1294" t="str">
        <f>INDEX(PDC!$F$1:$G$40,MATCH('RP2016'!C1294,PDC!F:F,0),MATCH(PDC!$G$1,PDC!$F$1:$G$1,0))</f>
        <v>Activités de services administratifs et de soutien</v>
      </c>
      <c r="C1294" t="s">
        <v>228</v>
      </c>
      <c r="D1294" t="s">
        <v>147</v>
      </c>
      <c r="E1294" t="s">
        <v>200</v>
      </c>
      <c r="F1294" s="58">
        <v>728.070869336187</v>
      </c>
      <c r="G1294">
        <f t="shared" si="267"/>
        <v>728.070869336187</v>
      </c>
      <c r="AC1294" t="str">
        <f t="shared" si="269"/>
        <v>8423_Ingénieurs et cadres techniques d'entreprise_1</v>
      </c>
      <c r="AD1294" t="str">
        <f>INDEX(PDC!$I$1:$L$33,MATCH('RP2016'!AF1294,PDC!I:I,0),MATCH(PDC!$K$1,PDC!$I$1:$L$1,0))</f>
        <v>Ingénieurs et cadres techniques d'entreprise</v>
      </c>
      <c r="AE1294" t="s">
        <v>199</v>
      </c>
      <c r="AF1294" t="s">
        <v>101</v>
      </c>
      <c r="AG1294" t="s">
        <v>165</v>
      </c>
      <c r="AH1294" s="58">
        <v>627.86500186500405</v>
      </c>
      <c r="AI1294">
        <f t="shared" si="270"/>
        <v>627.86500186500405</v>
      </c>
      <c r="BE1294" t="str">
        <f t="shared" si="271"/>
        <v>8401_GZ_TPTotal Hommes_SEXE1</v>
      </c>
      <c r="BF1294">
        <v>1</v>
      </c>
      <c r="BG1294" s="77" t="s">
        <v>345</v>
      </c>
      <c r="BH1294" t="s">
        <v>217</v>
      </c>
      <c r="BI1294" t="s">
        <v>117</v>
      </c>
      <c r="BJ1294" s="61">
        <v>8010.5066371704997</v>
      </c>
      <c r="BK1294" s="61">
        <f t="shared" si="272"/>
        <v>8010.5066371704997</v>
      </c>
    </row>
    <row r="1295" spans="1:63" x14ac:dyDescent="0.35">
      <c r="A1295" t="str">
        <f t="shared" si="268"/>
        <v>8415_Administration publique_1</v>
      </c>
      <c r="B1295" t="str">
        <f>INDEX(PDC!$F$1:$G$40,MATCH('RP2016'!C1295,PDC!F:F,0),MATCH(PDC!$G$1,PDC!$F$1:$G$1,0))</f>
        <v>Administration publique</v>
      </c>
      <c r="C1295" t="s">
        <v>229</v>
      </c>
      <c r="D1295" t="s">
        <v>147</v>
      </c>
      <c r="E1295" t="s">
        <v>199</v>
      </c>
      <c r="F1295" s="58">
        <v>453.68461481961799</v>
      </c>
      <c r="G1295">
        <f t="shared" si="267"/>
        <v>453.68461481961799</v>
      </c>
      <c r="AC1295" t="str">
        <f t="shared" si="269"/>
        <v>8423_Ingénieurs et cadres techniques d'entreprise_2</v>
      </c>
      <c r="AD1295" t="str">
        <f>INDEX(PDC!$I$1:$L$33,MATCH('RP2016'!AF1295,PDC!I:I,0),MATCH(PDC!$K$1,PDC!$I$1:$L$1,0))</f>
        <v>Ingénieurs et cadres techniques d'entreprise</v>
      </c>
      <c r="AE1295" t="s">
        <v>200</v>
      </c>
      <c r="AF1295" t="s">
        <v>101</v>
      </c>
      <c r="AG1295" t="s">
        <v>165</v>
      </c>
      <c r="AH1295" s="58">
        <v>107.995215450288</v>
      </c>
      <c r="AI1295">
        <f t="shared" si="270"/>
        <v>107.995215450288</v>
      </c>
      <c r="BE1295" t="str">
        <f t="shared" si="271"/>
        <v>8401_HZ_TPTotal Hommes_SEXE1</v>
      </c>
      <c r="BF1295">
        <v>1</v>
      </c>
      <c r="BG1295" s="77" t="s">
        <v>345</v>
      </c>
      <c r="BH1295" t="s">
        <v>218</v>
      </c>
      <c r="BI1295" t="s">
        <v>117</v>
      </c>
      <c r="BJ1295" s="61">
        <v>2728.2068291324399</v>
      </c>
      <c r="BK1295" s="61">
        <f t="shared" si="272"/>
        <v>2728.2068291324399</v>
      </c>
    </row>
    <row r="1296" spans="1:63" x14ac:dyDescent="0.35">
      <c r="A1296" t="str">
        <f t="shared" si="268"/>
        <v>8415_Administration publique_2</v>
      </c>
      <c r="B1296" t="str">
        <f>INDEX(PDC!$F$1:$G$40,MATCH('RP2016'!C1296,PDC!F:F,0),MATCH(PDC!$G$1,PDC!$F$1:$G$1,0))</f>
        <v>Administration publique</v>
      </c>
      <c r="C1296" t="s">
        <v>229</v>
      </c>
      <c r="D1296" t="s">
        <v>147</v>
      </c>
      <c r="E1296" t="s">
        <v>200</v>
      </c>
      <c r="F1296" s="58">
        <v>468.17783312691</v>
      </c>
      <c r="G1296">
        <f t="shared" si="267"/>
        <v>468.17783312691</v>
      </c>
      <c r="AC1296" t="str">
        <f t="shared" si="269"/>
        <v>8423_Professeurs des écoles, instituteurs et assimilés_1</v>
      </c>
      <c r="AD1296" t="str">
        <f>INDEX(PDC!$I$1:$L$33,MATCH('RP2016'!AF1296,PDC!I:I,0),MATCH(PDC!$K$1,PDC!$I$1:$L$1,0))</f>
        <v>Professeurs des écoles, instituteurs et assimilés</v>
      </c>
      <c r="AE1296" t="s">
        <v>199</v>
      </c>
      <c r="AF1296" t="s">
        <v>103</v>
      </c>
      <c r="AG1296" t="s">
        <v>165</v>
      </c>
      <c r="AH1296" s="58">
        <v>244.518088438023</v>
      </c>
      <c r="AI1296">
        <f t="shared" si="270"/>
        <v>244.518088438023</v>
      </c>
      <c r="BE1296" t="str">
        <f t="shared" si="271"/>
        <v>8401_IZ_TPTotal Hommes_SEXE1</v>
      </c>
      <c r="BF1296">
        <v>1</v>
      </c>
      <c r="BG1296" s="77" t="s">
        <v>345</v>
      </c>
      <c r="BH1296" t="s">
        <v>219</v>
      </c>
      <c r="BI1296" t="s">
        <v>117</v>
      </c>
      <c r="BJ1296" s="61">
        <v>2478.8244165593601</v>
      </c>
      <c r="BK1296" s="61">
        <f t="shared" si="272"/>
        <v>2478.8244165593601</v>
      </c>
    </row>
    <row r="1297" spans="1:63" x14ac:dyDescent="0.35">
      <c r="A1297" t="str">
        <f t="shared" si="268"/>
        <v>8415_Enseignement_1</v>
      </c>
      <c r="B1297" t="str">
        <f>INDEX(PDC!$F$1:$G$40,MATCH('RP2016'!C1297,PDC!F:F,0),MATCH(PDC!$G$1,PDC!$F$1:$G$1,0))</f>
        <v>Enseignement</v>
      </c>
      <c r="C1297" t="s">
        <v>230</v>
      </c>
      <c r="D1297" t="s">
        <v>147</v>
      </c>
      <c r="E1297" t="s">
        <v>199</v>
      </c>
      <c r="F1297" s="58">
        <v>257.59449282796601</v>
      </c>
      <c r="G1297">
        <f t="shared" si="267"/>
        <v>257.59449282796601</v>
      </c>
      <c r="AC1297" t="str">
        <f t="shared" si="269"/>
        <v>8423_Professeurs des écoles, instituteurs et assimilés_2</v>
      </c>
      <c r="AD1297" t="str">
        <f>INDEX(PDC!$I$1:$L$33,MATCH('RP2016'!AF1297,PDC!I:I,0),MATCH(PDC!$K$1,PDC!$I$1:$L$1,0))</f>
        <v>Professeurs des écoles, instituteurs et assimilés</v>
      </c>
      <c r="AE1297" t="s">
        <v>200</v>
      </c>
      <c r="AF1297" t="s">
        <v>103</v>
      </c>
      <c r="AG1297" t="s">
        <v>165</v>
      </c>
      <c r="AH1297" s="58">
        <v>301.80543154173301</v>
      </c>
      <c r="AI1297">
        <f t="shared" si="270"/>
        <v>301.80543154173301</v>
      </c>
      <c r="BE1297" t="str">
        <f t="shared" si="271"/>
        <v>8401_JZ_TPTotal Hommes_SEXE1</v>
      </c>
      <c r="BF1297">
        <v>1</v>
      </c>
      <c r="BG1297" s="77" t="s">
        <v>345</v>
      </c>
      <c r="BH1297" t="s">
        <v>319</v>
      </c>
      <c r="BI1297" t="s">
        <v>117</v>
      </c>
      <c r="BJ1297" s="61">
        <v>1722.7288009507299</v>
      </c>
      <c r="BK1297" s="61">
        <f t="shared" si="272"/>
        <v>1722.7288009507299</v>
      </c>
    </row>
    <row r="1298" spans="1:63" x14ac:dyDescent="0.35">
      <c r="A1298" t="str">
        <f t="shared" si="268"/>
        <v>8415_Enseignement_2</v>
      </c>
      <c r="B1298" t="str">
        <f>INDEX(PDC!$F$1:$G$40,MATCH('RP2016'!C1298,PDC!F:F,0),MATCH(PDC!$G$1,PDC!$F$1:$G$1,0))</f>
        <v>Enseignement</v>
      </c>
      <c r="C1298" t="s">
        <v>230</v>
      </c>
      <c r="D1298" t="s">
        <v>147</v>
      </c>
      <c r="E1298" t="s">
        <v>200</v>
      </c>
      <c r="F1298" s="58">
        <v>823.37345775496897</v>
      </c>
      <c r="G1298">
        <f t="shared" si="267"/>
        <v>823.37345775496897</v>
      </c>
      <c r="AC1298" t="str">
        <f t="shared" si="269"/>
        <v>8423_Professions intermédiaires de la santé et du travail social_1</v>
      </c>
      <c r="AD1298" t="str">
        <f>INDEX(PDC!$I$1:$L$33,MATCH('RP2016'!AF1298,PDC!I:I,0),MATCH(PDC!$K$1,PDC!$I$1:$L$1,0))</f>
        <v>Professions intermédiaires de la santé et du travail social</v>
      </c>
      <c r="AE1298" t="s">
        <v>199</v>
      </c>
      <c r="AF1298" t="s">
        <v>105</v>
      </c>
      <c r="AG1298" t="s">
        <v>165</v>
      </c>
      <c r="AH1298" s="58">
        <v>270.37059469001599</v>
      </c>
      <c r="AI1298">
        <f t="shared" si="270"/>
        <v>270.37059469001599</v>
      </c>
      <c r="BE1298" t="str">
        <f t="shared" si="271"/>
        <v>8401_KZ_TPTotal Hommes_SEXE1</v>
      </c>
      <c r="BF1298">
        <v>1</v>
      </c>
      <c r="BG1298" s="77" t="s">
        <v>345</v>
      </c>
      <c r="BH1298" t="s">
        <v>223</v>
      </c>
      <c r="BI1298" t="s">
        <v>117</v>
      </c>
      <c r="BJ1298" s="61">
        <v>1428.9227980660801</v>
      </c>
      <c r="BK1298" s="61">
        <f t="shared" si="272"/>
        <v>1428.9227980660801</v>
      </c>
    </row>
    <row r="1299" spans="1:63" x14ac:dyDescent="0.35">
      <c r="A1299" t="str">
        <f t="shared" si="268"/>
        <v>8415_Activités pour la santé humaine_1</v>
      </c>
      <c r="B1299" t="str">
        <f>INDEX(PDC!$F$1:$G$40,MATCH('RP2016'!C1299,PDC!F:F,0),MATCH(PDC!$G$1,PDC!$F$1:$G$1,0))</f>
        <v>Activités pour la santé humaine</v>
      </c>
      <c r="C1299" t="s">
        <v>231</v>
      </c>
      <c r="D1299" t="s">
        <v>147</v>
      </c>
      <c r="E1299" t="s">
        <v>199</v>
      </c>
      <c r="F1299" s="58">
        <v>225.258837488767</v>
      </c>
      <c r="G1299">
        <f t="shared" si="267"/>
        <v>225.258837488767</v>
      </c>
      <c r="AC1299" t="str">
        <f t="shared" si="269"/>
        <v>8423_Professions intermédiaires de la santé et du travail social_2</v>
      </c>
      <c r="AD1299" t="str">
        <f>INDEX(PDC!$I$1:$L$33,MATCH('RP2016'!AF1299,PDC!I:I,0),MATCH(PDC!$K$1,PDC!$I$1:$L$1,0))</f>
        <v>Professions intermédiaires de la santé et du travail social</v>
      </c>
      <c r="AE1299" t="s">
        <v>200</v>
      </c>
      <c r="AF1299" t="s">
        <v>105</v>
      </c>
      <c r="AG1299" t="s">
        <v>165</v>
      </c>
      <c r="AH1299" s="58">
        <v>971.37969514730196</v>
      </c>
      <c r="AI1299">
        <f t="shared" si="270"/>
        <v>971.37969514730196</v>
      </c>
      <c r="BE1299" t="str">
        <f t="shared" si="271"/>
        <v>8401_LZ_TPTotal Hommes_SEXE1</v>
      </c>
      <c r="BF1299">
        <v>1</v>
      </c>
      <c r="BG1299" s="77" t="s">
        <v>345</v>
      </c>
      <c r="BH1299" t="s">
        <v>224</v>
      </c>
      <c r="BI1299" t="s">
        <v>117</v>
      </c>
      <c r="BJ1299" s="61">
        <v>493.74976573819703</v>
      </c>
      <c r="BK1299" s="61">
        <f t="shared" si="272"/>
        <v>493.74976573819703</v>
      </c>
    </row>
    <row r="1300" spans="1:63" x14ac:dyDescent="0.35">
      <c r="A1300" t="str">
        <f t="shared" si="268"/>
        <v>8415_Activités pour la santé humaine_2</v>
      </c>
      <c r="B1300" t="str">
        <f>INDEX(PDC!$F$1:$G$40,MATCH('RP2016'!C1300,PDC!F:F,0),MATCH(PDC!$G$1,PDC!$F$1:$G$1,0))</f>
        <v>Activités pour la santé humaine</v>
      </c>
      <c r="C1300" t="s">
        <v>231</v>
      </c>
      <c r="D1300" t="s">
        <v>147</v>
      </c>
      <c r="E1300" t="s">
        <v>200</v>
      </c>
      <c r="F1300" s="58">
        <v>817.648827511592</v>
      </c>
      <c r="G1300">
        <f t="shared" si="267"/>
        <v>817.648827511592</v>
      </c>
      <c r="AC1300" t="str">
        <f t="shared" si="269"/>
        <v>8423_Clergé, religieux_1</v>
      </c>
      <c r="AD1300" t="str">
        <f>INDEX(PDC!$I$1:$L$33,MATCH('RP2016'!AF1300,PDC!I:I,0),MATCH(PDC!$K$1,PDC!$I$1:$L$1,0))</f>
        <v>Clergé, religieux</v>
      </c>
      <c r="AE1300" t="s">
        <v>199</v>
      </c>
      <c r="AF1300" t="s">
        <v>292</v>
      </c>
      <c r="AG1300" t="s">
        <v>165</v>
      </c>
      <c r="AH1300" s="58">
        <v>43.097924565129098</v>
      </c>
      <c r="AI1300">
        <f t="shared" si="270"/>
        <v>43.097924565129098</v>
      </c>
      <c r="BE1300" t="str">
        <f t="shared" si="271"/>
        <v>8401_MN_TPTotal Hommes_SEXE1</v>
      </c>
      <c r="BF1300">
        <v>1</v>
      </c>
      <c r="BG1300" s="77" t="s">
        <v>345</v>
      </c>
      <c r="BH1300" t="s">
        <v>320</v>
      </c>
      <c r="BI1300" t="s">
        <v>117</v>
      </c>
      <c r="BJ1300" s="61">
        <v>5776.2087666499501</v>
      </c>
      <c r="BK1300" s="61">
        <f t="shared" si="272"/>
        <v>5776.2087666499501</v>
      </c>
    </row>
    <row r="1301" spans="1:63" x14ac:dyDescent="0.35">
      <c r="A1301" t="str">
        <f t="shared" si="268"/>
        <v>8415_Hébergement médico-social et social et action sociale sans hébergement_1</v>
      </c>
      <c r="B1301" t="str">
        <f>INDEX(PDC!$F$1:$G$40,MATCH('RP2016'!C1301,PDC!F:F,0),MATCH(PDC!$G$1,PDC!$F$1:$G$1,0))</f>
        <v>Hébergement médico-social et social et action sociale sans hébergement</v>
      </c>
      <c r="C1301" t="s">
        <v>232</v>
      </c>
      <c r="D1301" t="s">
        <v>147</v>
      </c>
      <c r="E1301" t="s">
        <v>199</v>
      </c>
      <c r="F1301" s="58">
        <v>353.20445784959702</v>
      </c>
      <c r="G1301">
        <f t="shared" si="267"/>
        <v>353.20445784959702</v>
      </c>
      <c r="AC1301" t="str">
        <f t="shared" si="269"/>
        <v>8423_Clergé, religieux_2</v>
      </c>
      <c r="AD1301" t="str">
        <f>INDEX(PDC!$I$1:$L$33,MATCH('RP2016'!AF1301,PDC!I:I,0),MATCH(PDC!$K$1,PDC!$I$1:$L$1,0))</f>
        <v>Clergé, religieux</v>
      </c>
      <c r="AE1301" t="s">
        <v>200</v>
      </c>
      <c r="AF1301" t="s">
        <v>292</v>
      </c>
      <c r="AG1301" t="s">
        <v>165</v>
      </c>
      <c r="AH1301" s="58">
        <v>5.6430300770185999</v>
      </c>
      <c r="AI1301">
        <f t="shared" si="270"/>
        <v>5.6430300770185999</v>
      </c>
      <c r="BE1301" t="str">
        <f t="shared" si="271"/>
        <v>8401_OQ_TPTotal Hommes_SEXE1</v>
      </c>
      <c r="BF1301">
        <v>1</v>
      </c>
      <c r="BG1301" s="77" t="s">
        <v>345</v>
      </c>
      <c r="BH1301" t="s">
        <v>321</v>
      </c>
      <c r="BI1301" t="s">
        <v>117</v>
      </c>
      <c r="BJ1301" s="61">
        <v>4308.9560402159404</v>
      </c>
      <c r="BK1301" s="61">
        <f t="shared" si="272"/>
        <v>4308.9560402159404</v>
      </c>
    </row>
    <row r="1302" spans="1:63" x14ac:dyDescent="0.35">
      <c r="A1302" t="str">
        <f t="shared" si="268"/>
        <v>8415_Hébergement médico-social et social et action sociale sans hébergement_2</v>
      </c>
      <c r="B1302" t="str">
        <f>INDEX(PDC!$F$1:$G$40,MATCH('RP2016'!C1302,PDC!F:F,0),MATCH(PDC!$G$1,PDC!$F$1:$G$1,0))</f>
        <v>Hébergement médico-social et social et action sociale sans hébergement</v>
      </c>
      <c r="C1302" t="s">
        <v>232</v>
      </c>
      <c r="D1302" t="s">
        <v>147</v>
      </c>
      <c r="E1302" t="s">
        <v>200</v>
      </c>
      <c r="F1302" s="58">
        <v>2171.2020381561301</v>
      </c>
      <c r="G1302">
        <f t="shared" si="267"/>
        <v>2171.2020381561301</v>
      </c>
      <c r="AC1302" t="str">
        <f t="shared" si="269"/>
        <v>8423_Professions intermédiaires administratives de la Fonction Publique_1</v>
      </c>
      <c r="AD1302" t="str">
        <f>INDEX(PDC!$I$1:$L$33,MATCH('RP2016'!AF1302,PDC!I:I,0),MATCH(PDC!$K$1,PDC!$I$1:$L$1,0))</f>
        <v>Professions intermédiaires administratives de la Fonction Publique</v>
      </c>
      <c r="AE1302" t="s">
        <v>199</v>
      </c>
      <c r="AF1302" t="s">
        <v>278</v>
      </c>
      <c r="AG1302" t="s">
        <v>165</v>
      </c>
      <c r="AH1302" s="58">
        <v>58.439146040944003</v>
      </c>
      <c r="AI1302">
        <f t="shared" si="270"/>
        <v>58.439146040944003</v>
      </c>
      <c r="BE1302" t="str">
        <f t="shared" si="271"/>
        <v>8401_RU_TPTotal Hommes_SEXE1</v>
      </c>
      <c r="BF1302">
        <v>1</v>
      </c>
      <c r="BG1302" s="77" t="s">
        <v>345</v>
      </c>
      <c r="BH1302" t="s">
        <v>322</v>
      </c>
      <c r="BI1302" t="s">
        <v>117</v>
      </c>
      <c r="BJ1302" s="61">
        <v>1909.6044772610701</v>
      </c>
      <c r="BK1302" s="61">
        <f t="shared" si="272"/>
        <v>1909.6044772610701</v>
      </c>
    </row>
    <row r="1303" spans="1:63" x14ac:dyDescent="0.35">
      <c r="A1303" t="str">
        <f t="shared" si="268"/>
        <v>8415_Arts, spectacles et activités récréatives_1</v>
      </c>
      <c r="B1303" t="str">
        <f>INDEX(PDC!$F$1:$G$40,MATCH('RP2016'!C1303,PDC!F:F,0),MATCH(PDC!$G$1,PDC!$F$1:$G$1,0))</f>
        <v>Arts, spectacles et activités récréatives</v>
      </c>
      <c r="C1303" t="s">
        <v>233</v>
      </c>
      <c r="D1303" t="s">
        <v>147</v>
      </c>
      <c r="E1303" t="s">
        <v>199</v>
      </c>
      <c r="F1303" s="58">
        <v>260.47855909002402</v>
      </c>
      <c r="G1303">
        <f t="shared" si="267"/>
        <v>260.47855909002402</v>
      </c>
      <c r="AC1303" t="str">
        <f t="shared" si="269"/>
        <v>8423_Professions intermédiaires administratives de la Fonction Publique_2</v>
      </c>
      <c r="AD1303" t="str">
        <f>INDEX(PDC!$I$1:$L$33,MATCH('RP2016'!AF1303,PDC!I:I,0),MATCH(PDC!$K$1,PDC!$I$1:$L$1,0))</f>
        <v>Professions intermédiaires administratives de la Fonction Publique</v>
      </c>
      <c r="AE1303" t="s">
        <v>200</v>
      </c>
      <c r="AF1303" t="s">
        <v>278</v>
      </c>
      <c r="AG1303" t="s">
        <v>165</v>
      </c>
      <c r="AH1303" s="58">
        <v>94.335491666577397</v>
      </c>
      <c r="AI1303">
        <f t="shared" si="270"/>
        <v>94.335491666577397</v>
      </c>
      <c r="BE1303" t="str">
        <f t="shared" si="271"/>
        <v>8402_AZ_TPTotal Hommes_SEXE1</v>
      </c>
      <c r="BF1303">
        <v>1</v>
      </c>
      <c r="BG1303" s="77" t="s">
        <v>345</v>
      </c>
      <c r="BH1303" t="s">
        <v>198</v>
      </c>
      <c r="BI1303" t="s">
        <v>119</v>
      </c>
      <c r="BJ1303" s="61">
        <v>331.94532042149302</v>
      </c>
      <c r="BK1303" s="61">
        <f t="shared" si="272"/>
        <v>331.94532042149302</v>
      </c>
    </row>
    <row r="1304" spans="1:63" x14ac:dyDescent="0.35">
      <c r="A1304" t="str">
        <f t="shared" si="268"/>
        <v>8415_Arts, spectacles et activités récréatives_2</v>
      </c>
      <c r="B1304" t="str">
        <f>INDEX(PDC!$F$1:$G$40,MATCH('RP2016'!C1304,PDC!F:F,0),MATCH(PDC!$G$1,PDC!$F$1:$G$1,0))</f>
        <v>Arts, spectacles et activités récréatives</v>
      </c>
      <c r="C1304" t="s">
        <v>233</v>
      </c>
      <c r="D1304" t="s">
        <v>147</v>
      </c>
      <c r="E1304" t="s">
        <v>200</v>
      </c>
      <c r="F1304" s="58">
        <v>198.8195067362</v>
      </c>
      <c r="G1304">
        <f t="shared" si="267"/>
        <v>198.8195067362</v>
      </c>
      <c r="AC1304" t="str">
        <f t="shared" si="269"/>
        <v>8423_Professions intermédiaires administratives et commerciales des entreprises_1</v>
      </c>
      <c r="AD1304" t="str">
        <f>INDEX(PDC!$I$1:$L$33,MATCH('RP2016'!AF1304,PDC!I:I,0),MATCH(PDC!$K$1,PDC!$I$1:$L$1,0))</f>
        <v>Professions intermédiaires administratives et commerciales des entreprises</v>
      </c>
      <c r="AE1304" t="s">
        <v>199</v>
      </c>
      <c r="AF1304" t="s">
        <v>279</v>
      </c>
      <c r="AG1304" t="s">
        <v>165</v>
      </c>
      <c r="AH1304" s="58">
        <v>1069.9626792837601</v>
      </c>
      <c r="AI1304">
        <f t="shared" si="270"/>
        <v>1069.9626792837601</v>
      </c>
      <c r="BE1304" t="str">
        <f t="shared" si="271"/>
        <v>8402_C1_TPTotal Hommes_SEXE1</v>
      </c>
      <c r="BF1304">
        <v>1</v>
      </c>
      <c r="BG1304" s="77" t="s">
        <v>345</v>
      </c>
      <c r="BH1304" t="s">
        <v>314</v>
      </c>
      <c r="BI1304" t="s">
        <v>119</v>
      </c>
      <c r="BJ1304" s="61">
        <v>529.89417884077898</v>
      </c>
      <c r="BK1304" s="61">
        <f t="shared" si="272"/>
        <v>529.89417884077898</v>
      </c>
    </row>
    <row r="1305" spans="1:63" x14ac:dyDescent="0.35">
      <c r="A1305" t="str">
        <f t="shared" si="268"/>
        <v>8415_Autres activités de services _1</v>
      </c>
      <c r="B1305" t="str">
        <f>INDEX(PDC!$F$1:$G$40,MATCH('RP2016'!C1305,PDC!F:F,0),MATCH(PDC!$G$1,PDC!$F$1:$G$1,0))</f>
        <v xml:space="preserve">Autres activités de services </v>
      </c>
      <c r="C1305" t="s">
        <v>234</v>
      </c>
      <c r="D1305" t="s">
        <v>147</v>
      </c>
      <c r="E1305" t="s">
        <v>199</v>
      </c>
      <c r="F1305" s="58">
        <v>203.79135011101599</v>
      </c>
      <c r="G1305">
        <f t="shared" si="267"/>
        <v>203.79135011101599</v>
      </c>
      <c r="AC1305" t="str">
        <f t="shared" si="269"/>
        <v>8423_Professions intermédiaires administratives et commerciales des entreprises_2</v>
      </c>
      <c r="AD1305" t="str">
        <f>INDEX(PDC!$I$1:$L$33,MATCH('RP2016'!AF1305,PDC!I:I,0),MATCH(PDC!$K$1,PDC!$I$1:$L$1,0))</f>
        <v>Professions intermédiaires administratives et commerciales des entreprises</v>
      </c>
      <c r="AE1305" t="s">
        <v>200</v>
      </c>
      <c r="AF1305" t="s">
        <v>279</v>
      </c>
      <c r="AG1305" t="s">
        <v>165</v>
      </c>
      <c r="AH1305" s="58">
        <v>1315.4075785531099</v>
      </c>
      <c r="AI1305">
        <f t="shared" si="270"/>
        <v>1315.4075785531099</v>
      </c>
      <c r="BE1305" t="str">
        <f t="shared" si="271"/>
        <v>8402_C3_TPTotal Hommes_SEXE1</v>
      </c>
      <c r="BF1305">
        <v>1</v>
      </c>
      <c r="BG1305" s="77" t="s">
        <v>345</v>
      </c>
      <c r="BH1305" t="s">
        <v>315</v>
      </c>
      <c r="BI1305" t="s">
        <v>119</v>
      </c>
      <c r="BJ1305" s="61">
        <v>505.54437888267199</v>
      </c>
      <c r="BK1305" s="61">
        <f t="shared" si="272"/>
        <v>505.54437888267199</v>
      </c>
    </row>
    <row r="1306" spans="1:63" x14ac:dyDescent="0.35">
      <c r="A1306" t="str">
        <f t="shared" si="268"/>
        <v>8415_Autres activités de services _2</v>
      </c>
      <c r="B1306" t="str">
        <f>INDEX(PDC!$F$1:$G$40,MATCH('RP2016'!C1306,PDC!F:F,0),MATCH(PDC!$G$1,PDC!$F$1:$G$1,0))</f>
        <v xml:space="preserve">Autres activités de services </v>
      </c>
      <c r="C1306" t="s">
        <v>234</v>
      </c>
      <c r="D1306" t="s">
        <v>147</v>
      </c>
      <c r="E1306" t="s">
        <v>200</v>
      </c>
      <c r="F1306" s="58">
        <v>591.69613933097196</v>
      </c>
      <c r="G1306">
        <f t="shared" si="267"/>
        <v>591.69613933097196</v>
      </c>
      <c r="AC1306" t="str">
        <f t="shared" si="269"/>
        <v>8423_Techniciens_1</v>
      </c>
      <c r="AD1306" t="str">
        <f>INDEX(PDC!$I$1:$L$33,MATCH('RP2016'!AF1306,PDC!I:I,0),MATCH(PDC!$K$1,PDC!$I$1:$L$1,0))</f>
        <v>Techniciens</v>
      </c>
      <c r="AE1306" t="s">
        <v>199</v>
      </c>
      <c r="AF1306" t="s">
        <v>280</v>
      </c>
      <c r="AG1306" t="s">
        <v>165</v>
      </c>
      <c r="AH1306" s="58">
        <v>1467.1754583760801</v>
      </c>
      <c r="AI1306">
        <f t="shared" si="270"/>
        <v>1467.1754583760801</v>
      </c>
      <c r="BE1306" t="str">
        <f t="shared" si="271"/>
        <v>8402_C4_TPTotal Hommes_SEXE1</v>
      </c>
      <c r="BF1306">
        <v>1</v>
      </c>
      <c r="BG1306" s="77" t="s">
        <v>345</v>
      </c>
      <c r="BH1306" t="s">
        <v>316</v>
      </c>
      <c r="BI1306" t="s">
        <v>119</v>
      </c>
      <c r="BJ1306" s="61">
        <v>63.983633322491201</v>
      </c>
      <c r="BK1306" s="61">
        <f t="shared" si="272"/>
        <v>63.983633322491201</v>
      </c>
    </row>
    <row r="1307" spans="1:63" x14ac:dyDescent="0.35">
      <c r="A1307" t="str">
        <f t="shared" si="268"/>
        <v>8415_Activités des ménages en tant qu'employeurs ; activités indifférenciées des ménages en tant que producteurs de biens et services pour usage propre_2</v>
      </c>
      <c r="B1307" t="str">
        <f>INDEX(PDC!$F$1:$G$40,MATCH('RP2016'!C1307,PDC!F:F,0),MATCH(PDC!$G$1,PDC!$F$1:$G$1,0))</f>
        <v>Activités des ménages en tant qu'employeurs ; activités indifférenciées des ménages en tant que producteurs de biens et services pour usage propre</v>
      </c>
      <c r="C1307" t="s">
        <v>235</v>
      </c>
      <c r="D1307" t="s">
        <v>147</v>
      </c>
      <c r="E1307" t="s">
        <v>200</v>
      </c>
      <c r="F1307" s="58">
        <v>224.60935948072401</v>
      </c>
      <c r="G1307">
        <f t="shared" si="267"/>
        <v>224.60935948072401</v>
      </c>
      <c r="AC1307" t="str">
        <f t="shared" si="269"/>
        <v>8423_Techniciens_2</v>
      </c>
      <c r="AD1307" t="str">
        <f>INDEX(PDC!$I$1:$L$33,MATCH('RP2016'!AF1307,PDC!I:I,0),MATCH(PDC!$K$1,PDC!$I$1:$L$1,0))</f>
        <v>Techniciens</v>
      </c>
      <c r="AE1307" t="s">
        <v>200</v>
      </c>
      <c r="AF1307" t="s">
        <v>280</v>
      </c>
      <c r="AG1307" t="s">
        <v>165</v>
      </c>
      <c r="AH1307" s="58">
        <v>189.40644653605199</v>
      </c>
      <c r="AI1307">
        <f t="shared" si="270"/>
        <v>189.40644653605199</v>
      </c>
      <c r="BE1307" t="str">
        <f t="shared" si="271"/>
        <v>8402_C5_TPTotal Hommes_SEXE1</v>
      </c>
      <c r="BF1307">
        <v>1</v>
      </c>
      <c r="BG1307" s="77" t="s">
        <v>345</v>
      </c>
      <c r="BH1307" t="s">
        <v>317</v>
      </c>
      <c r="BI1307" t="s">
        <v>119</v>
      </c>
      <c r="BJ1307" s="61">
        <v>1214.38302879203</v>
      </c>
      <c r="BK1307" s="61">
        <f t="shared" si="272"/>
        <v>1214.38302879203</v>
      </c>
    </row>
    <row r="1308" spans="1:63" x14ac:dyDescent="0.35">
      <c r="A1308" t="str">
        <f t="shared" si="268"/>
        <v>8415_Activités extra-territoriales_1</v>
      </c>
      <c r="B1308" t="str">
        <f>INDEX(PDC!$F$1:$G$40,MATCH('RP2016'!C1308,PDC!F:F,0),MATCH(PDC!$G$1,PDC!$F$1:$G$1,0))</f>
        <v>Activités extra-territoriales</v>
      </c>
      <c r="C1308" t="s">
        <v>237</v>
      </c>
      <c r="D1308" t="s">
        <v>147</v>
      </c>
      <c r="E1308" t="s">
        <v>199</v>
      </c>
      <c r="F1308" s="58">
        <v>14.614361702127701</v>
      </c>
      <c r="G1308">
        <f t="shared" si="267"/>
        <v>14.614361702127701</v>
      </c>
      <c r="AC1308" t="str">
        <f t="shared" si="269"/>
        <v>8423_Contremaîtres, agents de maîtrise_1</v>
      </c>
      <c r="AD1308" t="str">
        <f>INDEX(PDC!$I$1:$L$33,MATCH('RP2016'!AF1308,PDC!I:I,0),MATCH(PDC!$K$1,PDC!$I$1:$L$1,0))</f>
        <v>Contremaîtres, agents de maîtrise</v>
      </c>
      <c r="AE1308" t="s">
        <v>199</v>
      </c>
      <c r="AF1308" t="s">
        <v>281</v>
      </c>
      <c r="AG1308" t="s">
        <v>165</v>
      </c>
      <c r="AH1308" s="58">
        <v>649.85552554181095</v>
      </c>
      <c r="AI1308">
        <f t="shared" si="270"/>
        <v>649.85552554181095</v>
      </c>
      <c r="BE1308" t="str">
        <f t="shared" si="271"/>
        <v>8402_DE_TPTotal Hommes_SEXE1</v>
      </c>
      <c r="BF1308">
        <v>1</v>
      </c>
      <c r="BG1308" s="77" t="s">
        <v>345</v>
      </c>
      <c r="BH1308" t="s">
        <v>318</v>
      </c>
      <c r="BI1308" t="s">
        <v>119</v>
      </c>
      <c r="BJ1308" s="61">
        <v>314.42906029061402</v>
      </c>
      <c r="BK1308" s="61">
        <f t="shared" si="272"/>
        <v>314.42906029061402</v>
      </c>
    </row>
    <row r="1309" spans="1:63" x14ac:dyDescent="0.35">
      <c r="A1309" t="str">
        <f t="shared" si="268"/>
        <v>8416_Agriculture, sylviculture et pêche_1</v>
      </c>
      <c r="B1309" t="str">
        <f>INDEX(PDC!$F$1:$G$40,MATCH('RP2016'!C1309,PDC!F:F,0),MATCH(PDC!$G$1,PDC!$F$1:$G$1,0))</f>
        <v>Agriculture, sylviculture et pêche</v>
      </c>
      <c r="C1309" t="s">
        <v>198</v>
      </c>
      <c r="D1309" t="s">
        <v>149</v>
      </c>
      <c r="E1309" t="s">
        <v>199</v>
      </c>
      <c r="F1309" s="58">
        <v>452.51393443842898</v>
      </c>
      <c r="G1309">
        <f t="shared" si="267"/>
        <v>452.51393443842898</v>
      </c>
      <c r="AC1309" t="str">
        <f t="shared" si="269"/>
        <v>8423_Contremaîtres, agents de maîtrise_2</v>
      </c>
      <c r="AD1309" t="str">
        <f>INDEX(PDC!$I$1:$L$33,MATCH('RP2016'!AF1309,PDC!I:I,0),MATCH(PDC!$K$1,PDC!$I$1:$L$1,0))</f>
        <v>Contremaîtres, agents de maîtrise</v>
      </c>
      <c r="AE1309" t="s">
        <v>200</v>
      </c>
      <c r="AF1309" t="s">
        <v>281</v>
      </c>
      <c r="AG1309" t="s">
        <v>165</v>
      </c>
      <c r="AH1309" s="58">
        <v>91.892872695122406</v>
      </c>
      <c r="AI1309">
        <f t="shared" si="270"/>
        <v>91.892872695122406</v>
      </c>
      <c r="BE1309" t="str">
        <f t="shared" si="271"/>
        <v>8402_FZ_TPTotal Hommes_SEXE1</v>
      </c>
      <c r="BF1309">
        <v>1</v>
      </c>
      <c r="BG1309" s="77" t="s">
        <v>345</v>
      </c>
      <c r="BH1309" t="s">
        <v>216</v>
      </c>
      <c r="BI1309" t="s">
        <v>119</v>
      </c>
      <c r="BJ1309" s="61">
        <v>2396.1338089472501</v>
      </c>
      <c r="BK1309" s="61">
        <f t="shared" si="272"/>
        <v>2396.1338089472501</v>
      </c>
    </row>
    <row r="1310" spans="1:63" x14ac:dyDescent="0.35">
      <c r="A1310" t="str">
        <f t="shared" si="268"/>
        <v>8416_Agriculture, sylviculture et pêche_2</v>
      </c>
      <c r="B1310" t="str">
        <f>INDEX(PDC!$F$1:$G$40,MATCH('RP2016'!C1310,PDC!F:F,0),MATCH(PDC!$G$1,PDC!$F$1:$G$1,0))</f>
        <v>Agriculture, sylviculture et pêche</v>
      </c>
      <c r="C1310" t="s">
        <v>198</v>
      </c>
      <c r="D1310" t="s">
        <v>149</v>
      </c>
      <c r="E1310" t="s">
        <v>200</v>
      </c>
      <c r="F1310" s="58">
        <v>237.35432802940599</v>
      </c>
      <c r="G1310">
        <f t="shared" si="267"/>
        <v>237.35432802940599</v>
      </c>
      <c r="AC1310" t="str">
        <f t="shared" si="269"/>
        <v>8423_Employés civils et agents de service de la Fonction Publique_1</v>
      </c>
      <c r="AD1310" t="str">
        <f>INDEX(PDC!$I$1:$L$33,MATCH('RP2016'!AF1310,PDC!I:I,0),MATCH(PDC!$K$1,PDC!$I$1:$L$1,0))</f>
        <v>Employés civils et agents de service de la Fonction Publique</v>
      </c>
      <c r="AE1310" t="s">
        <v>199</v>
      </c>
      <c r="AF1310" t="s">
        <v>282</v>
      </c>
      <c r="AG1310" t="s">
        <v>165</v>
      </c>
      <c r="AH1310" s="58">
        <v>500.970364116653</v>
      </c>
      <c r="AI1310">
        <f t="shared" si="270"/>
        <v>500.970364116653</v>
      </c>
      <c r="BE1310" t="str">
        <f t="shared" si="271"/>
        <v>8402_GZ_TPTotal Hommes_SEXE1</v>
      </c>
      <c r="BF1310">
        <v>1</v>
      </c>
      <c r="BG1310" s="77" t="s">
        <v>345</v>
      </c>
      <c r="BH1310" t="s">
        <v>217</v>
      </c>
      <c r="BI1310" t="s">
        <v>119</v>
      </c>
      <c r="BJ1310" s="61">
        <v>2247.2509975165499</v>
      </c>
      <c r="BK1310" s="61">
        <f t="shared" si="272"/>
        <v>2247.2509975165499</v>
      </c>
    </row>
    <row r="1311" spans="1:63" x14ac:dyDescent="0.35">
      <c r="A1311" t="str">
        <f t="shared" si="268"/>
        <v>8416_Industries extractives _1</v>
      </c>
      <c r="B1311" t="str">
        <f>INDEX(PDC!$F$1:$G$40,MATCH('RP2016'!C1311,PDC!F:F,0),MATCH(PDC!$G$1,PDC!$F$1:$G$1,0))</f>
        <v xml:space="preserve">Industries extractives </v>
      </c>
      <c r="C1311" t="s">
        <v>201</v>
      </c>
      <c r="D1311" t="s">
        <v>149</v>
      </c>
      <c r="E1311" t="s">
        <v>199</v>
      </c>
      <c r="F1311" s="58">
        <v>77.057108506759505</v>
      </c>
      <c r="G1311">
        <f t="shared" si="267"/>
        <v>77.057108506759505</v>
      </c>
      <c r="AC1311" t="str">
        <f t="shared" si="269"/>
        <v>8423_Employés civils et agents de service de la Fonction Publique_2</v>
      </c>
      <c r="AD1311" t="str">
        <f>INDEX(PDC!$I$1:$L$33,MATCH('RP2016'!AF1311,PDC!I:I,0),MATCH(PDC!$K$1,PDC!$I$1:$L$1,0))</f>
        <v>Employés civils et agents de service de la Fonction Publique</v>
      </c>
      <c r="AE1311" t="s">
        <v>200</v>
      </c>
      <c r="AF1311" t="s">
        <v>282</v>
      </c>
      <c r="AG1311" t="s">
        <v>165</v>
      </c>
      <c r="AH1311" s="58">
        <v>1988.2919179190801</v>
      </c>
      <c r="AI1311">
        <f t="shared" si="270"/>
        <v>1988.2919179190801</v>
      </c>
      <c r="BE1311" t="str">
        <f t="shared" si="271"/>
        <v>8402_HZ_TPTotal Hommes_SEXE1</v>
      </c>
      <c r="BF1311">
        <v>1</v>
      </c>
      <c r="BG1311" s="77" t="s">
        <v>345</v>
      </c>
      <c r="BH1311" t="s">
        <v>218</v>
      </c>
      <c r="BI1311" t="s">
        <v>119</v>
      </c>
      <c r="BJ1311" s="61">
        <v>827.49647856726801</v>
      </c>
      <c r="BK1311" s="61">
        <f t="shared" si="272"/>
        <v>827.49647856726801</v>
      </c>
    </row>
    <row r="1312" spans="1:63" x14ac:dyDescent="0.35">
      <c r="A1312" t="str">
        <f t="shared" si="268"/>
        <v>8416_Industries extractives _2</v>
      </c>
      <c r="B1312" t="str">
        <f>INDEX(PDC!$F$1:$G$40,MATCH('RP2016'!C1312,PDC!F:F,0),MATCH(PDC!$G$1,PDC!$F$1:$G$1,0))</f>
        <v xml:space="preserve">Industries extractives </v>
      </c>
      <c r="C1312" t="s">
        <v>201</v>
      </c>
      <c r="D1312" t="s">
        <v>149</v>
      </c>
      <c r="E1312" t="s">
        <v>200</v>
      </c>
      <c r="F1312" s="58">
        <v>6.41888805977948</v>
      </c>
      <c r="G1312">
        <f t="shared" si="267"/>
        <v>6.41888805977948</v>
      </c>
      <c r="AC1312" t="str">
        <f t="shared" si="269"/>
        <v>8423_Policiers et militaires_1</v>
      </c>
      <c r="AD1312" t="str">
        <f>INDEX(PDC!$I$1:$L$33,MATCH('RP2016'!AF1312,PDC!I:I,0),MATCH(PDC!$K$1,PDC!$I$1:$L$1,0))</f>
        <v>Policiers et militaires</v>
      </c>
      <c r="AE1312" t="s">
        <v>199</v>
      </c>
      <c r="AF1312" t="s">
        <v>283</v>
      </c>
      <c r="AG1312" t="s">
        <v>165</v>
      </c>
      <c r="AH1312" s="58">
        <v>339.507349035142</v>
      </c>
      <c r="AI1312">
        <f t="shared" si="270"/>
        <v>339.507349035142</v>
      </c>
      <c r="BE1312" t="str">
        <f t="shared" si="271"/>
        <v>8402_IZ_TPTotal Hommes_SEXE1</v>
      </c>
      <c r="BF1312">
        <v>1</v>
      </c>
      <c r="BG1312" s="77" t="s">
        <v>345</v>
      </c>
      <c r="BH1312" t="s">
        <v>219</v>
      </c>
      <c r="BI1312" t="s">
        <v>119</v>
      </c>
      <c r="BJ1312" s="61">
        <v>676.67111993777098</v>
      </c>
      <c r="BK1312" s="61">
        <f t="shared" si="272"/>
        <v>676.67111993777098</v>
      </c>
    </row>
    <row r="1313" spans="1:63" x14ac:dyDescent="0.35">
      <c r="A1313" t="str">
        <f t="shared" si="268"/>
        <v>8416_Fabrication de denrées alimentaires, de boissons et de produits à base de tabac_1</v>
      </c>
      <c r="B1313" t="str">
        <f>INDEX(PDC!$F$1:$G$40,MATCH('RP2016'!C1313,PDC!F:F,0),MATCH(PDC!$G$1,PDC!$F$1:$G$1,0))</f>
        <v>Fabrication de denrées alimentaires, de boissons et de produits à base de tabac</v>
      </c>
      <c r="C1313" t="s">
        <v>202</v>
      </c>
      <c r="D1313" t="s">
        <v>149</v>
      </c>
      <c r="E1313" t="s">
        <v>199</v>
      </c>
      <c r="F1313" s="58">
        <v>962.49746261125802</v>
      </c>
      <c r="G1313">
        <f t="shared" ref="G1313:G1344" si="273">F1313</f>
        <v>962.49746261125802</v>
      </c>
      <c r="AC1313" t="str">
        <f t="shared" si="269"/>
        <v>8423_Policiers et militaires_2</v>
      </c>
      <c r="AD1313" t="str">
        <f>INDEX(PDC!$I$1:$L$33,MATCH('RP2016'!AF1313,PDC!I:I,0),MATCH(PDC!$K$1,PDC!$I$1:$L$1,0))</f>
        <v>Policiers et militaires</v>
      </c>
      <c r="AE1313" t="s">
        <v>200</v>
      </c>
      <c r="AF1313" t="s">
        <v>283</v>
      </c>
      <c r="AG1313" t="s">
        <v>165</v>
      </c>
      <c r="AH1313" s="58">
        <v>23.530742629602699</v>
      </c>
      <c r="AI1313">
        <f t="shared" si="270"/>
        <v>23.530742629602699</v>
      </c>
      <c r="BE1313" t="str">
        <f t="shared" si="271"/>
        <v>8402_JZ_TPTotal Hommes_SEXE1</v>
      </c>
      <c r="BF1313">
        <v>1</v>
      </c>
      <c r="BG1313" s="77" t="s">
        <v>345</v>
      </c>
      <c r="BH1313" t="s">
        <v>319</v>
      </c>
      <c r="BI1313" t="s">
        <v>119</v>
      </c>
      <c r="BJ1313" s="61">
        <v>185.476195440379</v>
      </c>
      <c r="BK1313" s="61">
        <f t="shared" si="272"/>
        <v>185.476195440379</v>
      </c>
    </row>
    <row r="1314" spans="1:63" x14ac:dyDescent="0.35">
      <c r="A1314" t="str">
        <f t="shared" si="268"/>
        <v>8416_Fabrication de denrées alimentaires, de boissons et de produits à base de tabac_2</v>
      </c>
      <c r="B1314" t="str">
        <f>INDEX(PDC!$F$1:$G$40,MATCH('RP2016'!C1314,PDC!F:F,0),MATCH(PDC!$G$1,PDC!$F$1:$G$1,0))</f>
        <v>Fabrication de denrées alimentaires, de boissons et de produits à base de tabac</v>
      </c>
      <c r="C1314" t="s">
        <v>202</v>
      </c>
      <c r="D1314" t="s">
        <v>149</v>
      </c>
      <c r="E1314" t="s">
        <v>200</v>
      </c>
      <c r="F1314" s="58">
        <v>1007.48553205699</v>
      </c>
      <c r="G1314">
        <f t="shared" si="273"/>
        <v>1007.48553205699</v>
      </c>
      <c r="AC1314" t="str">
        <f t="shared" si="269"/>
        <v>8423_Employés administratifs d'entreprise_1</v>
      </c>
      <c r="AD1314" t="str">
        <f>INDEX(PDC!$I$1:$L$33,MATCH('RP2016'!AF1314,PDC!I:I,0),MATCH(PDC!$K$1,PDC!$I$1:$L$1,0))</f>
        <v>Employés administratifs d'entreprise</v>
      </c>
      <c r="AE1314" t="s">
        <v>199</v>
      </c>
      <c r="AF1314" t="s">
        <v>284</v>
      </c>
      <c r="AG1314" t="s">
        <v>165</v>
      </c>
      <c r="AH1314" s="58">
        <v>341.82134456233098</v>
      </c>
      <c r="AI1314">
        <f t="shared" si="270"/>
        <v>341.82134456233098</v>
      </c>
      <c r="BE1314" t="str">
        <f t="shared" si="271"/>
        <v>8402_KZ_TPTotal Hommes_SEXE1</v>
      </c>
      <c r="BF1314">
        <v>1</v>
      </c>
      <c r="BG1314" s="77" t="s">
        <v>345</v>
      </c>
      <c r="BH1314" t="s">
        <v>223</v>
      </c>
      <c r="BI1314" t="s">
        <v>119</v>
      </c>
      <c r="BJ1314" s="61">
        <v>333.21731379682097</v>
      </c>
      <c r="BK1314" s="61">
        <f t="shared" si="272"/>
        <v>333.21731379682097</v>
      </c>
    </row>
    <row r="1315" spans="1:63" x14ac:dyDescent="0.35">
      <c r="A1315" t="str">
        <f t="shared" si="268"/>
        <v>8416_Fabrication de textiles, industries de l'habillement, industrie du cuir et de la chaussure_1</v>
      </c>
      <c r="B1315" t="str">
        <f>INDEX(PDC!$F$1:$G$40,MATCH('RP2016'!C1315,PDC!F:F,0),MATCH(PDC!$G$1,PDC!$F$1:$G$1,0))</f>
        <v>Fabrication de textiles, industries de l'habillement, industrie du cuir et de la chaussure</v>
      </c>
      <c r="C1315" t="s">
        <v>203</v>
      </c>
      <c r="D1315" t="s">
        <v>149</v>
      </c>
      <c r="E1315" t="s">
        <v>199</v>
      </c>
      <c r="F1315" s="58">
        <v>65.4468401823232</v>
      </c>
      <c r="G1315">
        <f t="shared" si="273"/>
        <v>65.4468401823232</v>
      </c>
      <c r="AC1315" t="str">
        <f t="shared" si="269"/>
        <v>8423_Employés administratifs d'entreprise_2</v>
      </c>
      <c r="AD1315" t="str">
        <f>INDEX(PDC!$I$1:$L$33,MATCH('RP2016'!AF1315,PDC!I:I,0),MATCH(PDC!$K$1,PDC!$I$1:$L$1,0))</f>
        <v>Employés administratifs d'entreprise</v>
      </c>
      <c r="AE1315" t="s">
        <v>200</v>
      </c>
      <c r="AF1315" t="s">
        <v>284</v>
      </c>
      <c r="AG1315" t="s">
        <v>165</v>
      </c>
      <c r="AH1315" s="58">
        <v>1702.46753577353</v>
      </c>
      <c r="AI1315">
        <f t="shared" si="270"/>
        <v>1702.46753577353</v>
      </c>
      <c r="BE1315" t="str">
        <f t="shared" si="271"/>
        <v>8402_LZ_TPTotal Hommes_SEXE1</v>
      </c>
      <c r="BF1315">
        <v>1</v>
      </c>
      <c r="BG1315" s="77" t="s">
        <v>345</v>
      </c>
      <c r="BH1315" t="s">
        <v>224</v>
      </c>
      <c r="BI1315" t="s">
        <v>119</v>
      </c>
      <c r="BJ1315" s="61">
        <v>63.9996779784301</v>
      </c>
      <c r="BK1315" s="61">
        <f t="shared" si="272"/>
        <v>63.9996779784301</v>
      </c>
    </row>
    <row r="1316" spans="1:63" x14ac:dyDescent="0.35">
      <c r="A1316" t="str">
        <f t="shared" si="268"/>
        <v>8416_Fabrication de textiles, industries de l'habillement, industrie du cuir et de la chaussure_2</v>
      </c>
      <c r="B1316" t="str">
        <f>INDEX(PDC!$F$1:$G$40,MATCH('RP2016'!C1316,PDC!F:F,0),MATCH(PDC!$G$1,PDC!$F$1:$G$1,0))</f>
        <v>Fabrication de textiles, industries de l'habillement, industrie du cuir et de la chaussure</v>
      </c>
      <c r="C1316" t="s">
        <v>203</v>
      </c>
      <c r="D1316" t="s">
        <v>149</v>
      </c>
      <c r="E1316" t="s">
        <v>200</v>
      </c>
      <c r="F1316" s="58">
        <v>210.87959568526301</v>
      </c>
      <c r="G1316">
        <f t="shared" si="273"/>
        <v>210.87959568526301</v>
      </c>
      <c r="AC1316" t="str">
        <f t="shared" si="269"/>
        <v>8423_Employés de commerce_1</v>
      </c>
      <c r="AD1316" t="str">
        <f>INDEX(PDC!$I$1:$L$33,MATCH('RP2016'!AF1316,PDC!I:I,0),MATCH(PDC!$K$1,PDC!$I$1:$L$1,0))</f>
        <v>Employés de commerce</v>
      </c>
      <c r="AE1316" t="s">
        <v>199</v>
      </c>
      <c r="AF1316" t="s">
        <v>285</v>
      </c>
      <c r="AG1316" t="s">
        <v>165</v>
      </c>
      <c r="AH1316" s="58">
        <v>465.16936690375201</v>
      </c>
      <c r="AI1316">
        <f t="shared" si="270"/>
        <v>465.16936690375201</v>
      </c>
      <c r="BE1316" t="str">
        <f t="shared" si="271"/>
        <v>8402_MN_TPTotal Hommes_SEXE1</v>
      </c>
      <c r="BF1316">
        <v>1</v>
      </c>
      <c r="BG1316" s="77" t="s">
        <v>345</v>
      </c>
      <c r="BH1316" t="s">
        <v>320</v>
      </c>
      <c r="BI1316" t="s">
        <v>119</v>
      </c>
      <c r="BJ1316" s="61">
        <v>1055.97572776472</v>
      </c>
      <c r="BK1316" s="61">
        <f t="shared" si="272"/>
        <v>1055.97572776472</v>
      </c>
    </row>
    <row r="1317" spans="1:63" x14ac:dyDescent="0.35">
      <c r="A1317" t="str">
        <f t="shared" si="268"/>
        <v>8416_Travail du bois, industries du papier et imprimerie _1</v>
      </c>
      <c r="B1317" t="str">
        <f>INDEX(PDC!$F$1:$G$40,MATCH('RP2016'!C1317,PDC!F:F,0),MATCH(PDC!$G$1,PDC!$F$1:$G$1,0))</f>
        <v xml:space="preserve">Travail du bois, industries du papier et imprimerie </v>
      </c>
      <c r="C1317" t="s">
        <v>204</v>
      </c>
      <c r="D1317" t="s">
        <v>149</v>
      </c>
      <c r="E1317" t="s">
        <v>199</v>
      </c>
      <c r="F1317" s="58">
        <v>271.700132231125</v>
      </c>
      <c r="G1317">
        <f t="shared" si="273"/>
        <v>271.700132231125</v>
      </c>
      <c r="AC1317" t="str">
        <f t="shared" si="269"/>
        <v>8423_Employés de commerce_2</v>
      </c>
      <c r="AD1317" t="str">
        <f>INDEX(PDC!$I$1:$L$33,MATCH('RP2016'!AF1317,PDC!I:I,0),MATCH(PDC!$K$1,PDC!$I$1:$L$1,0))</f>
        <v>Employés de commerce</v>
      </c>
      <c r="AE1317" t="s">
        <v>200</v>
      </c>
      <c r="AF1317" t="s">
        <v>285</v>
      </c>
      <c r="AG1317" t="s">
        <v>165</v>
      </c>
      <c r="AH1317" s="58">
        <v>1639.83732739682</v>
      </c>
      <c r="AI1317">
        <f t="shared" si="270"/>
        <v>1639.83732739682</v>
      </c>
      <c r="BE1317" t="str">
        <f t="shared" si="271"/>
        <v>8402_OQ_TPTotal Hommes_SEXE1</v>
      </c>
      <c r="BF1317">
        <v>1</v>
      </c>
      <c r="BG1317" s="77" t="s">
        <v>345</v>
      </c>
      <c r="BH1317" t="s">
        <v>321</v>
      </c>
      <c r="BI1317" t="s">
        <v>119</v>
      </c>
      <c r="BJ1317" s="61">
        <v>2604.53353318567</v>
      </c>
      <c r="BK1317" s="61">
        <f t="shared" si="272"/>
        <v>2604.53353318567</v>
      </c>
    </row>
    <row r="1318" spans="1:63" x14ac:dyDescent="0.35">
      <c r="A1318" t="str">
        <f t="shared" si="268"/>
        <v>8416_Travail du bois, industries du papier et imprimerie _2</v>
      </c>
      <c r="B1318" t="str">
        <f>INDEX(PDC!$F$1:$G$40,MATCH('RP2016'!C1318,PDC!F:F,0),MATCH(PDC!$G$1,PDC!$F$1:$G$1,0))</f>
        <v xml:space="preserve">Travail du bois, industries du papier et imprimerie </v>
      </c>
      <c r="C1318" t="s">
        <v>204</v>
      </c>
      <c r="D1318" t="s">
        <v>149</v>
      </c>
      <c r="E1318" t="s">
        <v>200</v>
      </c>
      <c r="F1318" s="58">
        <v>93.706771342288704</v>
      </c>
      <c r="G1318">
        <f t="shared" si="273"/>
        <v>93.706771342288704</v>
      </c>
      <c r="AC1318" t="str">
        <f t="shared" si="269"/>
        <v>8423_Personnels des services directs aux particuliers_1</v>
      </c>
      <c r="AD1318" t="str">
        <f>INDEX(PDC!$I$1:$L$33,MATCH('RP2016'!AF1318,PDC!I:I,0),MATCH(PDC!$K$1,PDC!$I$1:$L$1,0))</f>
        <v>Personnels des services directs aux particuliers</v>
      </c>
      <c r="AE1318" t="s">
        <v>199</v>
      </c>
      <c r="AF1318" t="s">
        <v>286</v>
      </c>
      <c r="AG1318" t="s">
        <v>165</v>
      </c>
      <c r="AH1318" s="58">
        <v>316.07608673055898</v>
      </c>
      <c r="AI1318">
        <f t="shared" si="270"/>
        <v>316.07608673055898</v>
      </c>
      <c r="BE1318" t="str">
        <f t="shared" si="271"/>
        <v>8402_RU_TPTotal Hommes_SEXE1</v>
      </c>
      <c r="BF1318">
        <v>1</v>
      </c>
      <c r="BG1318" s="77" t="s">
        <v>345</v>
      </c>
      <c r="BH1318" t="s">
        <v>322</v>
      </c>
      <c r="BI1318" t="s">
        <v>119</v>
      </c>
      <c r="BJ1318" s="61">
        <v>764.77727308822898</v>
      </c>
      <c r="BK1318" s="61">
        <f t="shared" si="272"/>
        <v>764.77727308822898</v>
      </c>
    </row>
    <row r="1319" spans="1:63" x14ac:dyDescent="0.35">
      <c r="A1319" t="str">
        <f t="shared" si="268"/>
        <v>8416_Industrie chimique_1</v>
      </c>
      <c r="B1319" t="str">
        <f>INDEX(PDC!$F$1:$G$40,MATCH('RP2016'!C1319,PDC!F:F,0),MATCH(PDC!$G$1,PDC!$F$1:$G$1,0))</f>
        <v>Industrie chimique</v>
      </c>
      <c r="C1319" t="s">
        <v>205</v>
      </c>
      <c r="D1319" t="s">
        <v>149</v>
      </c>
      <c r="E1319" t="s">
        <v>199</v>
      </c>
      <c r="F1319" s="58">
        <v>285.16588972062402</v>
      </c>
      <c r="G1319">
        <f t="shared" si="273"/>
        <v>285.16588972062402</v>
      </c>
      <c r="AC1319" t="str">
        <f t="shared" si="269"/>
        <v>8423_Personnels des services directs aux particuliers_2</v>
      </c>
      <c r="AD1319" t="str">
        <f>INDEX(PDC!$I$1:$L$33,MATCH('RP2016'!AF1319,PDC!I:I,0),MATCH(PDC!$K$1,PDC!$I$1:$L$1,0))</f>
        <v>Personnels des services directs aux particuliers</v>
      </c>
      <c r="AE1319" t="s">
        <v>200</v>
      </c>
      <c r="AF1319" t="s">
        <v>286</v>
      </c>
      <c r="AG1319" t="s">
        <v>165</v>
      </c>
      <c r="AH1319" s="58">
        <v>2801.53463602078</v>
      </c>
      <c r="AI1319">
        <f t="shared" si="270"/>
        <v>2801.53463602078</v>
      </c>
      <c r="BE1319" t="str">
        <f t="shared" si="271"/>
        <v>8403_AZ_TPTotal Hommes_SEXE1</v>
      </c>
      <c r="BF1319">
        <v>1</v>
      </c>
      <c r="BG1319" s="77" t="s">
        <v>345</v>
      </c>
      <c r="BH1319" t="s">
        <v>198</v>
      </c>
      <c r="BI1319" t="s">
        <v>121</v>
      </c>
      <c r="BJ1319" s="61">
        <v>375.44622485042402</v>
      </c>
      <c r="BK1319" s="61">
        <f t="shared" si="272"/>
        <v>375.44622485042402</v>
      </c>
    </row>
    <row r="1320" spans="1:63" x14ac:dyDescent="0.35">
      <c r="A1320" t="str">
        <f t="shared" si="268"/>
        <v>8416_Industrie chimique_2</v>
      </c>
      <c r="B1320" t="str">
        <f>INDEX(PDC!$F$1:$G$40,MATCH('RP2016'!C1320,PDC!F:F,0),MATCH(PDC!$G$1,PDC!$F$1:$G$1,0))</f>
        <v>Industrie chimique</v>
      </c>
      <c r="C1320" t="s">
        <v>205</v>
      </c>
      <c r="D1320" t="s">
        <v>149</v>
      </c>
      <c r="E1320" t="s">
        <v>200</v>
      </c>
      <c r="F1320" s="58">
        <v>197.90559818203599</v>
      </c>
      <c r="G1320">
        <f t="shared" si="273"/>
        <v>197.90559818203599</v>
      </c>
      <c r="AC1320" t="str">
        <f t="shared" si="269"/>
        <v>8423_Ouvriers qualifiés de type industriel_1</v>
      </c>
      <c r="AD1320" t="str">
        <f>INDEX(PDC!$I$1:$L$33,MATCH('RP2016'!AF1320,PDC!I:I,0),MATCH(PDC!$K$1,PDC!$I$1:$L$1,0))</f>
        <v>Ouvriers qualifiés de type industriel</v>
      </c>
      <c r="AE1320" t="s">
        <v>199</v>
      </c>
      <c r="AF1320" t="s">
        <v>287</v>
      </c>
      <c r="AG1320" t="s">
        <v>165</v>
      </c>
      <c r="AH1320" s="58">
        <v>2280.2593471668101</v>
      </c>
      <c r="AI1320">
        <f t="shared" si="270"/>
        <v>2280.2593471668101</v>
      </c>
      <c r="BE1320" t="str">
        <f t="shared" si="271"/>
        <v>8403_C1_TPTotal Hommes_SEXE1</v>
      </c>
      <c r="BF1320">
        <v>1</v>
      </c>
      <c r="BG1320" s="77" t="s">
        <v>345</v>
      </c>
      <c r="BH1320" t="s">
        <v>314</v>
      </c>
      <c r="BI1320" t="s">
        <v>121</v>
      </c>
      <c r="BJ1320" s="61">
        <v>534.38618322084301</v>
      </c>
      <c r="BK1320" s="61">
        <f t="shared" si="272"/>
        <v>534.38618322084301</v>
      </c>
    </row>
    <row r="1321" spans="1:63" x14ac:dyDescent="0.35">
      <c r="A1321" t="str">
        <f t="shared" si="268"/>
        <v>8416_Industrie pharmaceutique_1</v>
      </c>
      <c r="B1321" t="str">
        <f>INDEX(PDC!$F$1:$G$40,MATCH('RP2016'!C1321,PDC!F:F,0),MATCH(PDC!$G$1,PDC!$F$1:$G$1,0))</f>
        <v>Industrie pharmaceutique</v>
      </c>
      <c r="C1321" t="s">
        <v>206</v>
      </c>
      <c r="D1321" t="s">
        <v>149</v>
      </c>
      <c r="E1321" t="s">
        <v>199</v>
      </c>
      <c r="F1321" s="58">
        <v>422.05086491086303</v>
      </c>
      <c r="G1321">
        <f t="shared" si="273"/>
        <v>422.05086491086303</v>
      </c>
      <c r="AC1321" t="str">
        <f t="shared" si="269"/>
        <v>8423_Ouvriers qualifiés de type industriel_2</v>
      </c>
      <c r="AD1321" t="str">
        <f>INDEX(PDC!$I$1:$L$33,MATCH('RP2016'!AF1321,PDC!I:I,0),MATCH(PDC!$K$1,PDC!$I$1:$L$1,0))</f>
        <v>Ouvriers qualifiés de type industriel</v>
      </c>
      <c r="AE1321" t="s">
        <v>200</v>
      </c>
      <c r="AF1321" t="s">
        <v>287</v>
      </c>
      <c r="AG1321" t="s">
        <v>165</v>
      </c>
      <c r="AH1321" s="58">
        <v>248.71225400903501</v>
      </c>
      <c r="AI1321">
        <f t="shared" si="270"/>
        <v>248.71225400903501</v>
      </c>
      <c r="BE1321" t="str">
        <f t="shared" si="271"/>
        <v>8403_C3_TPTotal Hommes_SEXE1</v>
      </c>
      <c r="BF1321">
        <v>1</v>
      </c>
      <c r="BG1321" s="77" t="s">
        <v>345</v>
      </c>
      <c r="BH1321" t="s">
        <v>315</v>
      </c>
      <c r="BI1321" t="s">
        <v>121</v>
      </c>
      <c r="BJ1321" s="61">
        <v>76.0045703147849</v>
      </c>
      <c r="BK1321" s="61">
        <f t="shared" si="272"/>
        <v>76.0045703147849</v>
      </c>
    </row>
    <row r="1322" spans="1:63" x14ac:dyDescent="0.35">
      <c r="A1322" t="str">
        <f t="shared" si="268"/>
        <v>8416_Industrie pharmaceutique_2</v>
      </c>
      <c r="B1322" t="str">
        <f>INDEX(PDC!$F$1:$G$40,MATCH('RP2016'!C1322,PDC!F:F,0),MATCH(PDC!$G$1,PDC!$F$1:$G$1,0))</f>
        <v>Industrie pharmaceutique</v>
      </c>
      <c r="C1322" t="s">
        <v>206</v>
      </c>
      <c r="D1322" t="s">
        <v>149</v>
      </c>
      <c r="E1322" t="s">
        <v>200</v>
      </c>
      <c r="F1322" s="58">
        <v>457.925546223514</v>
      </c>
      <c r="G1322">
        <f t="shared" si="273"/>
        <v>457.925546223514</v>
      </c>
      <c r="AC1322" t="str">
        <f t="shared" si="269"/>
        <v>8423_Ouvriers qualifiés de type artisanal_1</v>
      </c>
      <c r="AD1322" t="str">
        <f>INDEX(PDC!$I$1:$L$33,MATCH('RP2016'!AF1322,PDC!I:I,0),MATCH(PDC!$K$1,PDC!$I$1:$L$1,0))</f>
        <v>Ouvriers qualifiés de type artisanal</v>
      </c>
      <c r="AE1322" t="s">
        <v>199</v>
      </c>
      <c r="AF1322" t="s">
        <v>107</v>
      </c>
      <c r="AG1322" t="s">
        <v>165</v>
      </c>
      <c r="AH1322" s="58">
        <v>1613.9829723580301</v>
      </c>
      <c r="AI1322">
        <f t="shared" si="270"/>
        <v>1613.9829723580301</v>
      </c>
      <c r="BE1322" t="str">
        <f t="shared" si="271"/>
        <v>8403_C4_TPTotal Hommes_SEXE1</v>
      </c>
      <c r="BF1322">
        <v>1</v>
      </c>
      <c r="BG1322" s="77" t="s">
        <v>345</v>
      </c>
      <c r="BH1322" t="s">
        <v>316</v>
      </c>
      <c r="BI1322" t="s">
        <v>121</v>
      </c>
      <c r="BJ1322" s="61">
        <v>9.9789654715262106</v>
      </c>
      <c r="BK1322" s="61">
        <f t="shared" si="272"/>
        <v>9.9789654715262106</v>
      </c>
    </row>
    <row r="1323" spans="1:63" x14ac:dyDescent="0.35">
      <c r="A1323" t="str">
        <f t="shared" si="268"/>
        <v>8416_Fabrication de produits en caoutchouc et en plastique ainsi que d'autres produits minéraux non métalliques_1</v>
      </c>
      <c r="B1323" t="str">
        <f>INDEX(PDC!$F$1:$G$40,MATCH('RP2016'!C1323,PDC!F:F,0),MATCH(PDC!$G$1,PDC!$F$1:$G$1,0))</f>
        <v>Fabrication de produits en caoutchouc et en plastique ainsi que d'autres produits minéraux non métalliques</v>
      </c>
      <c r="C1323" t="s">
        <v>207</v>
      </c>
      <c r="D1323" t="s">
        <v>149</v>
      </c>
      <c r="E1323" t="s">
        <v>199</v>
      </c>
      <c r="F1323" s="58">
        <v>356.29951015174902</v>
      </c>
      <c r="G1323">
        <f t="shared" si="273"/>
        <v>356.29951015174902</v>
      </c>
      <c r="AC1323" t="str">
        <f t="shared" si="269"/>
        <v>8423_Ouvriers qualifiés de type artisanal_2</v>
      </c>
      <c r="AD1323" t="str">
        <f>INDEX(PDC!$I$1:$L$33,MATCH('RP2016'!AF1323,PDC!I:I,0),MATCH(PDC!$K$1,PDC!$I$1:$L$1,0))</f>
        <v>Ouvriers qualifiés de type artisanal</v>
      </c>
      <c r="AE1323" t="s">
        <v>200</v>
      </c>
      <c r="AF1323" t="s">
        <v>107</v>
      </c>
      <c r="AG1323" t="s">
        <v>165</v>
      </c>
      <c r="AH1323" s="58">
        <v>197.29788311522501</v>
      </c>
      <c r="AI1323">
        <f t="shared" si="270"/>
        <v>197.29788311522501</v>
      </c>
      <c r="BE1323" t="str">
        <f t="shared" si="271"/>
        <v>8403_C5_TPTotal Hommes_SEXE1</v>
      </c>
      <c r="BF1323">
        <v>1</v>
      </c>
      <c r="BG1323" s="77" t="s">
        <v>345</v>
      </c>
      <c r="BH1323" t="s">
        <v>317</v>
      </c>
      <c r="BI1323" t="s">
        <v>121</v>
      </c>
      <c r="BJ1323" s="61">
        <v>1198.75902759939</v>
      </c>
      <c r="BK1323" s="61">
        <f t="shared" si="272"/>
        <v>1198.75902759939</v>
      </c>
    </row>
    <row r="1324" spans="1:63" x14ac:dyDescent="0.35">
      <c r="A1324" t="str">
        <f t="shared" si="268"/>
        <v>8416_Fabrication de produits en caoutchouc et en plastique ainsi que d'autres produits minéraux non métalliques_2</v>
      </c>
      <c r="B1324" t="str">
        <f>INDEX(PDC!$F$1:$G$40,MATCH('RP2016'!C1324,PDC!F:F,0),MATCH(PDC!$G$1,PDC!$F$1:$G$1,0))</f>
        <v>Fabrication de produits en caoutchouc et en plastique ainsi que d'autres produits minéraux non métalliques</v>
      </c>
      <c r="C1324" t="s">
        <v>207</v>
      </c>
      <c r="D1324" t="s">
        <v>149</v>
      </c>
      <c r="E1324" t="s">
        <v>200</v>
      </c>
      <c r="F1324" s="58">
        <v>187.52343097418799</v>
      </c>
      <c r="G1324">
        <f t="shared" si="273"/>
        <v>187.52343097418799</v>
      </c>
      <c r="AC1324" t="str">
        <f t="shared" si="269"/>
        <v>8423_Chauffeurs_1</v>
      </c>
      <c r="AD1324" t="str">
        <f>INDEX(PDC!$I$1:$L$33,MATCH('RP2016'!AF1324,PDC!I:I,0),MATCH(PDC!$K$1,PDC!$I$1:$L$1,0))</f>
        <v>Chauffeurs</v>
      </c>
      <c r="AE1324" t="s">
        <v>199</v>
      </c>
      <c r="AF1324" t="s">
        <v>288</v>
      </c>
      <c r="AG1324" t="s">
        <v>165</v>
      </c>
      <c r="AH1324" s="58">
        <v>810.79071212430904</v>
      </c>
      <c r="AI1324">
        <f t="shared" si="270"/>
        <v>810.79071212430904</v>
      </c>
      <c r="BE1324" t="str">
        <f t="shared" si="271"/>
        <v>8403_DE_TPTotal Hommes_SEXE1</v>
      </c>
      <c r="BF1324">
        <v>1</v>
      </c>
      <c r="BG1324" s="77" t="s">
        <v>345</v>
      </c>
      <c r="BH1324" t="s">
        <v>318</v>
      </c>
      <c r="BI1324" t="s">
        <v>121</v>
      </c>
      <c r="BJ1324" s="61">
        <v>234.50406336937101</v>
      </c>
      <c r="BK1324" s="61">
        <f t="shared" si="272"/>
        <v>234.50406336937101</v>
      </c>
    </row>
    <row r="1325" spans="1:63" x14ac:dyDescent="0.35">
      <c r="A1325" t="str">
        <f t="shared" si="268"/>
        <v>8416_Métallurgie et fabrication de produits métalliques à l'exception des machines et des équipements_1</v>
      </c>
      <c r="B1325" t="str">
        <f>INDEX(PDC!$F$1:$G$40,MATCH('RP2016'!C1325,PDC!F:F,0),MATCH(PDC!$G$1,PDC!$F$1:$G$1,0))</f>
        <v>Métallurgie et fabrication de produits métalliques à l'exception des machines et des équipements</v>
      </c>
      <c r="C1325" t="s">
        <v>208</v>
      </c>
      <c r="D1325" t="s">
        <v>149</v>
      </c>
      <c r="E1325" t="s">
        <v>199</v>
      </c>
      <c r="F1325" s="58">
        <v>1399.5634305027399</v>
      </c>
      <c r="G1325">
        <f t="shared" si="273"/>
        <v>1399.5634305027399</v>
      </c>
      <c r="AC1325" t="str">
        <f t="shared" si="269"/>
        <v>8423_Chauffeurs_2</v>
      </c>
      <c r="AD1325" t="str">
        <f>INDEX(PDC!$I$1:$L$33,MATCH('RP2016'!AF1325,PDC!I:I,0),MATCH(PDC!$K$1,PDC!$I$1:$L$1,0))</f>
        <v>Chauffeurs</v>
      </c>
      <c r="AE1325" t="s">
        <v>200</v>
      </c>
      <c r="AF1325" t="s">
        <v>288</v>
      </c>
      <c r="AG1325" t="s">
        <v>165</v>
      </c>
      <c r="AH1325" s="58">
        <v>134.457859315023</v>
      </c>
      <c r="AI1325">
        <f t="shared" si="270"/>
        <v>134.457859315023</v>
      </c>
      <c r="BE1325" t="str">
        <f t="shared" si="271"/>
        <v>8403_FZ_TPTotal Hommes_SEXE1</v>
      </c>
      <c r="BF1325">
        <v>1</v>
      </c>
      <c r="BG1325" s="77" t="s">
        <v>345</v>
      </c>
      <c r="BH1325" t="s">
        <v>216</v>
      </c>
      <c r="BI1325" t="s">
        <v>121</v>
      </c>
      <c r="BJ1325" s="61">
        <v>1806.02011190649</v>
      </c>
      <c r="BK1325" s="61">
        <f t="shared" si="272"/>
        <v>1806.02011190649</v>
      </c>
    </row>
    <row r="1326" spans="1:63" x14ac:dyDescent="0.35">
      <c r="A1326" t="str">
        <f t="shared" si="268"/>
        <v>8416_Métallurgie et fabrication de produits métalliques à l'exception des machines et des équipements_2</v>
      </c>
      <c r="B1326" t="str">
        <f>INDEX(PDC!$F$1:$G$40,MATCH('RP2016'!C1326,PDC!F:F,0),MATCH(PDC!$G$1,PDC!$F$1:$G$1,0))</f>
        <v>Métallurgie et fabrication de produits métalliques à l'exception des machines et des équipements</v>
      </c>
      <c r="C1326" t="s">
        <v>208</v>
      </c>
      <c r="D1326" t="s">
        <v>149</v>
      </c>
      <c r="E1326" t="s">
        <v>200</v>
      </c>
      <c r="F1326" s="58">
        <v>442.28467429407198</v>
      </c>
      <c r="G1326">
        <f t="shared" si="273"/>
        <v>442.28467429407198</v>
      </c>
      <c r="AC1326" t="str">
        <f t="shared" si="269"/>
        <v>8423_Ouvriers qualifiés de la manutention, du magasinage et du transport_1</v>
      </c>
      <c r="AD1326" t="str">
        <f>INDEX(PDC!$I$1:$L$33,MATCH('RP2016'!AF1326,PDC!I:I,0),MATCH(PDC!$K$1,PDC!$I$1:$L$1,0))</f>
        <v>Ouvriers qualifiés de la manutention, du magasinage et du transport</v>
      </c>
      <c r="AE1326" t="s">
        <v>199</v>
      </c>
      <c r="AF1326" t="s">
        <v>289</v>
      </c>
      <c r="AG1326" t="s">
        <v>165</v>
      </c>
      <c r="AH1326" s="58">
        <v>452.25529744411102</v>
      </c>
      <c r="AI1326">
        <f t="shared" si="270"/>
        <v>452.25529744411102</v>
      </c>
      <c r="BE1326" t="str">
        <f t="shared" si="271"/>
        <v>8403_GZ_TPTotal Hommes_SEXE1</v>
      </c>
      <c r="BF1326">
        <v>1</v>
      </c>
      <c r="BG1326" s="77" t="s">
        <v>345</v>
      </c>
      <c r="BH1326" t="s">
        <v>217</v>
      </c>
      <c r="BI1326" t="s">
        <v>121</v>
      </c>
      <c r="BJ1326" s="61">
        <v>2015.4951353193701</v>
      </c>
      <c r="BK1326" s="61">
        <f t="shared" si="272"/>
        <v>2015.4951353193701</v>
      </c>
    </row>
    <row r="1327" spans="1:63" x14ac:dyDescent="0.35">
      <c r="A1327" t="str">
        <f t="shared" si="268"/>
        <v>8416_Fabrication de produits informatiques, électroniques et optiques_1</v>
      </c>
      <c r="B1327" t="str">
        <f>INDEX(PDC!$F$1:$G$40,MATCH('RP2016'!C1327,PDC!F:F,0),MATCH(PDC!$G$1,PDC!$F$1:$G$1,0))</f>
        <v>Fabrication de produits informatiques, électroniques et optiques</v>
      </c>
      <c r="C1327" t="s">
        <v>209</v>
      </c>
      <c r="D1327" t="s">
        <v>149</v>
      </c>
      <c r="E1327" t="s">
        <v>199</v>
      </c>
      <c r="F1327" s="58">
        <v>367.13690608226102</v>
      </c>
      <c r="G1327">
        <f t="shared" si="273"/>
        <v>367.13690608226102</v>
      </c>
      <c r="AC1327" t="str">
        <f t="shared" si="269"/>
        <v>8423_Ouvriers qualifiés de la manutention, du magasinage et du transport_2</v>
      </c>
      <c r="AD1327" t="str">
        <f>INDEX(PDC!$I$1:$L$33,MATCH('RP2016'!AF1327,PDC!I:I,0),MATCH(PDC!$K$1,PDC!$I$1:$L$1,0))</f>
        <v>Ouvriers qualifiés de la manutention, du magasinage et du transport</v>
      </c>
      <c r="AE1327" t="s">
        <v>200</v>
      </c>
      <c r="AF1327" t="s">
        <v>289</v>
      </c>
      <c r="AG1327" t="s">
        <v>165</v>
      </c>
      <c r="AH1327" s="58">
        <v>99.699525469230394</v>
      </c>
      <c r="AI1327">
        <f t="shared" si="270"/>
        <v>99.699525469230394</v>
      </c>
      <c r="BE1327" t="str">
        <f t="shared" si="271"/>
        <v>8403_HZ_TPTotal Hommes_SEXE1</v>
      </c>
      <c r="BF1327">
        <v>1</v>
      </c>
      <c r="BG1327" s="77" t="s">
        <v>345</v>
      </c>
      <c r="BH1327" t="s">
        <v>218</v>
      </c>
      <c r="BI1327" t="s">
        <v>121</v>
      </c>
      <c r="BJ1327" s="61">
        <v>1010.38898431238</v>
      </c>
      <c r="BK1327" s="61">
        <f t="shared" si="272"/>
        <v>1010.38898431238</v>
      </c>
    </row>
    <row r="1328" spans="1:63" x14ac:dyDescent="0.35">
      <c r="A1328" t="str">
        <f t="shared" si="268"/>
        <v>8416_Fabrication de produits informatiques, électroniques et optiques_2</v>
      </c>
      <c r="B1328" t="str">
        <f>INDEX(PDC!$F$1:$G$40,MATCH('RP2016'!C1328,PDC!F:F,0),MATCH(PDC!$G$1,PDC!$F$1:$G$1,0))</f>
        <v>Fabrication de produits informatiques, électroniques et optiques</v>
      </c>
      <c r="C1328" t="s">
        <v>209</v>
      </c>
      <c r="D1328" t="s">
        <v>149</v>
      </c>
      <c r="E1328" t="s">
        <v>200</v>
      </c>
      <c r="F1328" s="58">
        <v>292.90349371200699</v>
      </c>
      <c r="G1328">
        <f t="shared" si="273"/>
        <v>292.90349371200699</v>
      </c>
      <c r="AC1328" t="str">
        <f t="shared" si="269"/>
        <v>8423_Ouvriers non qualifiés de type industriel_1</v>
      </c>
      <c r="AD1328" t="str">
        <f>INDEX(PDC!$I$1:$L$33,MATCH('RP2016'!AF1328,PDC!I:I,0),MATCH(PDC!$K$1,PDC!$I$1:$L$1,0))</f>
        <v>Ouvriers non qualifiés de type industriel</v>
      </c>
      <c r="AE1328" t="s">
        <v>199</v>
      </c>
      <c r="AF1328" t="s">
        <v>290</v>
      </c>
      <c r="AG1328" t="s">
        <v>165</v>
      </c>
      <c r="AH1328" s="58">
        <v>1802.21982792633</v>
      </c>
      <c r="AI1328">
        <f t="shared" si="270"/>
        <v>1802.21982792633</v>
      </c>
      <c r="BE1328" t="str">
        <f t="shared" si="271"/>
        <v>8403_IZ_TPTotal Hommes_SEXE1</v>
      </c>
      <c r="BF1328">
        <v>1</v>
      </c>
      <c r="BG1328" s="77" t="s">
        <v>345</v>
      </c>
      <c r="BH1328" t="s">
        <v>219</v>
      </c>
      <c r="BI1328" t="s">
        <v>121</v>
      </c>
      <c r="BJ1328" s="61">
        <v>369.10213815345497</v>
      </c>
      <c r="BK1328" s="61">
        <f t="shared" si="272"/>
        <v>369.10213815345497</v>
      </c>
    </row>
    <row r="1329" spans="1:63" x14ac:dyDescent="0.35">
      <c r="A1329" t="str">
        <f t="shared" si="268"/>
        <v>8416_Fabrication d'équipements électriques_1</v>
      </c>
      <c r="B1329" t="str">
        <f>INDEX(PDC!$F$1:$G$40,MATCH('RP2016'!C1329,PDC!F:F,0),MATCH(PDC!$G$1,PDC!$F$1:$G$1,0))</f>
        <v>Fabrication d'équipements électriques</v>
      </c>
      <c r="C1329" t="s">
        <v>210</v>
      </c>
      <c r="D1329" t="s">
        <v>149</v>
      </c>
      <c r="E1329" t="s">
        <v>199</v>
      </c>
      <c r="F1329" s="58">
        <v>149.77341076849001</v>
      </c>
      <c r="G1329">
        <f t="shared" si="273"/>
        <v>149.77341076849001</v>
      </c>
      <c r="AC1329" t="str">
        <f t="shared" si="269"/>
        <v>8423_Ouvriers non qualifiés de type industriel_2</v>
      </c>
      <c r="AD1329" t="str">
        <f>INDEX(PDC!$I$1:$L$33,MATCH('RP2016'!AF1329,PDC!I:I,0),MATCH(PDC!$K$1,PDC!$I$1:$L$1,0))</f>
        <v>Ouvriers non qualifiés de type industriel</v>
      </c>
      <c r="AE1329" t="s">
        <v>200</v>
      </c>
      <c r="AF1329" t="s">
        <v>290</v>
      </c>
      <c r="AG1329" t="s">
        <v>165</v>
      </c>
      <c r="AH1329" s="58">
        <v>499.53923064924402</v>
      </c>
      <c r="AI1329">
        <f t="shared" si="270"/>
        <v>499.53923064924402</v>
      </c>
      <c r="BE1329" t="str">
        <f t="shared" si="271"/>
        <v>8403_JZ_TPTotal Hommes_SEXE1</v>
      </c>
      <c r="BF1329">
        <v>1</v>
      </c>
      <c r="BG1329" s="77" t="s">
        <v>345</v>
      </c>
      <c r="BH1329" t="s">
        <v>319</v>
      </c>
      <c r="BI1329" t="s">
        <v>121</v>
      </c>
      <c r="BJ1329" s="61">
        <v>216.75659070178699</v>
      </c>
      <c r="BK1329" s="61">
        <f t="shared" si="272"/>
        <v>216.75659070178699</v>
      </c>
    </row>
    <row r="1330" spans="1:63" x14ac:dyDescent="0.35">
      <c r="A1330" t="str">
        <f t="shared" si="268"/>
        <v>8416_Fabrication d'équipements électriques_2</v>
      </c>
      <c r="B1330" t="str">
        <f>INDEX(PDC!$F$1:$G$40,MATCH('RP2016'!C1330,PDC!F:F,0),MATCH(PDC!$G$1,PDC!$F$1:$G$1,0))</f>
        <v>Fabrication d'équipements électriques</v>
      </c>
      <c r="C1330" t="s">
        <v>210</v>
      </c>
      <c r="D1330" t="s">
        <v>149</v>
      </c>
      <c r="E1330" t="s">
        <v>200</v>
      </c>
      <c r="F1330" s="58">
        <v>51.053169508515701</v>
      </c>
      <c r="G1330">
        <f t="shared" si="273"/>
        <v>51.053169508515701</v>
      </c>
      <c r="AC1330" t="str">
        <f t="shared" si="269"/>
        <v>8423_Ouvriers non qualifiés de type artisanal_1</v>
      </c>
      <c r="AD1330" t="str">
        <f>INDEX(PDC!$I$1:$L$33,MATCH('RP2016'!AF1330,PDC!I:I,0),MATCH(PDC!$K$1,PDC!$I$1:$L$1,0))</f>
        <v>Ouvriers non qualifiés de type artisanal</v>
      </c>
      <c r="AE1330" t="s">
        <v>199</v>
      </c>
      <c r="AF1330" t="s">
        <v>291</v>
      </c>
      <c r="AG1330" t="s">
        <v>165</v>
      </c>
      <c r="AH1330" s="58">
        <v>981.96351847428798</v>
      </c>
      <c r="AI1330">
        <f t="shared" si="270"/>
        <v>981.96351847428798</v>
      </c>
      <c r="BE1330" t="str">
        <f t="shared" si="271"/>
        <v>8403_KZ_TPTotal Hommes_SEXE1</v>
      </c>
      <c r="BF1330">
        <v>1</v>
      </c>
      <c r="BG1330" s="77" t="s">
        <v>345</v>
      </c>
      <c r="BH1330" t="s">
        <v>223</v>
      </c>
      <c r="BI1330" t="s">
        <v>121</v>
      </c>
      <c r="BJ1330" s="61">
        <v>245.74672412941899</v>
      </c>
      <c r="BK1330" s="61">
        <f t="shared" si="272"/>
        <v>245.74672412941899</v>
      </c>
    </row>
    <row r="1331" spans="1:63" x14ac:dyDescent="0.35">
      <c r="A1331" t="str">
        <f t="shared" si="268"/>
        <v>8416_Fabrication de machines et équipements n.c.a._1</v>
      </c>
      <c r="B1331" t="str">
        <f>INDEX(PDC!$F$1:$G$40,MATCH('RP2016'!C1331,PDC!F:F,0),MATCH(PDC!$G$1,PDC!$F$1:$G$1,0))</f>
        <v>Fabrication de machines et équipements n.c.a.</v>
      </c>
      <c r="C1331" t="s">
        <v>211</v>
      </c>
      <c r="D1331" t="s">
        <v>149</v>
      </c>
      <c r="E1331" t="s">
        <v>199</v>
      </c>
      <c r="F1331" s="58">
        <v>286.18022940329899</v>
      </c>
      <c r="G1331">
        <f t="shared" si="273"/>
        <v>286.18022940329899</v>
      </c>
      <c r="AC1331" t="str">
        <f t="shared" si="269"/>
        <v>8423_Ouvriers non qualifiés de type artisanal_2</v>
      </c>
      <c r="AD1331" t="str">
        <f>INDEX(PDC!$I$1:$L$33,MATCH('RP2016'!AF1331,PDC!I:I,0),MATCH(PDC!$K$1,PDC!$I$1:$L$1,0))</f>
        <v>Ouvriers non qualifiés de type artisanal</v>
      </c>
      <c r="AE1331" t="s">
        <v>200</v>
      </c>
      <c r="AF1331" t="s">
        <v>291</v>
      </c>
      <c r="AG1331" t="s">
        <v>165</v>
      </c>
      <c r="AH1331" s="58">
        <v>419.77544527642902</v>
      </c>
      <c r="AI1331">
        <f t="shared" si="270"/>
        <v>419.77544527642902</v>
      </c>
      <c r="BE1331" t="str">
        <f t="shared" si="271"/>
        <v>8403_LZ_TPTotal Hommes_SEXE1</v>
      </c>
      <c r="BF1331">
        <v>1</v>
      </c>
      <c r="BG1331" s="77" t="s">
        <v>345</v>
      </c>
      <c r="BH1331" t="s">
        <v>224</v>
      </c>
      <c r="BI1331" t="s">
        <v>121</v>
      </c>
      <c r="BJ1331" s="61">
        <v>75.498362971434005</v>
      </c>
      <c r="BK1331" s="61">
        <f t="shared" si="272"/>
        <v>75.498362971434005</v>
      </c>
    </row>
    <row r="1332" spans="1:63" x14ac:dyDescent="0.35">
      <c r="A1332" t="str">
        <f t="shared" si="268"/>
        <v>8416_Fabrication de machines et équipements n.c.a._2</v>
      </c>
      <c r="B1332" t="str">
        <f>INDEX(PDC!$F$1:$G$40,MATCH('RP2016'!C1332,PDC!F:F,0),MATCH(PDC!$G$1,PDC!$F$1:$G$1,0))</f>
        <v>Fabrication de machines et équipements n.c.a.</v>
      </c>
      <c r="C1332" t="s">
        <v>211</v>
      </c>
      <c r="D1332" t="s">
        <v>149</v>
      </c>
      <c r="E1332" t="s">
        <v>200</v>
      </c>
      <c r="F1332" s="58">
        <v>59.2764856682616</v>
      </c>
      <c r="G1332">
        <f t="shared" si="273"/>
        <v>59.2764856682616</v>
      </c>
      <c r="AC1332" t="str">
        <f t="shared" si="269"/>
        <v>8423_Ouvriers agricoles_1</v>
      </c>
      <c r="AD1332" t="str">
        <f>INDEX(PDC!$I$1:$L$33,MATCH('RP2016'!AF1332,PDC!I:I,0),MATCH(PDC!$K$1,PDC!$I$1:$L$1,0))</f>
        <v>Ouvriers agricoles</v>
      </c>
      <c r="AE1332" t="s">
        <v>199</v>
      </c>
      <c r="AF1332" t="s">
        <v>109</v>
      </c>
      <c r="AG1332" t="s">
        <v>165</v>
      </c>
      <c r="AH1332" s="58">
        <v>245.020967562876</v>
      </c>
      <c r="AI1332">
        <f t="shared" si="270"/>
        <v>245.020967562876</v>
      </c>
      <c r="BE1332" t="str">
        <f t="shared" si="271"/>
        <v>8403_MN_TPTotal Hommes_SEXE1</v>
      </c>
      <c r="BF1332">
        <v>1</v>
      </c>
      <c r="BG1332" s="77" t="s">
        <v>345</v>
      </c>
      <c r="BH1332" t="s">
        <v>320</v>
      </c>
      <c r="BI1332" t="s">
        <v>121</v>
      </c>
      <c r="BJ1332" s="61">
        <v>839.404229827368</v>
      </c>
      <c r="BK1332" s="61">
        <f t="shared" si="272"/>
        <v>839.404229827368</v>
      </c>
    </row>
    <row r="1333" spans="1:63" x14ac:dyDescent="0.35">
      <c r="A1333" t="str">
        <f t="shared" si="268"/>
        <v>8416_Fabrication de matériels de transport_1</v>
      </c>
      <c r="B1333" t="str">
        <f>INDEX(PDC!$F$1:$G$40,MATCH('RP2016'!C1333,PDC!F:F,0),MATCH(PDC!$G$1,PDC!$F$1:$G$1,0))</f>
        <v>Fabrication de matériels de transport</v>
      </c>
      <c r="C1333" t="s">
        <v>212</v>
      </c>
      <c r="D1333" t="s">
        <v>149</v>
      </c>
      <c r="E1333" t="s">
        <v>199</v>
      </c>
      <c r="F1333" s="58">
        <v>521.08274208637704</v>
      </c>
      <c r="G1333">
        <f t="shared" si="273"/>
        <v>521.08274208637704</v>
      </c>
      <c r="AC1333" t="str">
        <f t="shared" si="269"/>
        <v>8423_Ouvriers agricoles_2</v>
      </c>
      <c r="AD1333" t="str">
        <f>INDEX(PDC!$I$1:$L$33,MATCH('RP2016'!AF1333,PDC!I:I,0),MATCH(PDC!$K$1,PDC!$I$1:$L$1,0))</f>
        <v>Ouvriers agricoles</v>
      </c>
      <c r="AE1333" t="s">
        <v>200</v>
      </c>
      <c r="AF1333" t="s">
        <v>109</v>
      </c>
      <c r="AG1333" t="s">
        <v>165</v>
      </c>
      <c r="AH1333" s="58">
        <v>66.253321456590697</v>
      </c>
      <c r="AI1333">
        <f t="shared" si="270"/>
        <v>66.253321456590697</v>
      </c>
      <c r="BE1333" t="str">
        <f t="shared" si="271"/>
        <v>8403_OQ_TPTotal Hommes_SEXE1</v>
      </c>
      <c r="BF1333">
        <v>1</v>
      </c>
      <c r="BG1333" s="77" t="s">
        <v>345</v>
      </c>
      <c r="BH1333" t="s">
        <v>321</v>
      </c>
      <c r="BI1333" t="s">
        <v>121</v>
      </c>
      <c r="BJ1333" s="61">
        <v>1691.6360359269399</v>
      </c>
      <c r="BK1333" s="61">
        <f t="shared" si="272"/>
        <v>1691.6360359269399</v>
      </c>
    </row>
    <row r="1334" spans="1:63" x14ac:dyDescent="0.35">
      <c r="A1334" t="str">
        <f t="shared" si="268"/>
        <v>8416_Fabrication de matériels de transport_2</v>
      </c>
      <c r="B1334" t="str">
        <f>INDEX(PDC!$F$1:$G$40,MATCH('RP2016'!C1334,PDC!F:F,0),MATCH(PDC!$G$1,PDC!$F$1:$G$1,0))</f>
        <v>Fabrication de matériels de transport</v>
      </c>
      <c r="C1334" t="s">
        <v>212</v>
      </c>
      <c r="D1334" t="s">
        <v>149</v>
      </c>
      <c r="E1334" t="s">
        <v>200</v>
      </c>
      <c r="F1334" s="58">
        <v>351.67527539256099</v>
      </c>
      <c r="G1334">
        <f t="shared" si="273"/>
        <v>351.67527539256099</v>
      </c>
      <c r="AC1334" t="str">
        <f t="shared" si="269"/>
        <v>8424_Professions libérales*_1</v>
      </c>
      <c r="AD1334" t="str">
        <f>INDEX(PDC!$I$1:$L$33,MATCH('RP2016'!AF1334,PDC!I:I,0),MATCH(PDC!$K$1,PDC!$I$1:$L$1,0))</f>
        <v>Professions libérales*</v>
      </c>
      <c r="AE1334" t="s">
        <v>199</v>
      </c>
      <c r="AF1334" t="s">
        <v>273</v>
      </c>
      <c r="AG1334" t="s">
        <v>167</v>
      </c>
      <c r="AH1334" s="58">
        <v>13.3085656078062</v>
      </c>
      <c r="AI1334">
        <f t="shared" si="270"/>
        <v>13.3085656078062</v>
      </c>
      <c r="BE1334" t="str">
        <f t="shared" si="271"/>
        <v>8403_RU_TPTotal Hommes_SEXE1</v>
      </c>
      <c r="BF1334">
        <v>1</v>
      </c>
      <c r="BG1334" s="77" t="s">
        <v>345</v>
      </c>
      <c r="BH1334" t="s">
        <v>322</v>
      </c>
      <c r="BI1334" t="s">
        <v>121</v>
      </c>
      <c r="BJ1334" s="61">
        <v>438.05349893903002</v>
      </c>
      <c r="BK1334" s="61">
        <f t="shared" si="272"/>
        <v>438.05349893903002</v>
      </c>
    </row>
    <row r="1335" spans="1:63" x14ac:dyDescent="0.35">
      <c r="A1335" t="str">
        <f t="shared" si="268"/>
        <v>8416_Autres industries manufacturières ; réparation et installation de machines et d'équipements_1</v>
      </c>
      <c r="B1335" t="str">
        <f>INDEX(PDC!$F$1:$G$40,MATCH('RP2016'!C1335,PDC!F:F,0),MATCH(PDC!$G$1,PDC!$F$1:$G$1,0))</f>
        <v>Autres industries manufacturières ; réparation et installation de machines et d'équipements</v>
      </c>
      <c r="C1335" t="s">
        <v>213</v>
      </c>
      <c r="D1335" t="s">
        <v>149</v>
      </c>
      <c r="E1335" t="s">
        <v>199</v>
      </c>
      <c r="F1335" s="58">
        <v>386.48281977662998</v>
      </c>
      <c r="G1335">
        <f t="shared" si="273"/>
        <v>386.48281977662998</v>
      </c>
      <c r="AC1335" t="str">
        <f t="shared" si="269"/>
        <v>8424_Professions libérales*_2</v>
      </c>
      <c r="AD1335" t="str">
        <f>INDEX(PDC!$I$1:$L$33,MATCH('RP2016'!AF1335,PDC!I:I,0),MATCH(PDC!$K$1,PDC!$I$1:$L$1,0))</f>
        <v>Professions libérales*</v>
      </c>
      <c r="AE1335" t="s">
        <v>200</v>
      </c>
      <c r="AF1335" t="s">
        <v>273</v>
      </c>
      <c r="AG1335" t="s">
        <v>167</v>
      </c>
      <c r="AH1335" s="58">
        <v>43.063895701679499</v>
      </c>
      <c r="AI1335">
        <f t="shared" si="270"/>
        <v>43.063895701679499</v>
      </c>
      <c r="BE1335" t="str">
        <f t="shared" si="271"/>
        <v>8404_AZ_TPTotal Hommes_SEXE1</v>
      </c>
      <c r="BF1335">
        <v>1</v>
      </c>
      <c r="BG1335" s="77" t="s">
        <v>345</v>
      </c>
      <c r="BH1335" t="s">
        <v>198</v>
      </c>
      <c r="BI1335" t="s">
        <v>123</v>
      </c>
      <c r="BJ1335" s="61">
        <v>151.29472864216299</v>
      </c>
      <c r="BK1335" s="61">
        <f t="shared" si="272"/>
        <v>151.29472864216299</v>
      </c>
    </row>
    <row r="1336" spans="1:63" x14ac:dyDescent="0.35">
      <c r="A1336" t="str">
        <f t="shared" si="268"/>
        <v>8416_Autres industries manufacturières ; réparation et installation de machines et d'équipements_2</v>
      </c>
      <c r="B1336" t="str">
        <f>INDEX(PDC!$F$1:$G$40,MATCH('RP2016'!C1336,PDC!F:F,0),MATCH(PDC!$G$1,PDC!$F$1:$G$1,0))</f>
        <v>Autres industries manufacturières ; réparation et installation de machines et d'équipements</v>
      </c>
      <c r="C1336" t="s">
        <v>213</v>
      </c>
      <c r="D1336" t="s">
        <v>149</v>
      </c>
      <c r="E1336" t="s">
        <v>200</v>
      </c>
      <c r="F1336" s="58">
        <v>219.79705470677499</v>
      </c>
      <c r="G1336">
        <f t="shared" si="273"/>
        <v>219.79705470677499</v>
      </c>
      <c r="AC1336" t="str">
        <f t="shared" si="269"/>
        <v>8424_Cadres de la fonction publique_1</v>
      </c>
      <c r="AD1336" t="str">
        <f>INDEX(PDC!$I$1:$L$33,MATCH('RP2016'!AF1336,PDC!I:I,0),MATCH(PDC!$K$1,PDC!$I$1:$L$1,0))</f>
        <v>Cadres de la fonction publique</v>
      </c>
      <c r="AE1336" t="s">
        <v>199</v>
      </c>
      <c r="AF1336" t="s">
        <v>274</v>
      </c>
      <c r="AG1336" t="s">
        <v>167</v>
      </c>
      <c r="AH1336" s="58">
        <v>92.4744117902315</v>
      </c>
      <c r="AI1336">
        <f t="shared" si="270"/>
        <v>92.4744117902315</v>
      </c>
      <c r="BE1336" t="str">
        <f t="shared" si="271"/>
        <v>8404_C1_TPTotal Hommes_SEXE1</v>
      </c>
      <c r="BF1336">
        <v>1</v>
      </c>
      <c r="BG1336" s="77" t="s">
        <v>345</v>
      </c>
      <c r="BH1336" t="s">
        <v>314</v>
      </c>
      <c r="BI1336" t="s">
        <v>123</v>
      </c>
      <c r="BJ1336" s="61">
        <v>211.501803043287</v>
      </c>
      <c r="BK1336" s="61">
        <f t="shared" si="272"/>
        <v>211.501803043287</v>
      </c>
    </row>
    <row r="1337" spans="1:63" x14ac:dyDescent="0.35">
      <c r="A1337" t="str">
        <f t="shared" si="268"/>
        <v>8416_Production et distribution d'électricité, de gaz, de vapeur et d'air conditionné_1</v>
      </c>
      <c r="B1337" t="str">
        <f>INDEX(PDC!$F$1:$G$40,MATCH('RP2016'!C1337,PDC!F:F,0),MATCH(PDC!$G$1,PDC!$F$1:$G$1,0))</f>
        <v>Production et distribution d'électricité, de gaz, de vapeur et d'air conditionné</v>
      </c>
      <c r="C1337" t="s">
        <v>214</v>
      </c>
      <c r="D1337" t="s">
        <v>149</v>
      </c>
      <c r="E1337" t="s">
        <v>199</v>
      </c>
      <c r="F1337" s="58">
        <v>211.42221296513</v>
      </c>
      <c r="G1337">
        <f t="shared" si="273"/>
        <v>211.42221296513</v>
      </c>
      <c r="AC1337" t="str">
        <f t="shared" si="269"/>
        <v>8424_Cadres de la fonction publique_2</v>
      </c>
      <c r="AD1337" t="str">
        <f>INDEX(PDC!$I$1:$L$33,MATCH('RP2016'!AF1337,PDC!I:I,0),MATCH(PDC!$K$1,PDC!$I$1:$L$1,0))</f>
        <v>Cadres de la fonction publique</v>
      </c>
      <c r="AE1337" t="s">
        <v>200</v>
      </c>
      <c r="AF1337" t="s">
        <v>274</v>
      </c>
      <c r="AG1337" t="s">
        <v>167</v>
      </c>
      <c r="AH1337" s="58">
        <v>86.557959920155795</v>
      </c>
      <c r="AI1337">
        <f t="shared" si="270"/>
        <v>86.557959920155795</v>
      </c>
      <c r="BE1337" t="str">
        <f t="shared" si="271"/>
        <v>8404_C3_TPTotal Hommes_SEXE1</v>
      </c>
      <c r="BF1337">
        <v>1</v>
      </c>
      <c r="BG1337" s="77" t="s">
        <v>345</v>
      </c>
      <c r="BH1337" t="s">
        <v>315</v>
      </c>
      <c r="BI1337" t="s">
        <v>123</v>
      </c>
      <c r="BJ1337" s="61">
        <v>1162.93421711418</v>
      </c>
      <c r="BK1337" s="61">
        <f t="shared" si="272"/>
        <v>1162.93421711418</v>
      </c>
    </row>
    <row r="1338" spans="1:63" x14ac:dyDescent="0.35">
      <c r="A1338" t="str">
        <f t="shared" si="268"/>
        <v>8416_Production et distribution d'électricité, de gaz, de vapeur et d'air conditionné_2</v>
      </c>
      <c r="B1338" t="str">
        <f>INDEX(PDC!$F$1:$G$40,MATCH('RP2016'!C1338,PDC!F:F,0),MATCH(PDC!$G$1,PDC!$F$1:$G$1,0))</f>
        <v>Production et distribution d'électricité, de gaz, de vapeur et d'air conditionné</v>
      </c>
      <c r="C1338" t="s">
        <v>214</v>
      </c>
      <c r="D1338" t="s">
        <v>149</v>
      </c>
      <c r="E1338" t="s">
        <v>200</v>
      </c>
      <c r="F1338" s="58">
        <v>44.239494076038397</v>
      </c>
      <c r="G1338">
        <f t="shared" si="273"/>
        <v>44.239494076038397</v>
      </c>
      <c r="AC1338" t="str">
        <f t="shared" si="269"/>
        <v>8424_Professeurs, professions scientifiques_1</v>
      </c>
      <c r="AD1338" t="str">
        <f>INDEX(PDC!$I$1:$L$33,MATCH('RP2016'!AF1338,PDC!I:I,0),MATCH(PDC!$K$1,PDC!$I$1:$L$1,0))</f>
        <v>Professeurs, professions scientifiques</v>
      </c>
      <c r="AE1338" t="s">
        <v>199</v>
      </c>
      <c r="AF1338" t="s">
        <v>275</v>
      </c>
      <c r="AG1338" t="s">
        <v>167</v>
      </c>
      <c r="AH1338" s="58">
        <v>134.64459621880101</v>
      </c>
      <c r="AI1338">
        <f t="shared" si="270"/>
        <v>134.64459621880101</v>
      </c>
      <c r="BE1338" t="str">
        <f t="shared" si="271"/>
        <v>8404_C4_TPTotal Hommes_SEXE1</v>
      </c>
      <c r="BF1338">
        <v>1</v>
      </c>
      <c r="BG1338" s="77" t="s">
        <v>345</v>
      </c>
      <c r="BH1338" t="s">
        <v>316</v>
      </c>
      <c r="BI1338" t="s">
        <v>123</v>
      </c>
      <c r="BJ1338" s="61">
        <v>59.430804079085497</v>
      </c>
      <c r="BK1338" s="61">
        <f t="shared" si="272"/>
        <v>59.430804079085497</v>
      </c>
    </row>
    <row r="1339" spans="1:63" x14ac:dyDescent="0.35">
      <c r="A1339" t="str">
        <f t="shared" si="268"/>
        <v>8416_Production et distribution d'eau ; assainissement, gestion des déchets et dépollution_1</v>
      </c>
      <c r="B1339" t="str">
        <f>INDEX(PDC!$F$1:$G$40,MATCH('RP2016'!C1339,PDC!F:F,0),MATCH(PDC!$G$1,PDC!$F$1:$G$1,0))</f>
        <v>Production et distribution d'eau ; assainissement, gestion des déchets et dépollution</v>
      </c>
      <c r="C1339" t="s">
        <v>215</v>
      </c>
      <c r="D1339" t="s">
        <v>149</v>
      </c>
      <c r="E1339" t="s">
        <v>199</v>
      </c>
      <c r="F1339" s="58">
        <v>317.44004306063403</v>
      </c>
      <c r="G1339">
        <f t="shared" si="273"/>
        <v>317.44004306063403</v>
      </c>
      <c r="AC1339" t="str">
        <f t="shared" si="269"/>
        <v>8424_Professeurs, professions scientifiques_2</v>
      </c>
      <c r="AD1339" t="str">
        <f>INDEX(PDC!$I$1:$L$33,MATCH('RP2016'!AF1339,PDC!I:I,0),MATCH(PDC!$K$1,PDC!$I$1:$L$1,0))</f>
        <v>Professeurs, professions scientifiques</v>
      </c>
      <c r="AE1339" t="s">
        <v>200</v>
      </c>
      <c r="AF1339" t="s">
        <v>275</v>
      </c>
      <c r="AG1339" t="s">
        <v>167</v>
      </c>
      <c r="AH1339" s="58">
        <v>178.321772552798</v>
      </c>
      <c r="AI1339">
        <f t="shared" si="270"/>
        <v>178.321772552798</v>
      </c>
      <c r="BE1339" t="str">
        <f t="shared" si="271"/>
        <v>8404_C5_TPTotal Hommes_SEXE1</v>
      </c>
      <c r="BF1339">
        <v>1</v>
      </c>
      <c r="BG1339" s="77" t="s">
        <v>345</v>
      </c>
      <c r="BH1339" t="s">
        <v>317</v>
      </c>
      <c r="BI1339" t="s">
        <v>123</v>
      </c>
      <c r="BJ1339" s="61">
        <v>540.95282205789294</v>
      </c>
      <c r="BK1339" s="61">
        <f t="shared" si="272"/>
        <v>540.95282205789294</v>
      </c>
    </row>
    <row r="1340" spans="1:63" x14ac:dyDescent="0.35">
      <c r="A1340" t="str">
        <f t="shared" si="268"/>
        <v>8416_Production et distribution d'eau ; assainissement, gestion des déchets et dépollution_2</v>
      </c>
      <c r="B1340" t="str">
        <f>INDEX(PDC!$F$1:$G$40,MATCH('RP2016'!C1340,PDC!F:F,0),MATCH(PDC!$G$1,PDC!$F$1:$G$1,0))</f>
        <v>Production et distribution d'eau ; assainissement, gestion des déchets et dépollution</v>
      </c>
      <c r="C1340" t="s">
        <v>215</v>
      </c>
      <c r="D1340" t="s">
        <v>149</v>
      </c>
      <c r="E1340" t="s">
        <v>200</v>
      </c>
      <c r="F1340" s="58">
        <v>105.42905278811401</v>
      </c>
      <c r="G1340">
        <f t="shared" si="273"/>
        <v>105.42905278811401</v>
      </c>
      <c r="AC1340" t="str">
        <f t="shared" si="269"/>
        <v>8424_Professions de l'information, des arts et des spectacles_1</v>
      </c>
      <c r="AD1340" t="str">
        <f>INDEX(PDC!$I$1:$L$33,MATCH('RP2016'!AF1340,PDC!I:I,0),MATCH(PDC!$K$1,PDC!$I$1:$L$1,0))</f>
        <v>Professions de l'information, des arts et des spectacles</v>
      </c>
      <c r="AE1340" t="s">
        <v>199</v>
      </c>
      <c r="AF1340" t="s">
        <v>276</v>
      </c>
      <c r="AG1340" t="s">
        <v>167</v>
      </c>
      <c r="AH1340" s="58">
        <v>87.814381237284493</v>
      </c>
      <c r="AI1340">
        <f t="shared" si="270"/>
        <v>87.814381237284493</v>
      </c>
      <c r="BE1340" t="str">
        <f t="shared" si="271"/>
        <v>8404_DE_TPTotal Hommes_SEXE1</v>
      </c>
      <c r="BF1340">
        <v>1</v>
      </c>
      <c r="BG1340" s="77" t="s">
        <v>345</v>
      </c>
      <c r="BH1340" t="s">
        <v>318</v>
      </c>
      <c r="BI1340" t="s">
        <v>123</v>
      </c>
      <c r="BJ1340" s="61">
        <v>200.34915981556799</v>
      </c>
      <c r="BK1340" s="61">
        <f t="shared" si="272"/>
        <v>200.34915981556799</v>
      </c>
    </row>
    <row r="1341" spans="1:63" x14ac:dyDescent="0.35">
      <c r="A1341" t="str">
        <f t="shared" si="268"/>
        <v>8416_Construction _1</v>
      </c>
      <c r="B1341" t="str">
        <f>INDEX(PDC!$F$1:$G$40,MATCH('RP2016'!C1341,PDC!F:F,0),MATCH(PDC!$G$1,PDC!$F$1:$G$1,0))</f>
        <v xml:space="preserve">Construction </v>
      </c>
      <c r="C1341" t="s">
        <v>216</v>
      </c>
      <c r="D1341" t="s">
        <v>149</v>
      </c>
      <c r="E1341" t="s">
        <v>199</v>
      </c>
      <c r="F1341" s="58">
        <v>5269.9765898776805</v>
      </c>
      <c r="G1341">
        <f t="shared" si="273"/>
        <v>5269.9765898776805</v>
      </c>
      <c r="AC1341" t="str">
        <f t="shared" si="269"/>
        <v>8424_Professions de l'information, des arts et des spectacles_2</v>
      </c>
      <c r="AD1341" t="str">
        <f>INDEX(PDC!$I$1:$L$33,MATCH('RP2016'!AF1341,PDC!I:I,0),MATCH(PDC!$K$1,PDC!$I$1:$L$1,0))</f>
        <v>Professions de l'information, des arts et des spectacles</v>
      </c>
      <c r="AE1341" t="s">
        <v>200</v>
      </c>
      <c r="AF1341" t="s">
        <v>276</v>
      </c>
      <c r="AG1341" t="s">
        <v>167</v>
      </c>
      <c r="AH1341" s="58">
        <v>8.8441391207961697</v>
      </c>
      <c r="AI1341">
        <f t="shared" si="270"/>
        <v>8.8441391207961697</v>
      </c>
      <c r="BE1341" t="str">
        <f t="shared" si="271"/>
        <v>8404_FZ_TPTotal Hommes_SEXE1</v>
      </c>
      <c r="BF1341">
        <v>1</v>
      </c>
      <c r="BG1341" s="77" t="s">
        <v>345</v>
      </c>
      <c r="BH1341" t="s">
        <v>216</v>
      </c>
      <c r="BI1341" t="s">
        <v>123</v>
      </c>
      <c r="BJ1341" s="61">
        <v>735.29901147379996</v>
      </c>
      <c r="BK1341" s="61">
        <f t="shared" si="272"/>
        <v>735.29901147379996</v>
      </c>
    </row>
    <row r="1342" spans="1:63" x14ac:dyDescent="0.35">
      <c r="A1342" t="str">
        <f t="shared" si="268"/>
        <v>8416_Construction _2</v>
      </c>
      <c r="B1342" t="str">
        <f>INDEX(PDC!$F$1:$G$40,MATCH('RP2016'!C1342,PDC!F:F,0),MATCH(PDC!$G$1,PDC!$F$1:$G$1,0))</f>
        <v xml:space="preserve">Construction </v>
      </c>
      <c r="C1342" t="s">
        <v>216</v>
      </c>
      <c r="D1342" t="s">
        <v>149</v>
      </c>
      <c r="E1342" t="s">
        <v>200</v>
      </c>
      <c r="F1342" s="58">
        <v>640.36730555876102</v>
      </c>
      <c r="G1342">
        <f t="shared" si="273"/>
        <v>640.36730555876102</v>
      </c>
      <c r="AC1342" t="str">
        <f t="shared" si="269"/>
        <v>8424_Cadres administratifs et commerciaux d'entreprise_1</v>
      </c>
      <c r="AD1342" t="str">
        <f>INDEX(PDC!$I$1:$L$33,MATCH('RP2016'!AF1342,PDC!I:I,0),MATCH(PDC!$K$1,PDC!$I$1:$L$1,0))</f>
        <v>Cadres administratifs et commerciaux d'entreprise</v>
      </c>
      <c r="AE1342" t="s">
        <v>199</v>
      </c>
      <c r="AF1342" t="s">
        <v>277</v>
      </c>
      <c r="AG1342" t="s">
        <v>167</v>
      </c>
      <c r="AH1342" s="58">
        <v>406.69565318870502</v>
      </c>
      <c r="AI1342">
        <f t="shared" si="270"/>
        <v>406.69565318870502</v>
      </c>
      <c r="BE1342" t="str">
        <f t="shared" si="271"/>
        <v>8404_GZ_TPTotal Hommes_SEXE1</v>
      </c>
      <c r="BF1342">
        <v>1</v>
      </c>
      <c r="BG1342" s="77" t="s">
        <v>345</v>
      </c>
      <c r="BH1342" t="s">
        <v>217</v>
      </c>
      <c r="BI1342" t="s">
        <v>123</v>
      </c>
      <c r="BJ1342" s="61">
        <v>641.21487107940095</v>
      </c>
      <c r="BK1342" s="61">
        <f t="shared" si="272"/>
        <v>641.21487107940095</v>
      </c>
    </row>
    <row r="1343" spans="1:63" x14ac:dyDescent="0.35">
      <c r="A1343" t="str">
        <f t="shared" si="268"/>
        <v>8416_Commerce ; réparation d'automobiles et de motocycles_1</v>
      </c>
      <c r="B1343" t="str">
        <f>INDEX(PDC!$F$1:$G$40,MATCH('RP2016'!C1343,PDC!F:F,0),MATCH(PDC!$G$1,PDC!$F$1:$G$1,0))</f>
        <v>Commerce ; réparation d'automobiles et de motocycles</v>
      </c>
      <c r="C1343" t="s">
        <v>217</v>
      </c>
      <c r="D1343" t="s">
        <v>149</v>
      </c>
      <c r="E1343" t="s">
        <v>199</v>
      </c>
      <c r="F1343" s="58">
        <v>6990.6861047455704</v>
      </c>
      <c r="G1343">
        <f t="shared" si="273"/>
        <v>6990.6861047455704</v>
      </c>
      <c r="AC1343" t="str">
        <f t="shared" si="269"/>
        <v>8424_Cadres administratifs et commerciaux d'entreprise_2</v>
      </c>
      <c r="AD1343" t="str">
        <f>INDEX(PDC!$I$1:$L$33,MATCH('RP2016'!AF1343,PDC!I:I,0),MATCH(PDC!$K$1,PDC!$I$1:$L$1,0))</f>
        <v>Cadres administratifs et commerciaux d'entreprise</v>
      </c>
      <c r="AE1343" t="s">
        <v>200</v>
      </c>
      <c r="AF1343" t="s">
        <v>277</v>
      </c>
      <c r="AG1343" t="s">
        <v>167</v>
      </c>
      <c r="AH1343" s="58">
        <v>349.27103942892802</v>
      </c>
      <c r="AI1343">
        <f t="shared" si="270"/>
        <v>349.27103942892802</v>
      </c>
      <c r="BE1343" t="str">
        <f t="shared" si="271"/>
        <v>8404_HZ_TPTotal Hommes_SEXE1</v>
      </c>
      <c r="BF1343">
        <v>1</v>
      </c>
      <c r="BG1343" s="77" t="s">
        <v>345</v>
      </c>
      <c r="BH1343" t="s">
        <v>218</v>
      </c>
      <c r="BI1343" t="s">
        <v>123</v>
      </c>
      <c r="BJ1343" s="61">
        <v>323.87372438970903</v>
      </c>
      <c r="BK1343" s="61">
        <f t="shared" si="272"/>
        <v>323.87372438970903</v>
      </c>
    </row>
    <row r="1344" spans="1:63" x14ac:dyDescent="0.35">
      <c r="A1344" t="str">
        <f t="shared" si="268"/>
        <v>8416_Commerce ; réparation d'automobiles et de motocycles_2</v>
      </c>
      <c r="B1344" t="str">
        <f>INDEX(PDC!$F$1:$G$40,MATCH('RP2016'!C1344,PDC!F:F,0),MATCH(PDC!$G$1,PDC!$F$1:$G$1,0))</f>
        <v>Commerce ; réparation d'automobiles et de motocycles</v>
      </c>
      <c r="C1344" t="s">
        <v>217</v>
      </c>
      <c r="D1344" t="s">
        <v>149</v>
      </c>
      <c r="E1344" t="s">
        <v>200</v>
      </c>
      <c r="F1344" s="58">
        <v>6863.3847776344601</v>
      </c>
      <c r="G1344">
        <f t="shared" si="273"/>
        <v>6863.3847776344601</v>
      </c>
      <c r="AC1344" t="str">
        <f t="shared" si="269"/>
        <v>8424_Ingénieurs et cadres techniques d'entreprise_1</v>
      </c>
      <c r="AD1344" t="str">
        <f>INDEX(PDC!$I$1:$L$33,MATCH('RP2016'!AF1344,PDC!I:I,0),MATCH(PDC!$K$1,PDC!$I$1:$L$1,0))</f>
        <v>Ingénieurs et cadres techniques d'entreprise</v>
      </c>
      <c r="AE1344" t="s">
        <v>199</v>
      </c>
      <c r="AF1344" t="s">
        <v>101</v>
      </c>
      <c r="AG1344" t="s">
        <v>167</v>
      </c>
      <c r="AH1344" s="58">
        <v>294.39199311993298</v>
      </c>
      <c r="AI1344">
        <f t="shared" si="270"/>
        <v>294.39199311993298</v>
      </c>
      <c r="BE1344" t="str">
        <f t="shared" si="271"/>
        <v>8404_IZ_TPTotal Hommes_SEXE1</v>
      </c>
      <c r="BF1344">
        <v>1</v>
      </c>
      <c r="BG1344" s="77" t="s">
        <v>345</v>
      </c>
      <c r="BH1344" t="s">
        <v>219</v>
      </c>
      <c r="BI1344" t="s">
        <v>123</v>
      </c>
      <c r="BJ1344" s="61">
        <v>164.67482224863801</v>
      </c>
      <c r="BK1344" s="61">
        <f t="shared" si="272"/>
        <v>164.67482224863801</v>
      </c>
    </row>
    <row r="1345" spans="1:63" x14ac:dyDescent="0.35">
      <c r="A1345" t="str">
        <f t="shared" si="268"/>
        <v>8416_Transports et entreposage _1</v>
      </c>
      <c r="B1345" t="str">
        <f>INDEX(PDC!$F$1:$G$40,MATCH('RP2016'!C1345,PDC!F:F,0),MATCH(PDC!$G$1,PDC!$F$1:$G$1,0))</f>
        <v xml:space="preserve">Transports et entreposage </v>
      </c>
      <c r="C1345" t="s">
        <v>218</v>
      </c>
      <c r="D1345" t="s">
        <v>149</v>
      </c>
      <c r="E1345" t="s">
        <v>199</v>
      </c>
      <c r="F1345" s="58">
        <v>2284.5591735930998</v>
      </c>
      <c r="G1345">
        <f t="shared" ref="G1345:G1376" si="274">F1345</f>
        <v>2284.5591735930998</v>
      </c>
      <c r="AC1345" t="str">
        <f t="shared" si="269"/>
        <v>8424_Ingénieurs et cadres techniques d'entreprise_2</v>
      </c>
      <c r="AD1345" t="str">
        <f>INDEX(PDC!$I$1:$L$33,MATCH('RP2016'!AF1345,PDC!I:I,0),MATCH(PDC!$K$1,PDC!$I$1:$L$1,0))</f>
        <v>Ingénieurs et cadres techniques d'entreprise</v>
      </c>
      <c r="AE1345" t="s">
        <v>200</v>
      </c>
      <c r="AF1345" t="s">
        <v>101</v>
      </c>
      <c r="AG1345" t="s">
        <v>167</v>
      </c>
      <c r="AH1345" s="58">
        <v>61.926691520655403</v>
      </c>
      <c r="AI1345">
        <f t="shared" si="270"/>
        <v>61.926691520655403</v>
      </c>
      <c r="BE1345" t="str">
        <f t="shared" si="271"/>
        <v>8404_JZ_TPTotal Hommes_SEXE1</v>
      </c>
      <c r="BF1345">
        <v>1</v>
      </c>
      <c r="BG1345" s="77" t="s">
        <v>345</v>
      </c>
      <c r="BH1345" t="s">
        <v>319</v>
      </c>
      <c r="BI1345" t="s">
        <v>123</v>
      </c>
      <c r="BJ1345" s="61">
        <v>45.981149408790898</v>
      </c>
      <c r="BK1345" s="61">
        <f t="shared" si="272"/>
        <v>45.981149408790898</v>
      </c>
    </row>
    <row r="1346" spans="1:63" x14ac:dyDescent="0.35">
      <c r="A1346" t="str">
        <f t="shared" si="268"/>
        <v>8416_Transports et entreposage _2</v>
      </c>
      <c r="B1346" t="str">
        <f>INDEX(PDC!$F$1:$G$40,MATCH('RP2016'!C1346,PDC!F:F,0),MATCH(PDC!$G$1,PDC!$F$1:$G$1,0))</f>
        <v xml:space="preserve">Transports et entreposage </v>
      </c>
      <c r="C1346" t="s">
        <v>218</v>
      </c>
      <c r="D1346" t="s">
        <v>149</v>
      </c>
      <c r="E1346" t="s">
        <v>200</v>
      </c>
      <c r="F1346" s="58">
        <v>743.71429027651004</v>
      </c>
      <c r="G1346">
        <f t="shared" si="274"/>
        <v>743.71429027651004</v>
      </c>
      <c r="AC1346" t="str">
        <f t="shared" si="269"/>
        <v>8424_Professeurs des écoles, instituteurs et assimilés_1</v>
      </c>
      <c r="AD1346" t="str">
        <f>INDEX(PDC!$I$1:$L$33,MATCH('RP2016'!AF1346,PDC!I:I,0),MATCH(PDC!$K$1,PDC!$I$1:$L$1,0))</f>
        <v>Professeurs des écoles, instituteurs et assimilés</v>
      </c>
      <c r="AE1346" t="s">
        <v>199</v>
      </c>
      <c r="AF1346" t="s">
        <v>103</v>
      </c>
      <c r="AG1346" t="s">
        <v>167</v>
      </c>
      <c r="AH1346" s="58">
        <v>206.09823863484399</v>
      </c>
      <c r="AI1346">
        <f t="shared" si="270"/>
        <v>206.09823863484399</v>
      </c>
      <c r="BE1346" t="str">
        <f t="shared" si="271"/>
        <v>8404_KZ_TPTotal Hommes_SEXE1</v>
      </c>
      <c r="BF1346">
        <v>1</v>
      </c>
      <c r="BG1346" s="77" t="s">
        <v>345</v>
      </c>
      <c r="BH1346" t="s">
        <v>223</v>
      </c>
      <c r="BI1346" t="s">
        <v>123</v>
      </c>
      <c r="BJ1346" s="61">
        <v>77.796106070615494</v>
      </c>
      <c r="BK1346" s="61">
        <f t="shared" si="272"/>
        <v>77.796106070615494</v>
      </c>
    </row>
    <row r="1347" spans="1:63" x14ac:dyDescent="0.35">
      <c r="A1347" t="str">
        <f t="shared" si="268"/>
        <v>8416_Hébergement et restauration_1</v>
      </c>
      <c r="B1347" t="str">
        <f>INDEX(PDC!$F$1:$G$40,MATCH('RP2016'!C1347,PDC!F:F,0),MATCH(PDC!$G$1,PDC!$F$1:$G$1,0))</f>
        <v>Hébergement et restauration</v>
      </c>
      <c r="C1347" t="s">
        <v>219</v>
      </c>
      <c r="D1347" t="s">
        <v>149</v>
      </c>
      <c r="E1347" t="s">
        <v>199</v>
      </c>
      <c r="F1347" s="58">
        <v>2058.7919257806502</v>
      </c>
      <c r="G1347">
        <f t="shared" si="274"/>
        <v>2058.7919257806502</v>
      </c>
      <c r="AC1347" t="str">
        <f t="shared" si="269"/>
        <v>8424_Professeurs des écoles, instituteurs et assimilés_2</v>
      </c>
      <c r="AD1347" t="str">
        <f>INDEX(PDC!$I$1:$L$33,MATCH('RP2016'!AF1347,PDC!I:I,0),MATCH(PDC!$K$1,PDC!$I$1:$L$1,0))</f>
        <v>Professeurs des écoles, instituteurs et assimilés</v>
      </c>
      <c r="AE1347" t="s">
        <v>200</v>
      </c>
      <c r="AF1347" t="s">
        <v>103</v>
      </c>
      <c r="AG1347" t="s">
        <v>167</v>
      </c>
      <c r="AH1347" s="58">
        <v>290.30899844167698</v>
      </c>
      <c r="AI1347">
        <f t="shared" si="270"/>
        <v>290.30899844167698</v>
      </c>
      <c r="BE1347" t="str">
        <f t="shared" si="271"/>
        <v>8404_LZ_TPTotal Hommes_SEXE1</v>
      </c>
      <c r="BF1347">
        <v>1</v>
      </c>
      <c r="BG1347" s="77" t="s">
        <v>345</v>
      </c>
      <c r="BH1347" t="s">
        <v>224</v>
      </c>
      <c r="BI1347" t="s">
        <v>123</v>
      </c>
      <c r="BJ1347" s="61">
        <v>11.4502185667513</v>
      </c>
      <c r="BK1347" s="61">
        <f t="shared" si="272"/>
        <v>11.4502185667513</v>
      </c>
    </row>
    <row r="1348" spans="1:63" x14ac:dyDescent="0.35">
      <c r="A1348" t="str">
        <f t="shared" ref="A1348:A1411" si="275">D1348&amp;"_"&amp;B1348&amp;"_"&amp;E1348</f>
        <v>8416_Hébergement et restauration_2</v>
      </c>
      <c r="B1348" t="str">
        <f>INDEX(PDC!$F$1:$G$40,MATCH('RP2016'!C1348,PDC!F:F,0),MATCH(PDC!$G$1,PDC!$F$1:$G$1,0))</f>
        <v>Hébergement et restauration</v>
      </c>
      <c r="C1348" t="s">
        <v>219</v>
      </c>
      <c r="D1348" t="s">
        <v>149</v>
      </c>
      <c r="E1348" t="s">
        <v>200</v>
      </c>
      <c r="F1348" s="58">
        <v>1817.7534045372299</v>
      </c>
      <c r="G1348">
        <f t="shared" si="274"/>
        <v>1817.7534045372299</v>
      </c>
      <c r="AC1348" t="str">
        <f t="shared" si="269"/>
        <v>8424_Professions intermédiaires de la santé et du travail social_1</v>
      </c>
      <c r="AD1348" t="str">
        <f>INDEX(PDC!$I$1:$L$33,MATCH('RP2016'!AF1348,PDC!I:I,0),MATCH(PDC!$K$1,PDC!$I$1:$L$1,0))</f>
        <v>Professions intermédiaires de la santé et du travail social</v>
      </c>
      <c r="AE1348" t="s">
        <v>199</v>
      </c>
      <c r="AF1348" t="s">
        <v>105</v>
      </c>
      <c r="AG1348" t="s">
        <v>167</v>
      </c>
      <c r="AH1348" s="58">
        <v>264.97254614109403</v>
      </c>
      <c r="AI1348">
        <f t="shared" si="270"/>
        <v>264.97254614109403</v>
      </c>
      <c r="BE1348" t="str">
        <f t="shared" si="271"/>
        <v>8404_MN_TPTotal Hommes_SEXE1</v>
      </c>
      <c r="BF1348">
        <v>1</v>
      </c>
      <c r="BG1348" s="77" t="s">
        <v>345</v>
      </c>
      <c r="BH1348" t="s">
        <v>320</v>
      </c>
      <c r="BI1348" t="s">
        <v>123</v>
      </c>
      <c r="BJ1348" s="61">
        <v>513.74829575183799</v>
      </c>
      <c r="BK1348" s="61">
        <f t="shared" si="272"/>
        <v>513.74829575183799</v>
      </c>
    </row>
    <row r="1349" spans="1:63" x14ac:dyDescent="0.35">
      <c r="A1349" t="str">
        <f t="shared" si="275"/>
        <v>8416_Edition, audiovisuel et diffusion_1</v>
      </c>
      <c r="B1349" t="str">
        <f>INDEX(PDC!$F$1:$G$40,MATCH('RP2016'!C1349,PDC!F:F,0),MATCH(PDC!$G$1,PDC!$F$1:$G$1,0))</f>
        <v>Edition, audiovisuel et diffusion</v>
      </c>
      <c r="C1349" t="s">
        <v>220</v>
      </c>
      <c r="D1349" t="s">
        <v>149</v>
      </c>
      <c r="E1349" t="s">
        <v>199</v>
      </c>
      <c r="F1349" s="58">
        <v>114.20710964638801</v>
      </c>
      <c r="G1349">
        <f t="shared" si="274"/>
        <v>114.20710964638801</v>
      </c>
      <c r="AC1349" t="str">
        <f t="shared" ref="AC1349:AC1412" si="276">AG1349&amp;"_"&amp;AD1349&amp;"_"&amp;AE1349</f>
        <v>8424_Professions intermédiaires de la santé et du travail social_2</v>
      </c>
      <c r="AD1349" t="str">
        <f>INDEX(PDC!$I$1:$L$33,MATCH('RP2016'!AF1349,PDC!I:I,0),MATCH(PDC!$K$1,PDC!$I$1:$L$1,0))</f>
        <v>Professions intermédiaires de la santé et du travail social</v>
      </c>
      <c r="AE1349" t="s">
        <v>200</v>
      </c>
      <c r="AF1349" t="s">
        <v>105</v>
      </c>
      <c r="AG1349" t="s">
        <v>167</v>
      </c>
      <c r="AH1349" s="58">
        <v>781.39127675521001</v>
      </c>
      <c r="AI1349">
        <f t="shared" ref="AI1349:AI1412" si="277">IF(AH1349&lt;5,"(s)",AH1349)</f>
        <v>781.39127675521001</v>
      </c>
      <c r="BE1349" t="str">
        <f t="shared" ref="BE1349:BE1412" si="278">BI1349&amp;"_"&amp;BH1349&amp;"_TP"&amp;BG1349&amp;"_SEXE"&amp;BF1349</f>
        <v>8404_OQ_TPTotal Hommes_SEXE1</v>
      </c>
      <c r="BF1349">
        <v>1</v>
      </c>
      <c r="BG1349" s="77" t="s">
        <v>345</v>
      </c>
      <c r="BH1349" t="s">
        <v>321</v>
      </c>
      <c r="BI1349" t="s">
        <v>123</v>
      </c>
      <c r="BJ1349" s="61">
        <v>1110.99296408908</v>
      </c>
      <c r="BK1349" s="61">
        <f t="shared" ref="BK1349:BK1412" si="279">IF(BJ1349&lt;5,"(s)",BJ1349)</f>
        <v>1110.99296408908</v>
      </c>
    </row>
    <row r="1350" spans="1:63" x14ac:dyDescent="0.35">
      <c r="A1350" t="str">
        <f t="shared" si="275"/>
        <v>8416_Edition, audiovisuel et diffusion_2</v>
      </c>
      <c r="B1350" t="str">
        <f>INDEX(PDC!$F$1:$G$40,MATCH('RP2016'!C1350,PDC!F:F,0),MATCH(PDC!$G$1,PDC!$F$1:$G$1,0))</f>
        <v>Edition, audiovisuel et diffusion</v>
      </c>
      <c r="C1350" t="s">
        <v>220</v>
      </c>
      <c r="D1350" t="s">
        <v>149</v>
      </c>
      <c r="E1350" t="s">
        <v>200</v>
      </c>
      <c r="F1350" s="58">
        <v>58.399993236558601</v>
      </c>
      <c r="G1350">
        <f t="shared" si="274"/>
        <v>58.399993236558601</v>
      </c>
      <c r="AC1350" t="str">
        <f t="shared" si="276"/>
        <v>8424_Clergé, religieux_1</v>
      </c>
      <c r="AD1350" t="str">
        <f>INDEX(PDC!$I$1:$L$33,MATCH('RP2016'!AF1350,PDC!I:I,0),MATCH(PDC!$K$1,PDC!$I$1:$L$1,0))</f>
        <v>Clergé, religieux</v>
      </c>
      <c r="AE1350" t="s">
        <v>199</v>
      </c>
      <c r="AF1350" t="s">
        <v>292</v>
      </c>
      <c r="AG1350" t="s">
        <v>167</v>
      </c>
      <c r="AH1350" s="58">
        <v>72.121910097522203</v>
      </c>
      <c r="AI1350">
        <f t="shared" si="277"/>
        <v>72.121910097522203</v>
      </c>
      <c r="BE1350" t="str">
        <f t="shared" si="278"/>
        <v>8404_RU_TPTotal Hommes_SEXE1</v>
      </c>
      <c r="BF1350">
        <v>1</v>
      </c>
      <c r="BG1350" s="77" t="s">
        <v>345</v>
      </c>
      <c r="BH1350" t="s">
        <v>322</v>
      </c>
      <c r="BI1350" t="s">
        <v>123</v>
      </c>
      <c r="BJ1350" s="61">
        <v>170.625810812357</v>
      </c>
      <c r="BK1350" s="61">
        <f t="shared" si="279"/>
        <v>170.625810812357</v>
      </c>
    </row>
    <row r="1351" spans="1:63" x14ac:dyDescent="0.35">
      <c r="A1351" t="str">
        <f t="shared" si="275"/>
        <v>8416_Télécommunications_1</v>
      </c>
      <c r="B1351" t="str">
        <f>INDEX(PDC!$F$1:$G$40,MATCH('RP2016'!C1351,PDC!F:F,0),MATCH(PDC!$G$1,PDC!$F$1:$G$1,0))</f>
        <v>Télécommunications</v>
      </c>
      <c r="C1351" t="s">
        <v>221</v>
      </c>
      <c r="D1351" t="s">
        <v>149</v>
      </c>
      <c r="E1351" t="s">
        <v>199</v>
      </c>
      <c r="F1351" s="58">
        <v>103.345970833845</v>
      </c>
      <c r="G1351">
        <f t="shared" si="274"/>
        <v>103.345970833845</v>
      </c>
      <c r="AC1351" t="str">
        <f t="shared" si="276"/>
        <v>8424_Professions intermédiaires administratives de la Fonction Publique_1</v>
      </c>
      <c r="AD1351" t="str">
        <f>INDEX(PDC!$I$1:$L$33,MATCH('RP2016'!AF1351,PDC!I:I,0),MATCH(PDC!$K$1,PDC!$I$1:$L$1,0))</f>
        <v>Professions intermédiaires administratives de la Fonction Publique</v>
      </c>
      <c r="AE1351" t="s">
        <v>199</v>
      </c>
      <c r="AF1351" t="s">
        <v>278</v>
      </c>
      <c r="AG1351" t="s">
        <v>167</v>
      </c>
      <c r="AH1351" s="58">
        <v>74.908973090943206</v>
      </c>
      <c r="AI1351">
        <f t="shared" si="277"/>
        <v>74.908973090943206</v>
      </c>
      <c r="BE1351" t="str">
        <f t="shared" si="278"/>
        <v>8405_AZ_TPTotal Hommes_SEXE1</v>
      </c>
      <c r="BF1351">
        <v>1</v>
      </c>
      <c r="BG1351" s="77" t="s">
        <v>345</v>
      </c>
      <c r="BH1351" t="s">
        <v>198</v>
      </c>
      <c r="BI1351" t="s">
        <v>127</v>
      </c>
      <c r="BJ1351" s="61">
        <v>739.02664256430899</v>
      </c>
      <c r="BK1351" s="61">
        <f t="shared" si="279"/>
        <v>739.02664256430899</v>
      </c>
    </row>
    <row r="1352" spans="1:63" x14ac:dyDescent="0.35">
      <c r="A1352" t="str">
        <f t="shared" si="275"/>
        <v>8416_Télécommunications_2</v>
      </c>
      <c r="B1352" t="str">
        <f>INDEX(PDC!$F$1:$G$40,MATCH('RP2016'!C1352,PDC!F:F,0),MATCH(PDC!$G$1,PDC!$F$1:$G$1,0))</f>
        <v>Télécommunications</v>
      </c>
      <c r="C1352" t="s">
        <v>221</v>
      </c>
      <c r="D1352" t="s">
        <v>149</v>
      </c>
      <c r="E1352" t="s">
        <v>200</v>
      </c>
      <c r="F1352" s="58">
        <v>62.422000598327898</v>
      </c>
      <c r="G1352">
        <f t="shared" si="274"/>
        <v>62.422000598327898</v>
      </c>
      <c r="AC1352" t="str">
        <f t="shared" si="276"/>
        <v>8424_Professions intermédiaires administratives de la Fonction Publique_2</v>
      </c>
      <c r="AD1352" t="str">
        <f>INDEX(PDC!$I$1:$L$33,MATCH('RP2016'!AF1352,PDC!I:I,0),MATCH(PDC!$K$1,PDC!$I$1:$L$1,0))</f>
        <v>Professions intermédiaires administratives de la Fonction Publique</v>
      </c>
      <c r="AE1352" t="s">
        <v>200</v>
      </c>
      <c r="AF1352" t="s">
        <v>278</v>
      </c>
      <c r="AG1352" t="s">
        <v>167</v>
      </c>
      <c r="AH1352" s="58">
        <v>62.375480611823797</v>
      </c>
      <c r="AI1352">
        <f t="shared" si="277"/>
        <v>62.375480611823797</v>
      </c>
      <c r="BE1352" t="str">
        <f t="shared" si="278"/>
        <v>8405_C1_TPTotal Hommes_SEXE1</v>
      </c>
      <c r="BF1352">
        <v>1</v>
      </c>
      <c r="BG1352" s="77" t="s">
        <v>345</v>
      </c>
      <c r="BH1352" t="s">
        <v>314</v>
      </c>
      <c r="BI1352" t="s">
        <v>127</v>
      </c>
      <c r="BJ1352" s="61">
        <v>1279.25706043787</v>
      </c>
      <c r="BK1352" s="61">
        <f t="shared" si="279"/>
        <v>1279.25706043787</v>
      </c>
    </row>
    <row r="1353" spans="1:63" x14ac:dyDescent="0.35">
      <c r="A1353" t="str">
        <f t="shared" si="275"/>
        <v>8416_Activités informatiques et services d'information_1</v>
      </c>
      <c r="B1353" t="str">
        <f>INDEX(PDC!$F$1:$G$40,MATCH('RP2016'!C1353,PDC!F:F,0),MATCH(PDC!$G$1,PDC!$F$1:$G$1,0))</f>
        <v>Activités informatiques et services d'information</v>
      </c>
      <c r="C1353" t="s">
        <v>222</v>
      </c>
      <c r="D1353" t="s">
        <v>149</v>
      </c>
      <c r="E1353" t="s">
        <v>199</v>
      </c>
      <c r="F1353" s="58">
        <v>281.73477995740097</v>
      </c>
      <c r="G1353">
        <f t="shared" si="274"/>
        <v>281.73477995740097</v>
      </c>
      <c r="AC1353" t="str">
        <f t="shared" si="276"/>
        <v>8424_Professions intermédiaires administratives et commerciales des entreprises_1</v>
      </c>
      <c r="AD1353" t="str">
        <f>INDEX(PDC!$I$1:$L$33,MATCH('RP2016'!AF1353,PDC!I:I,0),MATCH(PDC!$K$1,PDC!$I$1:$L$1,0))</f>
        <v>Professions intermédiaires administratives et commerciales des entreprises</v>
      </c>
      <c r="AE1353" t="s">
        <v>199</v>
      </c>
      <c r="AF1353" t="s">
        <v>279</v>
      </c>
      <c r="AG1353" t="s">
        <v>167</v>
      </c>
      <c r="AH1353" s="58">
        <v>818.78136112399</v>
      </c>
      <c r="AI1353">
        <f t="shared" si="277"/>
        <v>818.78136112399</v>
      </c>
      <c r="BE1353" t="str">
        <f t="shared" si="278"/>
        <v>8405_C3_TPTotal Hommes_SEXE1</v>
      </c>
      <c r="BF1353">
        <v>1</v>
      </c>
      <c r="BG1353" s="77" t="s">
        <v>345</v>
      </c>
      <c r="BH1353" t="s">
        <v>315</v>
      </c>
      <c r="BI1353" t="s">
        <v>127</v>
      </c>
      <c r="BJ1353" s="61">
        <v>789.79017895305196</v>
      </c>
      <c r="BK1353" s="61">
        <f t="shared" si="279"/>
        <v>789.79017895305196</v>
      </c>
    </row>
    <row r="1354" spans="1:63" x14ac:dyDescent="0.35">
      <c r="A1354" t="str">
        <f t="shared" si="275"/>
        <v>8416_Activités informatiques et services d'information_2</v>
      </c>
      <c r="B1354" t="str">
        <f>INDEX(PDC!$F$1:$G$40,MATCH('RP2016'!C1354,PDC!F:F,0),MATCH(PDC!$G$1,PDC!$F$1:$G$1,0))</f>
        <v>Activités informatiques et services d'information</v>
      </c>
      <c r="C1354" t="s">
        <v>222</v>
      </c>
      <c r="D1354" t="s">
        <v>149</v>
      </c>
      <c r="E1354" t="s">
        <v>200</v>
      </c>
      <c r="F1354" s="58">
        <v>62.955605641805903</v>
      </c>
      <c r="G1354">
        <f t="shared" si="274"/>
        <v>62.955605641805903</v>
      </c>
      <c r="AC1354" t="str">
        <f t="shared" si="276"/>
        <v>8424_Professions intermédiaires administratives et commerciales des entreprises_2</v>
      </c>
      <c r="AD1354" t="str">
        <f>INDEX(PDC!$I$1:$L$33,MATCH('RP2016'!AF1354,PDC!I:I,0),MATCH(PDC!$K$1,PDC!$I$1:$L$1,0))</f>
        <v>Professions intermédiaires administratives et commerciales des entreprises</v>
      </c>
      <c r="AE1354" t="s">
        <v>200</v>
      </c>
      <c r="AF1354" t="s">
        <v>279</v>
      </c>
      <c r="AG1354" t="s">
        <v>167</v>
      </c>
      <c r="AH1354" s="58">
        <v>1238.7724545789399</v>
      </c>
      <c r="AI1354">
        <f t="shared" si="277"/>
        <v>1238.7724545789399</v>
      </c>
      <c r="BE1354" t="str">
        <f t="shared" si="278"/>
        <v>8405_C4_TPTotal Hommes_SEXE1</v>
      </c>
      <c r="BF1354">
        <v>1</v>
      </c>
      <c r="BG1354" s="77" t="s">
        <v>345</v>
      </c>
      <c r="BH1354" t="s">
        <v>316</v>
      </c>
      <c r="BI1354" t="s">
        <v>127</v>
      </c>
      <c r="BJ1354" s="61">
        <v>1722.98946834053</v>
      </c>
      <c r="BK1354" s="61">
        <f t="shared" si="279"/>
        <v>1722.98946834053</v>
      </c>
    </row>
    <row r="1355" spans="1:63" x14ac:dyDescent="0.35">
      <c r="A1355" t="str">
        <f t="shared" si="275"/>
        <v>8416_Activités financières et d'assurance_1</v>
      </c>
      <c r="B1355" t="str">
        <f>INDEX(PDC!$F$1:$G$40,MATCH('RP2016'!C1355,PDC!F:F,0),MATCH(PDC!$G$1,PDC!$F$1:$G$1,0))</f>
        <v>Activités financières et d'assurance</v>
      </c>
      <c r="C1355" t="s">
        <v>223</v>
      </c>
      <c r="D1355" t="s">
        <v>149</v>
      </c>
      <c r="E1355" t="s">
        <v>199</v>
      </c>
      <c r="F1355" s="58">
        <v>817.29530880171103</v>
      </c>
      <c r="G1355">
        <f t="shared" si="274"/>
        <v>817.29530880171103</v>
      </c>
      <c r="AC1355" t="str">
        <f t="shared" si="276"/>
        <v>8424_Techniciens_1</v>
      </c>
      <c r="AD1355" t="str">
        <f>INDEX(PDC!$I$1:$L$33,MATCH('RP2016'!AF1355,PDC!I:I,0),MATCH(PDC!$K$1,PDC!$I$1:$L$1,0))</f>
        <v>Techniciens</v>
      </c>
      <c r="AE1355" t="s">
        <v>199</v>
      </c>
      <c r="AF1355" t="s">
        <v>280</v>
      </c>
      <c r="AG1355" t="s">
        <v>167</v>
      </c>
      <c r="AH1355" s="58">
        <v>926.60534358644304</v>
      </c>
      <c r="AI1355">
        <f t="shared" si="277"/>
        <v>926.60534358644304</v>
      </c>
      <c r="BE1355" t="str">
        <f t="shared" si="278"/>
        <v>8405_C5_TPTotal Hommes_SEXE1</v>
      </c>
      <c r="BF1355">
        <v>1</v>
      </c>
      <c r="BG1355" s="77" t="s">
        <v>345</v>
      </c>
      <c r="BH1355" t="s">
        <v>317</v>
      </c>
      <c r="BI1355" t="s">
        <v>127</v>
      </c>
      <c r="BJ1355" s="61">
        <v>5255.1355330944198</v>
      </c>
      <c r="BK1355" s="61">
        <f t="shared" si="279"/>
        <v>5255.1355330944198</v>
      </c>
    </row>
    <row r="1356" spans="1:63" x14ac:dyDescent="0.35">
      <c r="A1356" t="str">
        <f t="shared" si="275"/>
        <v>8416_Activités financières et d'assurance_2</v>
      </c>
      <c r="B1356" t="str">
        <f>INDEX(PDC!$F$1:$G$40,MATCH('RP2016'!C1356,PDC!F:F,0),MATCH(PDC!$G$1,PDC!$F$1:$G$1,0))</f>
        <v>Activités financières et d'assurance</v>
      </c>
      <c r="C1356" t="s">
        <v>223</v>
      </c>
      <c r="D1356" t="s">
        <v>149</v>
      </c>
      <c r="E1356" t="s">
        <v>200</v>
      </c>
      <c r="F1356" s="58">
        <v>1309.29716029052</v>
      </c>
      <c r="G1356">
        <f t="shared" si="274"/>
        <v>1309.29716029052</v>
      </c>
      <c r="AC1356" t="str">
        <f t="shared" si="276"/>
        <v>8424_Techniciens_2</v>
      </c>
      <c r="AD1356" t="str">
        <f>INDEX(PDC!$I$1:$L$33,MATCH('RP2016'!AF1356,PDC!I:I,0),MATCH(PDC!$K$1,PDC!$I$1:$L$1,0))</f>
        <v>Techniciens</v>
      </c>
      <c r="AE1356" t="s">
        <v>200</v>
      </c>
      <c r="AF1356" t="s">
        <v>280</v>
      </c>
      <c r="AG1356" t="s">
        <v>167</v>
      </c>
      <c r="AH1356" s="58">
        <v>228.64945363461501</v>
      </c>
      <c r="AI1356">
        <f t="shared" si="277"/>
        <v>228.64945363461501</v>
      </c>
      <c r="BE1356" t="str">
        <f t="shared" si="278"/>
        <v>8405_DE_TPTotal Hommes_SEXE1</v>
      </c>
      <c r="BF1356">
        <v>1</v>
      </c>
      <c r="BG1356" s="77" t="s">
        <v>345</v>
      </c>
      <c r="BH1356" t="s">
        <v>318</v>
      </c>
      <c r="BI1356" t="s">
        <v>127</v>
      </c>
      <c r="BJ1356" s="61">
        <v>2731.0217245069698</v>
      </c>
      <c r="BK1356" s="61">
        <f t="shared" si="279"/>
        <v>2731.0217245069698</v>
      </c>
    </row>
    <row r="1357" spans="1:63" x14ac:dyDescent="0.35">
      <c r="A1357" t="str">
        <f t="shared" si="275"/>
        <v>8416_Activités immobilières_1</v>
      </c>
      <c r="B1357" t="str">
        <f>INDEX(PDC!$F$1:$G$40,MATCH('RP2016'!C1357,PDC!F:F,0),MATCH(PDC!$G$1,PDC!$F$1:$G$1,0))</f>
        <v>Activités immobilières</v>
      </c>
      <c r="C1357" t="s">
        <v>224</v>
      </c>
      <c r="D1357" t="s">
        <v>149</v>
      </c>
      <c r="E1357" t="s">
        <v>199</v>
      </c>
      <c r="F1357" s="58">
        <v>575.21898648014098</v>
      </c>
      <c r="G1357">
        <f t="shared" si="274"/>
        <v>575.21898648014098</v>
      </c>
      <c r="AC1357" t="str">
        <f t="shared" si="276"/>
        <v>8424_Contremaîtres, agents de maîtrise_1</v>
      </c>
      <c r="AD1357" t="str">
        <f>INDEX(PDC!$I$1:$L$33,MATCH('RP2016'!AF1357,PDC!I:I,0),MATCH(PDC!$K$1,PDC!$I$1:$L$1,0))</f>
        <v>Contremaîtres, agents de maîtrise</v>
      </c>
      <c r="AE1357" t="s">
        <v>199</v>
      </c>
      <c r="AF1357" t="s">
        <v>281</v>
      </c>
      <c r="AG1357" t="s">
        <v>167</v>
      </c>
      <c r="AH1357" s="58">
        <v>465.03858655626402</v>
      </c>
      <c r="AI1357">
        <f t="shared" si="277"/>
        <v>465.03858655626402</v>
      </c>
      <c r="BE1357" t="str">
        <f t="shared" si="278"/>
        <v>8405_FZ_TPTotal Hommes_SEXE1</v>
      </c>
      <c r="BF1357">
        <v>1</v>
      </c>
      <c r="BG1357" s="77" t="s">
        <v>345</v>
      </c>
      <c r="BH1357" t="s">
        <v>216</v>
      </c>
      <c r="BI1357" t="s">
        <v>127</v>
      </c>
      <c r="BJ1357" s="61">
        <v>5046.3740613836599</v>
      </c>
      <c r="BK1357" s="61">
        <f t="shared" si="279"/>
        <v>5046.3740613836599</v>
      </c>
    </row>
    <row r="1358" spans="1:63" x14ac:dyDescent="0.35">
      <c r="A1358" t="str">
        <f t="shared" si="275"/>
        <v>8416_Activités immobilières_2</v>
      </c>
      <c r="B1358" t="str">
        <f>INDEX(PDC!$F$1:$G$40,MATCH('RP2016'!C1358,PDC!F:F,0),MATCH(PDC!$G$1,PDC!$F$1:$G$1,0))</f>
        <v>Activités immobilières</v>
      </c>
      <c r="C1358" t="s">
        <v>224</v>
      </c>
      <c r="D1358" t="s">
        <v>149</v>
      </c>
      <c r="E1358" t="s">
        <v>200</v>
      </c>
      <c r="F1358" s="58">
        <v>736.04240143260802</v>
      </c>
      <c r="G1358">
        <f t="shared" si="274"/>
        <v>736.04240143260802</v>
      </c>
      <c r="AC1358" t="str">
        <f t="shared" si="276"/>
        <v>8424_Contremaîtres, agents de maîtrise_2</v>
      </c>
      <c r="AD1358" t="str">
        <f>INDEX(PDC!$I$1:$L$33,MATCH('RP2016'!AF1358,PDC!I:I,0),MATCH(PDC!$K$1,PDC!$I$1:$L$1,0))</f>
        <v>Contremaîtres, agents de maîtrise</v>
      </c>
      <c r="AE1358" t="s">
        <v>200</v>
      </c>
      <c r="AF1358" t="s">
        <v>281</v>
      </c>
      <c r="AG1358" t="s">
        <v>167</v>
      </c>
      <c r="AH1358" s="58">
        <v>88.341838735462801</v>
      </c>
      <c r="AI1358">
        <f t="shared" si="277"/>
        <v>88.341838735462801</v>
      </c>
      <c r="BE1358" t="str">
        <f t="shared" si="278"/>
        <v>8405_GZ_TPTotal Hommes_SEXE1</v>
      </c>
      <c r="BF1358">
        <v>1</v>
      </c>
      <c r="BG1358" s="77" t="s">
        <v>345</v>
      </c>
      <c r="BH1358" t="s">
        <v>217</v>
      </c>
      <c r="BI1358" t="s">
        <v>127</v>
      </c>
      <c r="BJ1358" s="61">
        <v>5361.5533453309899</v>
      </c>
      <c r="BK1358" s="61">
        <f t="shared" si="279"/>
        <v>5361.5533453309899</v>
      </c>
    </row>
    <row r="1359" spans="1:63" x14ac:dyDescent="0.35">
      <c r="A1359" t="str">
        <f t="shared" si="275"/>
        <v>8416_Activités juridiques, comptables, de gestion, d'architecture, d'ingénierie, de contrôle et d'analyses techniques_1</v>
      </c>
      <c r="B1359" t="str">
        <f>INDEX(PDC!$F$1:$G$40,MATCH('RP2016'!C1359,PDC!F:F,0),MATCH(PDC!$G$1,PDC!$F$1:$G$1,0))</f>
        <v>Activités juridiques, comptables, de gestion, d'architecture, d'ingénierie, de contrôle et d'analyses techniques</v>
      </c>
      <c r="C1359" t="s">
        <v>225</v>
      </c>
      <c r="D1359" t="s">
        <v>149</v>
      </c>
      <c r="E1359" t="s">
        <v>199</v>
      </c>
      <c r="F1359" s="58">
        <v>804.53691832864695</v>
      </c>
      <c r="G1359">
        <f t="shared" si="274"/>
        <v>804.53691832864695</v>
      </c>
      <c r="AC1359" t="str">
        <f t="shared" si="276"/>
        <v>8424_Employés civils et agents de service de la Fonction Publique_1</v>
      </c>
      <c r="AD1359" t="str">
        <f>INDEX(PDC!$I$1:$L$33,MATCH('RP2016'!AF1359,PDC!I:I,0),MATCH(PDC!$K$1,PDC!$I$1:$L$1,0))</f>
        <v>Employés civils et agents de service de la Fonction Publique</v>
      </c>
      <c r="AE1359" t="s">
        <v>199</v>
      </c>
      <c r="AF1359" t="s">
        <v>282</v>
      </c>
      <c r="AG1359" t="s">
        <v>167</v>
      </c>
      <c r="AH1359" s="58">
        <v>367.230286095628</v>
      </c>
      <c r="AI1359">
        <f t="shared" si="277"/>
        <v>367.230286095628</v>
      </c>
      <c r="BE1359" t="str">
        <f t="shared" si="278"/>
        <v>8405_HZ_TPTotal Hommes_SEXE1</v>
      </c>
      <c r="BF1359">
        <v>1</v>
      </c>
      <c r="BG1359" s="77" t="s">
        <v>345</v>
      </c>
      <c r="BH1359" t="s">
        <v>218</v>
      </c>
      <c r="BI1359" t="s">
        <v>127</v>
      </c>
      <c r="BJ1359" s="61">
        <v>3831.1699393183399</v>
      </c>
      <c r="BK1359" s="61">
        <f t="shared" si="279"/>
        <v>3831.1699393183399</v>
      </c>
    </row>
    <row r="1360" spans="1:63" x14ac:dyDescent="0.35">
      <c r="A1360" t="str">
        <f t="shared" si="275"/>
        <v>8416_Activités juridiques, comptables, de gestion, d'architecture, d'ingénierie, de contrôle et d'analyses techniques_2</v>
      </c>
      <c r="B1360" t="str">
        <f>INDEX(PDC!$F$1:$G$40,MATCH('RP2016'!C1360,PDC!F:F,0),MATCH(PDC!$G$1,PDC!$F$1:$G$1,0))</f>
        <v>Activités juridiques, comptables, de gestion, d'architecture, d'ingénierie, de contrôle et d'analyses techniques</v>
      </c>
      <c r="C1360" t="s">
        <v>225</v>
      </c>
      <c r="D1360" t="s">
        <v>149</v>
      </c>
      <c r="E1360" t="s">
        <v>200</v>
      </c>
      <c r="F1360" s="58">
        <v>1178.85627879821</v>
      </c>
      <c r="G1360">
        <f t="shared" si="274"/>
        <v>1178.85627879821</v>
      </c>
      <c r="AC1360" t="str">
        <f t="shared" si="276"/>
        <v>8424_Employés civils et agents de service de la Fonction Publique_2</v>
      </c>
      <c r="AD1360" t="str">
        <f>INDEX(PDC!$I$1:$L$33,MATCH('RP2016'!AF1360,PDC!I:I,0),MATCH(PDC!$K$1,PDC!$I$1:$L$1,0))</f>
        <v>Employés civils et agents de service de la Fonction Publique</v>
      </c>
      <c r="AE1360" t="s">
        <v>200</v>
      </c>
      <c r="AF1360" t="s">
        <v>282</v>
      </c>
      <c r="AG1360" t="s">
        <v>167</v>
      </c>
      <c r="AH1360" s="58">
        <v>1817.7654504905099</v>
      </c>
      <c r="AI1360">
        <f t="shared" si="277"/>
        <v>1817.7654504905099</v>
      </c>
      <c r="BE1360" t="str">
        <f t="shared" si="278"/>
        <v>8405_IZ_TPTotal Hommes_SEXE1</v>
      </c>
      <c r="BF1360">
        <v>1</v>
      </c>
      <c r="BG1360" s="77" t="s">
        <v>345</v>
      </c>
      <c r="BH1360" t="s">
        <v>219</v>
      </c>
      <c r="BI1360" t="s">
        <v>127</v>
      </c>
      <c r="BJ1360" s="61">
        <v>926.18322712989504</v>
      </c>
      <c r="BK1360" s="61">
        <f t="shared" si="279"/>
        <v>926.18322712989504</v>
      </c>
    </row>
    <row r="1361" spans="1:63" x14ac:dyDescent="0.35">
      <c r="A1361" t="str">
        <f t="shared" si="275"/>
        <v>8416_Recherche-développement scientifique_1</v>
      </c>
      <c r="B1361" t="str">
        <f>INDEX(PDC!$F$1:$G$40,MATCH('RP2016'!C1361,PDC!F:F,0),MATCH(PDC!$G$1,PDC!$F$1:$G$1,0))</f>
        <v>Recherche-développement scientifique</v>
      </c>
      <c r="C1361" t="s">
        <v>226</v>
      </c>
      <c r="D1361" t="s">
        <v>149</v>
      </c>
      <c r="E1361" t="s">
        <v>199</v>
      </c>
      <c r="F1361" s="58">
        <v>162.43833901691301</v>
      </c>
      <c r="G1361">
        <f t="shared" si="274"/>
        <v>162.43833901691301</v>
      </c>
      <c r="AC1361" t="str">
        <f t="shared" si="276"/>
        <v>8424_Policiers et militaires_1</v>
      </c>
      <c r="AD1361" t="str">
        <f>INDEX(PDC!$I$1:$L$33,MATCH('RP2016'!AF1361,PDC!I:I,0),MATCH(PDC!$K$1,PDC!$I$1:$L$1,0))</f>
        <v>Policiers et militaires</v>
      </c>
      <c r="AE1361" t="s">
        <v>199</v>
      </c>
      <c r="AF1361" t="s">
        <v>283</v>
      </c>
      <c r="AG1361" t="s">
        <v>167</v>
      </c>
      <c r="AH1361" s="58">
        <v>200.99502696488801</v>
      </c>
      <c r="AI1361">
        <f t="shared" si="277"/>
        <v>200.99502696488801</v>
      </c>
      <c r="BE1361" t="str">
        <f t="shared" si="278"/>
        <v>8405_JZ_TPTotal Hommes_SEXE1</v>
      </c>
      <c r="BF1361">
        <v>1</v>
      </c>
      <c r="BG1361" s="77" t="s">
        <v>345</v>
      </c>
      <c r="BH1361" t="s">
        <v>319</v>
      </c>
      <c r="BI1361" t="s">
        <v>127</v>
      </c>
      <c r="BJ1361" s="61">
        <v>354.88913928472101</v>
      </c>
      <c r="BK1361" s="61">
        <f t="shared" si="279"/>
        <v>354.88913928472101</v>
      </c>
    </row>
    <row r="1362" spans="1:63" x14ac:dyDescent="0.35">
      <c r="A1362" t="str">
        <f t="shared" si="275"/>
        <v>8416_Recherche-développement scientifique_2</v>
      </c>
      <c r="B1362" t="str">
        <f>INDEX(PDC!$F$1:$G$40,MATCH('RP2016'!C1362,PDC!F:F,0),MATCH(PDC!$G$1,PDC!$F$1:$G$1,0))</f>
        <v>Recherche-développement scientifique</v>
      </c>
      <c r="C1362" t="s">
        <v>226</v>
      </c>
      <c r="D1362" t="s">
        <v>149</v>
      </c>
      <c r="E1362" t="s">
        <v>200</v>
      </c>
      <c r="F1362" s="58">
        <v>161.45698665198</v>
      </c>
      <c r="G1362">
        <f t="shared" si="274"/>
        <v>161.45698665198</v>
      </c>
      <c r="AC1362" t="str">
        <f t="shared" si="276"/>
        <v>8424_Policiers et militaires_2</v>
      </c>
      <c r="AD1362" t="str">
        <f>INDEX(PDC!$I$1:$L$33,MATCH('RP2016'!AF1362,PDC!I:I,0),MATCH(PDC!$K$1,PDC!$I$1:$L$1,0))</f>
        <v>Policiers et militaires</v>
      </c>
      <c r="AE1362" t="s">
        <v>200</v>
      </c>
      <c r="AF1362" t="s">
        <v>283</v>
      </c>
      <c r="AG1362" t="s">
        <v>167</v>
      </c>
      <c r="AH1362" s="58">
        <v>31.465983432703801</v>
      </c>
      <c r="AI1362">
        <f t="shared" si="277"/>
        <v>31.465983432703801</v>
      </c>
      <c r="BE1362" t="str">
        <f t="shared" si="278"/>
        <v>8405_KZ_TPTotal Hommes_SEXE1</v>
      </c>
      <c r="BF1362">
        <v>1</v>
      </c>
      <c r="BG1362" s="77" t="s">
        <v>345</v>
      </c>
      <c r="BH1362" t="s">
        <v>223</v>
      </c>
      <c r="BI1362" t="s">
        <v>127</v>
      </c>
      <c r="BJ1362" s="61">
        <v>624.46298871631996</v>
      </c>
      <c r="BK1362" s="61">
        <f t="shared" si="279"/>
        <v>624.46298871631996</v>
      </c>
    </row>
    <row r="1363" spans="1:63" x14ac:dyDescent="0.35">
      <c r="A1363" t="str">
        <f t="shared" si="275"/>
        <v>8416_Autres activités spécialisées, scientifiques et techniques_1</v>
      </c>
      <c r="B1363" t="str">
        <f>INDEX(PDC!$F$1:$G$40,MATCH('RP2016'!C1363,PDC!F:F,0),MATCH(PDC!$G$1,PDC!$F$1:$G$1,0))</f>
        <v>Autres activités spécialisées, scientifiques et techniques</v>
      </c>
      <c r="C1363" t="s">
        <v>227</v>
      </c>
      <c r="D1363" t="s">
        <v>149</v>
      </c>
      <c r="E1363" t="s">
        <v>199</v>
      </c>
      <c r="F1363" s="58">
        <v>170.55394350184699</v>
      </c>
      <c r="G1363">
        <f t="shared" si="274"/>
        <v>170.55394350184699</v>
      </c>
      <c r="AC1363" t="str">
        <f t="shared" si="276"/>
        <v>8424_Employés administratifs d'entreprise_1</v>
      </c>
      <c r="AD1363" t="str">
        <f>INDEX(PDC!$I$1:$L$33,MATCH('RP2016'!AF1363,PDC!I:I,0),MATCH(PDC!$K$1,PDC!$I$1:$L$1,0))</f>
        <v>Employés administratifs d'entreprise</v>
      </c>
      <c r="AE1363" t="s">
        <v>199</v>
      </c>
      <c r="AF1363" t="s">
        <v>284</v>
      </c>
      <c r="AG1363" t="s">
        <v>167</v>
      </c>
      <c r="AH1363" s="58">
        <v>299.193012152167</v>
      </c>
      <c r="AI1363">
        <f t="shared" si="277"/>
        <v>299.193012152167</v>
      </c>
      <c r="BE1363" t="str">
        <f t="shared" si="278"/>
        <v>8405_LZ_TPTotal Hommes_SEXE1</v>
      </c>
      <c r="BF1363">
        <v>1</v>
      </c>
      <c r="BG1363" s="77" t="s">
        <v>345</v>
      </c>
      <c r="BH1363" t="s">
        <v>224</v>
      </c>
      <c r="BI1363" t="s">
        <v>127</v>
      </c>
      <c r="BJ1363" s="61">
        <v>385.25407454766298</v>
      </c>
      <c r="BK1363" s="61">
        <f t="shared" si="279"/>
        <v>385.25407454766298</v>
      </c>
    </row>
    <row r="1364" spans="1:63" x14ac:dyDescent="0.35">
      <c r="A1364" t="str">
        <f t="shared" si="275"/>
        <v>8416_Autres activités spécialisées, scientifiques et techniques_2</v>
      </c>
      <c r="B1364" t="str">
        <f>INDEX(PDC!$F$1:$G$40,MATCH('RP2016'!C1364,PDC!F:F,0),MATCH(PDC!$G$1,PDC!$F$1:$G$1,0))</f>
        <v>Autres activités spécialisées, scientifiques et techniques</v>
      </c>
      <c r="C1364" t="s">
        <v>227</v>
      </c>
      <c r="D1364" t="s">
        <v>149</v>
      </c>
      <c r="E1364" t="s">
        <v>200</v>
      </c>
      <c r="F1364" s="58">
        <v>237.803725437916</v>
      </c>
      <c r="G1364">
        <f t="shared" si="274"/>
        <v>237.803725437916</v>
      </c>
      <c r="AC1364" t="str">
        <f t="shared" si="276"/>
        <v>8424_Employés administratifs d'entreprise_2</v>
      </c>
      <c r="AD1364" t="str">
        <f>INDEX(PDC!$I$1:$L$33,MATCH('RP2016'!AF1364,PDC!I:I,0),MATCH(PDC!$K$1,PDC!$I$1:$L$1,0))</f>
        <v>Employés administratifs d'entreprise</v>
      </c>
      <c r="AE1364" t="s">
        <v>200</v>
      </c>
      <c r="AF1364" t="s">
        <v>284</v>
      </c>
      <c r="AG1364" t="s">
        <v>167</v>
      </c>
      <c r="AH1364" s="58">
        <v>1639.09865534141</v>
      </c>
      <c r="AI1364">
        <f t="shared" si="277"/>
        <v>1639.09865534141</v>
      </c>
      <c r="BE1364" t="str">
        <f t="shared" si="278"/>
        <v>8405_MN_TPTotal Hommes_SEXE1</v>
      </c>
      <c r="BF1364">
        <v>1</v>
      </c>
      <c r="BG1364" s="77" t="s">
        <v>345</v>
      </c>
      <c r="BH1364" t="s">
        <v>320</v>
      </c>
      <c r="BI1364" t="s">
        <v>127</v>
      </c>
      <c r="BJ1364" s="61">
        <v>4133.0717485711102</v>
      </c>
      <c r="BK1364" s="61">
        <f t="shared" si="279"/>
        <v>4133.0717485711102</v>
      </c>
    </row>
    <row r="1365" spans="1:63" x14ac:dyDescent="0.35">
      <c r="A1365" t="str">
        <f t="shared" si="275"/>
        <v>8416_Activités de services administratifs et de soutien_1</v>
      </c>
      <c r="B1365" t="str">
        <f>INDEX(PDC!$F$1:$G$40,MATCH('RP2016'!C1365,PDC!F:F,0),MATCH(PDC!$G$1,PDC!$F$1:$G$1,0))</f>
        <v>Activités de services administratifs et de soutien</v>
      </c>
      <c r="C1365" t="s">
        <v>228</v>
      </c>
      <c r="D1365" t="s">
        <v>149</v>
      </c>
      <c r="E1365" t="s">
        <v>199</v>
      </c>
      <c r="F1365" s="58">
        <v>2567.6274875320601</v>
      </c>
      <c r="G1365">
        <f t="shared" si="274"/>
        <v>2567.6274875320601</v>
      </c>
      <c r="AC1365" t="str">
        <f t="shared" si="276"/>
        <v>8424_Employés de commerce_1</v>
      </c>
      <c r="AD1365" t="str">
        <f>INDEX(PDC!$I$1:$L$33,MATCH('RP2016'!AF1365,PDC!I:I,0),MATCH(PDC!$K$1,PDC!$I$1:$L$1,0))</f>
        <v>Employés de commerce</v>
      </c>
      <c r="AE1365" t="s">
        <v>199</v>
      </c>
      <c r="AF1365" t="s">
        <v>285</v>
      </c>
      <c r="AG1365" t="s">
        <v>167</v>
      </c>
      <c r="AH1365" s="58">
        <v>318.77835945729601</v>
      </c>
      <c r="AI1365">
        <f t="shared" si="277"/>
        <v>318.77835945729601</v>
      </c>
      <c r="BE1365" t="str">
        <f t="shared" si="278"/>
        <v>8405_OQ_TPTotal Hommes_SEXE1</v>
      </c>
      <c r="BF1365">
        <v>1</v>
      </c>
      <c r="BG1365" s="77" t="s">
        <v>345</v>
      </c>
      <c r="BH1365" t="s">
        <v>321</v>
      </c>
      <c r="BI1365" t="s">
        <v>127</v>
      </c>
      <c r="BJ1365" s="61">
        <v>3749.4700513312</v>
      </c>
      <c r="BK1365" s="61">
        <f t="shared" si="279"/>
        <v>3749.4700513312</v>
      </c>
    </row>
    <row r="1366" spans="1:63" x14ac:dyDescent="0.35">
      <c r="A1366" t="str">
        <f t="shared" si="275"/>
        <v>8416_Activités de services administratifs et de soutien_2</v>
      </c>
      <c r="B1366" t="str">
        <f>INDEX(PDC!$F$1:$G$40,MATCH('RP2016'!C1366,PDC!F:F,0),MATCH(PDC!$G$1,PDC!$F$1:$G$1,0))</f>
        <v>Activités de services administratifs et de soutien</v>
      </c>
      <c r="C1366" t="s">
        <v>228</v>
      </c>
      <c r="D1366" t="s">
        <v>149</v>
      </c>
      <c r="E1366" t="s">
        <v>200</v>
      </c>
      <c r="F1366" s="58">
        <v>1896.85442914138</v>
      </c>
      <c r="G1366">
        <f t="shared" si="274"/>
        <v>1896.85442914138</v>
      </c>
      <c r="AC1366" t="str">
        <f t="shared" si="276"/>
        <v>8424_Employés de commerce_2</v>
      </c>
      <c r="AD1366" t="str">
        <f>INDEX(PDC!$I$1:$L$33,MATCH('RP2016'!AF1366,PDC!I:I,0),MATCH(PDC!$K$1,PDC!$I$1:$L$1,0))</f>
        <v>Employés de commerce</v>
      </c>
      <c r="AE1366" t="s">
        <v>200</v>
      </c>
      <c r="AF1366" t="s">
        <v>285</v>
      </c>
      <c r="AG1366" t="s">
        <v>167</v>
      </c>
      <c r="AH1366" s="58">
        <v>1131.6172066276599</v>
      </c>
      <c r="AI1366">
        <f t="shared" si="277"/>
        <v>1131.6172066276599</v>
      </c>
      <c r="BE1366" t="str">
        <f t="shared" si="278"/>
        <v>8405_RU_TPTotal Hommes_SEXE1</v>
      </c>
      <c r="BF1366">
        <v>1</v>
      </c>
      <c r="BG1366" s="77" t="s">
        <v>345</v>
      </c>
      <c r="BH1366" t="s">
        <v>322</v>
      </c>
      <c r="BI1366" t="s">
        <v>127</v>
      </c>
      <c r="BJ1366" s="61">
        <v>984.02262844776601</v>
      </c>
      <c r="BK1366" s="61">
        <f t="shared" si="279"/>
        <v>984.02262844776601</v>
      </c>
    </row>
    <row r="1367" spans="1:63" x14ac:dyDescent="0.35">
      <c r="A1367" t="str">
        <f t="shared" si="275"/>
        <v>8416_Administration publique_1</v>
      </c>
      <c r="B1367" t="str">
        <f>INDEX(PDC!$F$1:$G$40,MATCH('RP2016'!C1367,PDC!F:F,0),MATCH(PDC!$G$1,PDC!$F$1:$G$1,0))</f>
        <v>Administration publique</v>
      </c>
      <c r="C1367" t="s">
        <v>229</v>
      </c>
      <c r="D1367" t="s">
        <v>149</v>
      </c>
      <c r="E1367" t="s">
        <v>199</v>
      </c>
      <c r="F1367" s="58">
        <v>981.34129294417596</v>
      </c>
      <c r="G1367">
        <f t="shared" si="274"/>
        <v>981.34129294417596</v>
      </c>
      <c r="AC1367" t="str">
        <f t="shared" si="276"/>
        <v>8424_Personnels des services directs aux particuliers_1</v>
      </c>
      <c r="AD1367" t="str">
        <f>INDEX(PDC!$I$1:$L$33,MATCH('RP2016'!AF1367,PDC!I:I,0),MATCH(PDC!$K$1,PDC!$I$1:$L$1,0))</f>
        <v>Personnels des services directs aux particuliers</v>
      </c>
      <c r="AE1367" t="s">
        <v>199</v>
      </c>
      <c r="AF1367" t="s">
        <v>286</v>
      </c>
      <c r="AG1367" t="s">
        <v>167</v>
      </c>
      <c r="AH1367" s="58">
        <v>314.06202849751799</v>
      </c>
      <c r="AI1367">
        <f t="shared" si="277"/>
        <v>314.06202849751799</v>
      </c>
      <c r="BE1367" t="str">
        <f t="shared" si="278"/>
        <v>8406_AZ_TPTotal Hommes_SEXE1</v>
      </c>
      <c r="BF1367">
        <v>1</v>
      </c>
      <c r="BG1367" s="77" t="s">
        <v>345</v>
      </c>
      <c r="BH1367" t="s">
        <v>198</v>
      </c>
      <c r="BI1367" t="s">
        <v>129</v>
      </c>
      <c r="BJ1367" s="61">
        <v>155.469777029038</v>
      </c>
      <c r="BK1367" s="61">
        <f t="shared" si="279"/>
        <v>155.469777029038</v>
      </c>
    </row>
    <row r="1368" spans="1:63" x14ac:dyDescent="0.35">
      <c r="A1368" t="str">
        <f t="shared" si="275"/>
        <v>8416_Administration publique_2</v>
      </c>
      <c r="B1368" t="str">
        <f>INDEX(PDC!$F$1:$G$40,MATCH('RP2016'!C1368,PDC!F:F,0),MATCH(PDC!$G$1,PDC!$F$1:$G$1,0))</f>
        <v>Administration publique</v>
      </c>
      <c r="C1368" t="s">
        <v>229</v>
      </c>
      <c r="D1368" t="s">
        <v>149</v>
      </c>
      <c r="E1368" t="s">
        <v>200</v>
      </c>
      <c r="F1368" s="58">
        <v>1261.7268715095199</v>
      </c>
      <c r="G1368">
        <f t="shared" si="274"/>
        <v>1261.7268715095199</v>
      </c>
      <c r="AC1368" t="str">
        <f t="shared" si="276"/>
        <v>8424_Personnels des services directs aux particuliers_2</v>
      </c>
      <c r="AD1368" t="str">
        <f>INDEX(PDC!$I$1:$L$33,MATCH('RP2016'!AF1368,PDC!I:I,0),MATCH(PDC!$K$1,PDC!$I$1:$L$1,0))</f>
        <v>Personnels des services directs aux particuliers</v>
      </c>
      <c r="AE1368" t="s">
        <v>200</v>
      </c>
      <c r="AF1368" t="s">
        <v>286</v>
      </c>
      <c r="AG1368" t="s">
        <v>167</v>
      </c>
      <c r="AH1368" s="58">
        <v>2311.8900806803699</v>
      </c>
      <c r="AI1368">
        <f t="shared" si="277"/>
        <v>2311.8900806803699</v>
      </c>
      <c r="BE1368" t="str">
        <f t="shared" si="278"/>
        <v>8406_C1_TPTotal Hommes_SEXE1</v>
      </c>
      <c r="BF1368">
        <v>1</v>
      </c>
      <c r="BG1368" s="77" t="s">
        <v>345</v>
      </c>
      <c r="BH1368" t="s">
        <v>314</v>
      </c>
      <c r="BI1368" t="s">
        <v>129</v>
      </c>
      <c r="BJ1368" s="61">
        <v>946.91203997486502</v>
      </c>
      <c r="BK1368" s="61">
        <f t="shared" si="279"/>
        <v>946.91203997486502</v>
      </c>
    </row>
    <row r="1369" spans="1:63" x14ac:dyDescent="0.35">
      <c r="A1369" t="str">
        <f t="shared" si="275"/>
        <v>8416_Enseignement_1</v>
      </c>
      <c r="B1369" t="str">
        <f>INDEX(PDC!$F$1:$G$40,MATCH('RP2016'!C1369,PDC!F:F,0),MATCH(PDC!$G$1,PDC!$F$1:$G$1,0))</f>
        <v>Enseignement</v>
      </c>
      <c r="C1369" t="s">
        <v>230</v>
      </c>
      <c r="D1369" t="s">
        <v>149</v>
      </c>
      <c r="E1369" t="s">
        <v>199</v>
      </c>
      <c r="F1369" s="58">
        <v>822.96409214868504</v>
      </c>
      <c r="G1369">
        <f t="shared" si="274"/>
        <v>822.96409214868504</v>
      </c>
      <c r="AC1369" t="str">
        <f t="shared" si="276"/>
        <v>8424_Ouvriers qualifiés de type industriel_1</v>
      </c>
      <c r="AD1369" t="str">
        <f>INDEX(PDC!$I$1:$L$33,MATCH('RP2016'!AF1369,PDC!I:I,0),MATCH(PDC!$K$1,PDC!$I$1:$L$1,0))</f>
        <v>Ouvriers qualifiés de type industriel</v>
      </c>
      <c r="AE1369" t="s">
        <v>199</v>
      </c>
      <c r="AF1369" t="s">
        <v>287</v>
      </c>
      <c r="AG1369" t="s">
        <v>167</v>
      </c>
      <c r="AH1369" s="58">
        <v>1122.04714291609</v>
      </c>
      <c r="AI1369">
        <f t="shared" si="277"/>
        <v>1122.04714291609</v>
      </c>
      <c r="BE1369" t="str">
        <f t="shared" si="278"/>
        <v>8406_C2_TPTotal Hommes_SEXE1</v>
      </c>
      <c r="BF1369">
        <v>1</v>
      </c>
      <c r="BG1369" s="77" t="s">
        <v>345</v>
      </c>
      <c r="BH1369" t="s">
        <v>323</v>
      </c>
      <c r="BI1369" t="s">
        <v>129</v>
      </c>
      <c r="BJ1369" s="61">
        <v>8.1024791395556797</v>
      </c>
      <c r="BK1369" s="61">
        <f t="shared" si="279"/>
        <v>8.1024791395556797</v>
      </c>
    </row>
    <row r="1370" spans="1:63" x14ac:dyDescent="0.35">
      <c r="A1370" t="str">
        <f t="shared" si="275"/>
        <v>8416_Enseignement_2</v>
      </c>
      <c r="B1370" t="str">
        <f>INDEX(PDC!$F$1:$G$40,MATCH('RP2016'!C1370,PDC!F:F,0),MATCH(PDC!$G$1,PDC!$F$1:$G$1,0))</f>
        <v>Enseignement</v>
      </c>
      <c r="C1370" t="s">
        <v>230</v>
      </c>
      <c r="D1370" t="s">
        <v>149</v>
      </c>
      <c r="E1370" t="s">
        <v>200</v>
      </c>
      <c r="F1370" s="58">
        <v>2242.1315823459099</v>
      </c>
      <c r="G1370">
        <f t="shared" si="274"/>
        <v>2242.1315823459099</v>
      </c>
      <c r="AC1370" t="str">
        <f t="shared" si="276"/>
        <v>8424_Ouvriers qualifiés de type industriel_2</v>
      </c>
      <c r="AD1370" t="str">
        <f>INDEX(PDC!$I$1:$L$33,MATCH('RP2016'!AF1370,PDC!I:I,0),MATCH(PDC!$K$1,PDC!$I$1:$L$1,0))</f>
        <v>Ouvriers qualifiés de type industriel</v>
      </c>
      <c r="AE1370" t="s">
        <v>200</v>
      </c>
      <c r="AF1370" t="s">
        <v>287</v>
      </c>
      <c r="AG1370" t="s">
        <v>167</v>
      </c>
      <c r="AH1370" s="58">
        <v>123.833028805418</v>
      </c>
      <c r="AI1370">
        <f t="shared" si="277"/>
        <v>123.833028805418</v>
      </c>
      <c r="BE1370" t="str">
        <f t="shared" si="278"/>
        <v>8406_C3_TPTotal Hommes_SEXE1</v>
      </c>
      <c r="BF1370">
        <v>1</v>
      </c>
      <c r="BG1370" s="77" t="s">
        <v>345</v>
      </c>
      <c r="BH1370" t="s">
        <v>315</v>
      </c>
      <c r="BI1370" t="s">
        <v>129</v>
      </c>
      <c r="BJ1370" s="61">
        <v>1702.21369060753</v>
      </c>
      <c r="BK1370" s="61">
        <f t="shared" si="279"/>
        <v>1702.21369060753</v>
      </c>
    </row>
    <row r="1371" spans="1:63" x14ac:dyDescent="0.35">
      <c r="A1371" t="str">
        <f t="shared" si="275"/>
        <v>8416_Activités pour la santé humaine_1</v>
      </c>
      <c r="B1371" t="str">
        <f>INDEX(PDC!$F$1:$G$40,MATCH('RP2016'!C1371,PDC!F:F,0),MATCH(PDC!$G$1,PDC!$F$1:$G$1,0))</f>
        <v>Activités pour la santé humaine</v>
      </c>
      <c r="C1371" t="s">
        <v>231</v>
      </c>
      <c r="D1371" t="s">
        <v>149</v>
      </c>
      <c r="E1371" t="s">
        <v>199</v>
      </c>
      <c r="F1371" s="58">
        <v>776.394832090975</v>
      </c>
      <c r="G1371">
        <f t="shared" si="274"/>
        <v>776.394832090975</v>
      </c>
      <c r="AC1371" t="str">
        <f t="shared" si="276"/>
        <v>8424_Ouvriers qualifiés de type artisanal_1</v>
      </c>
      <c r="AD1371" t="str">
        <f>INDEX(PDC!$I$1:$L$33,MATCH('RP2016'!AF1371,PDC!I:I,0),MATCH(PDC!$K$1,PDC!$I$1:$L$1,0))</f>
        <v>Ouvriers qualifiés de type artisanal</v>
      </c>
      <c r="AE1371" t="s">
        <v>199</v>
      </c>
      <c r="AF1371" t="s">
        <v>107</v>
      </c>
      <c r="AG1371" t="s">
        <v>167</v>
      </c>
      <c r="AH1371" s="58">
        <v>1897.3879909964101</v>
      </c>
      <c r="AI1371">
        <f t="shared" si="277"/>
        <v>1897.3879909964101</v>
      </c>
      <c r="BE1371" t="str">
        <f t="shared" si="278"/>
        <v>8406_C4_TPTotal Hommes_SEXE1</v>
      </c>
      <c r="BF1371">
        <v>1</v>
      </c>
      <c r="BG1371" s="77" t="s">
        <v>345</v>
      </c>
      <c r="BH1371" t="s">
        <v>316</v>
      </c>
      <c r="BI1371" t="s">
        <v>129</v>
      </c>
      <c r="BJ1371" s="61">
        <v>400.61766977248101</v>
      </c>
      <c r="BK1371" s="61">
        <f t="shared" si="279"/>
        <v>400.61766977248101</v>
      </c>
    </row>
    <row r="1372" spans="1:63" x14ac:dyDescent="0.35">
      <c r="A1372" t="str">
        <f t="shared" si="275"/>
        <v>8416_Activités pour la santé humaine_2</v>
      </c>
      <c r="B1372" t="str">
        <f>INDEX(PDC!$F$1:$G$40,MATCH('RP2016'!C1372,PDC!F:F,0),MATCH(PDC!$G$1,PDC!$F$1:$G$1,0))</f>
        <v>Activités pour la santé humaine</v>
      </c>
      <c r="C1372" t="s">
        <v>231</v>
      </c>
      <c r="D1372" t="s">
        <v>149</v>
      </c>
      <c r="E1372" t="s">
        <v>200</v>
      </c>
      <c r="F1372" s="58">
        <v>2551.46033875887</v>
      </c>
      <c r="G1372">
        <f t="shared" si="274"/>
        <v>2551.46033875887</v>
      </c>
      <c r="AC1372" t="str">
        <f t="shared" si="276"/>
        <v>8424_Ouvriers qualifiés de type artisanal_2</v>
      </c>
      <c r="AD1372" t="str">
        <f>INDEX(PDC!$I$1:$L$33,MATCH('RP2016'!AF1372,PDC!I:I,0),MATCH(PDC!$K$1,PDC!$I$1:$L$1,0))</f>
        <v>Ouvriers qualifiés de type artisanal</v>
      </c>
      <c r="AE1372" t="s">
        <v>200</v>
      </c>
      <c r="AF1372" t="s">
        <v>107</v>
      </c>
      <c r="AG1372" t="s">
        <v>167</v>
      </c>
      <c r="AH1372" s="58">
        <v>175.62046815234001</v>
      </c>
      <c r="AI1372">
        <f t="shared" si="277"/>
        <v>175.62046815234001</v>
      </c>
      <c r="BE1372" t="str">
        <f t="shared" si="278"/>
        <v>8406_C5_TPTotal Hommes_SEXE1</v>
      </c>
      <c r="BF1372">
        <v>1</v>
      </c>
      <c r="BG1372" s="77" t="s">
        <v>345</v>
      </c>
      <c r="BH1372" t="s">
        <v>317</v>
      </c>
      <c r="BI1372" t="s">
        <v>129</v>
      </c>
      <c r="BJ1372" s="61">
        <v>5551.1381309440603</v>
      </c>
      <c r="BK1372" s="61">
        <f t="shared" si="279"/>
        <v>5551.1381309440603</v>
      </c>
    </row>
    <row r="1373" spans="1:63" x14ac:dyDescent="0.35">
      <c r="A1373" t="str">
        <f t="shared" si="275"/>
        <v>8416_Hébergement médico-social et social et action sociale sans hébergement_1</v>
      </c>
      <c r="B1373" t="str">
        <f>INDEX(PDC!$F$1:$G$40,MATCH('RP2016'!C1373,PDC!F:F,0),MATCH(PDC!$G$1,PDC!$F$1:$G$1,0))</f>
        <v>Hébergement médico-social et social et action sociale sans hébergement</v>
      </c>
      <c r="C1373" t="s">
        <v>232</v>
      </c>
      <c r="D1373" t="s">
        <v>149</v>
      </c>
      <c r="E1373" t="s">
        <v>199</v>
      </c>
      <c r="F1373" s="58">
        <v>960.83615107392495</v>
      </c>
      <c r="G1373">
        <f t="shared" si="274"/>
        <v>960.83615107392495</v>
      </c>
      <c r="AC1373" t="str">
        <f t="shared" si="276"/>
        <v>8424_Chauffeurs_1</v>
      </c>
      <c r="AD1373" t="str">
        <f>INDEX(PDC!$I$1:$L$33,MATCH('RP2016'!AF1373,PDC!I:I,0),MATCH(PDC!$K$1,PDC!$I$1:$L$1,0))</f>
        <v>Chauffeurs</v>
      </c>
      <c r="AE1373" t="s">
        <v>199</v>
      </c>
      <c r="AF1373" t="s">
        <v>288</v>
      </c>
      <c r="AG1373" t="s">
        <v>167</v>
      </c>
      <c r="AH1373" s="58">
        <v>906.30604193565705</v>
      </c>
      <c r="AI1373">
        <f t="shared" si="277"/>
        <v>906.30604193565705</v>
      </c>
      <c r="BE1373" t="str">
        <f t="shared" si="278"/>
        <v>8406_DE_TPTotal Hommes_SEXE1</v>
      </c>
      <c r="BF1373">
        <v>1</v>
      </c>
      <c r="BG1373" s="77" t="s">
        <v>345</v>
      </c>
      <c r="BH1373" t="s">
        <v>318</v>
      </c>
      <c r="BI1373" t="s">
        <v>129</v>
      </c>
      <c r="BJ1373" s="61">
        <v>865.231423369293</v>
      </c>
      <c r="BK1373" s="61">
        <f t="shared" si="279"/>
        <v>865.231423369293</v>
      </c>
    </row>
    <row r="1374" spans="1:63" x14ac:dyDescent="0.35">
      <c r="A1374" t="str">
        <f t="shared" si="275"/>
        <v>8416_Hébergement médico-social et social et action sociale sans hébergement_2</v>
      </c>
      <c r="B1374" t="str">
        <f>INDEX(PDC!$F$1:$G$40,MATCH('RP2016'!C1374,PDC!F:F,0),MATCH(PDC!$G$1,PDC!$F$1:$G$1,0))</f>
        <v>Hébergement médico-social et social et action sociale sans hébergement</v>
      </c>
      <c r="C1374" t="s">
        <v>232</v>
      </c>
      <c r="D1374" t="s">
        <v>149</v>
      </c>
      <c r="E1374" t="s">
        <v>200</v>
      </c>
      <c r="F1374" s="58">
        <v>5938.2444477907502</v>
      </c>
      <c r="G1374">
        <f t="shared" si="274"/>
        <v>5938.2444477907502</v>
      </c>
      <c r="AC1374" t="str">
        <f t="shared" si="276"/>
        <v>8424_Chauffeurs_2</v>
      </c>
      <c r="AD1374" t="str">
        <f>INDEX(PDC!$I$1:$L$33,MATCH('RP2016'!AF1374,PDC!I:I,0),MATCH(PDC!$K$1,PDC!$I$1:$L$1,0))</f>
        <v>Chauffeurs</v>
      </c>
      <c r="AE1374" t="s">
        <v>200</v>
      </c>
      <c r="AF1374" t="s">
        <v>288</v>
      </c>
      <c r="AG1374" t="s">
        <v>167</v>
      </c>
      <c r="AH1374" s="58">
        <v>83.969354780666606</v>
      </c>
      <c r="AI1374">
        <f t="shared" si="277"/>
        <v>83.969354780666606</v>
      </c>
      <c r="BE1374" t="str">
        <f t="shared" si="278"/>
        <v>8406_FZ_TPTotal Hommes_SEXE1</v>
      </c>
      <c r="BF1374">
        <v>1</v>
      </c>
      <c r="BG1374" s="77" t="s">
        <v>345</v>
      </c>
      <c r="BH1374" t="s">
        <v>216</v>
      </c>
      <c r="BI1374" t="s">
        <v>129</v>
      </c>
      <c r="BJ1374" s="61">
        <v>3517.8559135926098</v>
      </c>
      <c r="BK1374" s="61">
        <f t="shared" si="279"/>
        <v>3517.8559135926098</v>
      </c>
    </row>
    <row r="1375" spans="1:63" x14ac:dyDescent="0.35">
      <c r="A1375" t="str">
        <f t="shared" si="275"/>
        <v>8416_Arts, spectacles et activités récréatives_1</v>
      </c>
      <c r="B1375" t="str">
        <f>INDEX(PDC!$F$1:$G$40,MATCH('RP2016'!C1375,PDC!F:F,0),MATCH(PDC!$G$1,PDC!$F$1:$G$1,0))</f>
        <v>Arts, spectacles et activités récréatives</v>
      </c>
      <c r="C1375" t="s">
        <v>233</v>
      </c>
      <c r="D1375" t="s">
        <v>149</v>
      </c>
      <c r="E1375" t="s">
        <v>199</v>
      </c>
      <c r="F1375" s="58">
        <v>633.62030353822502</v>
      </c>
      <c r="G1375">
        <f t="shared" si="274"/>
        <v>633.62030353822502</v>
      </c>
      <c r="AC1375" t="str">
        <f t="shared" si="276"/>
        <v>8424_Ouvriers qualifiés de la manutention, du magasinage et du transport_1</v>
      </c>
      <c r="AD1375" t="str">
        <f>INDEX(PDC!$I$1:$L$33,MATCH('RP2016'!AF1375,PDC!I:I,0),MATCH(PDC!$K$1,PDC!$I$1:$L$1,0))</f>
        <v>Ouvriers qualifiés de la manutention, du magasinage et du transport</v>
      </c>
      <c r="AE1375" t="s">
        <v>199</v>
      </c>
      <c r="AF1375" t="s">
        <v>289</v>
      </c>
      <c r="AG1375" t="s">
        <v>167</v>
      </c>
      <c r="AH1375" s="58">
        <v>403.97303445043502</v>
      </c>
      <c r="AI1375">
        <f t="shared" si="277"/>
        <v>403.97303445043502</v>
      </c>
      <c r="BE1375" t="str">
        <f t="shared" si="278"/>
        <v>8406_GZ_TPTotal Hommes_SEXE1</v>
      </c>
      <c r="BF1375">
        <v>1</v>
      </c>
      <c r="BG1375" s="77" t="s">
        <v>345</v>
      </c>
      <c r="BH1375" t="s">
        <v>217</v>
      </c>
      <c r="BI1375" t="s">
        <v>129</v>
      </c>
      <c r="BJ1375" s="61">
        <v>5738.86732143053</v>
      </c>
      <c r="BK1375" s="61">
        <f t="shared" si="279"/>
        <v>5738.86732143053</v>
      </c>
    </row>
    <row r="1376" spans="1:63" x14ac:dyDescent="0.35">
      <c r="A1376" t="str">
        <f t="shared" si="275"/>
        <v>8416_Arts, spectacles et activités récréatives_2</v>
      </c>
      <c r="B1376" t="str">
        <f>INDEX(PDC!$F$1:$G$40,MATCH('RP2016'!C1376,PDC!F:F,0),MATCH(PDC!$G$1,PDC!$F$1:$G$1,0))</f>
        <v>Arts, spectacles et activités récréatives</v>
      </c>
      <c r="C1376" t="s">
        <v>233</v>
      </c>
      <c r="D1376" t="s">
        <v>149</v>
      </c>
      <c r="E1376" t="s">
        <v>200</v>
      </c>
      <c r="F1376" s="58">
        <v>483.40093952821502</v>
      </c>
      <c r="G1376">
        <f t="shared" si="274"/>
        <v>483.40093952821502</v>
      </c>
      <c r="AC1376" t="str">
        <f t="shared" si="276"/>
        <v>8424_Ouvriers qualifiés de la manutention, du magasinage et du transport_2</v>
      </c>
      <c r="AD1376" t="str">
        <f>INDEX(PDC!$I$1:$L$33,MATCH('RP2016'!AF1376,PDC!I:I,0),MATCH(PDC!$K$1,PDC!$I$1:$L$1,0))</f>
        <v>Ouvriers qualifiés de la manutention, du magasinage et du transport</v>
      </c>
      <c r="AE1376" t="s">
        <v>200</v>
      </c>
      <c r="AF1376" t="s">
        <v>289</v>
      </c>
      <c r="AG1376" t="s">
        <v>167</v>
      </c>
      <c r="AH1376" s="58">
        <v>77.025437039597406</v>
      </c>
      <c r="AI1376">
        <f t="shared" si="277"/>
        <v>77.025437039597406</v>
      </c>
      <c r="BE1376" t="str">
        <f t="shared" si="278"/>
        <v>8406_HZ_TPTotal Hommes_SEXE1</v>
      </c>
      <c r="BF1376">
        <v>1</v>
      </c>
      <c r="BG1376" s="77" t="s">
        <v>345</v>
      </c>
      <c r="BH1376" t="s">
        <v>218</v>
      </c>
      <c r="BI1376" t="s">
        <v>129</v>
      </c>
      <c r="BJ1376" s="61">
        <v>3733.8376930989498</v>
      </c>
      <c r="BK1376" s="61">
        <f t="shared" si="279"/>
        <v>3733.8376930989498</v>
      </c>
    </row>
    <row r="1377" spans="1:63" x14ac:dyDescent="0.35">
      <c r="A1377" t="str">
        <f t="shared" si="275"/>
        <v>8416_Autres activités de services _1</v>
      </c>
      <c r="B1377" t="str">
        <f>INDEX(PDC!$F$1:$G$40,MATCH('RP2016'!C1377,PDC!F:F,0),MATCH(PDC!$G$1,PDC!$F$1:$G$1,0))</f>
        <v xml:space="preserve">Autres activités de services </v>
      </c>
      <c r="C1377" t="s">
        <v>234</v>
      </c>
      <c r="D1377" t="s">
        <v>149</v>
      </c>
      <c r="E1377" t="s">
        <v>199</v>
      </c>
      <c r="F1377" s="58">
        <v>553.57669511559504</v>
      </c>
      <c r="G1377">
        <f t="shared" ref="G1377:G1408" si="280">F1377</f>
        <v>553.57669511559504</v>
      </c>
      <c r="AC1377" t="str">
        <f t="shared" si="276"/>
        <v>8424_Ouvriers non qualifiés de type industriel_1</v>
      </c>
      <c r="AD1377" t="str">
        <f>INDEX(PDC!$I$1:$L$33,MATCH('RP2016'!AF1377,PDC!I:I,0),MATCH(PDC!$K$1,PDC!$I$1:$L$1,0))</f>
        <v>Ouvriers non qualifiés de type industriel</v>
      </c>
      <c r="AE1377" t="s">
        <v>199</v>
      </c>
      <c r="AF1377" t="s">
        <v>290</v>
      </c>
      <c r="AG1377" t="s">
        <v>167</v>
      </c>
      <c r="AH1377" s="58">
        <v>1379.3021829627401</v>
      </c>
      <c r="AI1377">
        <f t="shared" si="277"/>
        <v>1379.3021829627401</v>
      </c>
      <c r="BE1377" t="str">
        <f t="shared" si="278"/>
        <v>8406_IZ_TPTotal Hommes_SEXE1</v>
      </c>
      <c r="BF1377">
        <v>1</v>
      </c>
      <c r="BG1377" s="77" t="s">
        <v>345</v>
      </c>
      <c r="BH1377" t="s">
        <v>219</v>
      </c>
      <c r="BI1377" t="s">
        <v>129</v>
      </c>
      <c r="BJ1377" s="61">
        <v>811.27277126692798</v>
      </c>
      <c r="BK1377" s="61">
        <f t="shared" si="279"/>
        <v>811.27277126692798</v>
      </c>
    </row>
    <row r="1378" spans="1:63" x14ac:dyDescent="0.35">
      <c r="A1378" t="str">
        <f t="shared" si="275"/>
        <v>8416_Autres activités de services _2</v>
      </c>
      <c r="B1378" t="str">
        <f>INDEX(PDC!$F$1:$G$40,MATCH('RP2016'!C1378,PDC!F:F,0),MATCH(PDC!$G$1,PDC!$F$1:$G$1,0))</f>
        <v xml:space="preserve">Autres activités de services </v>
      </c>
      <c r="C1378" t="s">
        <v>234</v>
      </c>
      <c r="D1378" t="s">
        <v>149</v>
      </c>
      <c r="E1378" t="s">
        <v>200</v>
      </c>
      <c r="F1378" s="58">
        <v>1427.52659648183</v>
      </c>
      <c r="G1378">
        <f t="shared" si="280"/>
        <v>1427.52659648183</v>
      </c>
      <c r="AC1378" t="str">
        <f t="shared" si="276"/>
        <v>8424_Ouvriers non qualifiés de type industriel_2</v>
      </c>
      <c r="AD1378" t="str">
        <f>INDEX(PDC!$I$1:$L$33,MATCH('RP2016'!AF1378,PDC!I:I,0),MATCH(PDC!$K$1,PDC!$I$1:$L$1,0))</f>
        <v>Ouvriers non qualifiés de type industriel</v>
      </c>
      <c r="AE1378" t="s">
        <v>200</v>
      </c>
      <c r="AF1378" t="s">
        <v>290</v>
      </c>
      <c r="AG1378" t="s">
        <v>167</v>
      </c>
      <c r="AH1378" s="58">
        <v>419.20984503430799</v>
      </c>
      <c r="AI1378">
        <f t="shared" si="277"/>
        <v>419.20984503430799</v>
      </c>
      <c r="BE1378" t="str">
        <f t="shared" si="278"/>
        <v>8406_JZ_TPTotal Hommes_SEXE1</v>
      </c>
      <c r="BF1378">
        <v>1</v>
      </c>
      <c r="BG1378" s="77" t="s">
        <v>345</v>
      </c>
      <c r="BH1378" t="s">
        <v>319</v>
      </c>
      <c r="BI1378" t="s">
        <v>129</v>
      </c>
      <c r="BJ1378" s="61">
        <v>597.080454539627</v>
      </c>
      <c r="BK1378" s="61">
        <f t="shared" si="279"/>
        <v>597.080454539627</v>
      </c>
    </row>
    <row r="1379" spans="1:63" x14ac:dyDescent="0.35">
      <c r="A1379" t="str">
        <f t="shared" si="275"/>
        <v>8416_Activités des ménages en tant qu'employeurs ; activités indifférenciées des ménages en tant que producteurs de biens et services pour usage propre_1</v>
      </c>
      <c r="B1379" t="str">
        <f>INDEX(PDC!$F$1:$G$40,MATCH('RP2016'!C1379,PDC!F:F,0),MATCH(PDC!$G$1,PDC!$F$1:$G$1,0))</f>
        <v>Activités des ménages en tant qu'employeurs ; activités indifférenciées des ménages en tant que producteurs de biens et services pour usage propre</v>
      </c>
      <c r="C1379" t="s">
        <v>235</v>
      </c>
      <c r="D1379" t="s">
        <v>149</v>
      </c>
      <c r="E1379" t="s">
        <v>199</v>
      </c>
      <c r="F1379" s="58">
        <v>36.649889608051097</v>
      </c>
      <c r="G1379">
        <f t="shared" si="280"/>
        <v>36.649889608051097</v>
      </c>
      <c r="AC1379" t="str">
        <f t="shared" si="276"/>
        <v>8424_Ouvriers non qualifiés de type artisanal_1</v>
      </c>
      <c r="AD1379" t="str">
        <f>INDEX(PDC!$I$1:$L$33,MATCH('RP2016'!AF1379,PDC!I:I,0),MATCH(PDC!$K$1,PDC!$I$1:$L$1,0))</f>
        <v>Ouvriers non qualifiés de type artisanal</v>
      </c>
      <c r="AE1379" t="s">
        <v>199</v>
      </c>
      <c r="AF1379" t="s">
        <v>291</v>
      </c>
      <c r="AG1379" t="s">
        <v>167</v>
      </c>
      <c r="AH1379" s="58">
        <v>1018.1676561495</v>
      </c>
      <c r="AI1379">
        <f t="shared" si="277"/>
        <v>1018.1676561495</v>
      </c>
      <c r="BE1379" t="str">
        <f t="shared" si="278"/>
        <v>8406_KZ_TPTotal Hommes_SEXE1</v>
      </c>
      <c r="BF1379">
        <v>1</v>
      </c>
      <c r="BG1379" s="77" t="s">
        <v>345</v>
      </c>
      <c r="BH1379" t="s">
        <v>223</v>
      </c>
      <c r="BI1379" t="s">
        <v>129</v>
      </c>
      <c r="BJ1379" s="61">
        <v>467.68889779063602</v>
      </c>
      <c r="BK1379" s="61">
        <f t="shared" si="279"/>
        <v>467.68889779063602</v>
      </c>
    </row>
    <row r="1380" spans="1:63" x14ac:dyDescent="0.35">
      <c r="A1380" t="str">
        <f t="shared" si="275"/>
        <v>8416_Activités des ménages en tant qu'employeurs ; activités indifférenciées des ménages en tant que producteurs de biens et services pour usage propre_2</v>
      </c>
      <c r="B1380" t="str">
        <f>INDEX(PDC!$F$1:$G$40,MATCH('RP2016'!C1380,PDC!F:F,0),MATCH(PDC!$G$1,PDC!$F$1:$G$1,0))</f>
        <v>Activités des ménages en tant qu'employeurs ; activités indifférenciées des ménages en tant que producteurs de biens et services pour usage propre</v>
      </c>
      <c r="C1380" t="s">
        <v>235</v>
      </c>
      <c r="D1380" t="s">
        <v>149</v>
      </c>
      <c r="E1380" t="s">
        <v>200</v>
      </c>
      <c r="F1380" s="58">
        <v>962.371337928917</v>
      </c>
      <c r="G1380">
        <f t="shared" si="280"/>
        <v>962.371337928917</v>
      </c>
      <c r="AC1380" t="str">
        <f t="shared" si="276"/>
        <v>8424_Ouvriers non qualifiés de type artisanal_2</v>
      </c>
      <c r="AD1380" t="str">
        <f>INDEX(PDC!$I$1:$L$33,MATCH('RP2016'!AF1380,PDC!I:I,0),MATCH(PDC!$K$1,PDC!$I$1:$L$1,0))</f>
        <v>Ouvriers non qualifiés de type artisanal</v>
      </c>
      <c r="AE1380" t="s">
        <v>200</v>
      </c>
      <c r="AF1380" t="s">
        <v>291</v>
      </c>
      <c r="AG1380" t="s">
        <v>167</v>
      </c>
      <c r="AH1380" s="58">
        <v>428.21940362078499</v>
      </c>
      <c r="AI1380">
        <f t="shared" si="277"/>
        <v>428.21940362078499</v>
      </c>
      <c r="BE1380" t="str">
        <f t="shared" si="278"/>
        <v>8406_LZ_TPTotal Hommes_SEXE1</v>
      </c>
      <c r="BF1380">
        <v>1</v>
      </c>
      <c r="BG1380" s="77" t="s">
        <v>345</v>
      </c>
      <c r="BH1380" t="s">
        <v>224</v>
      </c>
      <c r="BI1380" t="s">
        <v>129</v>
      </c>
      <c r="BJ1380" s="61">
        <v>278.74011436777499</v>
      </c>
      <c r="BK1380" s="61">
        <f t="shared" si="279"/>
        <v>278.74011436777499</v>
      </c>
    </row>
    <row r="1381" spans="1:63" x14ac:dyDescent="0.35">
      <c r="A1381" t="str">
        <f t="shared" si="275"/>
        <v>8416_Activités extra-territoriales_1</v>
      </c>
      <c r="B1381" t="str">
        <f>INDEX(PDC!$F$1:$G$40,MATCH('RP2016'!C1381,PDC!F:F,0),MATCH(PDC!$G$1,PDC!$F$1:$G$1,0))</f>
        <v>Activités extra-territoriales</v>
      </c>
      <c r="C1381" t="s">
        <v>237</v>
      </c>
      <c r="D1381" t="s">
        <v>149</v>
      </c>
      <c r="E1381" t="s">
        <v>199</v>
      </c>
      <c r="F1381" s="58">
        <v>285.04637963797398</v>
      </c>
      <c r="G1381">
        <f t="shared" si="280"/>
        <v>285.04637963797398</v>
      </c>
      <c r="AC1381" t="str">
        <f t="shared" si="276"/>
        <v>8424_Ouvriers agricoles_1</v>
      </c>
      <c r="AD1381" t="str">
        <f>INDEX(PDC!$I$1:$L$33,MATCH('RP2016'!AF1381,PDC!I:I,0),MATCH(PDC!$K$1,PDC!$I$1:$L$1,0))</f>
        <v>Ouvriers agricoles</v>
      </c>
      <c r="AE1381" t="s">
        <v>199</v>
      </c>
      <c r="AF1381" t="s">
        <v>109</v>
      </c>
      <c r="AG1381" t="s">
        <v>167</v>
      </c>
      <c r="AH1381" s="58">
        <v>455.03386259656799</v>
      </c>
      <c r="AI1381">
        <f t="shared" si="277"/>
        <v>455.03386259656799</v>
      </c>
      <c r="BE1381" t="str">
        <f t="shared" si="278"/>
        <v>8406_MN_TPTotal Hommes_SEXE1</v>
      </c>
      <c r="BF1381">
        <v>1</v>
      </c>
      <c r="BG1381" s="77" t="s">
        <v>345</v>
      </c>
      <c r="BH1381" t="s">
        <v>320</v>
      </c>
      <c r="BI1381" t="s">
        <v>129</v>
      </c>
      <c r="BJ1381" s="61">
        <v>4435.2410991445704</v>
      </c>
      <c r="BK1381" s="61">
        <f t="shared" si="279"/>
        <v>4435.2410991445704</v>
      </c>
    </row>
    <row r="1382" spans="1:63" x14ac:dyDescent="0.35">
      <c r="A1382" t="str">
        <f t="shared" si="275"/>
        <v>8416_Activités extra-territoriales_2</v>
      </c>
      <c r="B1382" t="str">
        <f>INDEX(PDC!$F$1:$G$40,MATCH('RP2016'!C1382,PDC!F:F,0),MATCH(PDC!$G$1,PDC!$F$1:$G$1,0))</f>
        <v>Activités extra-territoriales</v>
      </c>
      <c r="C1382" t="s">
        <v>237</v>
      </c>
      <c r="D1382" t="s">
        <v>149</v>
      </c>
      <c r="E1382" t="s">
        <v>200</v>
      </c>
      <c r="F1382" s="58">
        <v>104.75334234117101</v>
      </c>
      <c r="G1382">
        <f t="shared" si="280"/>
        <v>104.75334234117101</v>
      </c>
      <c r="AC1382" t="str">
        <f t="shared" si="276"/>
        <v>8424_Ouvriers agricoles_2</v>
      </c>
      <c r="AD1382" t="str">
        <f>INDEX(PDC!$I$1:$L$33,MATCH('RP2016'!AF1382,PDC!I:I,0),MATCH(PDC!$K$1,PDC!$I$1:$L$1,0))</f>
        <v>Ouvriers agricoles</v>
      </c>
      <c r="AE1382" t="s">
        <v>200</v>
      </c>
      <c r="AF1382" t="s">
        <v>109</v>
      </c>
      <c r="AG1382" t="s">
        <v>167</v>
      </c>
      <c r="AH1382" s="58">
        <v>122.692242802884</v>
      </c>
      <c r="AI1382">
        <f t="shared" si="277"/>
        <v>122.692242802884</v>
      </c>
      <c r="BE1382" t="str">
        <f t="shared" si="278"/>
        <v>8406_OQ_TPTotal Hommes_SEXE1</v>
      </c>
      <c r="BF1382">
        <v>1</v>
      </c>
      <c r="BG1382" s="77" t="s">
        <v>345</v>
      </c>
      <c r="BH1382" t="s">
        <v>321</v>
      </c>
      <c r="BI1382" t="s">
        <v>129</v>
      </c>
      <c r="BJ1382" s="61">
        <v>2109.98134301555</v>
      </c>
      <c r="BK1382" s="61">
        <f t="shared" si="279"/>
        <v>2109.98134301555</v>
      </c>
    </row>
    <row r="1383" spans="1:63" x14ac:dyDescent="0.35">
      <c r="A1383" t="str">
        <f t="shared" si="275"/>
        <v>8417_Agriculture, sylviculture et pêche_1</v>
      </c>
      <c r="B1383" t="str">
        <f>INDEX(PDC!$F$1:$G$40,MATCH('RP2016'!C1383,PDC!F:F,0),MATCH(PDC!$G$1,PDC!$F$1:$G$1,0))</f>
        <v>Agriculture, sylviculture et pêche</v>
      </c>
      <c r="C1383" t="s">
        <v>198</v>
      </c>
      <c r="D1383" t="s">
        <v>151</v>
      </c>
      <c r="E1383" t="s">
        <v>199</v>
      </c>
      <c r="F1383" s="58">
        <v>163.35217254669601</v>
      </c>
      <c r="G1383">
        <f t="shared" si="280"/>
        <v>163.35217254669601</v>
      </c>
      <c r="AC1383" t="str">
        <f t="shared" si="276"/>
        <v>8425_Professions libérales*_2</v>
      </c>
      <c r="AD1383" t="str">
        <f>INDEX(PDC!$I$1:$L$33,MATCH('RP2016'!AF1383,PDC!I:I,0),MATCH(PDC!$K$1,PDC!$I$1:$L$1,0))</f>
        <v>Professions libérales*</v>
      </c>
      <c r="AE1383" t="s">
        <v>200</v>
      </c>
      <c r="AF1383" t="s">
        <v>273</v>
      </c>
      <c r="AG1383" t="s">
        <v>169</v>
      </c>
      <c r="AH1383" s="58">
        <v>18.292965779536701</v>
      </c>
      <c r="AI1383">
        <f t="shared" si="277"/>
        <v>18.292965779536701</v>
      </c>
      <c r="BE1383" t="str">
        <f t="shared" si="278"/>
        <v>8406_RU_TPTotal Hommes_SEXE1</v>
      </c>
      <c r="BF1383">
        <v>1</v>
      </c>
      <c r="BG1383" s="77" t="s">
        <v>345</v>
      </c>
      <c r="BH1383" t="s">
        <v>322</v>
      </c>
      <c r="BI1383" t="s">
        <v>129</v>
      </c>
      <c r="BJ1383" s="61">
        <v>901.003860092796</v>
      </c>
      <c r="BK1383" s="61">
        <f t="shared" si="279"/>
        <v>901.003860092796</v>
      </c>
    </row>
    <row r="1384" spans="1:63" x14ac:dyDescent="0.35">
      <c r="A1384" t="str">
        <f t="shared" si="275"/>
        <v>8417_Agriculture, sylviculture et pêche_2</v>
      </c>
      <c r="B1384" t="str">
        <f>INDEX(PDC!$F$1:$G$40,MATCH('RP2016'!C1384,PDC!F:F,0),MATCH(PDC!$G$1,PDC!$F$1:$G$1,0))</f>
        <v>Agriculture, sylviculture et pêche</v>
      </c>
      <c r="C1384" t="s">
        <v>198</v>
      </c>
      <c r="D1384" t="s">
        <v>151</v>
      </c>
      <c r="E1384" t="s">
        <v>200</v>
      </c>
      <c r="F1384" s="58">
        <v>86.323551466961206</v>
      </c>
      <c r="G1384">
        <f t="shared" si="280"/>
        <v>86.323551466961206</v>
      </c>
      <c r="AC1384" t="str">
        <f t="shared" si="276"/>
        <v>8425_Cadres de la fonction publique_1</v>
      </c>
      <c r="AD1384" t="str">
        <f>INDEX(PDC!$I$1:$L$33,MATCH('RP2016'!AF1384,PDC!I:I,0),MATCH(PDC!$K$1,PDC!$I$1:$L$1,0))</f>
        <v>Cadres de la fonction publique</v>
      </c>
      <c r="AE1384" t="s">
        <v>199</v>
      </c>
      <c r="AF1384" t="s">
        <v>274</v>
      </c>
      <c r="AG1384" t="s">
        <v>169</v>
      </c>
      <c r="AH1384" s="58">
        <v>34.5530642596174</v>
      </c>
      <c r="AI1384">
        <f t="shared" si="277"/>
        <v>34.5530642596174</v>
      </c>
      <c r="BE1384" t="str">
        <f t="shared" si="278"/>
        <v>8407_AZ_TPTotal Hommes_SEXE1</v>
      </c>
      <c r="BF1384">
        <v>1</v>
      </c>
      <c r="BG1384" s="77" t="s">
        <v>345</v>
      </c>
      <c r="BH1384" t="s">
        <v>198</v>
      </c>
      <c r="BI1384" t="s">
        <v>131</v>
      </c>
      <c r="BJ1384" s="61">
        <v>386.58470705930199</v>
      </c>
      <c r="BK1384" s="61">
        <f t="shared" si="279"/>
        <v>386.58470705930199</v>
      </c>
    </row>
    <row r="1385" spans="1:63" x14ac:dyDescent="0.35">
      <c r="A1385" t="str">
        <f t="shared" si="275"/>
        <v>8417_Industries extractives _1</v>
      </c>
      <c r="B1385" t="str">
        <f>INDEX(PDC!$F$1:$G$40,MATCH('RP2016'!C1385,PDC!F:F,0),MATCH(PDC!$G$1,PDC!$F$1:$G$1,0))</f>
        <v xml:space="preserve">Industries extractives </v>
      </c>
      <c r="C1385" t="s">
        <v>201</v>
      </c>
      <c r="D1385" t="s">
        <v>151</v>
      </c>
      <c r="E1385" t="s">
        <v>199</v>
      </c>
      <c r="F1385" s="58">
        <v>35.270627522776003</v>
      </c>
      <c r="G1385">
        <f t="shared" si="280"/>
        <v>35.270627522776003</v>
      </c>
      <c r="AC1385" t="str">
        <f t="shared" si="276"/>
        <v>8425_Cadres de la fonction publique_2</v>
      </c>
      <c r="AD1385" t="str">
        <f>INDEX(PDC!$I$1:$L$33,MATCH('RP2016'!AF1385,PDC!I:I,0),MATCH(PDC!$K$1,PDC!$I$1:$L$1,0))</f>
        <v>Cadres de la fonction publique</v>
      </c>
      <c r="AE1385" t="s">
        <v>200</v>
      </c>
      <c r="AF1385" t="s">
        <v>274</v>
      </c>
      <c r="AG1385" t="s">
        <v>169</v>
      </c>
      <c r="AH1385" s="58">
        <v>31.784096960567901</v>
      </c>
      <c r="AI1385">
        <f t="shared" si="277"/>
        <v>31.784096960567901</v>
      </c>
      <c r="BE1385" t="str">
        <f t="shared" si="278"/>
        <v>8407_C1_TPTotal Hommes_SEXE1</v>
      </c>
      <c r="BF1385">
        <v>1</v>
      </c>
      <c r="BG1385" s="77" t="s">
        <v>345</v>
      </c>
      <c r="BH1385" t="s">
        <v>314</v>
      </c>
      <c r="BI1385" t="s">
        <v>131</v>
      </c>
      <c r="BJ1385" s="61">
        <v>1104.5483361008301</v>
      </c>
      <c r="BK1385" s="61">
        <f t="shared" si="279"/>
        <v>1104.5483361008301</v>
      </c>
    </row>
    <row r="1386" spans="1:63" x14ac:dyDescent="0.35">
      <c r="A1386" t="str">
        <f t="shared" si="275"/>
        <v>8417_Industries extractives _2</v>
      </c>
      <c r="B1386" t="str">
        <f>INDEX(PDC!$F$1:$G$40,MATCH('RP2016'!C1386,PDC!F:F,0),MATCH(PDC!$G$1,PDC!$F$1:$G$1,0))</f>
        <v xml:space="preserve">Industries extractives </v>
      </c>
      <c r="C1386" t="s">
        <v>201</v>
      </c>
      <c r="D1386" t="s">
        <v>151</v>
      </c>
      <c r="E1386" t="s">
        <v>200</v>
      </c>
      <c r="F1386" s="58">
        <v>10.1871535082664</v>
      </c>
      <c r="G1386">
        <f t="shared" si="280"/>
        <v>10.1871535082664</v>
      </c>
      <c r="AC1386" t="str">
        <f t="shared" si="276"/>
        <v>8425_Professeurs, professions scientifiques_1</v>
      </c>
      <c r="AD1386" t="str">
        <f>INDEX(PDC!$I$1:$L$33,MATCH('RP2016'!AF1386,PDC!I:I,0),MATCH(PDC!$K$1,PDC!$I$1:$L$1,0))</f>
        <v>Professeurs, professions scientifiques</v>
      </c>
      <c r="AE1386" t="s">
        <v>199</v>
      </c>
      <c r="AF1386" t="s">
        <v>275</v>
      </c>
      <c r="AG1386" t="s">
        <v>169</v>
      </c>
      <c r="AH1386" s="58">
        <v>28.756039895666799</v>
      </c>
      <c r="AI1386">
        <f t="shared" si="277"/>
        <v>28.756039895666799</v>
      </c>
      <c r="BE1386" t="str">
        <f t="shared" si="278"/>
        <v>8407_C2_TPTotal Hommes_SEXE1</v>
      </c>
      <c r="BF1386">
        <v>1</v>
      </c>
      <c r="BG1386" s="77" t="s">
        <v>345</v>
      </c>
      <c r="BH1386" t="s">
        <v>323</v>
      </c>
      <c r="BI1386" t="s">
        <v>131</v>
      </c>
      <c r="BJ1386" s="83">
        <v>1.0208398834967001</v>
      </c>
      <c r="BK1386" s="61" t="str">
        <f t="shared" si="279"/>
        <v>(s)</v>
      </c>
    </row>
    <row r="1387" spans="1:63" x14ac:dyDescent="0.35">
      <c r="A1387" t="str">
        <f t="shared" si="275"/>
        <v>8417_Fabrication de denrées alimentaires, de boissons et de produits à base de tabac_1</v>
      </c>
      <c r="B1387" t="str">
        <f>INDEX(PDC!$F$1:$G$40,MATCH('RP2016'!C1387,PDC!F:F,0),MATCH(PDC!$G$1,PDC!$F$1:$G$1,0))</f>
        <v>Fabrication de denrées alimentaires, de boissons et de produits à base de tabac</v>
      </c>
      <c r="C1387" t="s">
        <v>202</v>
      </c>
      <c r="D1387" t="s">
        <v>151</v>
      </c>
      <c r="E1387" t="s">
        <v>199</v>
      </c>
      <c r="F1387" s="58">
        <v>393.09069519113001</v>
      </c>
      <c r="G1387">
        <f t="shared" si="280"/>
        <v>393.09069519113001</v>
      </c>
      <c r="AC1387" t="str">
        <f t="shared" si="276"/>
        <v>8425_Professeurs, professions scientifiques_2</v>
      </c>
      <c r="AD1387" t="str">
        <f>INDEX(PDC!$I$1:$L$33,MATCH('RP2016'!AF1387,PDC!I:I,0),MATCH(PDC!$K$1,PDC!$I$1:$L$1,0))</f>
        <v>Professeurs, professions scientifiques</v>
      </c>
      <c r="AE1387" t="s">
        <v>200</v>
      </c>
      <c r="AF1387" t="s">
        <v>275</v>
      </c>
      <c r="AG1387" t="s">
        <v>169</v>
      </c>
      <c r="AH1387" s="58">
        <v>57.445553232437803</v>
      </c>
      <c r="AI1387">
        <f t="shared" si="277"/>
        <v>57.445553232437803</v>
      </c>
      <c r="BE1387" t="str">
        <f t="shared" si="278"/>
        <v>8407_C3_TPTotal Hommes_SEXE1</v>
      </c>
      <c r="BF1387">
        <v>1</v>
      </c>
      <c r="BG1387" s="77" t="s">
        <v>345</v>
      </c>
      <c r="BH1387" t="s">
        <v>315</v>
      </c>
      <c r="BI1387" t="s">
        <v>131</v>
      </c>
      <c r="BJ1387" s="61">
        <v>1941.5707499033099</v>
      </c>
      <c r="BK1387" s="61">
        <f t="shared" si="279"/>
        <v>1941.5707499033099</v>
      </c>
    </row>
    <row r="1388" spans="1:63" x14ac:dyDescent="0.35">
      <c r="A1388" t="str">
        <f t="shared" si="275"/>
        <v>8417_Fabrication de denrées alimentaires, de boissons et de produits à base de tabac_2</v>
      </c>
      <c r="B1388" t="str">
        <f>INDEX(PDC!$F$1:$G$40,MATCH('RP2016'!C1388,PDC!F:F,0),MATCH(PDC!$G$1,PDC!$F$1:$G$1,0))</f>
        <v>Fabrication de denrées alimentaires, de boissons et de produits à base de tabac</v>
      </c>
      <c r="C1388" t="s">
        <v>202</v>
      </c>
      <c r="D1388" t="s">
        <v>151</v>
      </c>
      <c r="E1388" t="s">
        <v>200</v>
      </c>
      <c r="F1388" s="58">
        <v>252.03666171479099</v>
      </c>
      <c r="G1388">
        <f t="shared" si="280"/>
        <v>252.03666171479099</v>
      </c>
      <c r="AC1388" t="str">
        <f t="shared" si="276"/>
        <v>8425_Professions de l'information, des arts et des spectacles_1</v>
      </c>
      <c r="AD1388" t="str">
        <f>INDEX(PDC!$I$1:$L$33,MATCH('RP2016'!AF1388,PDC!I:I,0),MATCH(PDC!$K$1,PDC!$I$1:$L$1,0))</f>
        <v>Professions de l'information, des arts et des spectacles</v>
      </c>
      <c r="AE1388" t="s">
        <v>199</v>
      </c>
      <c r="AF1388" t="s">
        <v>276</v>
      </c>
      <c r="AG1388" t="s">
        <v>169</v>
      </c>
      <c r="AH1388" s="58">
        <v>10.352317454710599</v>
      </c>
      <c r="AI1388">
        <f t="shared" si="277"/>
        <v>10.352317454710599</v>
      </c>
      <c r="BE1388" t="str">
        <f t="shared" si="278"/>
        <v>8407_C4_TPTotal Hommes_SEXE1</v>
      </c>
      <c r="BF1388">
        <v>1</v>
      </c>
      <c r="BG1388" s="77" t="s">
        <v>345</v>
      </c>
      <c r="BH1388" t="s">
        <v>316</v>
      </c>
      <c r="BI1388" t="s">
        <v>131</v>
      </c>
      <c r="BJ1388" s="61">
        <v>181.05201410457201</v>
      </c>
      <c r="BK1388" s="61">
        <f t="shared" si="279"/>
        <v>181.05201410457201</v>
      </c>
    </row>
    <row r="1389" spans="1:63" x14ac:dyDescent="0.35">
      <c r="A1389" t="str">
        <f t="shared" si="275"/>
        <v>8417_Fabrication de textiles, industries de l'habillement, industrie du cuir et de la chaussure_1</v>
      </c>
      <c r="B1389" t="str">
        <f>INDEX(PDC!$F$1:$G$40,MATCH('RP2016'!C1389,PDC!F:F,0),MATCH(PDC!$G$1,PDC!$F$1:$G$1,0))</f>
        <v>Fabrication de textiles, industries de l'habillement, industrie du cuir et de la chaussure</v>
      </c>
      <c r="C1389" t="s">
        <v>203</v>
      </c>
      <c r="D1389" t="s">
        <v>151</v>
      </c>
      <c r="E1389" t="s">
        <v>199</v>
      </c>
      <c r="F1389" s="58">
        <v>216.989433271601</v>
      </c>
      <c r="G1389">
        <f t="shared" si="280"/>
        <v>216.989433271601</v>
      </c>
      <c r="AC1389" t="str">
        <f t="shared" si="276"/>
        <v>8425_Professions de l'information, des arts et des spectacles_2</v>
      </c>
      <c r="AD1389" t="str">
        <f>INDEX(PDC!$I$1:$L$33,MATCH('RP2016'!AF1389,PDC!I:I,0),MATCH(PDC!$K$1,PDC!$I$1:$L$1,0))</f>
        <v>Professions de l'information, des arts et des spectacles</v>
      </c>
      <c r="AE1389" t="s">
        <v>200</v>
      </c>
      <c r="AF1389" t="s">
        <v>276</v>
      </c>
      <c r="AG1389" t="s">
        <v>169</v>
      </c>
      <c r="AH1389" s="58">
        <v>5.4367570387826003</v>
      </c>
      <c r="AI1389">
        <f t="shared" si="277"/>
        <v>5.4367570387826003</v>
      </c>
      <c r="BE1389" t="str">
        <f t="shared" si="278"/>
        <v>8407_C5_TPTotal Hommes_SEXE1</v>
      </c>
      <c r="BF1389">
        <v>1</v>
      </c>
      <c r="BG1389" s="77" t="s">
        <v>345</v>
      </c>
      <c r="BH1389" t="s">
        <v>317</v>
      </c>
      <c r="BI1389" t="s">
        <v>131</v>
      </c>
      <c r="BJ1389" s="61">
        <v>3221.1056397606399</v>
      </c>
      <c r="BK1389" s="61">
        <f t="shared" si="279"/>
        <v>3221.1056397606399</v>
      </c>
    </row>
    <row r="1390" spans="1:63" x14ac:dyDescent="0.35">
      <c r="A1390" t="str">
        <f t="shared" si="275"/>
        <v>8417_Fabrication de textiles, industries de l'habillement, industrie du cuir et de la chaussure_2</v>
      </c>
      <c r="B1390" t="str">
        <f>INDEX(PDC!$F$1:$G$40,MATCH('RP2016'!C1390,PDC!F:F,0),MATCH(PDC!$G$1,PDC!$F$1:$G$1,0))</f>
        <v>Fabrication de textiles, industries de l'habillement, industrie du cuir et de la chaussure</v>
      </c>
      <c r="C1390" t="s">
        <v>203</v>
      </c>
      <c r="D1390" t="s">
        <v>151</v>
      </c>
      <c r="E1390" t="s">
        <v>200</v>
      </c>
      <c r="F1390" s="58">
        <v>469.85445791251698</v>
      </c>
      <c r="G1390">
        <f t="shared" si="280"/>
        <v>469.85445791251698</v>
      </c>
      <c r="AC1390" t="str">
        <f t="shared" si="276"/>
        <v>8425_Cadres administratifs et commerciaux d'entreprise_1</v>
      </c>
      <c r="AD1390" t="str">
        <f>INDEX(PDC!$I$1:$L$33,MATCH('RP2016'!AF1390,PDC!I:I,0),MATCH(PDC!$K$1,PDC!$I$1:$L$1,0))</f>
        <v>Cadres administratifs et commerciaux d'entreprise</v>
      </c>
      <c r="AE1390" t="s">
        <v>199</v>
      </c>
      <c r="AF1390" t="s">
        <v>277</v>
      </c>
      <c r="AG1390" t="s">
        <v>169</v>
      </c>
      <c r="AH1390" s="58">
        <v>294.10172312771903</v>
      </c>
      <c r="AI1390">
        <f t="shared" si="277"/>
        <v>294.10172312771903</v>
      </c>
      <c r="BE1390" t="str">
        <f t="shared" si="278"/>
        <v>8407_DE_TPTotal Hommes_SEXE1</v>
      </c>
      <c r="BF1390">
        <v>1</v>
      </c>
      <c r="BG1390" s="77" t="s">
        <v>345</v>
      </c>
      <c r="BH1390" t="s">
        <v>318</v>
      </c>
      <c r="BI1390" t="s">
        <v>131</v>
      </c>
      <c r="BJ1390" s="61">
        <v>1404.7150486109199</v>
      </c>
      <c r="BK1390" s="61">
        <f t="shared" si="279"/>
        <v>1404.7150486109199</v>
      </c>
    </row>
    <row r="1391" spans="1:63" x14ac:dyDescent="0.35">
      <c r="A1391" t="str">
        <f t="shared" si="275"/>
        <v>8417_Travail du bois, industries du papier et imprimerie _1</v>
      </c>
      <c r="B1391" t="str">
        <f>INDEX(PDC!$F$1:$G$40,MATCH('RP2016'!C1391,PDC!F:F,0),MATCH(PDC!$G$1,PDC!$F$1:$G$1,0))</f>
        <v xml:space="preserve">Travail du bois, industries du papier et imprimerie </v>
      </c>
      <c r="C1391" t="s">
        <v>204</v>
      </c>
      <c r="D1391" t="s">
        <v>151</v>
      </c>
      <c r="E1391" t="s">
        <v>199</v>
      </c>
      <c r="F1391" s="58">
        <v>831.31714298459497</v>
      </c>
      <c r="G1391">
        <f t="shared" si="280"/>
        <v>831.31714298459497</v>
      </c>
      <c r="AC1391" t="str">
        <f t="shared" si="276"/>
        <v>8425_Cadres administratifs et commerciaux d'entreprise_2</v>
      </c>
      <c r="AD1391" t="str">
        <f>INDEX(PDC!$I$1:$L$33,MATCH('RP2016'!AF1391,PDC!I:I,0),MATCH(PDC!$K$1,PDC!$I$1:$L$1,0))</f>
        <v>Cadres administratifs et commerciaux d'entreprise</v>
      </c>
      <c r="AE1391" t="s">
        <v>200</v>
      </c>
      <c r="AF1391" t="s">
        <v>277</v>
      </c>
      <c r="AG1391" t="s">
        <v>169</v>
      </c>
      <c r="AH1391" s="58">
        <v>277.99670067641199</v>
      </c>
      <c r="AI1391">
        <f t="shared" si="277"/>
        <v>277.99670067641199</v>
      </c>
      <c r="BE1391" t="str">
        <f t="shared" si="278"/>
        <v>8407_FZ_TPTotal Hommes_SEXE1</v>
      </c>
      <c r="BF1391">
        <v>1</v>
      </c>
      <c r="BG1391" s="77" t="s">
        <v>345</v>
      </c>
      <c r="BH1391" t="s">
        <v>216</v>
      </c>
      <c r="BI1391" t="s">
        <v>131</v>
      </c>
      <c r="BJ1391" s="61">
        <v>5185.3604366768304</v>
      </c>
      <c r="BK1391" s="61">
        <f t="shared" si="279"/>
        <v>5185.3604366768304</v>
      </c>
    </row>
    <row r="1392" spans="1:63" x14ac:dyDescent="0.35">
      <c r="A1392" t="str">
        <f t="shared" si="275"/>
        <v>8417_Travail du bois, industries du papier et imprimerie _2</v>
      </c>
      <c r="B1392" t="str">
        <f>INDEX(PDC!$F$1:$G$40,MATCH('RP2016'!C1392,PDC!F:F,0),MATCH(PDC!$G$1,PDC!$F$1:$G$1,0))</f>
        <v xml:space="preserve">Travail du bois, industries du papier et imprimerie </v>
      </c>
      <c r="C1392" t="s">
        <v>204</v>
      </c>
      <c r="D1392" t="s">
        <v>151</v>
      </c>
      <c r="E1392" t="s">
        <v>200</v>
      </c>
      <c r="F1392" s="58">
        <v>204.41847670330799</v>
      </c>
      <c r="G1392">
        <f t="shared" si="280"/>
        <v>204.41847670330799</v>
      </c>
      <c r="AC1392" t="str">
        <f t="shared" si="276"/>
        <v>8425_Ingénieurs et cadres techniques d'entreprise_1</v>
      </c>
      <c r="AD1392" t="str">
        <f>INDEX(PDC!$I$1:$L$33,MATCH('RP2016'!AF1392,PDC!I:I,0),MATCH(PDC!$K$1,PDC!$I$1:$L$1,0))</f>
        <v>Ingénieurs et cadres techniques d'entreprise</v>
      </c>
      <c r="AE1392" t="s">
        <v>199</v>
      </c>
      <c r="AF1392" t="s">
        <v>101</v>
      </c>
      <c r="AG1392" t="s">
        <v>169</v>
      </c>
      <c r="AH1392" s="58">
        <v>771.20531735840302</v>
      </c>
      <c r="AI1392">
        <f t="shared" si="277"/>
        <v>771.20531735840302</v>
      </c>
      <c r="BE1392" t="str">
        <f t="shared" si="278"/>
        <v>8407_GZ_TPTotal Hommes_SEXE1</v>
      </c>
      <c r="BF1392">
        <v>1</v>
      </c>
      <c r="BG1392" s="77" t="s">
        <v>345</v>
      </c>
      <c r="BH1392" t="s">
        <v>217</v>
      </c>
      <c r="BI1392" t="s">
        <v>131</v>
      </c>
      <c r="BJ1392" s="61">
        <v>5659.63073435755</v>
      </c>
      <c r="BK1392" s="61">
        <f t="shared" si="279"/>
        <v>5659.63073435755</v>
      </c>
    </row>
    <row r="1393" spans="1:63" x14ac:dyDescent="0.35">
      <c r="A1393" t="str">
        <f t="shared" si="275"/>
        <v>8417_Industrie chimique_1</v>
      </c>
      <c r="B1393" t="str">
        <f>INDEX(PDC!$F$1:$G$40,MATCH('RP2016'!C1393,PDC!F:F,0),MATCH(PDC!$G$1,PDC!$F$1:$G$1,0))</f>
        <v>Industrie chimique</v>
      </c>
      <c r="C1393" t="s">
        <v>205</v>
      </c>
      <c r="D1393" t="s">
        <v>151</v>
      </c>
      <c r="E1393" t="s">
        <v>199</v>
      </c>
      <c r="F1393" s="58">
        <v>17.752990316236701</v>
      </c>
      <c r="G1393">
        <f t="shared" si="280"/>
        <v>17.752990316236701</v>
      </c>
      <c r="AC1393" t="str">
        <f t="shared" si="276"/>
        <v>8425_Ingénieurs et cadres techniques d'entreprise_2</v>
      </c>
      <c r="AD1393" t="str">
        <f>INDEX(PDC!$I$1:$L$33,MATCH('RP2016'!AF1393,PDC!I:I,0),MATCH(PDC!$K$1,PDC!$I$1:$L$1,0))</f>
        <v>Ingénieurs et cadres techniques d'entreprise</v>
      </c>
      <c r="AE1393" t="s">
        <v>200</v>
      </c>
      <c r="AF1393" t="s">
        <v>101</v>
      </c>
      <c r="AG1393" t="s">
        <v>169</v>
      </c>
      <c r="AH1393" s="58">
        <v>157.79307498159</v>
      </c>
      <c r="AI1393">
        <f t="shared" si="277"/>
        <v>157.79307498159</v>
      </c>
      <c r="BE1393" t="str">
        <f t="shared" si="278"/>
        <v>8407_HZ_TPTotal Hommes_SEXE1</v>
      </c>
      <c r="BF1393">
        <v>1</v>
      </c>
      <c r="BG1393" s="77" t="s">
        <v>345</v>
      </c>
      <c r="BH1393" t="s">
        <v>218</v>
      </c>
      <c r="BI1393" t="s">
        <v>131</v>
      </c>
      <c r="BJ1393" s="61">
        <v>3961.1362308499201</v>
      </c>
      <c r="BK1393" s="61">
        <f t="shared" si="279"/>
        <v>3961.1362308499201</v>
      </c>
    </row>
    <row r="1394" spans="1:63" x14ac:dyDescent="0.35">
      <c r="A1394" t="str">
        <f t="shared" si="275"/>
        <v>8417_Industrie chimique_2</v>
      </c>
      <c r="B1394" t="str">
        <f>INDEX(PDC!$F$1:$G$40,MATCH('RP2016'!C1394,PDC!F:F,0),MATCH(PDC!$G$1,PDC!$F$1:$G$1,0))</f>
        <v>Industrie chimique</v>
      </c>
      <c r="C1394" t="s">
        <v>205</v>
      </c>
      <c r="D1394" t="s">
        <v>151</v>
      </c>
      <c r="E1394" t="s">
        <v>200</v>
      </c>
      <c r="F1394" s="58">
        <v>25.252023976916401</v>
      </c>
      <c r="G1394">
        <f t="shared" si="280"/>
        <v>25.252023976916401</v>
      </c>
      <c r="AC1394" t="str">
        <f t="shared" si="276"/>
        <v>8425_Professeurs des écoles, instituteurs et assimilés_1</v>
      </c>
      <c r="AD1394" t="str">
        <f>INDEX(PDC!$I$1:$L$33,MATCH('RP2016'!AF1394,PDC!I:I,0),MATCH(PDC!$K$1,PDC!$I$1:$L$1,0))</f>
        <v>Professeurs des écoles, instituteurs et assimilés</v>
      </c>
      <c r="AE1394" t="s">
        <v>199</v>
      </c>
      <c r="AF1394" t="s">
        <v>103</v>
      </c>
      <c r="AG1394" t="s">
        <v>169</v>
      </c>
      <c r="AH1394" s="58">
        <v>117.517930728189</v>
      </c>
      <c r="AI1394">
        <f t="shared" si="277"/>
        <v>117.517930728189</v>
      </c>
      <c r="BE1394" t="str">
        <f t="shared" si="278"/>
        <v>8407_IZ_TPTotal Hommes_SEXE1</v>
      </c>
      <c r="BF1394">
        <v>1</v>
      </c>
      <c r="BG1394" s="77" t="s">
        <v>345</v>
      </c>
      <c r="BH1394" t="s">
        <v>219</v>
      </c>
      <c r="BI1394" t="s">
        <v>131</v>
      </c>
      <c r="BJ1394" s="61">
        <v>1414.89191411758</v>
      </c>
      <c r="BK1394" s="61">
        <f t="shared" si="279"/>
        <v>1414.89191411758</v>
      </c>
    </row>
    <row r="1395" spans="1:63" x14ac:dyDescent="0.35">
      <c r="A1395" t="str">
        <f t="shared" si="275"/>
        <v>8417_Industrie pharmaceutique_1</v>
      </c>
      <c r="B1395" t="str">
        <f>INDEX(PDC!$F$1:$G$40,MATCH('RP2016'!C1395,PDC!F:F,0),MATCH(PDC!$G$1,PDC!$F$1:$G$1,0))</f>
        <v>Industrie pharmaceutique</v>
      </c>
      <c r="C1395" t="s">
        <v>206</v>
      </c>
      <c r="D1395" t="s">
        <v>151</v>
      </c>
      <c r="E1395" t="s">
        <v>199</v>
      </c>
      <c r="F1395" s="58">
        <v>555.12812132000499</v>
      </c>
      <c r="G1395">
        <f t="shared" si="280"/>
        <v>555.12812132000499</v>
      </c>
      <c r="AC1395" t="str">
        <f t="shared" si="276"/>
        <v>8425_Professeurs des écoles, instituteurs et assimilés_2</v>
      </c>
      <c r="AD1395" t="str">
        <f>INDEX(PDC!$I$1:$L$33,MATCH('RP2016'!AF1395,PDC!I:I,0),MATCH(PDC!$K$1,PDC!$I$1:$L$1,0))</f>
        <v>Professeurs des écoles, instituteurs et assimilés</v>
      </c>
      <c r="AE1395" t="s">
        <v>200</v>
      </c>
      <c r="AF1395" t="s">
        <v>103</v>
      </c>
      <c r="AG1395" t="s">
        <v>169</v>
      </c>
      <c r="AH1395" s="58">
        <v>123.72116871307</v>
      </c>
      <c r="AI1395">
        <f t="shared" si="277"/>
        <v>123.72116871307</v>
      </c>
      <c r="BE1395" t="str">
        <f t="shared" si="278"/>
        <v>8407_JZ_TPTotal Hommes_SEXE1</v>
      </c>
      <c r="BF1395">
        <v>1</v>
      </c>
      <c r="BG1395" s="77" t="s">
        <v>345</v>
      </c>
      <c r="BH1395" t="s">
        <v>319</v>
      </c>
      <c r="BI1395" t="s">
        <v>131</v>
      </c>
      <c r="BJ1395" s="61">
        <v>1219.19608338433</v>
      </c>
      <c r="BK1395" s="61">
        <f t="shared" si="279"/>
        <v>1219.19608338433</v>
      </c>
    </row>
    <row r="1396" spans="1:63" x14ac:dyDescent="0.35">
      <c r="A1396" t="str">
        <f t="shared" si="275"/>
        <v>8417_Industrie pharmaceutique_2</v>
      </c>
      <c r="B1396" t="str">
        <f>INDEX(PDC!$F$1:$G$40,MATCH('RP2016'!C1396,PDC!F:F,0),MATCH(PDC!$G$1,PDC!$F$1:$G$1,0))</f>
        <v>Industrie pharmaceutique</v>
      </c>
      <c r="C1396" t="s">
        <v>206</v>
      </c>
      <c r="D1396" t="s">
        <v>151</v>
      </c>
      <c r="E1396" t="s">
        <v>200</v>
      </c>
      <c r="F1396" s="58">
        <v>230.325446836564</v>
      </c>
      <c r="G1396">
        <f t="shared" si="280"/>
        <v>230.325446836564</v>
      </c>
      <c r="AC1396" t="str">
        <f t="shared" si="276"/>
        <v>8425_Professions intermédiaires de la santé et du travail social_1</v>
      </c>
      <c r="AD1396" t="str">
        <f>INDEX(PDC!$I$1:$L$33,MATCH('RP2016'!AF1396,PDC!I:I,0),MATCH(PDC!$K$1,PDC!$I$1:$L$1,0))</f>
        <v>Professions intermédiaires de la santé et du travail social</v>
      </c>
      <c r="AE1396" t="s">
        <v>199</v>
      </c>
      <c r="AF1396" t="s">
        <v>105</v>
      </c>
      <c r="AG1396" t="s">
        <v>169</v>
      </c>
      <c r="AH1396" s="58">
        <v>96.854043792441601</v>
      </c>
      <c r="AI1396">
        <f t="shared" si="277"/>
        <v>96.854043792441601</v>
      </c>
      <c r="BE1396" t="str">
        <f t="shared" si="278"/>
        <v>8407_KZ_TPTotal Hommes_SEXE1</v>
      </c>
      <c r="BF1396">
        <v>1</v>
      </c>
      <c r="BG1396" s="77" t="s">
        <v>345</v>
      </c>
      <c r="BH1396" t="s">
        <v>223</v>
      </c>
      <c r="BI1396" t="s">
        <v>131</v>
      </c>
      <c r="BJ1396" s="61">
        <v>838.98717539366805</v>
      </c>
      <c r="BK1396" s="61">
        <f t="shared" si="279"/>
        <v>838.98717539366805</v>
      </c>
    </row>
    <row r="1397" spans="1:63" x14ac:dyDescent="0.35">
      <c r="A1397" t="str">
        <f t="shared" si="275"/>
        <v>8417_Fabrication de produits en caoutchouc et en plastique ainsi que d'autres produits minéraux non métalliques_1</v>
      </c>
      <c r="B1397" t="str">
        <f>INDEX(PDC!$F$1:$G$40,MATCH('RP2016'!C1397,PDC!F:F,0),MATCH(PDC!$G$1,PDC!$F$1:$G$1,0))</f>
        <v>Fabrication de produits en caoutchouc et en plastique ainsi que d'autres produits minéraux non métalliques</v>
      </c>
      <c r="C1397" t="s">
        <v>207</v>
      </c>
      <c r="D1397" t="s">
        <v>151</v>
      </c>
      <c r="E1397" t="s">
        <v>199</v>
      </c>
      <c r="F1397" s="58">
        <v>782.43935608448498</v>
      </c>
      <c r="G1397">
        <f t="shared" si="280"/>
        <v>782.43935608448498</v>
      </c>
      <c r="AC1397" t="str">
        <f t="shared" si="276"/>
        <v>8425_Professions intermédiaires de la santé et du travail social_2</v>
      </c>
      <c r="AD1397" t="str">
        <f>INDEX(PDC!$I$1:$L$33,MATCH('RP2016'!AF1397,PDC!I:I,0),MATCH(PDC!$K$1,PDC!$I$1:$L$1,0))</f>
        <v>Professions intermédiaires de la santé et du travail social</v>
      </c>
      <c r="AE1397" t="s">
        <v>200</v>
      </c>
      <c r="AF1397" t="s">
        <v>105</v>
      </c>
      <c r="AG1397" t="s">
        <v>169</v>
      </c>
      <c r="AH1397" s="58">
        <v>353.27216453889599</v>
      </c>
      <c r="AI1397">
        <f t="shared" si="277"/>
        <v>353.27216453889599</v>
      </c>
      <c r="BE1397" t="str">
        <f t="shared" si="278"/>
        <v>8407_LZ_TPTotal Hommes_SEXE1</v>
      </c>
      <c r="BF1397">
        <v>1</v>
      </c>
      <c r="BG1397" s="77" t="s">
        <v>345</v>
      </c>
      <c r="BH1397" t="s">
        <v>224</v>
      </c>
      <c r="BI1397" t="s">
        <v>131</v>
      </c>
      <c r="BJ1397" s="61">
        <v>380.48804437486802</v>
      </c>
      <c r="BK1397" s="61">
        <f t="shared" si="279"/>
        <v>380.48804437486802</v>
      </c>
    </row>
    <row r="1398" spans="1:63" x14ac:dyDescent="0.35">
      <c r="A1398" t="str">
        <f t="shared" si="275"/>
        <v>8417_Fabrication de produits en caoutchouc et en plastique ainsi que d'autres produits minéraux non métalliques_2</v>
      </c>
      <c r="B1398" t="str">
        <f>INDEX(PDC!$F$1:$G$40,MATCH('RP2016'!C1398,PDC!F:F,0),MATCH(PDC!$G$1,PDC!$F$1:$G$1,0))</f>
        <v>Fabrication de produits en caoutchouc et en plastique ainsi que d'autres produits minéraux non métalliques</v>
      </c>
      <c r="C1398" t="s">
        <v>207</v>
      </c>
      <c r="D1398" t="s">
        <v>151</v>
      </c>
      <c r="E1398" t="s">
        <v>200</v>
      </c>
      <c r="F1398" s="58">
        <v>313.31562233626897</v>
      </c>
      <c r="G1398">
        <f t="shared" si="280"/>
        <v>313.31562233626897</v>
      </c>
      <c r="AC1398" t="str">
        <f t="shared" si="276"/>
        <v>8425_Clergé, religieux_1</v>
      </c>
      <c r="AD1398" t="str">
        <f>INDEX(PDC!$I$1:$L$33,MATCH('RP2016'!AF1398,PDC!I:I,0),MATCH(PDC!$K$1,PDC!$I$1:$L$1,0))</f>
        <v>Clergé, religieux</v>
      </c>
      <c r="AE1398" t="s">
        <v>199</v>
      </c>
      <c r="AF1398" t="s">
        <v>292</v>
      </c>
      <c r="AG1398" t="s">
        <v>169</v>
      </c>
      <c r="AH1398" s="58">
        <v>29.597173402646501</v>
      </c>
      <c r="AI1398">
        <f t="shared" si="277"/>
        <v>29.597173402646501</v>
      </c>
      <c r="BE1398" t="str">
        <f t="shared" si="278"/>
        <v>8407_MN_TPTotal Hommes_SEXE1</v>
      </c>
      <c r="BF1398">
        <v>1</v>
      </c>
      <c r="BG1398" s="77" t="s">
        <v>345</v>
      </c>
      <c r="BH1398" t="s">
        <v>320</v>
      </c>
      <c r="BI1398" t="s">
        <v>131</v>
      </c>
      <c r="BJ1398" s="61">
        <v>5171.4681163155701</v>
      </c>
      <c r="BK1398" s="61">
        <f t="shared" si="279"/>
        <v>5171.4681163155701</v>
      </c>
    </row>
    <row r="1399" spans="1:63" x14ac:dyDescent="0.35">
      <c r="A1399" t="str">
        <f t="shared" si="275"/>
        <v>8417_Métallurgie et fabrication de produits métalliques à l'exception des machines et des équipements_1</v>
      </c>
      <c r="B1399" t="str">
        <f>INDEX(PDC!$F$1:$G$40,MATCH('RP2016'!C1399,PDC!F:F,0),MATCH(PDC!$G$1,PDC!$F$1:$G$1,0))</f>
        <v>Métallurgie et fabrication de produits métalliques à l'exception des machines et des équipements</v>
      </c>
      <c r="C1399" t="s">
        <v>208</v>
      </c>
      <c r="D1399" t="s">
        <v>151</v>
      </c>
      <c r="E1399" t="s">
        <v>199</v>
      </c>
      <c r="F1399" s="58">
        <v>1620.3725517138801</v>
      </c>
      <c r="G1399">
        <f t="shared" si="280"/>
        <v>1620.3725517138801</v>
      </c>
      <c r="AC1399" t="str">
        <f t="shared" si="276"/>
        <v>8425_Professions intermédiaires administratives de la Fonction Publique_1</v>
      </c>
      <c r="AD1399" t="str">
        <f>INDEX(PDC!$I$1:$L$33,MATCH('RP2016'!AF1399,PDC!I:I,0),MATCH(PDC!$K$1,PDC!$I$1:$L$1,0))</f>
        <v>Professions intermédiaires administratives de la Fonction Publique</v>
      </c>
      <c r="AE1399" t="s">
        <v>199</v>
      </c>
      <c r="AF1399" t="s">
        <v>278</v>
      </c>
      <c r="AG1399" t="s">
        <v>169</v>
      </c>
      <c r="AH1399" s="58">
        <v>25.7890018253193</v>
      </c>
      <c r="AI1399">
        <f t="shared" si="277"/>
        <v>25.7890018253193</v>
      </c>
      <c r="BE1399" t="str">
        <f t="shared" si="278"/>
        <v>8407_OQ_TPTotal Hommes_SEXE1</v>
      </c>
      <c r="BF1399">
        <v>1</v>
      </c>
      <c r="BG1399" s="77" t="s">
        <v>345</v>
      </c>
      <c r="BH1399" t="s">
        <v>321</v>
      </c>
      <c r="BI1399" t="s">
        <v>131</v>
      </c>
      <c r="BJ1399" s="61">
        <v>4509.6427807289501</v>
      </c>
      <c r="BK1399" s="61">
        <f t="shared" si="279"/>
        <v>4509.6427807289501</v>
      </c>
    </row>
    <row r="1400" spans="1:63" x14ac:dyDescent="0.35">
      <c r="A1400" t="str">
        <f t="shared" si="275"/>
        <v>8417_Métallurgie et fabrication de produits métalliques à l'exception des machines et des équipements_2</v>
      </c>
      <c r="B1400" t="str">
        <f>INDEX(PDC!$F$1:$G$40,MATCH('RP2016'!C1400,PDC!F:F,0),MATCH(PDC!$G$1,PDC!$F$1:$G$1,0))</f>
        <v>Métallurgie et fabrication de produits métalliques à l'exception des machines et des équipements</v>
      </c>
      <c r="C1400" t="s">
        <v>208</v>
      </c>
      <c r="D1400" t="s">
        <v>151</v>
      </c>
      <c r="E1400" t="s">
        <v>200</v>
      </c>
      <c r="F1400" s="58">
        <v>677.34671629118202</v>
      </c>
      <c r="G1400">
        <f t="shared" si="280"/>
        <v>677.34671629118202</v>
      </c>
      <c r="AC1400" t="str">
        <f t="shared" si="276"/>
        <v>8425_Professions intermédiaires administratives de la Fonction Publique_2</v>
      </c>
      <c r="AD1400" t="str">
        <f>INDEX(PDC!$I$1:$L$33,MATCH('RP2016'!AF1400,PDC!I:I,0),MATCH(PDC!$K$1,PDC!$I$1:$L$1,0))</f>
        <v>Professions intermédiaires administratives de la Fonction Publique</v>
      </c>
      <c r="AE1400" t="s">
        <v>200</v>
      </c>
      <c r="AF1400" t="s">
        <v>278</v>
      </c>
      <c r="AG1400" t="s">
        <v>169</v>
      </c>
      <c r="AH1400" s="58">
        <v>48.0945718162899</v>
      </c>
      <c r="AI1400">
        <f t="shared" si="277"/>
        <v>48.0945718162899</v>
      </c>
      <c r="BE1400" t="str">
        <f t="shared" si="278"/>
        <v>8407_RU_TPTotal Hommes_SEXE1</v>
      </c>
      <c r="BF1400">
        <v>1</v>
      </c>
      <c r="BG1400" s="77" t="s">
        <v>345</v>
      </c>
      <c r="BH1400" t="s">
        <v>322</v>
      </c>
      <c r="BI1400" t="s">
        <v>131</v>
      </c>
      <c r="BJ1400" s="61">
        <v>1595.7601250903199</v>
      </c>
      <c r="BK1400" s="61">
        <f t="shared" si="279"/>
        <v>1595.7601250903199</v>
      </c>
    </row>
    <row r="1401" spans="1:63" x14ac:dyDescent="0.35">
      <c r="A1401" t="str">
        <f t="shared" si="275"/>
        <v>8417_Fabrication de produits informatiques, électroniques et optiques_1</v>
      </c>
      <c r="B1401" t="str">
        <f>INDEX(PDC!$F$1:$G$40,MATCH('RP2016'!C1401,PDC!F:F,0),MATCH(PDC!$G$1,PDC!$F$1:$G$1,0))</f>
        <v>Fabrication de produits informatiques, électroniques et optiques</v>
      </c>
      <c r="C1401" t="s">
        <v>209</v>
      </c>
      <c r="D1401" t="s">
        <v>151</v>
      </c>
      <c r="E1401" t="s">
        <v>199</v>
      </c>
      <c r="F1401" s="58">
        <v>6.0037359474602603</v>
      </c>
      <c r="G1401">
        <f t="shared" si="280"/>
        <v>6.0037359474602603</v>
      </c>
      <c r="AC1401" t="str">
        <f t="shared" si="276"/>
        <v>8425_Professions intermédiaires administratives et commerciales des entreprises_1</v>
      </c>
      <c r="AD1401" t="str">
        <f>INDEX(PDC!$I$1:$L$33,MATCH('RP2016'!AF1401,PDC!I:I,0),MATCH(PDC!$K$1,PDC!$I$1:$L$1,0))</f>
        <v>Professions intermédiaires administratives et commerciales des entreprises</v>
      </c>
      <c r="AE1401" t="s">
        <v>199</v>
      </c>
      <c r="AF1401" t="s">
        <v>279</v>
      </c>
      <c r="AG1401" t="s">
        <v>169</v>
      </c>
      <c r="AH1401" s="58">
        <v>537.57549939212697</v>
      </c>
      <c r="AI1401">
        <f t="shared" si="277"/>
        <v>537.57549939212697</v>
      </c>
      <c r="BE1401" t="str">
        <f t="shared" si="278"/>
        <v>8408_AZ_TPTotal Hommes_SEXE1</v>
      </c>
      <c r="BF1401">
        <v>1</v>
      </c>
      <c r="BG1401" s="77" t="s">
        <v>345</v>
      </c>
      <c r="BH1401" t="s">
        <v>198</v>
      </c>
      <c r="BI1401" t="s">
        <v>133</v>
      </c>
      <c r="BJ1401" s="61">
        <v>919.07079313149995</v>
      </c>
      <c r="BK1401" s="61">
        <f t="shared" si="279"/>
        <v>919.07079313149995</v>
      </c>
    </row>
    <row r="1402" spans="1:63" x14ac:dyDescent="0.35">
      <c r="A1402" t="str">
        <f t="shared" si="275"/>
        <v>8417_Fabrication de produits informatiques, électroniques et optiques_2</v>
      </c>
      <c r="B1402" t="str">
        <f>INDEX(PDC!$F$1:$G$40,MATCH('RP2016'!C1402,PDC!F:F,0),MATCH(PDC!$G$1,PDC!$F$1:$G$1,0))</f>
        <v>Fabrication de produits informatiques, électroniques et optiques</v>
      </c>
      <c r="C1402" t="s">
        <v>209</v>
      </c>
      <c r="D1402" t="s">
        <v>151</v>
      </c>
      <c r="E1402" t="s">
        <v>200</v>
      </c>
      <c r="F1402" s="58">
        <v>30.2878704559675</v>
      </c>
      <c r="G1402">
        <f t="shared" si="280"/>
        <v>30.2878704559675</v>
      </c>
      <c r="AC1402" t="str">
        <f t="shared" si="276"/>
        <v>8425_Professions intermédiaires administratives et commerciales des entreprises_2</v>
      </c>
      <c r="AD1402" t="str">
        <f>INDEX(PDC!$I$1:$L$33,MATCH('RP2016'!AF1402,PDC!I:I,0),MATCH(PDC!$K$1,PDC!$I$1:$L$1,0))</f>
        <v>Professions intermédiaires administratives et commerciales des entreprises</v>
      </c>
      <c r="AE1402" t="s">
        <v>200</v>
      </c>
      <c r="AF1402" t="s">
        <v>279</v>
      </c>
      <c r="AG1402" t="s">
        <v>169</v>
      </c>
      <c r="AH1402" s="58">
        <v>959.17555053329295</v>
      </c>
      <c r="AI1402">
        <f t="shared" si="277"/>
        <v>959.17555053329295</v>
      </c>
      <c r="BE1402" t="str">
        <f t="shared" si="278"/>
        <v>8408_C1_TPTotal Hommes_SEXE1</v>
      </c>
      <c r="BF1402">
        <v>1</v>
      </c>
      <c r="BG1402" s="77" t="s">
        <v>345</v>
      </c>
      <c r="BH1402" t="s">
        <v>314</v>
      </c>
      <c r="BI1402" t="s">
        <v>133</v>
      </c>
      <c r="BJ1402" s="61">
        <v>2627.12969900198</v>
      </c>
      <c r="BK1402" s="61">
        <f t="shared" si="279"/>
        <v>2627.12969900198</v>
      </c>
    </row>
    <row r="1403" spans="1:63" x14ac:dyDescent="0.35">
      <c r="A1403" t="str">
        <f t="shared" si="275"/>
        <v>8417_Fabrication d'équipements électriques_1</v>
      </c>
      <c r="B1403" t="str">
        <f>INDEX(PDC!$F$1:$G$40,MATCH('RP2016'!C1403,PDC!F:F,0),MATCH(PDC!$G$1,PDC!$F$1:$G$1,0))</f>
        <v>Fabrication d'équipements électriques</v>
      </c>
      <c r="C1403" t="s">
        <v>210</v>
      </c>
      <c r="D1403" t="s">
        <v>151</v>
      </c>
      <c r="E1403" t="s">
        <v>199</v>
      </c>
      <c r="F1403" s="58">
        <v>141.43328150963299</v>
      </c>
      <c r="G1403">
        <f t="shared" si="280"/>
        <v>141.43328150963299</v>
      </c>
      <c r="AC1403" t="str">
        <f t="shared" si="276"/>
        <v>8425_Techniciens_1</v>
      </c>
      <c r="AD1403" t="str">
        <f>INDEX(PDC!$I$1:$L$33,MATCH('RP2016'!AF1403,PDC!I:I,0),MATCH(PDC!$K$1,PDC!$I$1:$L$1,0))</f>
        <v>Techniciens</v>
      </c>
      <c r="AE1403" t="s">
        <v>199</v>
      </c>
      <c r="AF1403" t="s">
        <v>280</v>
      </c>
      <c r="AG1403" t="s">
        <v>169</v>
      </c>
      <c r="AH1403" s="58">
        <v>1537.8097992657799</v>
      </c>
      <c r="AI1403">
        <f t="shared" si="277"/>
        <v>1537.8097992657799</v>
      </c>
      <c r="BE1403" t="str">
        <f t="shared" si="278"/>
        <v>8408_C3_TPTotal Hommes_SEXE1</v>
      </c>
      <c r="BF1403">
        <v>1</v>
      </c>
      <c r="BG1403" s="77" t="s">
        <v>345</v>
      </c>
      <c r="BH1403" t="s">
        <v>315</v>
      </c>
      <c r="BI1403" t="s">
        <v>133</v>
      </c>
      <c r="BJ1403" s="61">
        <v>1042.3043484744501</v>
      </c>
      <c r="BK1403" s="61">
        <f t="shared" si="279"/>
        <v>1042.3043484744501</v>
      </c>
    </row>
    <row r="1404" spans="1:63" x14ac:dyDescent="0.35">
      <c r="A1404" t="str">
        <f t="shared" si="275"/>
        <v>8417_Fabrication d'équipements électriques_2</v>
      </c>
      <c r="B1404" t="str">
        <f>INDEX(PDC!$F$1:$G$40,MATCH('RP2016'!C1404,PDC!F:F,0),MATCH(PDC!$G$1,PDC!$F$1:$G$1,0))</f>
        <v>Fabrication d'équipements électriques</v>
      </c>
      <c r="C1404" t="s">
        <v>210</v>
      </c>
      <c r="D1404" t="s">
        <v>151</v>
      </c>
      <c r="E1404" t="s">
        <v>200</v>
      </c>
      <c r="F1404" s="58">
        <v>42.1109127955419</v>
      </c>
      <c r="G1404">
        <f t="shared" si="280"/>
        <v>42.1109127955419</v>
      </c>
      <c r="AC1404" t="str">
        <f t="shared" si="276"/>
        <v>8425_Techniciens_2</v>
      </c>
      <c r="AD1404" t="str">
        <f>INDEX(PDC!$I$1:$L$33,MATCH('RP2016'!AF1404,PDC!I:I,0),MATCH(PDC!$K$1,PDC!$I$1:$L$1,0))</f>
        <v>Techniciens</v>
      </c>
      <c r="AE1404" t="s">
        <v>200</v>
      </c>
      <c r="AF1404" t="s">
        <v>280</v>
      </c>
      <c r="AG1404" t="s">
        <v>169</v>
      </c>
      <c r="AH1404" s="58">
        <v>210.605962578343</v>
      </c>
      <c r="AI1404">
        <f t="shared" si="277"/>
        <v>210.605962578343</v>
      </c>
      <c r="BE1404" t="str">
        <f t="shared" si="278"/>
        <v>8408_C4_TPTotal Hommes_SEXE1</v>
      </c>
      <c r="BF1404">
        <v>1</v>
      </c>
      <c r="BG1404" s="77" t="s">
        <v>345</v>
      </c>
      <c r="BH1404" t="s">
        <v>316</v>
      </c>
      <c r="BI1404" t="s">
        <v>133</v>
      </c>
      <c r="BJ1404" s="61">
        <v>463.89524944512198</v>
      </c>
      <c r="BK1404" s="61">
        <f t="shared" si="279"/>
        <v>463.89524944512198</v>
      </c>
    </row>
    <row r="1405" spans="1:63" x14ac:dyDescent="0.35">
      <c r="A1405" t="str">
        <f t="shared" si="275"/>
        <v>8417_Fabrication de machines et équipements n.c.a._1</v>
      </c>
      <c r="B1405" t="str">
        <f>INDEX(PDC!$F$1:$G$40,MATCH('RP2016'!C1405,PDC!F:F,0),MATCH(PDC!$G$1,PDC!$F$1:$G$1,0))</f>
        <v>Fabrication de machines et équipements n.c.a.</v>
      </c>
      <c r="C1405" t="s">
        <v>211</v>
      </c>
      <c r="D1405" t="s">
        <v>151</v>
      </c>
      <c r="E1405" t="s">
        <v>199</v>
      </c>
      <c r="F1405" s="58">
        <v>93.740637635934903</v>
      </c>
      <c r="G1405">
        <f t="shared" si="280"/>
        <v>93.740637635934903</v>
      </c>
      <c r="AC1405" t="str">
        <f t="shared" si="276"/>
        <v>8425_Contremaîtres, agents de maîtrise_1</v>
      </c>
      <c r="AD1405" t="str">
        <f>INDEX(PDC!$I$1:$L$33,MATCH('RP2016'!AF1405,PDC!I:I,0),MATCH(PDC!$K$1,PDC!$I$1:$L$1,0))</f>
        <v>Contremaîtres, agents de maîtrise</v>
      </c>
      <c r="AE1405" t="s">
        <v>199</v>
      </c>
      <c r="AF1405" t="s">
        <v>281</v>
      </c>
      <c r="AG1405" t="s">
        <v>169</v>
      </c>
      <c r="AH1405" s="58">
        <v>458.736419060674</v>
      </c>
      <c r="AI1405">
        <f t="shared" si="277"/>
        <v>458.736419060674</v>
      </c>
      <c r="BE1405" t="str">
        <f t="shared" si="278"/>
        <v>8408_C5_TPTotal Hommes_SEXE1</v>
      </c>
      <c r="BF1405">
        <v>1</v>
      </c>
      <c r="BG1405" s="77" t="s">
        <v>345</v>
      </c>
      <c r="BH1405" t="s">
        <v>317</v>
      </c>
      <c r="BI1405" t="s">
        <v>133</v>
      </c>
      <c r="BJ1405" s="61">
        <v>12654.210192729801</v>
      </c>
      <c r="BK1405" s="61">
        <f t="shared" si="279"/>
        <v>12654.210192729801</v>
      </c>
    </row>
    <row r="1406" spans="1:63" x14ac:dyDescent="0.35">
      <c r="A1406" t="str">
        <f t="shared" si="275"/>
        <v>8417_Fabrication de machines et équipements n.c.a._2</v>
      </c>
      <c r="B1406" t="str">
        <f>INDEX(PDC!$F$1:$G$40,MATCH('RP2016'!C1406,PDC!F:F,0),MATCH(PDC!$G$1,PDC!$F$1:$G$1,0))</f>
        <v>Fabrication de machines et équipements n.c.a.</v>
      </c>
      <c r="C1406" t="s">
        <v>211</v>
      </c>
      <c r="D1406" t="s">
        <v>151</v>
      </c>
      <c r="E1406" t="s">
        <v>200</v>
      </c>
      <c r="F1406" s="58">
        <v>26.438185645997098</v>
      </c>
      <c r="G1406">
        <f t="shared" si="280"/>
        <v>26.438185645997098</v>
      </c>
      <c r="AC1406" t="str">
        <f t="shared" si="276"/>
        <v>8425_Contremaîtres, agents de maîtrise_2</v>
      </c>
      <c r="AD1406" t="str">
        <f>INDEX(PDC!$I$1:$L$33,MATCH('RP2016'!AF1406,PDC!I:I,0),MATCH(PDC!$K$1,PDC!$I$1:$L$1,0))</f>
        <v>Contremaîtres, agents de maîtrise</v>
      </c>
      <c r="AE1406" t="s">
        <v>200</v>
      </c>
      <c r="AF1406" t="s">
        <v>281</v>
      </c>
      <c r="AG1406" t="s">
        <v>169</v>
      </c>
      <c r="AH1406" s="58">
        <v>55.910798427670699</v>
      </c>
      <c r="AI1406">
        <f t="shared" si="277"/>
        <v>55.910798427670699</v>
      </c>
      <c r="BE1406" t="str">
        <f t="shared" si="278"/>
        <v>8408_DE_TPTotal Hommes_SEXE1</v>
      </c>
      <c r="BF1406">
        <v>1</v>
      </c>
      <c r="BG1406" s="77" t="s">
        <v>345</v>
      </c>
      <c r="BH1406" t="s">
        <v>318</v>
      </c>
      <c r="BI1406" t="s">
        <v>133</v>
      </c>
      <c r="BJ1406" s="61">
        <v>2100.1236282387499</v>
      </c>
      <c r="BK1406" s="61">
        <f t="shared" si="279"/>
        <v>2100.1236282387499</v>
      </c>
    </row>
    <row r="1407" spans="1:63" x14ac:dyDescent="0.35">
      <c r="A1407" t="str">
        <f t="shared" si="275"/>
        <v>8417_Fabrication de matériels de transport_1</v>
      </c>
      <c r="B1407" t="str">
        <f>INDEX(PDC!$F$1:$G$40,MATCH('RP2016'!C1407,PDC!F:F,0),MATCH(PDC!$G$1,PDC!$F$1:$G$1,0))</f>
        <v>Fabrication de matériels de transport</v>
      </c>
      <c r="C1407" t="s">
        <v>212</v>
      </c>
      <c r="D1407" t="s">
        <v>151</v>
      </c>
      <c r="E1407" t="s">
        <v>199</v>
      </c>
      <c r="F1407" s="58">
        <v>94.861599886577494</v>
      </c>
      <c r="G1407">
        <f t="shared" si="280"/>
        <v>94.861599886577494</v>
      </c>
      <c r="AC1407" t="str">
        <f t="shared" si="276"/>
        <v>8425_Employés civils et agents de service de la Fonction Publique_1</v>
      </c>
      <c r="AD1407" t="str">
        <f>INDEX(PDC!$I$1:$L$33,MATCH('RP2016'!AF1407,PDC!I:I,0),MATCH(PDC!$K$1,PDC!$I$1:$L$1,0))</f>
        <v>Employés civils et agents de service de la Fonction Publique</v>
      </c>
      <c r="AE1407" t="s">
        <v>199</v>
      </c>
      <c r="AF1407" t="s">
        <v>282</v>
      </c>
      <c r="AG1407" t="s">
        <v>169</v>
      </c>
      <c r="AH1407" s="58">
        <v>96.789766867717205</v>
      </c>
      <c r="AI1407">
        <f t="shared" si="277"/>
        <v>96.789766867717205</v>
      </c>
      <c r="BE1407" t="str">
        <f t="shared" si="278"/>
        <v>8408_FZ_TPTotal Hommes_SEXE1</v>
      </c>
      <c r="BF1407">
        <v>1</v>
      </c>
      <c r="BG1407" s="77" t="s">
        <v>345</v>
      </c>
      <c r="BH1407" t="s">
        <v>216</v>
      </c>
      <c r="BI1407" t="s">
        <v>133</v>
      </c>
      <c r="BJ1407" s="61">
        <v>9327.2970902745692</v>
      </c>
      <c r="BK1407" s="61">
        <f t="shared" si="279"/>
        <v>9327.2970902745692</v>
      </c>
    </row>
    <row r="1408" spans="1:63" x14ac:dyDescent="0.35">
      <c r="A1408" t="str">
        <f t="shared" si="275"/>
        <v>8417_Fabrication de matériels de transport_2</v>
      </c>
      <c r="B1408" t="str">
        <f>INDEX(PDC!$F$1:$G$40,MATCH('RP2016'!C1408,PDC!F:F,0),MATCH(PDC!$G$1,PDC!$F$1:$G$1,0))</f>
        <v>Fabrication de matériels de transport</v>
      </c>
      <c r="C1408" t="s">
        <v>212</v>
      </c>
      <c r="D1408" t="s">
        <v>151</v>
      </c>
      <c r="E1408" t="s">
        <v>200</v>
      </c>
      <c r="F1408" s="58">
        <v>24.9491271180522</v>
      </c>
      <c r="G1408">
        <f t="shared" si="280"/>
        <v>24.9491271180522</v>
      </c>
      <c r="AC1408" t="str">
        <f t="shared" si="276"/>
        <v>8425_Employés civils et agents de service de la Fonction Publique_2</v>
      </c>
      <c r="AD1408" t="str">
        <f>INDEX(PDC!$I$1:$L$33,MATCH('RP2016'!AF1408,PDC!I:I,0),MATCH(PDC!$K$1,PDC!$I$1:$L$1,0))</f>
        <v>Employés civils et agents de service de la Fonction Publique</v>
      </c>
      <c r="AE1408" t="s">
        <v>200</v>
      </c>
      <c r="AF1408" t="s">
        <v>282</v>
      </c>
      <c r="AG1408" t="s">
        <v>169</v>
      </c>
      <c r="AH1408" s="58">
        <v>659.94113410282796</v>
      </c>
      <c r="AI1408">
        <f t="shared" si="277"/>
        <v>659.94113410282796</v>
      </c>
      <c r="BE1408" t="str">
        <f t="shared" si="278"/>
        <v>8408_GZ_TPTotal Hommes_SEXE1</v>
      </c>
      <c r="BF1408">
        <v>1</v>
      </c>
      <c r="BG1408" s="77" t="s">
        <v>345</v>
      </c>
      <c r="BH1408" t="s">
        <v>217</v>
      </c>
      <c r="BI1408" t="s">
        <v>133</v>
      </c>
      <c r="BJ1408" s="61">
        <v>11281.9548110257</v>
      </c>
      <c r="BK1408" s="61">
        <f t="shared" si="279"/>
        <v>11281.9548110257</v>
      </c>
    </row>
    <row r="1409" spans="1:63" x14ac:dyDescent="0.35">
      <c r="A1409" t="str">
        <f t="shared" si="275"/>
        <v>8417_Autres industries manufacturières ; réparation et installation de machines et d'équipements_1</v>
      </c>
      <c r="B1409" t="str">
        <f>INDEX(PDC!$F$1:$G$40,MATCH('RP2016'!C1409,PDC!F:F,0),MATCH(PDC!$G$1,PDC!$F$1:$G$1,0))</f>
        <v>Autres industries manufacturières ; réparation et installation de machines et d'équipements</v>
      </c>
      <c r="C1409" t="s">
        <v>213</v>
      </c>
      <c r="D1409" t="s">
        <v>151</v>
      </c>
      <c r="E1409" t="s">
        <v>199</v>
      </c>
      <c r="F1409" s="58">
        <v>212.80374552271701</v>
      </c>
      <c r="G1409">
        <f t="shared" ref="G1409:G1411" si="281">F1409</f>
        <v>212.80374552271701</v>
      </c>
      <c r="AC1409" t="str">
        <f t="shared" si="276"/>
        <v>8425_Policiers et militaires_1</v>
      </c>
      <c r="AD1409" t="str">
        <f>INDEX(PDC!$I$1:$L$33,MATCH('RP2016'!AF1409,PDC!I:I,0),MATCH(PDC!$K$1,PDC!$I$1:$L$1,0))</f>
        <v>Policiers et militaires</v>
      </c>
      <c r="AE1409" t="s">
        <v>199</v>
      </c>
      <c r="AF1409" t="s">
        <v>283</v>
      </c>
      <c r="AG1409" t="s">
        <v>169</v>
      </c>
      <c r="AH1409" s="58">
        <v>62.488387259093003</v>
      </c>
      <c r="AI1409">
        <f t="shared" si="277"/>
        <v>62.488387259093003</v>
      </c>
      <c r="BE1409" t="str">
        <f t="shared" si="278"/>
        <v>8408_HZ_TPTotal Hommes_SEXE1</v>
      </c>
      <c r="BF1409">
        <v>1</v>
      </c>
      <c r="BG1409" s="77" t="s">
        <v>345</v>
      </c>
      <c r="BH1409" t="s">
        <v>218</v>
      </c>
      <c r="BI1409" t="s">
        <v>133</v>
      </c>
      <c r="BJ1409" s="61">
        <v>7272.5369123518603</v>
      </c>
      <c r="BK1409" s="61">
        <f t="shared" si="279"/>
        <v>7272.5369123518603</v>
      </c>
    </row>
    <row r="1410" spans="1:63" x14ac:dyDescent="0.35">
      <c r="A1410" t="str">
        <f t="shared" si="275"/>
        <v>8417_Autres industries manufacturières ; réparation et installation de machines et d'équipements_2</v>
      </c>
      <c r="B1410" t="str">
        <f>INDEX(PDC!$F$1:$G$40,MATCH('RP2016'!C1410,PDC!F:F,0),MATCH(PDC!$G$1,PDC!$F$1:$G$1,0))</f>
        <v>Autres industries manufacturières ; réparation et installation de machines et d'équipements</v>
      </c>
      <c r="C1410" t="s">
        <v>213</v>
      </c>
      <c r="D1410" t="s">
        <v>151</v>
      </c>
      <c r="E1410" t="s">
        <v>200</v>
      </c>
      <c r="F1410" s="58">
        <v>81.808206073963305</v>
      </c>
      <c r="G1410">
        <f t="shared" si="281"/>
        <v>81.808206073963305</v>
      </c>
      <c r="AC1410" t="str">
        <f t="shared" si="276"/>
        <v>8425_Policiers et militaires_2</v>
      </c>
      <c r="AD1410" t="str">
        <f>INDEX(PDC!$I$1:$L$33,MATCH('RP2016'!AF1410,PDC!I:I,0),MATCH(PDC!$K$1,PDC!$I$1:$L$1,0))</f>
        <v>Policiers et militaires</v>
      </c>
      <c r="AE1410" t="s">
        <v>200</v>
      </c>
      <c r="AF1410" t="s">
        <v>283</v>
      </c>
      <c r="AG1410" t="s">
        <v>169</v>
      </c>
      <c r="AH1410" s="58">
        <v>8.86450566313321</v>
      </c>
      <c r="AI1410">
        <f t="shared" si="277"/>
        <v>8.86450566313321</v>
      </c>
      <c r="BE1410" t="str">
        <f t="shared" si="278"/>
        <v>8408_IZ_TPTotal Hommes_SEXE1</v>
      </c>
      <c r="BF1410">
        <v>1</v>
      </c>
      <c r="BG1410" s="77" t="s">
        <v>345</v>
      </c>
      <c r="BH1410" t="s">
        <v>219</v>
      </c>
      <c r="BI1410" t="s">
        <v>133</v>
      </c>
      <c r="BJ1410" s="61">
        <v>2822.4512115523298</v>
      </c>
      <c r="BK1410" s="61">
        <f t="shared" si="279"/>
        <v>2822.4512115523298</v>
      </c>
    </row>
    <row r="1411" spans="1:63" x14ac:dyDescent="0.35">
      <c r="A1411" t="str">
        <f t="shared" si="275"/>
        <v>8417_Production et distribution d'électricité, de gaz, de vapeur et d'air conditionné_1</v>
      </c>
      <c r="B1411" t="str">
        <f>INDEX(PDC!$F$1:$G$40,MATCH('RP2016'!C1411,PDC!F:F,0),MATCH(PDC!$G$1,PDC!$F$1:$G$1,0))</f>
        <v>Production et distribution d'électricité, de gaz, de vapeur et d'air conditionné</v>
      </c>
      <c r="C1411" t="s">
        <v>214</v>
      </c>
      <c r="D1411" t="s">
        <v>151</v>
      </c>
      <c r="E1411" t="s">
        <v>199</v>
      </c>
      <c r="F1411" s="58">
        <v>25.563877236625999</v>
      </c>
      <c r="G1411">
        <f t="shared" si="281"/>
        <v>25.563877236625999</v>
      </c>
      <c r="AC1411" t="str">
        <f t="shared" si="276"/>
        <v>8425_Employés administratifs d'entreprise_1</v>
      </c>
      <c r="AD1411" t="str">
        <f>INDEX(PDC!$I$1:$L$33,MATCH('RP2016'!AF1411,PDC!I:I,0),MATCH(PDC!$K$1,PDC!$I$1:$L$1,0))</f>
        <v>Employés administratifs d'entreprise</v>
      </c>
      <c r="AE1411" t="s">
        <v>199</v>
      </c>
      <c r="AF1411" t="s">
        <v>284</v>
      </c>
      <c r="AG1411" t="s">
        <v>169</v>
      </c>
      <c r="AH1411" s="58">
        <v>193.821004093239</v>
      </c>
      <c r="AI1411">
        <f t="shared" si="277"/>
        <v>193.821004093239</v>
      </c>
      <c r="BE1411" t="str">
        <f t="shared" si="278"/>
        <v>8408_JZ_TPTotal Hommes_SEXE1</v>
      </c>
      <c r="BF1411">
        <v>1</v>
      </c>
      <c r="BG1411" s="77" t="s">
        <v>345</v>
      </c>
      <c r="BH1411" t="s">
        <v>319</v>
      </c>
      <c r="BI1411" t="s">
        <v>133</v>
      </c>
      <c r="BJ1411" s="61">
        <v>3297.7983877961701</v>
      </c>
      <c r="BK1411" s="61">
        <f t="shared" si="279"/>
        <v>3297.7983877961701</v>
      </c>
    </row>
    <row r="1412" spans="1:63" x14ac:dyDescent="0.35">
      <c r="A1412" t="str">
        <f t="shared" ref="A1412:A1475" si="282">D1412&amp;"_"&amp;B1412&amp;"_"&amp;E1412</f>
        <v>8417_Production et distribution d'électricité, de gaz, de vapeur et d'air conditionné_2</v>
      </c>
      <c r="B1412" t="str">
        <f>INDEX(PDC!$F$1:$G$40,MATCH('RP2016'!C1412,PDC!F:F,0),MATCH(PDC!$G$1,PDC!$F$1:$G$1,0))</f>
        <v>Production et distribution d'électricité, de gaz, de vapeur et d'air conditionné</v>
      </c>
      <c r="C1412" t="s">
        <v>214</v>
      </c>
      <c r="D1412" t="s">
        <v>151</v>
      </c>
      <c r="E1412" t="s">
        <v>200</v>
      </c>
      <c r="F1412" s="58">
        <v>2.9933584395800801</v>
      </c>
      <c r="G1412" s="58" t="s">
        <v>242</v>
      </c>
      <c r="H1412" s="58"/>
      <c r="I1412" s="58"/>
      <c r="J1412" s="58"/>
      <c r="AC1412" t="str">
        <f t="shared" si="276"/>
        <v>8425_Employés administratifs d'entreprise_2</v>
      </c>
      <c r="AD1412" t="str">
        <f>INDEX(PDC!$I$1:$L$33,MATCH('RP2016'!AF1412,PDC!I:I,0),MATCH(PDC!$K$1,PDC!$I$1:$L$1,0))</f>
        <v>Employés administratifs d'entreprise</v>
      </c>
      <c r="AE1412" t="s">
        <v>200</v>
      </c>
      <c r="AF1412" t="s">
        <v>284</v>
      </c>
      <c r="AG1412" t="s">
        <v>169</v>
      </c>
      <c r="AH1412" s="58">
        <v>1150.44849571492</v>
      </c>
      <c r="AI1412">
        <f t="shared" si="277"/>
        <v>1150.44849571492</v>
      </c>
      <c r="BE1412" t="str">
        <f t="shared" si="278"/>
        <v>8408_KZ_TPTotal Hommes_SEXE1</v>
      </c>
      <c r="BF1412">
        <v>1</v>
      </c>
      <c r="BG1412" s="77" t="s">
        <v>345</v>
      </c>
      <c r="BH1412" t="s">
        <v>223</v>
      </c>
      <c r="BI1412" t="s">
        <v>133</v>
      </c>
      <c r="BJ1412" s="61">
        <v>1840.71355388543</v>
      </c>
      <c r="BK1412" s="61">
        <f t="shared" si="279"/>
        <v>1840.71355388543</v>
      </c>
    </row>
    <row r="1413" spans="1:63" x14ac:dyDescent="0.35">
      <c r="A1413" t="str">
        <f t="shared" si="282"/>
        <v>8417_Production et distribution d'eau ; assainissement, gestion des déchets et dépollution_1</v>
      </c>
      <c r="B1413" t="str">
        <f>INDEX(PDC!$F$1:$G$40,MATCH('RP2016'!C1413,PDC!F:F,0),MATCH(PDC!$G$1,PDC!$F$1:$G$1,0))</f>
        <v>Production et distribution d'eau ; assainissement, gestion des déchets et dépollution</v>
      </c>
      <c r="C1413" t="s">
        <v>215</v>
      </c>
      <c r="D1413" t="s">
        <v>151</v>
      </c>
      <c r="E1413" t="s">
        <v>199</v>
      </c>
      <c r="F1413" s="58">
        <v>102.11847911741</v>
      </c>
      <c r="G1413">
        <f t="shared" ref="G1413:G1424" si="283">F1413</f>
        <v>102.11847911741</v>
      </c>
      <c r="AC1413" t="str">
        <f t="shared" ref="AC1413:AC1476" si="284">AG1413&amp;"_"&amp;AD1413&amp;"_"&amp;AE1413</f>
        <v>8425_Employés de commerce_1</v>
      </c>
      <c r="AD1413" t="str">
        <f>INDEX(PDC!$I$1:$L$33,MATCH('RP2016'!AF1413,PDC!I:I,0),MATCH(PDC!$K$1,PDC!$I$1:$L$1,0))</f>
        <v>Employés de commerce</v>
      </c>
      <c r="AE1413" t="s">
        <v>199</v>
      </c>
      <c r="AF1413" t="s">
        <v>285</v>
      </c>
      <c r="AG1413" t="s">
        <v>169</v>
      </c>
      <c r="AH1413" s="58">
        <v>219.168312163976</v>
      </c>
      <c r="AI1413">
        <f t="shared" ref="AI1413:AI1476" si="285">IF(AH1413&lt;5,"(s)",AH1413)</f>
        <v>219.168312163976</v>
      </c>
      <c r="BE1413" t="str">
        <f t="shared" ref="BE1413:BE1476" si="286">BI1413&amp;"_"&amp;BH1413&amp;"_TP"&amp;BG1413&amp;"_SEXE"&amp;BF1413</f>
        <v>8408_LZ_TPTotal Hommes_SEXE1</v>
      </c>
      <c r="BF1413">
        <v>1</v>
      </c>
      <c r="BG1413" s="77" t="s">
        <v>345</v>
      </c>
      <c r="BH1413" t="s">
        <v>224</v>
      </c>
      <c r="BI1413" t="s">
        <v>133</v>
      </c>
      <c r="BJ1413" s="61">
        <v>781.22142780969602</v>
      </c>
      <c r="BK1413" s="61">
        <f t="shared" ref="BK1413:BK1476" si="287">IF(BJ1413&lt;5,"(s)",BJ1413)</f>
        <v>781.22142780969602</v>
      </c>
    </row>
    <row r="1414" spans="1:63" x14ac:dyDescent="0.35">
      <c r="A1414" t="str">
        <f t="shared" si="282"/>
        <v>8417_Production et distribution d'eau ; assainissement, gestion des déchets et dépollution_2</v>
      </c>
      <c r="B1414" t="str">
        <f>INDEX(PDC!$F$1:$G$40,MATCH('RP2016'!C1414,PDC!F:F,0),MATCH(PDC!$G$1,PDC!$F$1:$G$1,0))</f>
        <v>Production et distribution d'eau ; assainissement, gestion des déchets et dépollution</v>
      </c>
      <c r="C1414" t="s">
        <v>215</v>
      </c>
      <c r="D1414" t="s">
        <v>151</v>
      </c>
      <c r="E1414" t="s">
        <v>200</v>
      </c>
      <c r="F1414" s="58">
        <v>23.4450476293589</v>
      </c>
      <c r="G1414">
        <f t="shared" si="283"/>
        <v>23.4450476293589</v>
      </c>
      <c r="AC1414" t="str">
        <f t="shared" si="284"/>
        <v>8425_Employés de commerce_2</v>
      </c>
      <c r="AD1414" t="str">
        <f>INDEX(PDC!$I$1:$L$33,MATCH('RP2016'!AF1414,PDC!I:I,0),MATCH(PDC!$K$1,PDC!$I$1:$L$1,0))</f>
        <v>Employés de commerce</v>
      </c>
      <c r="AE1414" t="s">
        <v>200</v>
      </c>
      <c r="AF1414" t="s">
        <v>285</v>
      </c>
      <c r="AG1414" t="s">
        <v>169</v>
      </c>
      <c r="AH1414" s="58">
        <v>909.37076448235302</v>
      </c>
      <c r="AI1414">
        <f t="shared" si="285"/>
        <v>909.37076448235302</v>
      </c>
      <c r="BE1414" t="str">
        <f t="shared" si="286"/>
        <v>8408_MN_TPTotal Hommes_SEXE1</v>
      </c>
      <c r="BF1414">
        <v>1</v>
      </c>
      <c r="BG1414" s="77" t="s">
        <v>345</v>
      </c>
      <c r="BH1414" t="s">
        <v>320</v>
      </c>
      <c r="BI1414" t="s">
        <v>133</v>
      </c>
      <c r="BJ1414" s="61">
        <v>10267.992812361699</v>
      </c>
      <c r="BK1414" s="61">
        <f t="shared" si="287"/>
        <v>10267.992812361699</v>
      </c>
    </row>
    <row r="1415" spans="1:63" x14ac:dyDescent="0.35">
      <c r="A1415" t="str">
        <f t="shared" si="282"/>
        <v>8417_Construction _1</v>
      </c>
      <c r="B1415" t="str">
        <f>INDEX(PDC!$F$1:$G$40,MATCH('RP2016'!C1415,PDC!F:F,0),MATCH(PDC!$G$1,PDC!$F$1:$G$1,0))</f>
        <v xml:space="preserve">Construction </v>
      </c>
      <c r="C1415" t="s">
        <v>216</v>
      </c>
      <c r="D1415" t="s">
        <v>151</v>
      </c>
      <c r="E1415" t="s">
        <v>199</v>
      </c>
      <c r="F1415" s="58">
        <v>1169.5771788024299</v>
      </c>
      <c r="G1415">
        <f t="shared" si="283"/>
        <v>1169.5771788024299</v>
      </c>
      <c r="AC1415" t="str">
        <f t="shared" si="284"/>
        <v>8425_Personnels des services directs aux particuliers_1</v>
      </c>
      <c r="AD1415" t="str">
        <f>INDEX(PDC!$I$1:$L$33,MATCH('RP2016'!AF1415,PDC!I:I,0),MATCH(PDC!$K$1,PDC!$I$1:$L$1,0))</f>
        <v>Personnels des services directs aux particuliers</v>
      </c>
      <c r="AE1415" t="s">
        <v>199</v>
      </c>
      <c r="AF1415" t="s">
        <v>286</v>
      </c>
      <c r="AG1415" t="s">
        <v>169</v>
      </c>
      <c r="AH1415" s="58">
        <v>129.08152148012601</v>
      </c>
      <c r="AI1415">
        <f t="shared" si="285"/>
        <v>129.08152148012601</v>
      </c>
      <c r="BE1415" t="str">
        <f t="shared" si="286"/>
        <v>8408_OQ_TPTotal Hommes_SEXE1</v>
      </c>
      <c r="BF1415">
        <v>1</v>
      </c>
      <c r="BG1415" s="77" t="s">
        <v>345</v>
      </c>
      <c r="BH1415" t="s">
        <v>321</v>
      </c>
      <c r="BI1415" t="s">
        <v>133</v>
      </c>
      <c r="BJ1415" s="61">
        <v>9089.2791719803408</v>
      </c>
      <c r="BK1415" s="61">
        <f t="shared" si="287"/>
        <v>9089.2791719803408</v>
      </c>
    </row>
    <row r="1416" spans="1:63" x14ac:dyDescent="0.35">
      <c r="A1416" t="str">
        <f t="shared" si="282"/>
        <v>8417_Construction _2</v>
      </c>
      <c r="B1416" t="str">
        <f>INDEX(PDC!$F$1:$G$40,MATCH('RP2016'!C1416,PDC!F:F,0),MATCH(PDC!$G$1,PDC!$F$1:$G$1,0))</f>
        <v xml:space="preserve">Construction </v>
      </c>
      <c r="C1416" t="s">
        <v>216</v>
      </c>
      <c r="D1416" t="s">
        <v>151</v>
      </c>
      <c r="E1416" t="s">
        <v>200</v>
      </c>
      <c r="F1416" s="58">
        <v>171.977170620468</v>
      </c>
      <c r="G1416">
        <f t="shared" si="283"/>
        <v>171.977170620468</v>
      </c>
      <c r="AC1416" t="str">
        <f t="shared" si="284"/>
        <v>8425_Personnels des services directs aux particuliers_2</v>
      </c>
      <c r="AD1416" t="str">
        <f>INDEX(PDC!$I$1:$L$33,MATCH('RP2016'!AF1416,PDC!I:I,0),MATCH(PDC!$K$1,PDC!$I$1:$L$1,0))</f>
        <v>Personnels des services directs aux particuliers</v>
      </c>
      <c r="AE1416" t="s">
        <v>200</v>
      </c>
      <c r="AF1416" t="s">
        <v>286</v>
      </c>
      <c r="AG1416" t="s">
        <v>169</v>
      </c>
      <c r="AH1416" s="58">
        <v>732.61852867359505</v>
      </c>
      <c r="AI1416">
        <f t="shared" si="285"/>
        <v>732.61852867359505</v>
      </c>
      <c r="BE1416" t="str">
        <f t="shared" si="286"/>
        <v>8408_RU_TPTotal Hommes_SEXE1</v>
      </c>
      <c r="BF1416">
        <v>1</v>
      </c>
      <c r="BG1416" s="77" t="s">
        <v>345</v>
      </c>
      <c r="BH1416" t="s">
        <v>322</v>
      </c>
      <c r="BI1416" t="s">
        <v>133</v>
      </c>
      <c r="BJ1416" s="61">
        <v>3504.7152431087102</v>
      </c>
      <c r="BK1416" s="61">
        <f t="shared" si="287"/>
        <v>3504.7152431087102</v>
      </c>
    </row>
    <row r="1417" spans="1:63" x14ac:dyDescent="0.35">
      <c r="A1417" t="str">
        <f t="shared" si="282"/>
        <v>8417_Commerce ; réparation d'automobiles et de motocycles_1</v>
      </c>
      <c r="B1417" t="str">
        <f>INDEX(PDC!$F$1:$G$40,MATCH('RP2016'!C1417,PDC!F:F,0),MATCH(PDC!$G$1,PDC!$F$1:$G$1,0))</f>
        <v>Commerce ; réparation d'automobiles et de motocycles</v>
      </c>
      <c r="C1417" t="s">
        <v>217</v>
      </c>
      <c r="D1417" t="s">
        <v>151</v>
      </c>
      <c r="E1417" t="s">
        <v>199</v>
      </c>
      <c r="F1417" s="58">
        <v>1195.47898405091</v>
      </c>
      <c r="G1417">
        <f t="shared" si="283"/>
        <v>1195.47898405091</v>
      </c>
      <c r="AC1417" t="str">
        <f t="shared" si="284"/>
        <v>8425_Ouvriers qualifiés de type industriel_1</v>
      </c>
      <c r="AD1417" t="str">
        <f>INDEX(PDC!$I$1:$L$33,MATCH('RP2016'!AF1417,PDC!I:I,0),MATCH(PDC!$K$1,PDC!$I$1:$L$1,0))</f>
        <v>Ouvriers qualifiés de type industriel</v>
      </c>
      <c r="AE1417" t="s">
        <v>199</v>
      </c>
      <c r="AF1417" t="s">
        <v>287</v>
      </c>
      <c r="AG1417" t="s">
        <v>169</v>
      </c>
      <c r="AH1417" s="58">
        <v>1903.79822440569</v>
      </c>
      <c r="AI1417">
        <f t="shared" si="285"/>
        <v>1903.79822440569</v>
      </c>
      <c r="BE1417" t="str">
        <f t="shared" si="286"/>
        <v>8409_AZ_TPTotal Hommes_SEXE1</v>
      </c>
      <c r="BF1417">
        <v>1</v>
      </c>
      <c r="BG1417" s="77" t="s">
        <v>345</v>
      </c>
      <c r="BH1417" t="s">
        <v>198</v>
      </c>
      <c r="BI1417" t="s">
        <v>135</v>
      </c>
      <c r="BJ1417" s="61">
        <v>356.71409293245301</v>
      </c>
      <c r="BK1417" s="61">
        <f t="shared" si="287"/>
        <v>356.71409293245301</v>
      </c>
    </row>
    <row r="1418" spans="1:63" x14ac:dyDescent="0.35">
      <c r="A1418" t="str">
        <f t="shared" si="282"/>
        <v>8417_Commerce ; réparation d'automobiles et de motocycles_2</v>
      </c>
      <c r="B1418" t="str">
        <f>INDEX(PDC!$F$1:$G$40,MATCH('RP2016'!C1418,PDC!F:F,0),MATCH(PDC!$G$1,PDC!$F$1:$G$1,0))</f>
        <v>Commerce ; réparation d'automobiles et de motocycles</v>
      </c>
      <c r="C1418" t="s">
        <v>217</v>
      </c>
      <c r="D1418" t="s">
        <v>151</v>
      </c>
      <c r="E1418" t="s">
        <v>200</v>
      </c>
      <c r="F1418" s="58">
        <v>1310.5393215056999</v>
      </c>
      <c r="G1418">
        <f t="shared" si="283"/>
        <v>1310.5393215056999</v>
      </c>
      <c r="AC1418" t="str">
        <f t="shared" si="284"/>
        <v>8425_Ouvriers qualifiés de type industriel_2</v>
      </c>
      <c r="AD1418" t="str">
        <f>INDEX(PDC!$I$1:$L$33,MATCH('RP2016'!AF1418,PDC!I:I,0),MATCH(PDC!$K$1,PDC!$I$1:$L$1,0))</f>
        <v>Ouvriers qualifiés de type industriel</v>
      </c>
      <c r="AE1418" t="s">
        <v>200</v>
      </c>
      <c r="AF1418" t="s">
        <v>287</v>
      </c>
      <c r="AG1418" t="s">
        <v>169</v>
      </c>
      <c r="AH1418" s="58">
        <v>682.25790526801597</v>
      </c>
      <c r="AI1418">
        <f t="shared" si="285"/>
        <v>682.25790526801597</v>
      </c>
      <c r="BE1418" t="str">
        <f t="shared" si="286"/>
        <v>8409_C1_TPTotal Hommes_SEXE1</v>
      </c>
      <c r="BF1418">
        <v>1</v>
      </c>
      <c r="BG1418" s="77" t="s">
        <v>345</v>
      </c>
      <c r="BH1418" t="s">
        <v>314</v>
      </c>
      <c r="BI1418" t="s">
        <v>135</v>
      </c>
      <c r="BJ1418" s="61">
        <v>989.618467144497</v>
      </c>
      <c r="BK1418" s="61">
        <f t="shared" si="287"/>
        <v>989.618467144497</v>
      </c>
    </row>
    <row r="1419" spans="1:63" x14ac:dyDescent="0.35">
      <c r="A1419" t="str">
        <f t="shared" si="282"/>
        <v>8417_Transports et entreposage _1</v>
      </c>
      <c r="B1419" t="str">
        <f>INDEX(PDC!$F$1:$G$40,MATCH('RP2016'!C1419,PDC!F:F,0),MATCH(PDC!$G$1,PDC!$F$1:$G$1,0))</f>
        <v xml:space="preserve">Transports et entreposage </v>
      </c>
      <c r="C1419" t="s">
        <v>218</v>
      </c>
      <c r="D1419" t="s">
        <v>151</v>
      </c>
      <c r="E1419" t="s">
        <v>199</v>
      </c>
      <c r="F1419" s="58">
        <v>576.92887635950603</v>
      </c>
      <c r="G1419">
        <f t="shared" si="283"/>
        <v>576.92887635950603</v>
      </c>
      <c r="AC1419" t="str">
        <f t="shared" si="284"/>
        <v>8425_Ouvriers qualifiés de type artisanal_1</v>
      </c>
      <c r="AD1419" t="str">
        <f>INDEX(PDC!$I$1:$L$33,MATCH('RP2016'!AF1419,PDC!I:I,0),MATCH(PDC!$K$1,PDC!$I$1:$L$1,0))</f>
        <v>Ouvriers qualifiés de type artisanal</v>
      </c>
      <c r="AE1419" t="s">
        <v>199</v>
      </c>
      <c r="AF1419" t="s">
        <v>107</v>
      </c>
      <c r="AG1419" t="s">
        <v>169</v>
      </c>
      <c r="AH1419" s="58">
        <v>725.95073673297395</v>
      </c>
      <c r="AI1419">
        <f t="shared" si="285"/>
        <v>725.95073673297395</v>
      </c>
      <c r="BE1419" t="str">
        <f t="shared" si="286"/>
        <v>8409_C2_TPTotal Hommes_SEXE1</v>
      </c>
      <c r="BF1419">
        <v>1</v>
      </c>
      <c r="BG1419" s="77" t="s">
        <v>345</v>
      </c>
      <c r="BH1419" t="s">
        <v>323</v>
      </c>
      <c r="BI1419" t="s">
        <v>135</v>
      </c>
      <c r="BJ1419" s="61">
        <v>70.927806183042904</v>
      </c>
      <c r="BK1419" s="61">
        <f t="shared" si="287"/>
        <v>70.927806183042904</v>
      </c>
    </row>
    <row r="1420" spans="1:63" x14ac:dyDescent="0.35">
      <c r="A1420" t="str">
        <f t="shared" si="282"/>
        <v>8417_Transports et entreposage _2</v>
      </c>
      <c r="B1420" t="str">
        <f>INDEX(PDC!$F$1:$G$40,MATCH('RP2016'!C1420,PDC!F:F,0),MATCH(PDC!$G$1,PDC!$F$1:$G$1,0))</f>
        <v xml:space="preserve">Transports et entreposage </v>
      </c>
      <c r="C1420" t="s">
        <v>218</v>
      </c>
      <c r="D1420" t="s">
        <v>151</v>
      </c>
      <c r="E1420" t="s">
        <v>200</v>
      </c>
      <c r="F1420" s="58">
        <v>262.03030403123199</v>
      </c>
      <c r="G1420">
        <f t="shared" si="283"/>
        <v>262.03030403123199</v>
      </c>
      <c r="AC1420" t="str">
        <f t="shared" si="284"/>
        <v>8425_Ouvriers qualifiés de type artisanal_2</v>
      </c>
      <c r="AD1420" t="str">
        <f>INDEX(PDC!$I$1:$L$33,MATCH('RP2016'!AF1420,PDC!I:I,0),MATCH(PDC!$K$1,PDC!$I$1:$L$1,0))</f>
        <v>Ouvriers qualifiés de type artisanal</v>
      </c>
      <c r="AE1420" t="s">
        <v>200</v>
      </c>
      <c r="AF1420" t="s">
        <v>107</v>
      </c>
      <c r="AG1420" t="s">
        <v>169</v>
      </c>
      <c r="AH1420" s="58">
        <v>131.57602346041901</v>
      </c>
      <c r="AI1420">
        <f t="shared" si="285"/>
        <v>131.57602346041901</v>
      </c>
      <c r="BE1420" t="str">
        <f t="shared" si="286"/>
        <v>8409_C3_TPTotal Hommes_SEXE1</v>
      </c>
      <c r="BF1420">
        <v>1</v>
      </c>
      <c r="BG1420" s="77" t="s">
        <v>345</v>
      </c>
      <c r="BH1420" t="s">
        <v>315</v>
      </c>
      <c r="BI1420" t="s">
        <v>135</v>
      </c>
      <c r="BJ1420" s="61">
        <v>13187.157808812901</v>
      </c>
      <c r="BK1420" s="61">
        <f t="shared" si="287"/>
        <v>13187.157808812901</v>
      </c>
    </row>
    <row r="1421" spans="1:63" x14ac:dyDescent="0.35">
      <c r="A1421" t="str">
        <f t="shared" si="282"/>
        <v>8417_Hébergement et restauration_1</v>
      </c>
      <c r="B1421" t="str">
        <f>INDEX(PDC!$F$1:$G$40,MATCH('RP2016'!C1421,PDC!F:F,0),MATCH(PDC!$G$1,PDC!$F$1:$G$1,0))</f>
        <v>Hébergement et restauration</v>
      </c>
      <c r="C1421" t="s">
        <v>219</v>
      </c>
      <c r="D1421" t="s">
        <v>151</v>
      </c>
      <c r="E1421" t="s">
        <v>199</v>
      </c>
      <c r="F1421" s="58">
        <v>261.85801653078602</v>
      </c>
      <c r="G1421">
        <f t="shared" si="283"/>
        <v>261.85801653078602</v>
      </c>
      <c r="AC1421" t="str">
        <f t="shared" si="284"/>
        <v>8425_Chauffeurs_1</v>
      </c>
      <c r="AD1421" t="str">
        <f>INDEX(PDC!$I$1:$L$33,MATCH('RP2016'!AF1421,PDC!I:I,0),MATCH(PDC!$K$1,PDC!$I$1:$L$1,0))</f>
        <v>Chauffeurs</v>
      </c>
      <c r="AE1421" t="s">
        <v>199</v>
      </c>
      <c r="AF1421" t="s">
        <v>288</v>
      </c>
      <c r="AG1421" t="s">
        <v>169</v>
      </c>
      <c r="AH1421" s="58">
        <v>550.669715030578</v>
      </c>
      <c r="AI1421">
        <f t="shared" si="285"/>
        <v>550.669715030578</v>
      </c>
      <c r="BE1421" t="str">
        <f t="shared" si="286"/>
        <v>8409_C4_TPTotal Hommes_SEXE1</v>
      </c>
      <c r="BF1421">
        <v>1</v>
      </c>
      <c r="BG1421" s="77" t="s">
        <v>345</v>
      </c>
      <c r="BH1421" t="s">
        <v>316</v>
      </c>
      <c r="BI1421" t="s">
        <v>135</v>
      </c>
      <c r="BJ1421" s="61">
        <v>92.115621275644997</v>
      </c>
      <c r="BK1421" s="61">
        <f t="shared" si="287"/>
        <v>92.115621275644997</v>
      </c>
    </row>
    <row r="1422" spans="1:63" x14ac:dyDescent="0.35">
      <c r="A1422" t="str">
        <f t="shared" si="282"/>
        <v>8417_Hébergement et restauration_2</v>
      </c>
      <c r="B1422" t="str">
        <f>INDEX(PDC!$F$1:$G$40,MATCH('RP2016'!C1422,PDC!F:F,0),MATCH(PDC!$G$1,PDC!$F$1:$G$1,0))</f>
        <v>Hébergement et restauration</v>
      </c>
      <c r="C1422" t="s">
        <v>219</v>
      </c>
      <c r="D1422" t="s">
        <v>151</v>
      </c>
      <c r="E1422" t="s">
        <v>200</v>
      </c>
      <c r="F1422" s="58">
        <v>369.80646763892702</v>
      </c>
      <c r="G1422">
        <f t="shared" si="283"/>
        <v>369.80646763892702</v>
      </c>
      <c r="AC1422" t="str">
        <f t="shared" si="284"/>
        <v>8425_Chauffeurs_2</v>
      </c>
      <c r="AD1422" t="str">
        <f>INDEX(PDC!$I$1:$L$33,MATCH('RP2016'!AF1422,PDC!I:I,0),MATCH(PDC!$K$1,PDC!$I$1:$L$1,0))</f>
        <v>Chauffeurs</v>
      </c>
      <c r="AE1422" t="s">
        <v>200</v>
      </c>
      <c r="AF1422" t="s">
        <v>288</v>
      </c>
      <c r="AG1422" t="s">
        <v>169</v>
      </c>
      <c r="AH1422" s="58">
        <v>49.442241038776203</v>
      </c>
      <c r="AI1422">
        <f t="shared" si="285"/>
        <v>49.442241038776203</v>
      </c>
      <c r="BE1422" t="str">
        <f t="shared" si="286"/>
        <v>8409_C5_TPTotal Hommes_SEXE1</v>
      </c>
      <c r="BF1422">
        <v>1</v>
      </c>
      <c r="BG1422" s="77" t="s">
        <v>345</v>
      </c>
      <c r="BH1422" t="s">
        <v>317</v>
      </c>
      <c r="BI1422" t="s">
        <v>135</v>
      </c>
      <c r="BJ1422" s="61">
        <v>9771.4406012548498</v>
      </c>
      <c r="BK1422" s="61">
        <f t="shared" si="287"/>
        <v>9771.4406012548498</v>
      </c>
    </row>
    <row r="1423" spans="1:63" x14ac:dyDescent="0.35">
      <c r="A1423" t="str">
        <f t="shared" si="282"/>
        <v>8417_Edition, audiovisuel et diffusion_1</v>
      </c>
      <c r="B1423" t="str">
        <f>INDEX(PDC!$F$1:$G$40,MATCH('RP2016'!C1423,PDC!F:F,0),MATCH(PDC!$G$1,PDC!$F$1:$G$1,0))</f>
        <v>Edition, audiovisuel et diffusion</v>
      </c>
      <c r="C1423" t="s">
        <v>220</v>
      </c>
      <c r="D1423" t="s">
        <v>151</v>
      </c>
      <c r="E1423" t="s">
        <v>199</v>
      </c>
      <c r="F1423" s="58">
        <v>30.578710370537099</v>
      </c>
      <c r="G1423">
        <f t="shared" si="283"/>
        <v>30.578710370537099</v>
      </c>
      <c r="AC1423" t="str">
        <f t="shared" si="284"/>
        <v>8425_Ouvriers qualifiés de la manutention, du magasinage et du transport_1</v>
      </c>
      <c r="AD1423" t="str">
        <f>INDEX(PDC!$I$1:$L$33,MATCH('RP2016'!AF1423,PDC!I:I,0),MATCH(PDC!$K$1,PDC!$I$1:$L$1,0))</f>
        <v>Ouvriers qualifiés de la manutention, du magasinage et du transport</v>
      </c>
      <c r="AE1423" t="s">
        <v>199</v>
      </c>
      <c r="AF1423" t="s">
        <v>289</v>
      </c>
      <c r="AG1423" t="s">
        <v>169</v>
      </c>
      <c r="AH1423" s="58">
        <v>569.84649869116902</v>
      </c>
      <c r="AI1423">
        <f t="shared" si="285"/>
        <v>569.84649869116902</v>
      </c>
      <c r="BE1423" t="str">
        <f t="shared" si="286"/>
        <v>8409_DE_TPTotal Hommes_SEXE1</v>
      </c>
      <c r="BF1423">
        <v>1</v>
      </c>
      <c r="BG1423" s="77" t="s">
        <v>345</v>
      </c>
      <c r="BH1423" t="s">
        <v>318</v>
      </c>
      <c r="BI1423" t="s">
        <v>135</v>
      </c>
      <c r="BJ1423" s="61">
        <v>3054.6971667125999</v>
      </c>
      <c r="BK1423" s="61">
        <f t="shared" si="287"/>
        <v>3054.6971667125999</v>
      </c>
    </row>
    <row r="1424" spans="1:63" x14ac:dyDescent="0.35">
      <c r="A1424" t="str">
        <f t="shared" si="282"/>
        <v>8417_Edition, audiovisuel et diffusion_2</v>
      </c>
      <c r="B1424" t="str">
        <f>INDEX(PDC!$F$1:$G$40,MATCH('RP2016'!C1424,PDC!F:F,0),MATCH(PDC!$G$1,PDC!$F$1:$G$1,0))</f>
        <v>Edition, audiovisuel et diffusion</v>
      </c>
      <c r="C1424" t="s">
        <v>220</v>
      </c>
      <c r="D1424" t="s">
        <v>151</v>
      </c>
      <c r="E1424" t="s">
        <v>200</v>
      </c>
      <c r="F1424" s="58">
        <v>24.31193667841</v>
      </c>
      <c r="G1424">
        <f t="shared" si="283"/>
        <v>24.31193667841</v>
      </c>
      <c r="AC1424" t="str">
        <f t="shared" si="284"/>
        <v>8425_Ouvriers qualifiés de la manutention, du magasinage et du transport_2</v>
      </c>
      <c r="AD1424" t="str">
        <f>INDEX(PDC!$I$1:$L$33,MATCH('RP2016'!AF1424,PDC!I:I,0),MATCH(PDC!$K$1,PDC!$I$1:$L$1,0))</f>
        <v>Ouvriers qualifiés de la manutention, du magasinage et du transport</v>
      </c>
      <c r="AE1424" t="s">
        <v>200</v>
      </c>
      <c r="AF1424" t="s">
        <v>289</v>
      </c>
      <c r="AG1424" t="s">
        <v>169</v>
      </c>
      <c r="AH1424" s="58">
        <v>93.631438003338801</v>
      </c>
      <c r="AI1424">
        <f t="shared" si="285"/>
        <v>93.631438003338801</v>
      </c>
      <c r="BE1424" t="str">
        <f t="shared" si="286"/>
        <v>8409_FZ_TPTotal Hommes_SEXE1</v>
      </c>
      <c r="BF1424">
        <v>1</v>
      </c>
      <c r="BG1424" s="77" t="s">
        <v>345</v>
      </c>
      <c r="BH1424" t="s">
        <v>216</v>
      </c>
      <c r="BI1424" t="s">
        <v>135</v>
      </c>
      <c r="BJ1424" s="61">
        <v>10067.489515180199</v>
      </c>
      <c r="BK1424" s="61">
        <f t="shared" si="287"/>
        <v>10067.489515180199</v>
      </c>
    </row>
    <row r="1425" spans="1:63" x14ac:dyDescent="0.35">
      <c r="A1425" t="str">
        <f t="shared" si="282"/>
        <v>8417_Télécommunications_1</v>
      </c>
      <c r="B1425" t="str">
        <f>INDEX(PDC!$F$1:$G$40,MATCH('RP2016'!C1425,PDC!F:F,0),MATCH(PDC!$G$1,PDC!$F$1:$G$1,0))</f>
        <v>Télécommunications</v>
      </c>
      <c r="C1425" t="s">
        <v>221</v>
      </c>
      <c r="D1425" t="s">
        <v>151</v>
      </c>
      <c r="E1425" t="s">
        <v>199</v>
      </c>
      <c r="F1425" s="58">
        <v>3.2038080346859998</v>
      </c>
      <c r="G1425" s="58" t="s">
        <v>242</v>
      </c>
      <c r="H1425" s="58"/>
      <c r="I1425" s="58"/>
      <c r="J1425" s="58"/>
      <c r="AC1425" t="str">
        <f t="shared" si="284"/>
        <v>8425_Ouvriers non qualifiés de type industriel_1</v>
      </c>
      <c r="AD1425" t="str">
        <f>INDEX(PDC!$I$1:$L$33,MATCH('RP2016'!AF1425,PDC!I:I,0),MATCH(PDC!$K$1,PDC!$I$1:$L$1,0))</f>
        <v>Ouvriers non qualifiés de type industriel</v>
      </c>
      <c r="AE1425" t="s">
        <v>199</v>
      </c>
      <c r="AF1425" t="s">
        <v>290</v>
      </c>
      <c r="AG1425" t="s">
        <v>169</v>
      </c>
      <c r="AH1425" s="58">
        <v>2018.26279846336</v>
      </c>
      <c r="AI1425">
        <f t="shared" si="285"/>
        <v>2018.26279846336</v>
      </c>
      <c r="BE1425" t="str">
        <f t="shared" si="286"/>
        <v>8409_GZ_TPTotal Hommes_SEXE1</v>
      </c>
      <c r="BF1425">
        <v>1</v>
      </c>
      <c r="BG1425" s="77" t="s">
        <v>345</v>
      </c>
      <c r="BH1425" t="s">
        <v>217</v>
      </c>
      <c r="BI1425" t="s">
        <v>135</v>
      </c>
      <c r="BJ1425" s="61">
        <v>13198.2453958775</v>
      </c>
      <c r="BK1425" s="61">
        <f t="shared" si="287"/>
        <v>13198.2453958775</v>
      </c>
    </row>
    <row r="1426" spans="1:63" x14ac:dyDescent="0.35">
      <c r="A1426" t="str">
        <f t="shared" si="282"/>
        <v>8417_Activités informatiques et services d'information_1</v>
      </c>
      <c r="B1426" t="str">
        <f>INDEX(PDC!$F$1:$G$40,MATCH('RP2016'!C1426,PDC!F:F,0),MATCH(PDC!$G$1,PDC!$F$1:$G$1,0))</f>
        <v>Activités informatiques et services d'information</v>
      </c>
      <c r="C1426" t="s">
        <v>222</v>
      </c>
      <c r="D1426" t="s">
        <v>151</v>
      </c>
      <c r="E1426" t="s">
        <v>199</v>
      </c>
      <c r="F1426" s="58">
        <v>17.6676123654475</v>
      </c>
      <c r="G1426">
        <f t="shared" ref="G1426:G1463" si="288">F1426</f>
        <v>17.6676123654475</v>
      </c>
      <c r="AC1426" t="str">
        <f t="shared" si="284"/>
        <v>8425_Ouvriers non qualifiés de type industriel_2</v>
      </c>
      <c r="AD1426" t="str">
        <f>INDEX(PDC!$I$1:$L$33,MATCH('RP2016'!AF1426,PDC!I:I,0),MATCH(PDC!$K$1,PDC!$I$1:$L$1,0))</f>
        <v>Ouvriers non qualifiés de type industriel</v>
      </c>
      <c r="AE1426" t="s">
        <v>200</v>
      </c>
      <c r="AF1426" t="s">
        <v>290</v>
      </c>
      <c r="AG1426" t="s">
        <v>169</v>
      </c>
      <c r="AH1426" s="58">
        <v>1372.00354152668</v>
      </c>
      <c r="AI1426">
        <f t="shared" si="285"/>
        <v>1372.00354152668</v>
      </c>
      <c r="BE1426" t="str">
        <f t="shared" si="286"/>
        <v>8409_HZ_TPTotal Hommes_SEXE1</v>
      </c>
      <c r="BF1426">
        <v>1</v>
      </c>
      <c r="BG1426" s="77" t="s">
        <v>345</v>
      </c>
      <c r="BH1426" t="s">
        <v>218</v>
      </c>
      <c r="BI1426" t="s">
        <v>135</v>
      </c>
      <c r="BJ1426" s="61">
        <v>6349.9299589259999</v>
      </c>
      <c r="BK1426" s="61">
        <f t="shared" si="287"/>
        <v>6349.9299589259999</v>
      </c>
    </row>
    <row r="1427" spans="1:63" x14ac:dyDescent="0.35">
      <c r="A1427" t="str">
        <f t="shared" si="282"/>
        <v>8417_Activités financières et d'assurance_1</v>
      </c>
      <c r="B1427" t="str">
        <f>INDEX(PDC!$F$1:$G$40,MATCH('RP2016'!C1427,PDC!F:F,0),MATCH(PDC!$G$1,PDC!$F$1:$G$1,0))</f>
        <v>Activités financières et d'assurance</v>
      </c>
      <c r="C1427" t="s">
        <v>223</v>
      </c>
      <c r="D1427" t="s">
        <v>151</v>
      </c>
      <c r="E1427" t="s">
        <v>199</v>
      </c>
      <c r="F1427" s="58">
        <v>140.906129430774</v>
      </c>
      <c r="G1427">
        <f t="shared" si="288"/>
        <v>140.906129430774</v>
      </c>
      <c r="AC1427" t="str">
        <f t="shared" si="284"/>
        <v>8425_Ouvriers non qualifiés de type artisanal_1</v>
      </c>
      <c r="AD1427" t="str">
        <f>INDEX(PDC!$I$1:$L$33,MATCH('RP2016'!AF1427,PDC!I:I,0),MATCH(PDC!$K$1,PDC!$I$1:$L$1,0))</f>
        <v>Ouvriers non qualifiés de type artisanal</v>
      </c>
      <c r="AE1427" t="s">
        <v>199</v>
      </c>
      <c r="AF1427" t="s">
        <v>291</v>
      </c>
      <c r="AG1427" t="s">
        <v>169</v>
      </c>
      <c r="AH1427" s="58">
        <v>618.37926014253401</v>
      </c>
      <c r="AI1427">
        <f t="shared" si="285"/>
        <v>618.37926014253401</v>
      </c>
      <c r="BE1427" t="str">
        <f t="shared" si="286"/>
        <v>8409_IZ_TPTotal Hommes_SEXE1</v>
      </c>
      <c r="BF1427">
        <v>1</v>
      </c>
      <c r="BG1427" s="77" t="s">
        <v>345</v>
      </c>
      <c r="BH1427" t="s">
        <v>219</v>
      </c>
      <c r="BI1427" t="s">
        <v>135</v>
      </c>
      <c r="BJ1427" s="61">
        <v>4069.4456719782602</v>
      </c>
      <c r="BK1427" s="61">
        <f t="shared" si="287"/>
        <v>4069.4456719782602</v>
      </c>
    </row>
    <row r="1428" spans="1:63" x14ac:dyDescent="0.35">
      <c r="A1428" t="str">
        <f t="shared" si="282"/>
        <v>8417_Activités financières et d'assurance_2</v>
      </c>
      <c r="B1428" t="str">
        <f>INDEX(PDC!$F$1:$G$40,MATCH('RP2016'!C1428,PDC!F:F,0),MATCH(PDC!$G$1,PDC!$F$1:$G$1,0))</f>
        <v>Activités financières et d'assurance</v>
      </c>
      <c r="C1428" t="s">
        <v>223</v>
      </c>
      <c r="D1428" t="s">
        <v>151</v>
      </c>
      <c r="E1428" t="s">
        <v>200</v>
      </c>
      <c r="F1428" s="58">
        <v>269.12770307564801</v>
      </c>
      <c r="G1428">
        <f t="shared" si="288"/>
        <v>269.12770307564801</v>
      </c>
      <c r="AC1428" t="str">
        <f t="shared" si="284"/>
        <v>8425_Ouvriers non qualifiés de type artisanal_2</v>
      </c>
      <c r="AD1428" t="str">
        <f>INDEX(PDC!$I$1:$L$33,MATCH('RP2016'!AF1428,PDC!I:I,0),MATCH(PDC!$K$1,PDC!$I$1:$L$1,0))</f>
        <v>Ouvriers non qualifiés de type artisanal</v>
      </c>
      <c r="AE1428" t="s">
        <v>200</v>
      </c>
      <c r="AF1428" t="s">
        <v>291</v>
      </c>
      <c r="AG1428" t="s">
        <v>169</v>
      </c>
      <c r="AH1428" s="58">
        <v>251.333025338185</v>
      </c>
      <c r="AI1428">
        <f t="shared" si="285"/>
        <v>251.333025338185</v>
      </c>
      <c r="BE1428" t="str">
        <f t="shared" si="286"/>
        <v>8409_JZ_TPTotal Hommes_SEXE1</v>
      </c>
      <c r="BF1428">
        <v>1</v>
      </c>
      <c r="BG1428" s="77" t="s">
        <v>345</v>
      </c>
      <c r="BH1428" t="s">
        <v>319</v>
      </c>
      <c r="BI1428" t="s">
        <v>135</v>
      </c>
      <c r="BJ1428" s="61">
        <v>7693.1488434779103</v>
      </c>
      <c r="BK1428" s="61">
        <f t="shared" si="287"/>
        <v>7693.1488434779103</v>
      </c>
    </row>
    <row r="1429" spans="1:63" x14ac:dyDescent="0.35">
      <c r="A1429" t="str">
        <f t="shared" si="282"/>
        <v>8417_Activités immobilières_1</v>
      </c>
      <c r="B1429" t="str">
        <f>INDEX(PDC!$F$1:$G$40,MATCH('RP2016'!C1429,PDC!F:F,0),MATCH(PDC!$G$1,PDC!$F$1:$G$1,0))</f>
        <v>Activités immobilières</v>
      </c>
      <c r="C1429" t="s">
        <v>224</v>
      </c>
      <c r="D1429" t="s">
        <v>151</v>
      </c>
      <c r="E1429" t="s">
        <v>199</v>
      </c>
      <c r="F1429" s="58">
        <v>33.8187235796332</v>
      </c>
      <c r="G1429">
        <f t="shared" si="288"/>
        <v>33.8187235796332</v>
      </c>
      <c r="AC1429" t="str">
        <f t="shared" si="284"/>
        <v>8425_Ouvriers agricoles_1</v>
      </c>
      <c r="AD1429" t="str">
        <f>INDEX(PDC!$I$1:$L$33,MATCH('RP2016'!AF1429,PDC!I:I,0),MATCH(PDC!$K$1,PDC!$I$1:$L$1,0))</f>
        <v>Ouvriers agricoles</v>
      </c>
      <c r="AE1429" t="s">
        <v>199</v>
      </c>
      <c r="AF1429" t="s">
        <v>109</v>
      </c>
      <c r="AG1429" t="s">
        <v>169</v>
      </c>
      <c r="AH1429" s="58">
        <v>116.063846447157</v>
      </c>
      <c r="AI1429">
        <f t="shared" si="285"/>
        <v>116.063846447157</v>
      </c>
      <c r="BE1429" t="str">
        <f t="shared" si="286"/>
        <v>8409_KZ_TPTotal Hommes_SEXE1</v>
      </c>
      <c r="BF1429">
        <v>1</v>
      </c>
      <c r="BG1429" s="77" t="s">
        <v>345</v>
      </c>
      <c r="BH1429" t="s">
        <v>223</v>
      </c>
      <c r="BI1429" t="s">
        <v>135</v>
      </c>
      <c r="BJ1429" s="61">
        <v>3245.5355658956701</v>
      </c>
      <c r="BK1429" s="61">
        <f t="shared" si="287"/>
        <v>3245.5355658956701</v>
      </c>
    </row>
    <row r="1430" spans="1:63" x14ac:dyDescent="0.35">
      <c r="A1430" t="str">
        <f t="shared" si="282"/>
        <v>8417_Activités immobilières_2</v>
      </c>
      <c r="B1430" t="str">
        <f>INDEX(PDC!$F$1:$G$40,MATCH('RP2016'!C1430,PDC!F:F,0),MATCH(PDC!$G$1,PDC!$F$1:$G$1,0))</f>
        <v>Activités immobilières</v>
      </c>
      <c r="C1430" t="s">
        <v>224</v>
      </c>
      <c r="D1430" t="s">
        <v>151</v>
      </c>
      <c r="E1430" t="s">
        <v>200</v>
      </c>
      <c r="F1430" s="58">
        <v>29.179507150055901</v>
      </c>
      <c r="G1430">
        <f t="shared" si="288"/>
        <v>29.179507150055901</v>
      </c>
      <c r="AC1430" t="str">
        <f t="shared" si="284"/>
        <v>8425_Ouvriers agricoles_2</v>
      </c>
      <c r="AD1430" t="str">
        <f>INDEX(PDC!$I$1:$L$33,MATCH('RP2016'!AF1430,PDC!I:I,0),MATCH(PDC!$K$1,PDC!$I$1:$L$1,0))</f>
        <v>Ouvriers agricoles</v>
      </c>
      <c r="AE1430" t="s">
        <v>200</v>
      </c>
      <c r="AF1430" t="s">
        <v>109</v>
      </c>
      <c r="AG1430" t="s">
        <v>169</v>
      </c>
      <c r="AH1430" s="58">
        <v>5.0277959053220203</v>
      </c>
      <c r="AI1430">
        <f t="shared" si="285"/>
        <v>5.0277959053220203</v>
      </c>
      <c r="BE1430" t="str">
        <f t="shared" si="286"/>
        <v>8409_LZ_TPTotal Hommes_SEXE1</v>
      </c>
      <c r="BF1430">
        <v>1</v>
      </c>
      <c r="BG1430" s="77" t="s">
        <v>345</v>
      </c>
      <c r="BH1430" t="s">
        <v>224</v>
      </c>
      <c r="BI1430" t="s">
        <v>135</v>
      </c>
      <c r="BJ1430" s="61">
        <v>1316.5460325961301</v>
      </c>
      <c r="BK1430" s="61">
        <f t="shared" si="287"/>
        <v>1316.5460325961301</v>
      </c>
    </row>
    <row r="1431" spans="1:63" x14ac:dyDescent="0.35">
      <c r="A1431" t="str">
        <f t="shared" si="282"/>
        <v>8417_Activités juridiques, comptables, de gestion, d'architecture, d'ingénierie, de contrôle et d'analyses techniques_1</v>
      </c>
      <c r="B1431" t="str">
        <f>INDEX(PDC!$F$1:$G$40,MATCH('RP2016'!C1431,PDC!F:F,0),MATCH(PDC!$G$1,PDC!$F$1:$G$1,0))</f>
        <v>Activités juridiques, comptables, de gestion, d'architecture, d'ingénierie, de contrôle et d'analyses techniques</v>
      </c>
      <c r="C1431" t="s">
        <v>225</v>
      </c>
      <c r="D1431" t="s">
        <v>151</v>
      </c>
      <c r="E1431" t="s">
        <v>199</v>
      </c>
      <c r="F1431" s="58">
        <v>202.199063792088</v>
      </c>
      <c r="G1431">
        <f t="shared" si="288"/>
        <v>202.199063792088</v>
      </c>
      <c r="AC1431" t="str">
        <f t="shared" si="284"/>
        <v>8426_Professions libérales*_1</v>
      </c>
      <c r="AD1431" t="str">
        <f>INDEX(PDC!$I$1:$L$33,MATCH('RP2016'!AF1431,PDC!I:I,0),MATCH(PDC!$K$1,PDC!$I$1:$L$1,0))</f>
        <v>Professions libérales*</v>
      </c>
      <c r="AE1431" t="s">
        <v>199</v>
      </c>
      <c r="AF1431" t="s">
        <v>273</v>
      </c>
      <c r="AG1431" t="s">
        <v>171</v>
      </c>
      <c r="AH1431" s="58">
        <v>25.0077828608324</v>
      </c>
      <c r="AI1431">
        <f t="shared" si="285"/>
        <v>25.0077828608324</v>
      </c>
      <c r="BE1431" t="str">
        <f t="shared" si="286"/>
        <v>8409_MN_TPTotal Hommes_SEXE1</v>
      </c>
      <c r="BF1431">
        <v>1</v>
      </c>
      <c r="BG1431" s="77" t="s">
        <v>345</v>
      </c>
      <c r="BH1431" t="s">
        <v>320</v>
      </c>
      <c r="BI1431" t="s">
        <v>135</v>
      </c>
      <c r="BJ1431" s="61">
        <v>18052.168922125999</v>
      </c>
      <c r="BK1431" s="61">
        <f t="shared" si="287"/>
        <v>18052.168922125999</v>
      </c>
    </row>
    <row r="1432" spans="1:63" x14ac:dyDescent="0.35">
      <c r="A1432" t="str">
        <f t="shared" si="282"/>
        <v>8417_Activités juridiques, comptables, de gestion, d'architecture, d'ingénierie, de contrôle et d'analyses techniques_2</v>
      </c>
      <c r="B1432" t="str">
        <f>INDEX(PDC!$F$1:$G$40,MATCH('RP2016'!C1432,PDC!F:F,0),MATCH(PDC!$G$1,PDC!$F$1:$G$1,0))</f>
        <v>Activités juridiques, comptables, de gestion, d'architecture, d'ingénierie, de contrôle et d'analyses techniques</v>
      </c>
      <c r="C1432" t="s">
        <v>225</v>
      </c>
      <c r="D1432" t="s">
        <v>151</v>
      </c>
      <c r="E1432" t="s">
        <v>200</v>
      </c>
      <c r="F1432" s="58">
        <v>221.599488248044</v>
      </c>
      <c r="G1432">
        <f t="shared" si="288"/>
        <v>221.599488248044</v>
      </c>
      <c r="AC1432" t="str">
        <f t="shared" si="284"/>
        <v>8426_Professions libérales*_2</v>
      </c>
      <c r="AD1432" t="str">
        <f>INDEX(PDC!$I$1:$L$33,MATCH('RP2016'!AF1432,PDC!I:I,0),MATCH(PDC!$K$1,PDC!$I$1:$L$1,0))</f>
        <v>Professions libérales*</v>
      </c>
      <c r="AE1432" t="s">
        <v>200</v>
      </c>
      <c r="AF1432" t="s">
        <v>273</v>
      </c>
      <c r="AG1432" t="s">
        <v>171</v>
      </c>
      <c r="AH1432" s="58">
        <v>49.550291377120097</v>
      </c>
      <c r="AI1432">
        <f t="shared" si="285"/>
        <v>49.550291377120097</v>
      </c>
      <c r="BE1432" t="str">
        <f t="shared" si="286"/>
        <v>8409_OQ_TPTotal Hommes_SEXE1</v>
      </c>
      <c r="BF1432">
        <v>1</v>
      </c>
      <c r="BG1432" s="77" t="s">
        <v>345</v>
      </c>
      <c r="BH1432" t="s">
        <v>321</v>
      </c>
      <c r="BI1432" t="s">
        <v>135</v>
      </c>
      <c r="BJ1432" s="61">
        <v>12381.460385744</v>
      </c>
      <c r="BK1432" s="61">
        <f t="shared" si="287"/>
        <v>12381.460385744</v>
      </c>
    </row>
    <row r="1433" spans="1:63" x14ac:dyDescent="0.35">
      <c r="A1433" t="str">
        <f t="shared" si="282"/>
        <v>8417_Recherche-développement scientifique_1</v>
      </c>
      <c r="B1433" t="str">
        <f>INDEX(PDC!$F$1:$G$40,MATCH('RP2016'!C1433,PDC!F:F,0),MATCH(PDC!$G$1,PDC!$F$1:$G$1,0))</f>
        <v>Recherche-développement scientifique</v>
      </c>
      <c r="C1433" t="s">
        <v>226</v>
      </c>
      <c r="D1433" t="s">
        <v>151</v>
      </c>
      <c r="E1433" t="s">
        <v>199</v>
      </c>
      <c r="F1433" s="58">
        <v>5.0309035082663902</v>
      </c>
      <c r="G1433">
        <f t="shared" si="288"/>
        <v>5.0309035082663902</v>
      </c>
      <c r="AC1433" t="str">
        <f t="shared" si="284"/>
        <v>8426_Cadres de la fonction publique_1</v>
      </c>
      <c r="AD1433" t="str">
        <f>INDEX(PDC!$I$1:$L$33,MATCH('RP2016'!AF1433,PDC!I:I,0),MATCH(PDC!$K$1,PDC!$I$1:$L$1,0))</f>
        <v>Cadres de la fonction publique</v>
      </c>
      <c r="AE1433" t="s">
        <v>199</v>
      </c>
      <c r="AF1433" t="s">
        <v>274</v>
      </c>
      <c r="AG1433" t="s">
        <v>171</v>
      </c>
      <c r="AH1433" s="58">
        <v>25.7728703835487</v>
      </c>
      <c r="AI1433">
        <f t="shared" si="285"/>
        <v>25.7728703835487</v>
      </c>
      <c r="BE1433" t="str">
        <f t="shared" si="286"/>
        <v>8409_RU_TPTotal Hommes_SEXE1</v>
      </c>
      <c r="BF1433">
        <v>1</v>
      </c>
      <c r="BG1433" s="77" t="s">
        <v>345</v>
      </c>
      <c r="BH1433" t="s">
        <v>322</v>
      </c>
      <c r="BI1433" t="s">
        <v>135</v>
      </c>
      <c r="BJ1433" s="61">
        <v>5397.7677924136397</v>
      </c>
      <c r="BK1433" s="61">
        <f t="shared" si="287"/>
        <v>5397.7677924136397</v>
      </c>
    </row>
    <row r="1434" spans="1:63" x14ac:dyDescent="0.35">
      <c r="A1434" t="str">
        <f t="shared" si="282"/>
        <v>8417_Autres activités spécialisées, scientifiques et techniques_1</v>
      </c>
      <c r="B1434" t="str">
        <f>INDEX(PDC!$F$1:$G$40,MATCH('RP2016'!C1434,PDC!F:F,0),MATCH(PDC!$G$1,PDC!$F$1:$G$1,0))</f>
        <v>Autres activités spécialisées, scientifiques et techniques</v>
      </c>
      <c r="C1434" t="s">
        <v>227</v>
      </c>
      <c r="D1434" t="s">
        <v>151</v>
      </c>
      <c r="E1434" t="s">
        <v>199</v>
      </c>
      <c r="F1434" s="58">
        <v>32.440487571217403</v>
      </c>
      <c r="G1434">
        <f t="shared" si="288"/>
        <v>32.440487571217403</v>
      </c>
      <c r="AC1434" t="str">
        <f t="shared" si="284"/>
        <v>8426_Cadres de la fonction publique_2</v>
      </c>
      <c r="AD1434" t="str">
        <f>INDEX(PDC!$I$1:$L$33,MATCH('RP2016'!AF1434,PDC!I:I,0),MATCH(PDC!$K$1,PDC!$I$1:$L$1,0))</f>
        <v>Cadres de la fonction publique</v>
      </c>
      <c r="AE1434" t="s">
        <v>200</v>
      </c>
      <c r="AF1434" t="s">
        <v>274</v>
      </c>
      <c r="AG1434" t="s">
        <v>171</v>
      </c>
      <c r="AH1434" s="58">
        <v>52.558577659121397</v>
      </c>
      <c r="AI1434">
        <f t="shared" si="285"/>
        <v>52.558577659121397</v>
      </c>
      <c r="BE1434" t="str">
        <f t="shared" si="286"/>
        <v>8410_AZ_TPTotal Hommes_SEXE1</v>
      </c>
      <c r="BF1434">
        <v>1</v>
      </c>
      <c r="BG1434" s="77" t="s">
        <v>345</v>
      </c>
      <c r="BH1434" t="s">
        <v>198</v>
      </c>
      <c r="BI1434" t="s">
        <v>137</v>
      </c>
      <c r="BJ1434" s="61">
        <v>198.32193341936099</v>
      </c>
      <c r="BK1434" s="61">
        <f t="shared" si="287"/>
        <v>198.32193341936099</v>
      </c>
    </row>
    <row r="1435" spans="1:63" x14ac:dyDescent="0.35">
      <c r="A1435" t="str">
        <f t="shared" si="282"/>
        <v>8417_Autres activités spécialisées, scientifiques et techniques_2</v>
      </c>
      <c r="B1435" t="str">
        <f>INDEX(PDC!$F$1:$G$40,MATCH('RP2016'!C1435,PDC!F:F,0),MATCH(PDC!$G$1,PDC!$F$1:$G$1,0))</f>
        <v>Autres activités spécialisées, scientifiques et techniques</v>
      </c>
      <c r="C1435" t="s">
        <v>227</v>
      </c>
      <c r="D1435" t="s">
        <v>151</v>
      </c>
      <c r="E1435" t="s">
        <v>200</v>
      </c>
      <c r="F1435" s="58">
        <v>55.7361582539952</v>
      </c>
      <c r="G1435">
        <f t="shared" si="288"/>
        <v>55.7361582539952</v>
      </c>
      <c r="AC1435" t="str">
        <f t="shared" si="284"/>
        <v>8426_Professeurs, professions scientifiques_1</v>
      </c>
      <c r="AD1435" t="str">
        <f>INDEX(PDC!$I$1:$L$33,MATCH('RP2016'!AF1435,PDC!I:I,0),MATCH(PDC!$K$1,PDC!$I$1:$L$1,0))</f>
        <v>Professeurs, professions scientifiques</v>
      </c>
      <c r="AE1435" t="s">
        <v>199</v>
      </c>
      <c r="AF1435" t="s">
        <v>275</v>
      </c>
      <c r="AG1435" t="s">
        <v>171</v>
      </c>
      <c r="AH1435" s="58">
        <v>120.535293830936</v>
      </c>
      <c r="AI1435">
        <f t="shared" si="285"/>
        <v>120.535293830936</v>
      </c>
      <c r="BE1435" t="str">
        <f t="shared" si="286"/>
        <v>8410_C1_TPTotal Hommes_SEXE1</v>
      </c>
      <c r="BF1435">
        <v>1</v>
      </c>
      <c r="BG1435" s="77" t="s">
        <v>345</v>
      </c>
      <c r="BH1435" t="s">
        <v>314</v>
      </c>
      <c r="BI1435" t="s">
        <v>137</v>
      </c>
      <c r="BJ1435" s="61">
        <v>525.21710321494504</v>
      </c>
      <c r="BK1435" s="61">
        <f t="shared" si="287"/>
        <v>525.21710321494504</v>
      </c>
    </row>
    <row r="1436" spans="1:63" x14ac:dyDescent="0.35">
      <c r="A1436" t="str">
        <f t="shared" si="282"/>
        <v>8417_Activités de services administratifs et de soutien_1</v>
      </c>
      <c r="B1436" t="str">
        <f>INDEX(PDC!$F$1:$G$40,MATCH('RP2016'!C1436,PDC!F:F,0),MATCH(PDC!$G$1,PDC!$F$1:$G$1,0))</f>
        <v>Activités de services administratifs et de soutien</v>
      </c>
      <c r="C1436" t="s">
        <v>228</v>
      </c>
      <c r="D1436" t="s">
        <v>151</v>
      </c>
      <c r="E1436" t="s">
        <v>199</v>
      </c>
      <c r="F1436" s="58">
        <v>570.88190954320896</v>
      </c>
      <c r="G1436">
        <f t="shared" si="288"/>
        <v>570.88190954320896</v>
      </c>
      <c r="AC1436" t="str">
        <f t="shared" si="284"/>
        <v>8426_Professeurs, professions scientifiques_2</v>
      </c>
      <c r="AD1436" t="str">
        <f>INDEX(PDC!$I$1:$L$33,MATCH('RP2016'!AF1436,PDC!I:I,0),MATCH(PDC!$K$1,PDC!$I$1:$L$1,0))</f>
        <v>Professeurs, professions scientifiques</v>
      </c>
      <c r="AE1436" t="s">
        <v>200</v>
      </c>
      <c r="AF1436" t="s">
        <v>275</v>
      </c>
      <c r="AG1436" t="s">
        <v>171</v>
      </c>
      <c r="AH1436" s="58">
        <v>210.70715767499399</v>
      </c>
      <c r="AI1436">
        <f t="shared" si="285"/>
        <v>210.70715767499399</v>
      </c>
      <c r="BE1436" t="str">
        <f t="shared" si="286"/>
        <v>8410_C3_TPTotal Hommes_SEXE1</v>
      </c>
      <c r="BF1436">
        <v>1</v>
      </c>
      <c r="BG1436" s="77" t="s">
        <v>345</v>
      </c>
      <c r="BH1436" t="s">
        <v>315</v>
      </c>
      <c r="BI1436" t="s">
        <v>137</v>
      </c>
      <c r="BJ1436" s="61">
        <v>132.048571321015</v>
      </c>
      <c r="BK1436" s="61">
        <f t="shared" si="287"/>
        <v>132.048571321015</v>
      </c>
    </row>
    <row r="1437" spans="1:63" x14ac:dyDescent="0.35">
      <c r="A1437" t="str">
        <f t="shared" si="282"/>
        <v>8417_Activités de services administratifs et de soutien_2</v>
      </c>
      <c r="B1437" t="str">
        <f>INDEX(PDC!$F$1:$G$40,MATCH('RP2016'!C1437,PDC!F:F,0),MATCH(PDC!$G$1,PDC!$F$1:$G$1,0))</f>
        <v>Activités de services administratifs et de soutien</v>
      </c>
      <c r="C1437" t="s">
        <v>228</v>
      </c>
      <c r="D1437" t="s">
        <v>151</v>
      </c>
      <c r="E1437" t="s">
        <v>200</v>
      </c>
      <c r="F1437" s="58">
        <v>468.79229917227599</v>
      </c>
      <c r="G1437">
        <f t="shared" si="288"/>
        <v>468.79229917227599</v>
      </c>
      <c r="AC1437" t="str">
        <f t="shared" si="284"/>
        <v>8426_Professions de l'information, des arts et des spectacles_1</v>
      </c>
      <c r="AD1437" t="str">
        <f>INDEX(PDC!$I$1:$L$33,MATCH('RP2016'!AF1437,PDC!I:I,0),MATCH(PDC!$K$1,PDC!$I$1:$L$1,0))</f>
        <v>Professions de l'information, des arts et des spectacles</v>
      </c>
      <c r="AE1437" t="s">
        <v>199</v>
      </c>
      <c r="AF1437" t="s">
        <v>276</v>
      </c>
      <c r="AG1437" t="s">
        <v>171</v>
      </c>
      <c r="AH1437" s="58">
        <v>95.878767113189397</v>
      </c>
      <c r="AI1437">
        <f t="shared" si="285"/>
        <v>95.878767113189397</v>
      </c>
      <c r="BE1437" t="str">
        <f t="shared" si="286"/>
        <v>8410_C4_TPTotal Hommes_SEXE1</v>
      </c>
      <c r="BF1437">
        <v>1</v>
      </c>
      <c r="BG1437" s="77" t="s">
        <v>345</v>
      </c>
      <c r="BH1437" t="s">
        <v>316</v>
      </c>
      <c r="BI1437" t="s">
        <v>137</v>
      </c>
      <c r="BJ1437" s="61">
        <v>726.90659376173096</v>
      </c>
      <c r="BK1437" s="61">
        <f t="shared" si="287"/>
        <v>726.90659376173096</v>
      </c>
    </row>
    <row r="1438" spans="1:63" x14ac:dyDescent="0.35">
      <c r="A1438" t="str">
        <f t="shared" si="282"/>
        <v>8417_Administration publique_1</v>
      </c>
      <c r="B1438" t="str">
        <f>INDEX(PDC!$F$1:$G$40,MATCH('RP2016'!C1438,PDC!F:F,0),MATCH(PDC!$G$1,PDC!$F$1:$G$1,0))</f>
        <v>Administration publique</v>
      </c>
      <c r="C1438" t="s">
        <v>229</v>
      </c>
      <c r="D1438" t="s">
        <v>151</v>
      </c>
      <c r="E1438" t="s">
        <v>199</v>
      </c>
      <c r="F1438" s="58">
        <v>331.01874003224799</v>
      </c>
      <c r="G1438">
        <f t="shared" si="288"/>
        <v>331.01874003224799</v>
      </c>
      <c r="AC1438" t="str">
        <f t="shared" si="284"/>
        <v>8426_Professions de l'information, des arts et des spectacles_2</v>
      </c>
      <c r="AD1438" t="str">
        <f>INDEX(PDC!$I$1:$L$33,MATCH('RP2016'!AF1438,PDC!I:I,0),MATCH(PDC!$K$1,PDC!$I$1:$L$1,0))</f>
        <v>Professions de l'information, des arts et des spectacles</v>
      </c>
      <c r="AE1438" t="s">
        <v>200</v>
      </c>
      <c r="AF1438" t="s">
        <v>276</v>
      </c>
      <c r="AG1438" t="s">
        <v>171</v>
      </c>
      <c r="AH1438" s="58">
        <v>80.397479368837693</v>
      </c>
      <c r="AI1438">
        <f t="shared" si="285"/>
        <v>80.397479368837693</v>
      </c>
      <c r="BE1438" t="str">
        <f t="shared" si="286"/>
        <v>8410_C5_TPTotal Hommes_SEXE1</v>
      </c>
      <c r="BF1438">
        <v>1</v>
      </c>
      <c r="BG1438" s="77" t="s">
        <v>345</v>
      </c>
      <c r="BH1438" t="s">
        <v>317</v>
      </c>
      <c r="BI1438" t="s">
        <v>137</v>
      </c>
      <c r="BJ1438" s="61">
        <v>3068.86437316407</v>
      </c>
      <c r="BK1438" s="61">
        <f t="shared" si="287"/>
        <v>3068.86437316407</v>
      </c>
    </row>
    <row r="1439" spans="1:63" x14ac:dyDescent="0.35">
      <c r="A1439" t="str">
        <f t="shared" si="282"/>
        <v>8417_Administration publique_2</v>
      </c>
      <c r="B1439" t="str">
        <f>INDEX(PDC!$F$1:$G$40,MATCH('RP2016'!C1439,PDC!F:F,0),MATCH(PDC!$G$1,PDC!$F$1:$G$1,0))</f>
        <v>Administration publique</v>
      </c>
      <c r="C1439" t="s">
        <v>229</v>
      </c>
      <c r="D1439" t="s">
        <v>151</v>
      </c>
      <c r="E1439" t="s">
        <v>200</v>
      </c>
      <c r="F1439" s="58">
        <v>417.409979149317</v>
      </c>
      <c r="G1439">
        <f t="shared" si="288"/>
        <v>417.409979149317</v>
      </c>
      <c r="AC1439" t="str">
        <f t="shared" si="284"/>
        <v>8426_Cadres administratifs et commerciaux d'entreprise_1</v>
      </c>
      <c r="AD1439" t="str">
        <f>INDEX(PDC!$I$1:$L$33,MATCH('RP2016'!AF1439,PDC!I:I,0),MATCH(PDC!$K$1,PDC!$I$1:$L$1,0))</f>
        <v>Cadres administratifs et commerciaux d'entreprise</v>
      </c>
      <c r="AE1439" t="s">
        <v>199</v>
      </c>
      <c r="AF1439" t="s">
        <v>277</v>
      </c>
      <c r="AG1439" t="s">
        <v>171</v>
      </c>
      <c r="AH1439" s="58">
        <v>730.11510244030603</v>
      </c>
      <c r="AI1439">
        <f t="shared" si="285"/>
        <v>730.11510244030603</v>
      </c>
      <c r="BE1439" t="str">
        <f t="shared" si="286"/>
        <v>8410_DE_TPTotal Hommes_SEXE1</v>
      </c>
      <c r="BF1439">
        <v>1</v>
      </c>
      <c r="BG1439" s="77" t="s">
        <v>345</v>
      </c>
      <c r="BH1439" t="s">
        <v>318</v>
      </c>
      <c r="BI1439" t="s">
        <v>137</v>
      </c>
      <c r="BJ1439" s="61">
        <v>231.740152895401</v>
      </c>
      <c r="BK1439" s="61">
        <f t="shared" si="287"/>
        <v>231.740152895401</v>
      </c>
    </row>
    <row r="1440" spans="1:63" x14ac:dyDescent="0.35">
      <c r="A1440" t="str">
        <f t="shared" si="282"/>
        <v>8417_Enseignement_1</v>
      </c>
      <c r="B1440" t="str">
        <f>INDEX(PDC!$F$1:$G$40,MATCH('RP2016'!C1440,PDC!F:F,0),MATCH(PDC!$G$1,PDC!$F$1:$G$1,0))</f>
        <v>Enseignement</v>
      </c>
      <c r="C1440" t="s">
        <v>230</v>
      </c>
      <c r="D1440" t="s">
        <v>151</v>
      </c>
      <c r="E1440" t="s">
        <v>199</v>
      </c>
      <c r="F1440" s="58">
        <v>160.70027999207201</v>
      </c>
      <c r="G1440">
        <f t="shared" si="288"/>
        <v>160.70027999207201</v>
      </c>
      <c r="AC1440" t="str">
        <f t="shared" si="284"/>
        <v>8426_Cadres administratifs et commerciaux d'entreprise_2</v>
      </c>
      <c r="AD1440" t="str">
        <f>INDEX(PDC!$I$1:$L$33,MATCH('RP2016'!AF1440,PDC!I:I,0),MATCH(PDC!$K$1,PDC!$I$1:$L$1,0))</f>
        <v>Cadres administratifs et commerciaux d'entreprise</v>
      </c>
      <c r="AE1440" t="s">
        <v>200</v>
      </c>
      <c r="AF1440" t="s">
        <v>277</v>
      </c>
      <c r="AG1440" t="s">
        <v>171</v>
      </c>
      <c r="AH1440" s="58">
        <v>421.64046443926401</v>
      </c>
      <c r="AI1440">
        <f t="shared" si="285"/>
        <v>421.64046443926401</v>
      </c>
      <c r="BE1440" t="str">
        <f t="shared" si="286"/>
        <v>8410_FZ_TPTotal Hommes_SEXE1</v>
      </c>
      <c r="BF1440">
        <v>1</v>
      </c>
      <c r="BG1440" s="77" t="s">
        <v>345</v>
      </c>
      <c r="BH1440" t="s">
        <v>216</v>
      </c>
      <c r="BI1440" t="s">
        <v>137</v>
      </c>
      <c r="BJ1440" s="61">
        <v>1185.7054726260501</v>
      </c>
      <c r="BK1440" s="61">
        <f t="shared" si="287"/>
        <v>1185.7054726260501</v>
      </c>
    </row>
    <row r="1441" spans="1:63" x14ac:dyDescent="0.35">
      <c r="A1441" t="str">
        <f t="shared" si="282"/>
        <v>8417_Enseignement_2</v>
      </c>
      <c r="B1441" t="str">
        <f>INDEX(PDC!$F$1:$G$40,MATCH('RP2016'!C1441,PDC!F:F,0),MATCH(PDC!$G$1,PDC!$F$1:$G$1,0))</f>
        <v>Enseignement</v>
      </c>
      <c r="C1441" t="s">
        <v>230</v>
      </c>
      <c r="D1441" t="s">
        <v>151</v>
      </c>
      <c r="E1441" t="s">
        <v>200</v>
      </c>
      <c r="F1441" s="58">
        <v>429.56747682580698</v>
      </c>
      <c r="G1441">
        <f t="shared" si="288"/>
        <v>429.56747682580698</v>
      </c>
      <c r="AC1441" t="str">
        <f t="shared" si="284"/>
        <v>8426_Ingénieurs et cadres techniques d'entreprise_1</v>
      </c>
      <c r="AD1441" t="str">
        <f>INDEX(PDC!$I$1:$L$33,MATCH('RP2016'!AF1441,PDC!I:I,0),MATCH(PDC!$K$1,PDC!$I$1:$L$1,0))</f>
        <v>Ingénieurs et cadres techniques d'entreprise</v>
      </c>
      <c r="AE1441" t="s">
        <v>199</v>
      </c>
      <c r="AF1441" t="s">
        <v>101</v>
      </c>
      <c r="AG1441" t="s">
        <v>171</v>
      </c>
      <c r="AH1441" s="58">
        <v>950.63357439531205</v>
      </c>
      <c r="AI1441">
        <f t="shared" si="285"/>
        <v>950.63357439531205</v>
      </c>
      <c r="BE1441" t="str">
        <f t="shared" si="286"/>
        <v>8410_GZ_TPTotal Hommes_SEXE1</v>
      </c>
      <c r="BF1441">
        <v>1</v>
      </c>
      <c r="BG1441" s="77" t="s">
        <v>345</v>
      </c>
      <c r="BH1441" t="s">
        <v>217</v>
      </c>
      <c r="BI1441" t="s">
        <v>137</v>
      </c>
      <c r="BJ1441" s="61">
        <v>1345.45308907143</v>
      </c>
      <c r="BK1441" s="61">
        <f t="shared" si="287"/>
        <v>1345.45308907143</v>
      </c>
    </row>
    <row r="1442" spans="1:63" x14ac:dyDescent="0.35">
      <c r="A1442" t="str">
        <f t="shared" si="282"/>
        <v>8417_Activités pour la santé humaine_1</v>
      </c>
      <c r="B1442" t="str">
        <f>INDEX(PDC!$F$1:$G$40,MATCH('RP2016'!C1442,PDC!F:F,0),MATCH(PDC!$G$1,PDC!$F$1:$G$1,0))</f>
        <v>Activités pour la santé humaine</v>
      </c>
      <c r="C1442" t="s">
        <v>231</v>
      </c>
      <c r="D1442" t="s">
        <v>151</v>
      </c>
      <c r="E1442" t="s">
        <v>199</v>
      </c>
      <c r="F1442" s="58">
        <v>141.956485455566</v>
      </c>
      <c r="G1442">
        <f t="shared" si="288"/>
        <v>141.956485455566</v>
      </c>
      <c r="AC1442" t="str">
        <f t="shared" si="284"/>
        <v>8426_Ingénieurs et cadres techniques d'entreprise_2</v>
      </c>
      <c r="AD1442" t="str">
        <f>INDEX(PDC!$I$1:$L$33,MATCH('RP2016'!AF1442,PDC!I:I,0),MATCH(PDC!$K$1,PDC!$I$1:$L$1,0))</f>
        <v>Ingénieurs et cadres techniques d'entreprise</v>
      </c>
      <c r="AE1442" t="s">
        <v>200</v>
      </c>
      <c r="AF1442" t="s">
        <v>101</v>
      </c>
      <c r="AG1442" t="s">
        <v>171</v>
      </c>
      <c r="AH1442" s="58">
        <v>175.88278129135799</v>
      </c>
      <c r="AI1442">
        <f t="shared" si="285"/>
        <v>175.88278129135799</v>
      </c>
      <c r="BE1442" t="str">
        <f t="shared" si="286"/>
        <v>8410_HZ_TPTotal Hommes_SEXE1</v>
      </c>
      <c r="BF1442">
        <v>1</v>
      </c>
      <c r="BG1442" s="77" t="s">
        <v>345</v>
      </c>
      <c r="BH1442" t="s">
        <v>218</v>
      </c>
      <c r="BI1442" t="s">
        <v>137</v>
      </c>
      <c r="BJ1442" s="61">
        <v>620.90474711940396</v>
      </c>
      <c r="BK1442" s="61">
        <f t="shared" si="287"/>
        <v>620.90474711940396</v>
      </c>
    </row>
    <row r="1443" spans="1:63" x14ac:dyDescent="0.35">
      <c r="A1443" t="str">
        <f t="shared" si="282"/>
        <v>8417_Activités pour la santé humaine_2</v>
      </c>
      <c r="B1443" t="str">
        <f>INDEX(PDC!$F$1:$G$40,MATCH('RP2016'!C1443,PDC!F:F,0),MATCH(PDC!$G$1,PDC!$F$1:$G$1,0))</f>
        <v>Activités pour la santé humaine</v>
      </c>
      <c r="C1443" t="s">
        <v>231</v>
      </c>
      <c r="D1443" t="s">
        <v>151</v>
      </c>
      <c r="E1443" t="s">
        <v>200</v>
      </c>
      <c r="F1443" s="58">
        <v>385.09582386590199</v>
      </c>
      <c r="G1443">
        <f t="shared" si="288"/>
        <v>385.09582386590199</v>
      </c>
      <c r="AC1443" t="str">
        <f t="shared" si="284"/>
        <v>8426_Professeurs des écoles, instituteurs et assimilés_1</v>
      </c>
      <c r="AD1443" t="str">
        <f>INDEX(PDC!$I$1:$L$33,MATCH('RP2016'!AF1443,PDC!I:I,0),MATCH(PDC!$K$1,PDC!$I$1:$L$1,0))</f>
        <v>Professeurs des écoles, instituteurs et assimilés</v>
      </c>
      <c r="AE1443" t="s">
        <v>199</v>
      </c>
      <c r="AF1443" t="s">
        <v>103</v>
      </c>
      <c r="AG1443" t="s">
        <v>171</v>
      </c>
      <c r="AH1443" s="58">
        <v>378.685071539006</v>
      </c>
      <c r="AI1443">
        <f t="shared" si="285"/>
        <v>378.685071539006</v>
      </c>
      <c r="BE1443" t="str">
        <f t="shared" si="286"/>
        <v>8410_IZ_TPTotal Hommes_SEXE1</v>
      </c>
      <c r="BF1443">
        <v>1</v>
      </c>
      <c r="BG1443" s="77" t="s">
        <v>345</v>
      </c>
      <c r="BH1443" t="s">
        <v>219</v>
      </c>
      <c r="BI1443" t="s">
        <v>137</v>
      </c>
      <c r="BJ1443" s="61">
        <v>434.48785224743398</v>
      </c>
      <c r="BK1443" s="61">
        <f t="shared" si="287"/>
        <v>434.48785224743398</v>
      </c>
    </row>
    <row r="1444" spans="1:63" x14ac:dyDescent="0.35">
      <c r="A1444" t="str">
        <f t="shared" si="282"/>
        <v>8417_Hébergement médico-social et social et action sociale sans hébergement_1</v>
      </c>
      <c r="B1444" t="str">
        <f>INDEX(PDC!$F$1:$G$40,MATCH('RP2016'!C1444,PDC!F:F,0),MATCH(PDC!$G$1,PDC!$F$1:$G$1,0))</f>
        <v>Hébergement médico-social et social et action sociale sans hébergement</v>
      </c>
      <c r="C1444" t="s">
        <v>232</v>
      </c>
      <c r="D1444" t="s">
        <v>151</v>
      </c>
      <c r="E1444" t="s">
        <v>199</v>
      </c>
      <c r="F1444" s="58">
        <v>342.71721374937198</v>
      </c>
      <c r="G1444">
        <f t="shared" si="288"/>
        <v>342.71721374937198</v>
      </c>
      <c r="AC1444" t="str">
        <f t="shared" si="284"/>
        <v>8426_Professeurs des écoles, instituteurs et assimilés_2</v>
      </c>
      <c r="AD1444" t="str">
        <f>INDEX(PDC!$I$1:$L$33,MATCH('RP2016'!AF1444,PDC!I:I,0),MATCH(PDC!$K$1,PDC!$I$1:$L$1,0))</f>
        <v>Professeurs des écoles, instituteurs et assimilés</v>
      </c>
      <c r="AE1444" t="s">
        <v>200</v>
      </c>
      <c r="AF1444" t="s">
        <v>103</v>
      </c>
      <c r="AG1444" t="s">
        <v>171</v>
      </c>
      <c r="AH1444" s="58">
        <v>456.694685714223</v>
      </c>
      <c r="AI1444">
        <f t="shared" si="285"/>
        <v>456.694685714223</v>
      </c>
      <c r="BE1444" t="str">
        <f t="shared" si="286"/>
        <v>8410_JZ_TPTotal Hommes_SEXE1</v>
      </c>
      <c r="BF1444">
        <v>1</v>
      </c>
      <c r="BG1444" s="77" t="s">
        <v>345</v>
      </c>
      <c r="BH1444" t="s">
        <v>319</v>
      </c>
      <c r="BI1444" t="s">
        <v>137</v>
      </c>
      <c r="BJ1444" s="61">
        <v>68.800960353395595</v>
      </c>
      <c r="BK1444" s="61">
        <f t="shared" si="287"/>
        <v>68.800960353395595</v>
      </c>
    </row>
    <row r="1445" spans="1:63" x14ac:dyDescent="0.35">
      <c r="A1445" t="str">
        <f t="shared" si="282"/>
        <v>8417_Hébergement médico-social et social et action sociale sans hébergement_2</v>
      </c>
      <c r="B1445" t="str">
        <f>INDEX(PDC!$F$1:$G$40,MATCH('RP2016'!C1445,PDC!F:F,0),MATCH(PDC!$G$1,PDC!$F$1:$G$1,0))</f>
        <v>Hébergement médico-social et social et action sociale sans hébergement</v>
      </c>
      <c r="C1445" t="s">
        <v>232</v>
      </c>
      <c r="D1445" t="s">
        <v>151</v>
      </c>
      <c r="E1445" t="s">
        <v>200</v>
      </c>
      <c r="F1445" s="58">
        <v>1924.6738087363001</v>
      </c>
      <c r="G1445">
        <f t="shared" si="288"/>
        <v>1924.6738087363001</v>
      </c>
      <c r="AC1445" t="str">
        <f t="shared" si="284"/>
        <v>8426_Professions intermédiaires de la santé et du travail social_1</v>
      </c>
      <c r="AD1445" t="str">
        <f>INDEX(PDC!$I$1:$L$33,MATCH('RP2016'!AF1445,PDC!I:I,0),MATCH(PDC!$K$1,PDC!$I$1:$L$1,0))</f>
        <v>Professions intermédiaires de la santé et du travail social</v>
      </c>
      <c r="AE1445" t="s">
        <v>199</v>
      </c>
      <c r="AF1445" t="s">
        <v>105</v>
      </c>
      <c r="AG1445" t="s">
        <v>171</v>
      </c>
      <c r="AH1445" s="58">
        <v>254.877272690193</v>
      </c>
      <c r="AI1445">
        <f t="shared" si="285"/>
        <v>254.877272690193</v>
      </c>
      <c r="BE1445" t="str">
        <f t="shared" si="286"/>
        <v>8410_KZ_TPTotal Hommes_SEXE1</v>
      </c>
      <c r="BF1445">
        <v>1</v>
      </c>
      <c r="BG1445" s="77" t="s">
        <v>345</v>
      </c>
      <c r="BH1445" t="s">
        <v>223</v>
      </c>
      <c r="BI1445" t="s">
        <v>137</v>
      </c>
      <c r="BJ1445" s="61">
        <v>113.95497468819499</v>
      </c>
      <c r="BK1445" s="61">
        <f t="shared" si="287"/>
        <v>113.95497468819499</v>
      </c>
    </row>
    <row r="1446" spans="1:63" x14ac:dyDescent="0.35">
      <c r="A1446" t="str">
        <f t="shared" si="282"/>
        <v>8417_Arts, spectacles et activités récréatives_1</v>
      </c>
      <c r="B1446" t="str">
        <f>INDEX(PDC!$F$1:$G$40,MATCH('RP2016'!C1446,PDC!F:F,0),MATCH(PDC!$G$1,PDC!$F$1:$G$1,0))</f>
        <v>Arts, spectacles et activités récréatives</v>
      </c>
      <c r="C1446" t="s">
        <v>233</v>
      </c>
      <c r="D1446" t="s">
        <v>151</v>
      </c>
      <c r="E1446" t="s">
        <v>199</v>
      </c>
      <c r="F1446" s="58">
        <v>109.647967885608</v>
      </c>
      <c r="G1446">
        <f t="shared" si="288"/>
        <v>109.647967885608</v>
      </c>
      <c r="AC1446" t="str">
        <f t="shared" si="284"/>
        <v>8426_Professions intermédiaires de la santé et du travail social_2</v>
      </c>
      <c r="AD1446" t="str">
        <f>INDEX(PDC!$I$1:$L$33,MATCH('RP2016'!AF1446,PDC!I:I,0),MATCH(PDC!$K$1,PDC!$I$1:$L$1,0))</f>
        <v>Professions intermédiaires de la santé et du travail social</v>
      </c>
      <c r="AE1446" t="s">
        <v>200</v>
      </c>
      <c r="AF1446" t="s">
        <v>105</v>
      </c>
      <c r="AG1446" t="s">
        <v>171</v>
      </c>
      <c r="AH1446" s="58">
        <v>1247.7776272312699</v>
      </c>
      <c r="AI1446">
        <f t="shared" si="285"/>
        <v>1247.7776272312699</v>
      </c>
      <c r="BE1446" t="str">
        <f t="shared" si="286"/>
        <v>8410_LZ_TPTotal Hommes_SEXE1</v>
      </c>
      <c r="BF1446">
        <v>1</v>
      </c>
      <c r="BG1446" s="77" t="s">
        <v>345</v>
      </c>
      <c r="BH1446" t="s">
        <v>224</v>
      </c>
      <c r="BI1446" t="s">
        <v>137</v>
      </c>
      <c r="BJ1446" s="61">
        <v>55.138111344031202</v>
      </c>
      <c r="BK1446" s="61">
        <f t="shared" si="287"/>
        <v>55.138111344031202</v>
      </c>
    </row>
    <row r="1447" spans="1:63" x14ac:dyDescent="0.35">
      <c r="A1447" t="str">
        <f t="shared" si="282"/>
        <v>8417_Arts, spectacles et activités récréatives_2</v>
      </c>
      <c r="B1447" t="str">
        <f>INDEX(PDC!$F$1:$G$40,MATCH('RP2016'!C1447,PDC!F:F,0),MATCH(PDC!$G$1,PDC!$F$1:$G$1,0))</f>
        <v>Arts, spectacles et activités récréatives</v>
      </c>
      <c r="C1447" t="s">
        <v>233</v>
      </c>
      <c r="D1447" t="s">
        <v>151</v>
      </c>
      <c r="E1447" t="s">
        <v>200</v>
      </c>
      <c r="F1447" s="58">
        <v>114.99743360975501</v>
      </c>
      <c r="G1447">
        <f t="shared" si="288"/>
        <v>114.99743360975501</v>
      </c>
      <c r="AC1447" t="str">
        <f t="shared" si="284"/>
        <v>8426_Clergé, religieux_1</v>
      </c>
      <c r="AD1447" t="str">
        <f>INDEX(PDC!$I$1:$L$33,MATCH('RP2016'!AF1447,PDC!I:I,0),MATCH(PDC!$K$1,PDC!$I$1:$L$1,0))</f>
        <v>Clergé, religieux</v>
      </c>
      <c r="AE1447" t="s">
        <v>199</v>
      </c>
      <c r="AF1447" t="s">
        <v>292</v>
      </c>
      <c r="AG1447" t="s">
        <v>171</v>
      </c>
      <c r="AH1447" s="58">
        <v>36.341307491434101</v>
      </c>
      <c r="AI1447">
        <f t="shared" si="285"/>
        <v>36.341307491434101</v>
      </c>
      <c r="BE1447" t="str">
        <f t="shared" si="286"/>
        <v>8410_MN_TPTotal Hommes_SEXE1</v>
      </c>
      <c r="BF1447">
        <v>1</v>
      </c>
      <c r="BG1447" s="77" t="s">
        <v>345</v>
      </c>
      <c r="BH1447" t="s">
        <v>320</v>
      </c>
      <c r="BI1447" t="s">
        <v>137</v>
      </c>
      <c r="BJ1447" s="61">
        <v>1240.0633639077701</v>
      </c>
      <c r="BK1447" s="61">
        <f t="shared" si="287"/>
        <v>1240.0633639077701</v>
      </c>
    </row>
    <row r="1448" spans="1:63" x14ac:dyDescent="0.35">
      <c r="A1448" t="str">
        <f t="shared" si="282"/>
        <v>8417_Autres activités de services _1</v>
      </c>
      <c r="B1448" t="str">
        <f>INDEX(PDC!$F$1:$G$40,MATCH('RP2016'!C1448,PDC!F:F,0),MATCH(PDC!$G$1,PDC!$F$1:$G$1,0))</f>
        <v xml:space="preserve">Autres activités de services </v>
      </c>
      <c r="C1448" t="s">
        <v>234</v>
      </c>
      <c r="D1448" t="s">
        <v>151</v>
      </c>
      <c r="E1448" t="s">
        <v>199</v>
      </c>
      <c r="F1448" s="58">
        <v>191.938011731171</v>
      </c>
      <c r="G1448">
        <f t="shared" si="288"/>
        <v>191.938011731171</v>
      </c>
      <c r="AC1448" t="str">
        <f t="shared" si="284"/>
        <v>8426_Clergé, religieux_2</v>
      </c>
      <c r="AD1448" t="str">
        <f>INDEX(PDC!$I$1:$L$33,MATCH('RP2016'!AF1448,PDC!I:I,0),MATCH(PDC!$K$1,PDC!$I$1:$L$1,0))</f>
        <v>Clergé, religieux</v>
      </c>
      <c r="AE1448" t="s">
        <v>200</v>
      </c>
      <c r="AF1448" t="s">
        <v>292</v>
      </c>
      <c r="AG1448" t="s">
        <v>171</v>
      </c>
      <c r="AH1448" s="58">
        <v>40.462073231939002</v>
      </c>
      <c r="AI1448">
        <f t="shared" si="285"/>
        <v>40.462073231939002</v>
      </c>
      <c r="BE1448" t="str">
        <f t="shared" si="286"/>
        <v>8410_OQ_TPTotal Hommes_SEXE1</v>
      </c>
      <c r="BF1448">
        <v>1</v>
      </c>
      <c r="BG1448" s="77" t="s">
        <v>345</v>
      </c>
      <c r="BH1448" t="s">
        <v>321</v>
      </c>
      <c r="BI1448" t="s">
        <v>137</v>
      </c>
      <c r="BJ1448" s="61">
        <v>1447.7245231330901</v>
      </c>
      <c r="BK1448" s="61">
        <f t="shared" si="287"/>
        <v>1447.7245231330901</v>
      </c>
    </row>
    <row r="1449" spans="1:63" x14ac:dyDescent="0.35">
      <c r="A1449" t="str">
        <f t="shared" si="282"/>
        <v>8417_Autres activités de services _2</v>
      </c>
      <c r="B1449" t="str">
        <f>INDEX(PDC!$F$1:$G$40,MATCH('RP2016'!C1449,PDC!F:F,0),MATCH(PDC!$G$1,PDC!$F$1:$G$1,0))</f>
        <v xml:space="preserve">Autres activités de services </v>
      </c>
      <c r="C1449" t="s">
        <v>234</v>
      </c>
      <c r="D1449" t="s">
        <v>151</v>
      </c>
      <c r="E1449" t="s">
        <v>200</v>
      </c>
      <c r="F1449" s="58">
        <v>250.73367171948499</v>
      </c>
      <c r="G1449">
        <f t="shared" si="288"/>
        <v>250.73367171948499</v>
      </c>
      <c r="AC1449" t="str">
        <f t="shared" si="284"/>
        <v>8426_Professions intermédiaires administratives de la Fonction Publique_1</v>
      </c>
      <c r="AD1449" t="str">
        <f>INDEX(PDC!$I$1:$L$33,MATCH('RP2016'!AF1449,PDC!I:I,0),MATCH(PDC!$K$1,PDC!$I$1:$L$1,0))</f>
        <v>Professions intermédiaires administratives de la Fonction Publique</v>
      </c>
      <c r="AE1449" t="s">
        <v>199</v>
      </c>
      <c r="AF1449" t="s">
        <v>278</v>
      </c>
      <c r="AG1449" t="s">
        <v>171</v>
      </c>
      <c r="AH1449" s="58">
        <v>43.077844099198302</v>
      </c>
      <c r="AI1449">
        <f t="shared" si="285"/>
        <v>43.077844099198302</v>
      </c>
      <c r="BE1449" t="str">
        <f t="shared" si="286"/>
        <v>8410_RU_TPTotal Hommes_SEXE1</v>
      </c>
      <c r="BF1449">
        <v>1</v>
      </c>
      <c r="BG1449" s="77" t="s">
        <v>345</v>
      </c>
      <c r="BH1449" t="s">
        <v>322</v>
      </c>
      <c r="BI1449" t="s">
        <v>137</v>
      </c>
      <c r="BJ1449" s="61">
        <v>198.95146071646499</v>
      </c>
      <c r="BK1449" s="61">
        <f t="shared" si="287"/>
        <v>198.95146071646499</v>
      </c>
    </row>
    <row r="1450" spans="1:63" x14ac:dyDescent="0.35">
      <c r="A1450" t="str">
        <f t="shared" si="282"/>
        <v>8417_Activités des ménages en tant qu'employeurs ; activités indifférenciées des ménages en tant que producteurs de biens et services pour usage propre_1</v>
      </c>
      <c r="B1450" t="str">
        <f>INDEX(PDC!$F$1:$G$40,MATCH('RP2016'!C1450,PDC!F:F,0),MATCH(PDC!$G$1,PDC!$F$1:$G$1,0))</f>
        <v>Activités des ménages en tant qu'employeurs ; activités indifférenciées des ménages en tant que producteurs de biens et services pour usage propre</v>
      </c>
      <c r="C1450" t="s">
        <v>235</v>
      </c>
      <c r="D1450" t="s">
        <v>151</v>
      </c>
      <c r="E1450" t="s">
        <v>199</v>
      </c>
      <c r="F1450" s="58">
        <v>8.4340291524378106</v>
      </c>
      <c r="G1450">
        <f t="shared" si="288"/>
        <v>8.4340291524378106</v>
      </c>
      <c r="AC1450" t="str">
        <f t="shared" si="284"/>
        <v>8426_Professions intermédiaires administratives de la Fonction Publique_2</v>
      </c>
      <c r="AD1450" t="str">
        <f>INDEX(PDC!$I$1:$L$33,MATCH('RP2016'!AF1450,PDC!I:I,0),MATCH(PDC!$K$1,PDC!$I$1:$L$1,0))</f>
        <v>Professions intermédiaires administratives de la Fonction Publique</v>
      </c>
      <c r="AE1450" t="s">
        <v>200</v>
      </c>
      <c r="AF1450" t="s">
        <v>278</v>
      </c>
      <c r="AG1450" t="s">
        <v>171</v>
      </c>
      <c r="AH1450" s="58">
        <v>166.71645916671301</v>
      </c>
      <c r="AI1450">
        <f t="shared" si="285"/>
        <v>166.71645916671301</v>
      </c>
      <c r="BE1450" t="str">
        <f t="shared" si="286"/>
        <v>8411_AZ_TPTotal Hommes_SEXE1</v>
      </c>
      <c r="BF1450">
        <v>1</v>
      </c>
      <c r="BG1450" s="77" t="s">
        <v>345</v>
      </c>
      <c r="BH1450" t="s">
        <v>198</v>
      </c>
      <c r="BI1450" t="s">
        <v>139</v>
      </c>
      <c r="BJ1450" s="61">
        <v>50.894462894151999</v>
      </c>
      <c r="BK1450" s="61">
        <f t="shared" si="287"/>
        <v>50.894462894151999</v>
      </c>
    </row>
    <row r="1451" spans="1:63" x14ac:dyDescent="0.35">
      <c r="A1451" t="str">
        <f t="shared" si="282"/>
        <v>8417_Activités des ménages en tant qu'employeurs ; activités indifférenciées des ménages en tant que producteurs de biens et services pour usage propre_2</v>
      </c>
      <c r="B1451" t="str">
        <f>INDEX(PDC!$F$1:$G$40,MATCH('RP2016'!C1451,PDC!F:F,0),MATCH(PDC!$G$1,PDC!$F$1:$G$1,0))</f>
        <v>Activités des ménages en tant qu'employeurs ; activités indifférenciées des ménages en tant que producteurs de biens et services pour usage propre</v>
      </c>
      <c r="C1451" t="s">
        <v>235</v>
      </c>
      <c r="D1451" t="s">
        <v>151</v>
      </c>
      <c r="E1451" t="s">
        <v>200</v>
      </c>
      <c r="F1451" s="58">
        <v>159.49788946486399</v>
      </c>
      <c r="G1451">
        <f t="shared" si="288"/>
        <v>159.49788946486399</v>
      </c>
      <c r="AC1451" t="str">
        <f t="shared" si="284"/>
        <v>8426_Professions intermédiaires administratives et commerciales des entreprises_1</v>
      </c>
      <c r="AD1451" t="str">
        <f>INDEX(PDC!$I$1:$L$33,MATCH('RP2016'!AF1451,PDC!I:I,0),MATCH(PDC!$K$1,PDC!$I$1:$L$1,0))</f>
        <v>Professions intermédiaires administratives et commerciales des entreprises</v>
      </c>
      <c r="AE1451" t="s">
        <v>199</v>
      </c>
      <c r="AF1451" t="s">
        <v>279</v>
      </c>
      <c r="AG1451" t="s">
        <v>171</v>
      </c>
      <c r="AH1451" s="58">
        <v>1510.34275058868</v>
      </c>
      <c r="AI1451">
        <f t="shared" si="285"/>
        <v>1510.34275058868</v>
      </c>
      <c r="BE1451" t="str">
        <f t="shared" si="286"/>
        <v>8411_C1_TPTotal Hommes_SEXE1</v>
      </c>
      <c r="BF1451">
        <v>1</v>
      </c>
      <c r="BG1451" s="77" t="s">
        <v>345</v>
      </c>
      <c r="BH1451" t="s">
        <v>314</v>
      </c>
      <c r="BI1451" t="s">
        <v>139</v>
      </c>
      <c r="BJ1451" s="61">
        <v>100.33221178060499</v>
      </c>
      <c r="BK1451" s="61">
        <f t="shared" si="287"/>
        <v>100.33221178060499</v>
      </c>
    </row>
    <row r="1452" spans="1:63" x14ac:dyDescent="0.35">
      <c r="A1452" t="str">
        <f t="shared" si="282"/>
        <v>8418_Agriculture, sylviculture et pêche_1</v>
      </c>
      <c r="B1452" t="str">
        <f>INDEX(PDC!$F$1:$G$40,MATCH('RP2016'!C1452,PDC!F:F,0),MATCH(PDC!$G$1,PDC!$F$1:$G$1,0))</f>
        <v>Agriculture, sylviculture et pêche</v>
      </c>
      <c r="C1452" t="s">
        <v>198</v>
      </c>
      <c r="D1452" t="s">
        <v>153</v>
      </c>
      <c r="E1452" t="s">
        <v>199</v>
      </c>
      <c r="F1452" s="58">
        <v>42.571576784686201</v>
      </c>
      <c r="G1452">
        <f t="shared" si="288"/>
        <v>42.571576784686201</v>
      </c>
      <c r="AC1452" t="str">
        <f t="shared" si="284"/>
        <v>8426_Professions intermédiaires administratives et commerciales des entreprises_2</v>
      </c>
      <c r="AD1452" t="str">
        <f>INDEX(PDC!$I$1:$L$33,MATCH('RP2016'!AF1452,PDC!I:I,0),MATCH(PDC!$K$1,PDC!$I$1:$L$1,0))</f>
        <v>Professions intermédiaires administratives et commerciales des entreprises</v>
      </c>
      <c r="AE1452" t="s">
        <v>200</v>
      </c>
      <c r="AF1452" t="s">
        <v>279</v>
      </c>
      <c r="AG1452" t="s">
        <v>171</v>
      </c>
      <c r="AH1452" s="58">
        <v>1848.91453231011</v>
      </c>
      <c r="AI1452">
        <f t="shared" si="285"/>
        <v>1848.91453231011</v>
      </c>
      <c r="BE1452" t="str">
        <f t="shared" si="286"/>
        <v>8411_C3_TPTotal Hommes_SEXE1</v>
      </c>
      <c r="BF1452">
        <v>1</v>
      </c>
      <c r="BG1452" s="77" t="s">
        <v>345</v>
      </c>
      <c r="BH1452" t="s">
        <v>315</v>
      </c>
      <c r="BI1452" t="s">
        <v>139</v>
      </c>
      <c r="BJ1452" s="61">
        <v>74.307468004620205</v>
      </c>
      <c r="BK1452" s="61">
        <f t="shared" si="287"/>
        <v>74.307468004620205</v>
      </c>
    </row>
    <row r="1453" spans="1:63" x14ac:dyDescent="0.35">
      <c r="A1453" t="str">
        <f t="shared" si="282"/>
        <v>8418_Agriculture, sylviculture et pêche_2</v>
      </c>
      <c r="B1453" t="str">
        <f>INDEX(PDC!$F$1:$G$40,MATCH('RP2016'!C1453,PDC!F:F,0),MATCH(PDC!$G$1,PDC!$F$1:$G$1,0))</f>
        <v>Agriculture, sylviculture et pêche</v>
      </c>
      <c r="C1453" t="s">
        <v>198</v>
      </c>
      <c r="D1453" t="s">
        <v>153</v>
      </c>
      <c r="E1453" t="s">
        <v>200</v>
      </c>
      <c r="F1453" s="58">
        <v>15.7652317471098</v>
      </c>
      <c r="G1453">
        <f t="shared" si="288"/>
        <v>15.7652317471098</v>
      </c>
      <c r="AC1453" t="str">
        <f t="shared" si="284"/>
        <v>8426_Techniciens_1</v>
      </c>
      <c r="AD1453" t="str">
        <f>INDEX(PDC!$I$1:$L$33,MATCH('RP2016'!AF1453,PDC!I:I,0),MATCH(PDC!$K$1,PDC!$I$1:$L$1,0))</f>
        <v>Techniciens</v>
      </c>
      <c r="AE1453" t="s">
        <v>199</v>
      </c>
      <c r="AF1453" t="s">
        <v>280</v>
      </c>
      <c r="AG1453" t="s">
        <v>171</v>
      </c>
      <c r="AH1453" s="58">
        <v>1644.84837676952</v>
      </c>
      <c r="AI1453">
        <f t="shared" si="285"/>
        <v>1644.84837676952</v>
      </c>
      <c r="BE1453" t="str">
        <f t="shared" si="286"/>
        <v>8411_C4_TPTotal Hommes_SEXE1</v>
      </c>
      <c r="BF1453">
        <v>1</v>
      </c>
      <c r="BG1453" s="77" t="s">
        <v>345</v>
      </c>
      <c r="BH1453" t="s">
        <v>316</v>
      </c>
      <c r="BI1453" t="s">
        <v>139</v>
      </c>
      <c r="BJ1453" s="61">
        <v>13.058178790379699</v>
      </c>
      <c r="BK1453" s="61">
        <f t="shared" si="287"/>
        <v>13.058178790379699</v>
      </c>
    </row>
    <row r="1454" spans="1:63" x14ac:dyDescent="0.35">
      <c r="A1454" t="str">
        <f t="shared" si="282"/>
        <v>8418_Industries extractives _1</v>
      </c>
      <c r="B1454" t="str">
        <f>INDEX(PDC!$F$1:$G$40,MATCH('RP2016'!C1454,PDC!F:F,0),MATCH(PDC!$G$1,PDC!$F$1:$G$1,0))</f>
        <v xml:space="preserve">Industries extractives </v>
      </c>
      <c r="C1454" t="s">
        <v>201</v>
      </c>
      <c r="D1454" t="s">
        <v>153</v>
      </c>
      <c r="E1454" t="s">
        <v>199</v>
      </c>
      <c r="F1454" s="58">
        <v>11.872349803319199</v>
      </c>
      <c r="G1454">
        <f t="shared" si="288"/>
        <v>11.872349803319199</v>
      </c>
      <c r="AC1454" t="str">
        <f t="shared" si="284"/>
        <v>8426_Techniciens_2</v>
      </c>
      <c r="AD1454" t="str">
        <f>INDEX(PDC!$I$1:$L$33,MATCH('RP2016'!AF1454,PDC!I:I,0),MATCH(PDC!$K$1,PDC!$I$1:$L$1,0))</f>
        <v>Techniciens</v>
      </c>
      <c r="AE1454" t="s">
        <v>200</v>
      </c>
      <c r="AF1454" t="s">
        <v>280</v>
      </c>
      <c r="AG1454" t="s">
        <v>171</v>
      </c>
      <c r="AH1454" s="58">
        <v>284.21207806240602</v>
      </c>
      <c r="AI1454">
        <f t="shared" si="285"/>
        <v>284.21207806240602</v>
      </c>
      <c r="BE1454" t="str">
        <f t="shared" si="286"/>
        <v>8411_C5_TPTotal Hommes_SEXE1</v>
      </c>
      <c r="BF1454">
        <v>1</v>
      </c>
      <c r="BG1454" s="77" t="s">
        <v>345</v>
      </c>
      <c r="BH1454" t="s">
        <v>317</v>
      </c>
      <c r="BI1454" t="s">
        <v>139</v>
      </c>
      <c r="BJ1454" s="61">
        <v>1254.8789011973299</v>
      </c>
      <c r="BK1454" s="61">
        <f t="shared" si="287"/>
        <v>1254.8789011973299</v>
      </c>
    </row>
    <row r="1455" spans="1:63" x14ac:dyDescent="0.35">
      <c r="A1455" t="str">
        <f t="shared" si="282"/>
        <v>8418_Industries extractives _2</v>
      </c>
      <c r="B1455" t="str">
        <f>INDEX(PDC!$F$1:$G$40,MATCH('RP2016'!C1455,PDC!F:F,0),MATCH(PDC!$G$1,PDC!$F$1:$G$1,0))</f>
        <v xml:space="preserve">Industries extractives </v>
      </c>
      <c r="C1455" t="s">
        <v>201</v>
      </c>
      <c r="D1455" t="s">
        <v>153</v>
      </c>
      <c r="E1455" t="s">
        <v>200</v>
      </c>
      <c r="F1455" s="58">
        <v>5.8928813467470604</v>
      </c>
      <c r="G1455">
        <f t="shared" si="288"/>
        <v>5.8928813467470604</v>
      </c>
      <c r="AC1455" t="str">
        <f t="shared" si="284"/>
        <v>8426_Contremaîtres, agents de maîtrise_1</v>
      </c>
      <c r="AD1455" t="str">
        <f>INDEX(PDC!$I$1:$L$33,MATCH('RP2016'!AF1455,PDC!I:I,0),MATCH(PDC!$K$1,PDC!$I$1:$L$1,0))</f>
        <v>Contremaîtres, agents de maîtrise</v>
      </c>
      <c r="AE1455" t="s">
        <v>199</v>
      </c>
      <c r="AF1455" t="s">
        <v>281</v>
      </c>
      <c r="AG1455" t="s">
        <v>171</v>
      </c>
      <c r="AH1455" s="58">
        <v>596.82354616366104</v>
      </c>
      <c r="AI1455">
        <f t="shared" si="285"/>
        <v>596.82354616366104</v>
      </c>
      <c r="BE1455" t="str">
        <f t="shared" si="286"/>
        <v>8411_DE_TPTotal Hommes_SEXE1</v>
      </c>
      <c r="BF1455">
        <v>1</v>
      </c>
      <c r="BG1455" s="77" t="s">
        <v>345</v>
      </c>
      <c r="BH1455" t="s">
        <v>318</v>
      </c>
      <c r="BI1455" t="s">
        <v>139</v>
      </c>
      <c r="BJ1455" s="61">
        <v>257.25274971520997</v>
      </c>
      <c r="BK1455" s="61">
        <f t="shared" si="287"/>
        <v>257.25274971520997</v>
      </c>
    </row>
    <row r="1456" spans="1:63" x14ac:dyDescent="0.35">
      <c r="A1456" t="str">
        <f t="shared" si="282"/>
        <v>8418_Fabrication de denrées alimentaires, de boissons et de produits à base de tabac_1</v>
      </c>
      <c r="B1456" t="str">
        <f>INDEX(PDC!$F$1:$G$40,MATCH('RP2016'!C1456,PDC!F:F,0),MATCH(PDC!$G$1,PDC!$F$1:$G$1,0))</f>
        <v>Fabrication de denrées alimentaires, de boissons et de produits à base de tabac</v>
      </c>
      <c r="C1456" t="s">
        <v>202</v>
      </c>
      <c r="D1456" t="s">
        <v>153</v>
      </c>
      <c r="E1456" t="s">
        <v>199</v>
      </c>
      <c r="F1456" s="58">
        <v>130.658799961299</v>
      </c>
      <c r="G1456">
        <f t="shared" si="288"/>
        <v>130.658799961299</v>
      </c>
      <c r="AC1456" t="str">
        <f t="shared" si="284"/>
        <v>8426_Contremaîtres, agents de maîtrise_2</v>
      </c>
      <c r="AD1456" t="str">
        <f>INDEX(PDC!$I$1:$L$33,MATCH('RP2016'!AF1456,PDC!I:I,0),MATCH(PDC!$K$1,PDC!$I$1:$L$1,0))</f>
        <v>Contremaîtres, agents de maîtrise</v>
      </c>
      <c r="AE1456" t="s">
        <v>200</v>
      </c>
      <c r="AF1456" t="s">
        <v>281</v>
      </c>
      <c r="AG1456" t="s">
        <v>171</v>
      </c>
      <c r="AH1456" s="58">
        <v>135.23775752119801</v>
      </c>
      <c r="AI1456">
        <f t="shared" si="285"/>
        <v>135.23775752119801</v>
      </c>
      <c r="BE1456" t="str">
        <f t="shared" si="286"/>
        <v>8411_FZ_TPTotal Hommes_SEXE1</v>
      </c>
      <c r="BF1456">
        <v>1</v>
      </c>
      <c r="BG1456" s="77" t="s">
        <v>345</v>
      </c>
      <c r="BH1456" t="s">
        <v>216</v>
      </c>
      <c r="BI1456" t="s">
        <v>139</v>
      </c>
      <c r="BJ1456" s="61">
        <v>1140.2720186808599</v>
      </c>
      <c r="BK1456" s="61">
        <f t="shared" si="287"/>
        <v>1140.2720186808599</v>
      </c>
    </row>
    <row r="1457" spans="1:63" x14ac:dyDescent="0.35">
      <c r="A1457" t="str">
        <f t="shared" si="282"/>
        <v>8418_Fabrication de denrées alimentaires, de boissons et de produits à base de tabac_2</v>
      </c>
      <c r="B1457" t="str">
        <f>INDEX(PDC!$F$1:$G$40,MATCH('RP2016'!C1457,PDC!F:F,0),MATCH(PDC!$G$1,PDC!$F$1:$G$1,0))</f>
        <v>Fabrication de denrées alimentaires, de boissons et de produits à base de tabac</v>
      </c>
      <c r="C1457" t="s">
        <v>202</v>
      </c>
      <c r="D1457" t="s">
        <v>153</v>
      </c>
      <c r="E1457" t="s">
        <v>200</v>
      </c>
      <c r="F1457" s="58">
        <v>199.815953177908</v>
      </c>
      <c r="G1457">
        <f t="shared" si="288"/>
        <v>199.815953177908</v>
      </c>
      <c r="AC1457" t="str">
        <f t="shared" si="284"/>
        <v>8426_Employés civils et agents de service de la Fonction Publique_1</v>
      </c>
      <c r="AD1457" t="str">
        <f>INDEX(PDC!$I$1:$L$33,MATCH('RP2016'!AF1457,PDC!I:I,0),MATCH(PDC!$K$1,PDC!$I$1:$L$1,0))</f>
        <v>Employés civils et agents de service de la Fonction Publique</v>
      </c>
      <c r="AE1457" t="s">
        <v>199</v>
      </c>
      <c r="AF1457" t="s">
        <v>282</v>
      </c>
      <c r="AG1457" t="s">
        <v>171</v>
      </c>
      <c r="AH1457" s="58">
        <v>440.86982565926297</v>
      </c>
      <c r="AI1457">
        <f t="shared" si="285"/>
        <v>440.86982565926297</v>
      </c>
      <c r="BE1457" t="str">
        <f t="shared" si="286"/>
        <v>8411_GZ_TPTotal Hommes_SEXE1</v>
      </c>
      <c r="BF1457">
        <v>1</v>
      </c>
      <c r="BG1457" s="77" t="s">
        <v>345</v>
      </c>
      <c r="BH1457" t="s">
        <v>217</v>
      </c>
      <c r="BI1457" t="s">
        <v>139</v>
      </c>
      <c r="BJ1457" s="61">
        <v>626.29653515028804</v>
      </c>
      <c r="BK1457" s="61">
        <f t="shared" si="287"/>
        <v>626.29653515028804</v>
      </c>
    </row>
    <row r="1458" spans="1:63" x14ac:dyDescent="0.35">
      <c r="A1458" t="str">
        <f t="shared" si="282"/>
        <v>8418_Fabrication de textiles, industries de l'habillement, industrie du cuir et de la chaussure_2</v>
      </c>
      <c r="B1458" t="str">
        <f>INDEX(PDC!$F$1:$G$40,MATCH('RP2016'!C1458,PDC!F:F,0),MATCH(PDC!$G$1,PDC!$F$1:$G$1,0))</f>
        <v>Fabrication de textiles, industries de l'habillement, industrie du cuir et de la chaussure</v>
      </c>
      <c r="C1458" t="s">
        <v>203</v>
      </c>
      <c r="D1458" t="s">
        <v>153</v>
      </c>
      <c r="E1458" t="s">
        <v>200</v>
      </c>
      <c r="F1458" s="58">
        <v>6.6137808293981397</v>
      </c>
      <c r="G1458">
        <f t="shared" si="288"/>
        <v>6.6137808293981397</v>
      </c>
      <c r="AC1458" t="str">
        <f t="shared" si="284"/>
        <v>8426_Employés civils et agents de service de la Fonction Publique_2</v>
      </c>
      <c r="AD1458" t="str">
        <f>INDEX(PDC!$I$1:$L$33,MATCH('RP2016'!AF1458,PDC!I:I,0),MATCH(PDC!$K$1,PDC!$I$1:$L$1,0))</f>
        <v>Employés civils et agents de service de la Fonction Publique</v>
      </c>
      <c r="AE1458" t="s">
        <v>200</v>
      </c>
      <c r="AF1458" t="s">
        <v>282</v>
      </c>
      <c r="AG1458" t="s">
        <v>171</v>
      </c>
      <c r="AH1458" s="58">
        <v>2226.2459364215701</v>
      </c>
      <c r="AI1458">
        <f t="shared" si="285"/>
        <v>2226.2459364215701</v>
      </c>
      <c r="BE1458" t="str">
        <f t="shared" si="286"/>
        <v>8411_HZ_TPTotal Hommes_SEXE1</v>
      </c>
      <c r="BF1458">
        <v>1</v>
      </c>
      <c r="BG1458" s="77" t="s">
        <v>345</v>
      </c>
      <c r="BH1458" t="s">
        <v>218</v>
      </c>
      <c r="BI1458" t="s">
        <v>139</v>
      </c>
      <c r="BJ1458" s="61">
        <v>1067.3832031849799</v>
      </c>
      <c r="BK1458" s="61">
        <f t="shared" si="287"/>
        <v>1067.3832031849799</v>
      </c>
    </row>
    <row r="1459" spans="1:63" x14ac:dyDescent="0.35">
      <c r="A1459" t="str">
        <f t="shared" si="282"/>
        <v>8418_Travail du bois, industries du papier et imprimerie _1</v>
      </c>
      <c r="B1459" t="str">
        <f>INDEX(PDC!$F$1:$G$40,MATCH('RP2016'!C1459,PDC!F:F,0),MATCH(PDC!$G$1,PDC!$F$1:$G$1,0))</f>
        <v xml:space="preserve">Travail du bois, industries du papier et imprimerie </v>
      </c>
      <c r="C1459" t="s">
        <v>204</v>
      </c>
      <c r="D1459" t="s">
        <v>153</v>
      </c>
      <c r="E1459" t="s">
        <v>199</v>
      </c>
      <c r="F1459" s="58">
        <v>40.412144050294799</v>
      </c>
      <c r="G1459">
        <f t="shared" si="288"/>
        <v>40.412144050294799</v>
      </c>
      <c r="AC1459" t="str">
        <f t="shared" si="284"/>
        <v>8426_Policiers et militaires_1</v>
      </c>
      <c r="AD1459" t="str">
        <f>INDEX(PDC!$I$1:$L$33,MATCH('RP2016'!AF1459,PDC!I:I,0),MATCH(PDC!$K$1,PDC!$I$1:$L$1,0))</f>
        <v>Policiers et militaires</v>
      </c>
      <c r="AE1459" t="s">
        <v>199</v>
      </c>
      <c r="AF1459" t="s">
        <v>283</v>
      </c>
      <c r="AG1459" t="s">
        <v>171</v>
      </c>
      <c r="AH1459" s="58">
        <v>288.05933240044499</v>
      </c>
      <c r="AI1459">
        <f t="shared" si="285"/>
        <v>288.05933240044499</v>
      </c>
      <c r="BE1459" t="str">
        <f t="shared" si="286"/>
        <v>8411_IZ_TPTotal Hommes_SEXE1</v>
      </c>
      <c r="BF1459">
        <v>1</v>
      </c>
      <c r="BG1459" s="77" t="s">
        <v>345</v>
      </c>
      <c r="BH1459" t="s">
        <v>219</v>
      </c>
      <c r="BI1459" t="s">
        <v>139</v>
      </c>
      <c r="BJ1459" s="61">
        <v>588.867054511216</v>
      </c>
      <c r="BK1459" s="61">
        <f t="shared" si="287"/>
        <v>588.867054511216</v>
      </c>
    </row>
    <row r="1460" spans="1:63" x14ac:dyDescent="0.35">
      <c r="A1460" t="str">
        <f t="shared" si="282"/>
        <v>8418_Travail du bois, industries du papier et imprimerie _2</v>
      </c>
      <c r="B1460" t="str">
        <f>INDEX(PDC!$F$1:$G$40,MATCH('RP2016'!C1460,PDC!F:F,0),MATCH(PDC!$G$1,PDC!$F$1:$G$1,0))</f>
        <v xml:space="preserve">Travail du bois, industries du papier et imprimerie </v>
      </c>
      <c r="C1460" t="s">
        <v>204</v>
      </c>
      <c r="D1460" t="s">
        <v>153</v>
      </c>
      <c r="E1460" t="s">
        <v>200</v>
      </c>
      <c r="F1460" s="58">
        <v>13.643095484151599</v>
      </c>
      <c r="G1460">
        <f t="shared" si="288"/>
        <v>13.643095484151599</v>
      </c>
      <c r="AC1460" t="str">
        <f t="shared" si="284"/>
        <v>8426_Policiers et militaires_2</v>
      </c>
      <c r="AD1460" t="str">
        <f>INDEX(PDC!$I$1:$L$33,MATCH('RP2016'!AF1460,PDC!I:I,0),MATCH(PDC!$K$1,PDC!$I$1:$L$1,0))</f>
        <v>Policiers et militaires</v>
      </c>
      <c r="AE1460" t="s">
        <v>200</v>
      </c>
      <c r="AF1460" t="s">
        <v>283</v>
      </c>
      <c r="AG1460" t="s">
        <v>171</v>
      </c>
      <c r="AH1460" s="58">
        <v>40.508607349110498</v>
      </c>
      <c r="AI1460">
        <f t="shared" si="285"/>
        <v>40.508607349110498</v>
      </c>
      <c r="BE1460" t="str">
        <f t="shared" si="286"/>
        <v>8411_JZ_TPTotal Hommes_SEXE1</v>
      </c>
      <c r="BF1460">
        <v>1</v>
      </c>
      <c r="BG1460" s="77" t="s">
        <v>345</v>
      </c>
      <c r="BH1460" t="s">
        <v>319</v>
      </c>
      <c r="BI1460" t="s">
        <v>139</v>
      </c>
      <c r="BJ1460" s="61">
        <v>56.284265875327002</v>
      </c>
      <c r="BK1460" s="61">
        <f t="shared" si="287"/>
        <v>56.284265875327002</v>
      </c>
    </row>
    <row r="1461" spans="1:63" x14ac:dyDescent="0.35">
      <c r="A1461" t="str">
        <f t="shared" si="282"/>
        <v>8418_Cokéfaction et raffinage_1</v>
      </c>
      <c r="B1461" t="str">
        <f>INDEX(PDC!$F$1:$G$40,MATCH('RP2016'!C1461,PDC!F:F,0),MATCH(PDC!$G$1,PDC!$F$1:$G$1,0))</f>
        <v>Cokéfaction et raffinage</v>
      </c>
      <c r="C1461" t="s">
        <v>236</v>
      </c>
      <c r="D1461" t="s">
        <v>153</v>
      </c>
      <c r="E1461" t="s">
        <v>199</v>
      </c>
      <c r="F1461" s="58">
        <v>5.0932019539546198</v>
      </c>
      <c r="G1461">
        <f t="shared" si="288"/>
        <v>5.0932019539546198</v>
      </c>
      <c r="AC1461" t="str">
        <f t="shared" si="284"/>
        <v>8426_Employés administratifs d'entreprise_1</v>
      </c>
      <c r="AD1461" t="str">
        <f>INDEX(PDC!$I$1:$L$33,MATCH('RP2016'!AF1461,PDC!I:I,0),MATCH(PDC!$K$1,PDC!$I$1:$L$1,0))</f>
        <v>Employés administratifs d'entreprise</v>
      </c>
      <c r="AE1461" t="s">
        <v>199</v>
      </c>
      <c r="AF1461" t="s">
        <v>284</v>
      </c>
      <c r="AG1461" t="s">
        <v>171</v>
      </c>
      <c r="AH1461" s="58">
        <v>339.67071336922203</v>
      </c>
      <c r="AI1461">
        <f t="shared" si="285"/>
        <v>339.67071336922203</v>
      </c>
      <c r="BE1461" t="str">
        <f t="shared" si="286"/>
        <v>8411_KZ_TPTotal Hommes_SEXE1</v>
      </c>
      <c r="BF1461">
        <v>1</v>
      </c>
      <c r="BG1461" s="77" t="s">
        <v>345</v>
      </c>
      <c r="BH1461" t="s">
        <v>223</v>
      </c>
      <c r="BI1461" t="s">
        <v>139</v>
      </c>
      <c r="BJ1461" s="61">
        <v>35.015870134005397</v>
      </c>
      <c r="BK1461" s="61">
        <f t="shared" si="287"/>
        <v>35.015870134005397</v>
      </c>
    </row>
    <row r="1462" spans="1:63" x14ac:dyDescent="0.35">
      <c r="A1462" t="str">
        <f t="shared" si="282"/>
        <v>8418_Industrie chimique_1</v>
      </c>
      <c r="B1462" t="str">
        <f>INDEX(PDC!$F$1:$G$40,MATCH('RP2016'!C1462,PDC!F:F,0),MATCH(PDC!$G$1,PDC!$F$1:$G$1,0))</f>
        <v>Industrie chimique</v>
      </c>
      <c r="C1462" t="s">
        <v>205</v>
      </c>
      <c r="D1462" t="s">
        <v>153</v>
      </c>
      <c r="E1462" t="s">
        <v>199</v>
      </c>
      <c r="F1462" s="58">
        <v>5.3832552239281704</v>
      </c>
      <c r="G1462">
        <f t="shared" si="288"/>
        <v>5.3832552239281704</v>
      </c>
      <c r="AC1462" t="str">
        <f t="shared" si="284"/>
        <v>8426_Employés administratifs d'entreprise_2</v>
      </c>
      <c r="AD1462" t="str">
        <f>INDEX(PDC!$I$1:$L$33,MATCH('RP2016'!AF1462,PDC!I:I,0),MATCH(PDC!$K$1,PDC!$I$1:$L$1,0))</f>
        <v>Employés administratifs d'entreprise</v>
      </c>
      <c r="AE1462" t="s">
        <v>200</v>
      </c>
      <c r="AF1462" t="s">
        <v>284</v>
      </c>
      <c r="AG1462" t="s">
        <v>171</v>
      </c>
      <c r="AH1462" s="58">
        <v>2644.2808878453998</v>
      </c>
      <c r="AI1462">
        <f t="shared" si="285"/>
        <v>2644.2808878453998</v>
      </c>
      <c r="BE1462" t="str">
        <f t="shared" si="286"/>
        <v>8411_LZ_TPTotal Hommes_SEXE1</v>
      </c>
      <c r="BF1462">
        <v>1</v>
      </c>
      <c r="BG1462" s="77" t="s">
        <v>345</v>
      </c>
      <c r="BH1462" t="s">
        <v>224</v>
      </c>
      <c r="BI1462" t="s">
        <v>139</v>
      </c>
      <c r="BJ1462" s="61">
        <v>67.308881220158895</v>
      </c>
      <c r="BK1462" s="61">
        <f t="shared" si="287"/>
        <v>67.308881220158895</v>
      </c>
    </row>
    <row r="1463" spans="1:63" x14ac:dyDescent="0.35">
      <c r="A1463" t="str">
        <f t="shared" si="282"/>
        <v>8418_Industrie chimique_2</v>
      </c>
      <c r="B1463" t="str">
        <f>INDEX(PDC!$F$1:$G$40,MATCH('RP2016'!C1463,PDC!F:F,0),MATCH(PDC!$G$1,PDC!$F$1:$G$1,0))</f>
        <v>Industrie chimique</v>
      </c>
      <c r="C1463" t="s">
        <v>205</v>
      </c>
      <c r="D1463" t="s">
        <v>153</v>
      </c>
      <c r="E1463" t="s">
        <v>200</v>
      </c>
      <c r="F1463" s="58">
        <v>6.2885773617602396</v>
      </c>
      <c r="G1463">
        <f t="shared" si="288"/>
        <v>6.2885773617602396</v>
      </c>
      <c r="AC1463" t="str">
        <f t="shared" si="284"/>
        <v>8426_Employés de commerce_1</v>
      </c>
      <c r="AD1463" t="str">
        <f>INDEX(PDC!$I$1:$L$33,MATCH('RP2016'!AF1463,PDC!I:I,0),MATCH(PDC!$K$1,PDC!$I$1:$L$1,0))</f>
        <v>Employés de commerce</v>
      </c>
      <c r="AE1463" t="s">
        <v>199</v>
      </c>
      <c r="AF1463" t="s">
        <v>285</v>
      </c>
      <c r="AG1463" t="s">
        <v>171</v>
      </c>
      <c r="AH1463" s="58">
        <v>569.06491063046701</v>
      </c>
      <c r="AI1463">
        <f t="shared" si="285"/>
        <v>569.06491063046701</v>
      </c>
      <c r="BE1463" t="str">
        <f t="shared" si="286"/>
        <v>8411_MN_TPTotal Hommes_SEXE1</v>
      </c>
      <c r="BF1463">
        <v>1</v>
      </c>
      <c r="BG1463" s="77" t="s">
        <v>345</v>
      </c>
      <c r="BH1463" t="s">
        <v>320</v>
      </c>
      <c r="BI1463" t="s">
        <v>139</v>
      </c>
      <c r="BJ1463" s="61">
        <v>629.83066899099197</v>
      </c>
      <c r="BK1463" s="61">
        <f t="shared" si="287"/>
        <v>629.83066899099197</v>
      </c>
    </row>
    <row r="1464" spans="1:63" x14ac:dyDescent="0.35">
      <c r="A1464" t="str">
        <f t="shared" si="282"/>
        <v>8418_Industrie pharmaceutique_1</v>
      </c>
      <c r="B1464" t="str">
        <f>INDEX(PDC!$F$1:$G$40,MATCH('RP2016'!C1464,PDC!F:F,0),MATCH(PDC!$G$1,PDC!$F$1:$G$1,0))</f>
        <v>Industrie pharmaceutique</v>
      </c>
      <c r="C1464" t="s">
        <v>206</v>
      </c>
      <c r="D1464" t="s">
        <v>153</v>
      </c>
      <c r="E1464" t="s">
        <v>199</v>
      </c>
      <c r="F1464" s="58">
        <v>3.2681670768008599</v>
      </c>
      <c r="G1464" s="58" t="s">
        <v>242</v>
      </c>
      <c r="H1464" s="58"/>
      <c r="I1464" s="58"/>
      <c r="J1464" s="58"/>
      <c r="AC1464" t="str">
        <f t="shared" si="284"/>
        <v>8426_Employés de commerce_2</v>
      </c>
      <c r="AD1464" t="str">
        <f>INDEX(PDC!$I$1:$L$33,MATCH('RP2016'!AF1464,PDC!I:I,0),MATCH(PDC!$K$1,PDC!$I$1:$L$1,0))</f>
        <v>Employés de commerce</v>
      </c>
      <c r="AE1464" t="s">
        <v>200</v>
      </c>
      <c r="AF1464" t="s">
        <v>285</v>
      </c>
      <c r="AG1464" t="s">
        <v>171</v>
      </c>
      <c r="AH1464" s="58">
        <v>2159.9532170883599</v>
      </c>
      <c r="AI1464">
        <f t="shared" si="285"/>
        <v>2159.9532170883599</v>
      </c>
      <c r="BE1464" t="str">
        <f t="shared" si="286"/>
        <v>8411_OQ_TPTotal Hommes_SEXE1</v>
      </c>
      <c r="BF1464">
        <v>1</v>
      </c>
      <c r="BG1464" s="77" t="s">
        <v>345</v>
      </c>
      <c r="BH1464" t="s">
        <v>321</v>
      </c>
      <c r="BI1464" t="s">
        <v>139</v>
      </c>
      <c r="BJ1464" s="61">
        <v>500.23858229141803</v>
      </c>
      <c r="BK1464" s="61">
        <f t="shared" si="287"/>
        <v>500.23858229141803</v>
      </c>
    </row>
    <row r="1465" spans="1:63" x14ac:dyDescent="0.35">
      <c r="A1465" t="str">
        <f t="shared" si="282"/>
        <v>8418_Fabrication de produits en caoutchouc et en plastique ainsi que d'autres produits minéraux non métalliques_1</v>
      </c>
      <c r="B1465" t="str">
        <f>INDEX(PDC!$F$1:$G$40,MATCH('RP2016'!C1465,PDC!F:F,0),MATCH(PDC!$G$1,PDC!$F$1:$G$1,0))</f>
        <v>Fabrication de produits en caoutchouc et en plastique ainsi que d'autres produits minéraux non métalliques</v>
      </c>
      <c r="C1465" t="s">
        <v>207</v>
      </c>
      <c r="D1465" t="s">
        <v>153</v>
      </c>
      <c r="E1465" t="s">
        <v>199</v>
      </c>
      <c r="F1465" s="58">
        <v>136.31805576117301</v>
      </c>
      <c r="G1465">
        <f>F1465</f>
        <v>136.31805576117301</v>
      </c>
      <c r="AC1465" t="str">
        <f t="shared" si="284"/>
        <v>8426_Personnels des services directs aux particuliers_1</v>
      </c>
      <c r="AD1465" t="str">
        <f>INDEX(PDC!$I$1:$L$33,MATCH('RP2016'!AF1465,PDC!I:I,0),MATCH(PDC!$K$1,PDC!$I$1:$L$1,0))</f>
        <v>Personnels des services directs aux particuliers</v>
      </c>
      <c r="AE1465" t="s">
        <v>199</v>
      </c>
      <c r="AF1465" t="s">
        <v>286</v>
      </c>
      <c r="AG1465" t="s">
        <v>171</v>
      </c>
      <c r="AH1465" s="58">
        <v>393.27756411904699</v>
      </c>
      <c r="AI1465">
        <f t="shared" si="285"/>
        <v>393.27756411904699</v>
      </c>
      <c r="BE1465" t="str">
        <f t="shared" si="286"/>
        <v>8411_RU_TPTotal Hommes_SEXE1</v>
      </c>
      <c r="BF1465">
        <v>1</v>
      </c>
      <c r="BG1465" s="77" t="s">
        <v>345</v>
      </c>
      <c r="BH1465" t="s">
        <v>322</v>
      </c>
      <c r="BI1465" t="s">
        <v>139</v>
      </c>
      <c r="BJ1465" s="61">
        <v>329.03003276285602</v>
      </c>
      <c r="BK1465" s="61">
        <f t="shared" si="287"/>
        <v>329.03003276285602</v>
      </c>
    </row>
    <row r="1466" spans="1:63" x14ac:dyDescent="0.35">
      <c r="A1466" t="str">
        <f t="shared" si="282"/>
        <v>8418_Fabrication de produits en caoutchouc et en plastique ainsi que d'autres produits minéraux non métalliques_2</v>
      </c>
      <c r="B1466" t="str">
        <f>INDEX(PDC!$F$1:$G$40,MATCH('RP2016'!C1466,PDC!F:F,0),MATCH(PDC!$G$1,PDC!$F$1:$G$1,0))</f>
        <v>Fabrication de produits en caoutchouc et en plastique ainsi que d'autres produits minéraux non métalliques</v>
      </c>
      <c r="C1466" t="s">
        <v>207</v>
      </c>
      <c r="D1466" t="s">
        <v>153</v>
      </c>
      <c r="E1466" t="s">
        <v>200</v>
      </c>
      <c r="F1466" s="58">
        <v>34.311376873269197</v>
      </c>
      <c r="G1466">
        <f>F1466</f>
        <v>34.311376873269197</v>
      </c>
      <c r="AC1466" t="str">
        <f t="shared" si="284"/>
        <v>8426_Personnels des services directs aux particuliers_2</v>
      </c>
      <c r="AD1466" t="str">
        <f>INDEX(PDC!$I$1:$L$33,MATCH('RP2016'!AF1466,PDC!I:I,0),MATCH(PDC!$K$1,PDC!$I$1:$L$1,0))</f>
        <v>Personnels des services directs aux particuliers</v>
      </c>
      <c r="AE1466" t="s">
        <v>200</v>
      </c>
      <c r="AF1466" t="s">
        <v>286</v>
      </c>
      <c r="AG1466" t="s">
        <v>171</v>
      </c>
      <c r="AH1466" s="58">
        <v>3050.9025768635602</v>
      </c>
      <c r="AI1466">
        <f t="shared" si="285"/>
        <v>3050.9025768635602</v>
      </c>
      <c r="BE1466" t="str">
        <f t="shared" si="286"/>
        <v>8412_AZ_TPTotal Hommes_SEXE1</v>
      </c>
      <c r="BF1466">
        <v>1</v>
      </c>
      <c r="BG1466" s="77" t="s">
        <v>345</v>
      </c>
      <c r="BH1466" t="s">
        <v>198</v>
      </c>
      <c r="BI1466" t="s">
        <v>141</v>
      </c>
      <c r="BJ1466" s="61">
        <v>236.399918461954</v>
      </c>
      <c r="BK1466" s="61">
        <f t="shared" si="287"/>
        <v>236.399918461954</v>
      </c>
    </row>
    <row r="1467" spans="1:63" x14ac:dyDescent="0.35">
      <c r="A1467" t="str">
        <f t="shared" si="282"/>
        <v>8418_Métallurgie et fabrication de produits métalliques à l'exception des machines et des équipements_1</v>
      </c>
      <c r="B1467" t="str">
        <f>INDEX(PDC!$F$1:$G$40,MATCH('RP2016'!C1467,PDC!F:F,0),MATCH(PDC!$G$1,PDC!$F$1:$G$1,0))</f>
        <v>Métallurgie et fabrication de produits métalliques à l'exception des machines et des équipements</v>
      </c>
      <c r="C1467" t="s">
        <v>208</v>
      </c>
      <c r="D1467" t="s">
        <v>153</v>
      </c>
      <c r="E1467" t="s">
        <v>199</v>
      </c>
      <c r="F1467" s="58">
        <v>319.72346472661297</v>
      </c>
      <c r="G1467">
        <f>F1467</f>
        <v>319.72346472661297</v>
      </c>
      <c r="AC1467" t="str">
        <f t="shared" si="284"/>
        <v>8426_Ouvriers qualifiés de type industriel_1</v>
      </c>
      <c r="AD1467" t="str">
        <f>INDEX(PDC!$I$1:$L$33,MATCH('RP2016'!AF1467,PDC!I:I,0),MATCH(PDC!$K$1,PDC!$I$1:$L$1,0))</f>
        <v>Ouvriers qualifiés de type industriel</v>
      </c>
      <c r="AE1467" t="s">
        <v>199</v>
      </c>
      <c r="AF1467" t="s">
        <v>287</v>
      </c>
      <c r="AG1467" t="s">
        <v>171</v>
      </c>
      <c r="AH1467" s="58">
        <v>2167.3165110157302</v>
      </c>
      <c r="AI1467">
        <f t="shared" si="285"/>
        <v>2167.3165110157302</v>
      </c>
      <c r="BE1467" t="str">
        <f t="shared" si="286"/>
        <v>8412_C1_TPTotal Hommes_SEXE1</v>
      </c>
      <c r="BF1467">
        <v>1</v>
      </c>
      <c r="BG1467" s="77" t="s">
        <v>345</v>
      </c>
      <c r="BH1467" t="s">
        <v>314</v>
      </c>
      <c r="BI1467" t="s">
        <v>141</v>
      </c>
      <c r="BJ1467" s="61">
        <v>600.11040343232298</v>
      </c>
      <c r="BK1467" s="61">
        <f t="shared" si="287"/>
        <v>600.11040343232298</v>
      </c>
    </row>
    <row r="1468" spans="1:63" x14ac:dyDescent="0.35">
      <c r="A1468" t="str">
        <f t="shared" si="282"/>
        <v>8418_Métallurgie et fabrication de produits métalliques à l'exception des machines et des équipements_2</v>
      </c>
      <c r="B1468" t="str">
        <f>INDEX(PDC!$F$1:$G$40,MATCH('RP2016'!C1468,PDC!F:F,0),MATCH(PDC!$G$1,PDC!$F$1:$G$1,0))</f>
        <v>Métallurgie et fabrication de produits métalliques à l'exception des machines et des équipements</v>
      </c>
      <c r="C1468" t="s">
        <v>208</v>
      </c>
      <c r="D1468" t="s">
        <v>153</v>
      </c>
      <c r="E1468" t="s">
        <v>200</v>
      </c>
      <c r="F1468" s="58">
        <v>161.33078503866801</v>
      </c>
      <c r="G1468">
        <f>F1468</f>
        <v>161.33078503866801</v>
      </c>
      <c r="AC1468" t="str">
        <f t="shared" si="284"/>
        <v>8426_Ouvriers qualifiés de type industriel_2</v>
      </c>
      <c r="AD1468" t="str">
        <f>INDEX(PDC!$I$1:$L$33,MATCH('RP2016'!AF1468,PDC!I:I,0),MATCH(PDC!$K$1,PDC!$I$1:$L$1,0))</f>
        <v>Ouvriers qualifiés de type industriel</v>
      </c>
      <c r="AE1468" t="s">
        <v>200</v>
      </c>
      <c r="AF1468" t="s">
        <v>287</v>
      </c>
      <c r="AG1468" t="s">
        <v>171</v>
      </c>
      <c r="AH1468" s="58">
        <v>513.91054530889699</v>
      </c>
      <c r="AI1468">
        <f t="shared" si="285"/>
        <v>513.91054530889699</v>
      </c>
      <c r="BE1468" t="str">
        <f t="shared" si="286"/>
        <v>8412_C3_TPTotal Hommes_SEXE1</v>
      </c>
      <c r="BF1468">
        <v>1</v>
      </c>
      <c r="BG1468" s="77" t="s">
        <v>345</v>
      </c>
      <c r="BH1468" t="s">
        <v>315</v>
      </c>
      <c r="BI1468" t="s">
        <v>141</v>
      </c>
      <c r="BJ1468" s="61">
        <v>517.87162104701702</v>
      </c>
      <c r="BK1468" s="61">
        <f t="shared" si="287"/>
        <v>517.87162104701702</v>
      </c>
    </row>
    <row r="1469" spans="1:63" x14ac:dyDescent="0.35">
      <c r="A1469" t="str">
        <f t="shared" si="282"/>
        <v>8418_Fabrication de produits informatiques, électroniques et optiques_1</v>
      </c>
      <c r="B1469" t="str">
        <f>INDEX(PDC!$F$1:$G$40,MATCH('RP2016'!C1469,PDC!F:F,0),MATCH(PDC!$G$1,PDC!$F$1:$G$1,0))</f>
        <v>Fabrication de produits informatiques, électroniques et optiques</v>
      </c>
      <c r="C1469" t="s">
        <v>209</v>
      </c>
      <c r="D1469" t="s">
        <v>153</v>
      </c>
      <c r="E1469" t="s">
        <v>199</v>
      </c>
      <c r="F1469" s="58">
        <v>3.0960383280774399</v>
      </c>
      <c r="G1469" s="58" t="s">
        <v>242</v>
      </c>
      <c r="H1469" s="58"/>
      <c r="I1469" s="58"/>
      <c r="J1469" s="58"/>
      <c r="AC1469" t="str">
        <f t="shared" si="284"/>
        <v>8426_Ouvriers qualifiés de type artisanal_1</v>
      </c>
      <c r="AD1469" t="str">
        <f>INDEX(PDC!$I$1:$L$33,MATCH('RP2016'!AF1469,PDC!I:I,0),MATCH(PDC!$K$1,PDC!$I$1:$L$1,0))</f>
        <v>Ouvriers qualifiés de type artisanal</v>
      </c>
      <c r="AE1469" t="s">
        <v>199</v>
      </c>
      <c r="AF1469" t="s">
        <v>107</v>
      </c>
      <c r="AG1469" t="s">
        <v>171</v>
      </c>
      <c r="AH1469" s="58">
        <v>2207.67304716118</v>
      </c>
      <c r="AI1469">
        <f t="shared" si="285"/>
        <v>2207.67304716118</v>
      </c>
      <c r="BE1469" t="str">
        <f t="shared" si="286"/>
        <v>8412_C4_TPTotal Hommes_SEXE1</v>
      </c>
      <c r="BF1469">
        <v>1</v>
      </c>
      <c r="BG1469" s="77" t="s">
        <v>345</v>
      </c>
      <c r="BH1469" t="s">
        <v>316</v>
      </c>
      <c r="BI1469" t="s">
        <v>141</v>
      </c>
      <c r="BJ1469" s="61">
        <v>223.404957217104</v>
      </c>
      <c r="BK1469" s="61">
        <f t="shared" si="287"/>
        <v>223.404957217104</v>
      </c>
    </row>
    <row r="1470" spans="1:63" x14ac:dyDescent="0.35">
      <c r="A1470" t="str">
        <f t="shared" si="282"/>
        <v>8418_Fabrication d'équipements électriques_1</v>
      </c>
      <c r="B1470" t="str">
        <f>INDEX(PDC!$F$1:$G$40,MATCH('RP2016'!C1470,PDC!F:F,0),MATCH(PDC!$G$1,PDC!$F$1:$G$1,0))</f>
        <v>Fabrication d'équipements électriques</v>
      </c>
      <c r="C1470" t="s">
        <v>210</v>
      </c>
      <c r="D1470" t="s">
        <v>153</v>
      </c>
      <c r="E1470" t="s">
        <v>199</v>
      </c>
      <c r="F1470" s="58">
        <v>39.017356901243097</v>
      </c>
      <c r="G1470" t="s">
        <v>242</v>
      </c>
      <c r="AC1470" t="str">
        <f t="shared" si="284"/>
        <v>8426_Ouvriers qualifiés de type artisanal_2</v>
      </c>
      <c r="AD1470" t="str">
        <f>INDEX(PDC!$I$1:$L$33,MATCH('RP2016'!AF1470,PDC!I:I,0),MATCH(PDC!$K$1,PDC!$I$1:$L$1,0))</f>
        <v>Ouvriers qualifiés de type artisanal</v>
      </c>
      <c r="AE1470" t="s">
        <v>200</v>
      </c>
      <c r="AF1470" t="s">
        <v>107</v>
      </c>
      <c r="AG1470" t="s">
        <v>171</v>
      </c>
      <c r="AH1470" s="58">
        <v>269.39236534586598</v>
      </c>
      <c r="AI1470">
        <f t="shared" si="285"/>
        <v>269.39236534586598</v>
      </c>
      <c r="BE1470" t="str">
        <f t="shared" si="286"/>
        <v>8412_C5_TPTotal Hommes_SEXE1</v>
      </c>
      <c r="BF1470">
        <v>1</v>
      </c>
      <c r="BG1470" s="77" t="s">
        <v>345</v>
      </c>
      <c r="BH1470" t="s">
        <v>317</v>
      </c>
      <c r="BI1470" t="s">
        <v>141</v>
      </c>
      <c r="BJ1470" s="61">
        <v>2404.4833726930001</v>
      </c>
      <c r="BK1470" s="61">
        <f t="shared" si="287"/>
        <v>2404.4833726930001</v>
      </c>
    </row>
    <row r="1471" spans="1:63" x14ac:dyDescent="0.35">
      <c r="A1471" t="str">
        <f t="shared" si="282"/>
        <v>8418_Fabrication d'équipements électriques_2</v>
      </c>
      <c r="B1471" t="str">
        <f>INDEX(PDC!$F$1:$G$40,MATCH('RP2016'!C1471,PDC!F:F,0),MATCH(PDC!$G$1,PDC!$F$1:$G$1,0))</f>
        <v>Fabrication d'équipements électriques</v>
      </c>
      <c r="C1471" t="s">
        <v>210</v>
      </c>
      <c r="D1471" t="s">
        <v>153</v>
      </c>
      <c r="E1471" t="s">
        <v>200</v>
      </c>
      <c r="F1471" s="58">
        <v>3.9358804570763102</v>
      </c>
      <c r="G1471" s="58" t="s">
        <v>242</v>
      </c>
      <c r="H1471" s="58"/>
      <c r="I1471" s="58"/>
      <c r="J1471" s="58"/>
      <c r="AC1471" t="str">
        <f t="shared" si="284"/>
        <v>8426_Chauffeurs_1</v>
      </c>
      <c r="AD1471" t="str">
        <f>INDEX(PDC!$I$1:$L$33,MATCH('RP2016'!AF1471,PDC!I:I,0),MATCH(PDC!$K$1,PDC!$I$1:$L$1,0))</f>
        <v>Chauffeurs</v>
      </c>
      <c r="AE1471" t="s">
        <v>199</v>
      </c>
      <c r="AF1471" t="s">
        <v>288</v>
      </c>
      <c r="AG1471" t="s">
        <v>171</v>
      </c>
      <c r="AH1471" s="58">
        <v>1202.1023685339901</v>
      </c>
      <c r="AI1471">
        <f t="shared" si="285"/>
        <v>1202.1023685339901</v>
      </c>
      <c r="BE1471" t="str">
        <f t="shared" si="286"/>
        <v>8412_DE_TPTotal Hommes_SEXE1</v>
      </c>
      <c r="BF1471">
        <v>1</v>
      </c>
      <c r="BG1471" s="77" t="s">
        <v>345</v>
      </c>
      <c r="BH1471" t="s">
        <v>318</v>
      </c>
      <c r="BI1471" t="s">
        <v>141</v>
      </c>
      <c r="BJ1471" s="61">
        <v>245.88681846127099</v>
      </c>
      <c r="BK1471" s="61">
        <f t="shared" si="287"/>
        <v>245.88681846127099</v>
      </c>
    </row>
    <row r="1472" spans="1:63" x14ac:dyDescent="0.35">
      <c r="A1472" t="str">
        <f t="shared" si="282"/>
        <v>8418_Fabrication de matériels de transport_1</v>
      </c>
      <c r="B1472" t="str">
        <f>INDEX(PDC!$F$1:$G$40,MATCH('RP2016'!C1472,PDC!F:F,0),MATCH(PDC!$G$1,PDC!$F$1:$G$1,0))</f>
        <v>Fabrication de matériels de transport</v>
      </c>
      <c r="C1472" t="s">
        <v>212</v>
      </c>
      <c r="D1472" t="s">
        <v>153</v>
      </c>
      <c r="E1472" t="s">
        <v>199</v>
      </c>
      <c r="F1472" s="58">
        <v>7.8029038505578701</v>
      </c>
      <c r="G1472">
        <f t="shared" ref="G1472:G1488" si="289">F1472</f>
        <v>7.8029038505578701</v>
      </c>
      <c r="AC1472" t="str">
        <f t="shared" si="284"/>
        <v>8426_Chauffeurs_2</v>
      </c>
      <c r="AD1472" t="str">
        <f>INDEX(PDC!$I$1:$L$33,MATCH('RP2016'!AF1472,PDC!I:I,0),MATCH(PDC!$K$1,PDC!$I$1:$L$1,0))</f>
        <v>Chauffeurs</v>
      </c>
      <c r="AE1472" t="s">
        <v>200</v>
      </c>
      <c r="AF1472" t="s">
        <v>288</v>
      </c>
      <c r="AG1472" t="s">
        <v>171</v>
      </c>
      <c r="AH1472" s="58">
        <v>132.73243879327899</v>
      </c>
      <c r="AI1472">
        <f t="shared" si="285"/>
        <v>132.73243879327899</v>
      </c>
      <c r="BE1472" t="str">
        <f t="shared" si="286"/>
        <v>8412_FZ_TPTotal Hommes_SEXE1</v>
      </c>
      <c r="BF1472">
        <v>1</v>
      </c>
      <c r="BG1472" s="77" t="s">
        <v>345</v>
      </c>
      <c r="BH1472" t="s">
        <v>216</v>
      </c>
      <c r="BI1472" t="s">
        <v>141</v>
      </c>
      <c r="BJ1472" s="61">
        <v>1718.6978000506899</v>
      </c>
      <c r="BK1472" s="61">
        <f t="shared" si="287"/>
        <v>1718.6978000506899</v>
      </c>
    </row>
    <row r="1473" spans="1:63" x14ac:dyDescent="0.35">
      <c r="A1473" t="str">
        <f t="shared" si="282"/>
        <v>8418_Autres industries manufacturières ; réparation et installation de machines et d'équipements_1</v>
      </c>
      <c r="B1473" t="str">
        <f>INDEX(PDC!$F$1:$G$40,MATCH('RP2016'!C1473,PDC!F:F,0),MATCH(PDC!$G$1,PDC!$F$1:$G$1,0))</f>
        <v>Autres industries manufacturières ; réparation et installation de machines et d'équipements</v>
      </c>
      <c r="C1473" t="s">
        <v>213</v>
      </c>
      <c r="D1473" t="s">
        <v>153</v>
      </c>
      <c r="E1473" t="s">
        <v>199</v>
      </c>
      <c r="F1473" s="58">
        <v>371.82080030063503</v>
      </c>
      <c r="G1473">
        <f t="shared" si="289"/>
        <v>371.82080030063503</v>
      </c>
      <c r="AC1473" t="str">
        <f t="shared" si="284"/>
        <v>8426_Ouvriers qualifiés de la manutention, du magasinage et du transport_1</v>
      </c>
      <c r="AD1473" t="str">
        <f>INDEX(PDC!$I$1:$L$33,MATCH('RP2016'!AF1473,PDC!I:I,0),MATCH(PDC!$K$1,PDC!$I$1:$L$1,0))</f>
        <v>Ouvriers qualifiés de la manutention, du magasinage et du transport</v>
      </c>
      <c r="AE1473" t="s">
        <v>199</v>
      </c>
      <c r="AF1473" t="s">
        <v>289</v>
      </c>
      <c r="AG1473" t="s">
        <v>171</v>
      </c>
      <c r="AH1473" s="58">
        <v>604.80892809566296</v>
      </c>
      <c r="AI1473">
        <f t="shared" si="285"/>
        <v>604.80892809566296</v>
      </c>
      <c r="BE1473" t="str">
        <f t="shared" si="286"/>
        <v>8412_GZ_TPTotal Hommes_SEXE1</v>
      </c>
      <c r="BF1473">
        <v>1</v>
      </c>
      <c r="BG1473" s="77" t="s">
        <v>345</v>
      </c>
      <c r="BH1473" t="s">
        <v>217</v>
      </c>
      <c r="BI1473" t="s">
        <v>141</v>
      </c>
      <c r="BJ1473" s="61">
        <v>1433.49726934504</v>
      </c>
      <c r="BK1473" s="61">
        <f t="shared" si="287"/>
        <v>1433.49726934504</v>
      </c>
    </row>
    <row r="1474" spans="1:63" x14ac:dyDescent="0.35">
      <c r="A1474" t="str">
        <f t="shared" si="282"/>
        <v>8418_Autres industries manufacturières ; réparation et installation de machines et d'équipements_2</v>
      </c>
      <c r="B1474" t="str">
        <f>INDEX(PDC!$F$1:$G$40,MATCH('RP2016'!C1474,PDC!F:F,0),MATCH(PDC!$G$1,PDC!$F$1:$G$1,0))</f>
        <v>Autres industries manufacturières ; réparation et installation de machines et d'équipements</v>
      </c>
      <c r="C1474" t="s">
        <v>213</v>
      </c>
      <c r="D1474" t="s">
        <v>153</v>
      </c>
      <c r="E1474" t="s">
        <v>200</v>
      </c>
      <c r="F1474" s="58">
        <v>242.07334727831599</v>
      </c>
      <c r="G1474">
        <f t="shared" si="289"/>
        <v>242.07334727831599</v>
      </c>
      <c r="AC1474" t="str">
        <f t="shared" si="284"/>
        <v>8426_Ouvriers qualifiés de la manutention, du magasinage et du transport_2</v>
      </c>
      <c r="AD1474" t="str">
        <f>INDEX(PDC!$I$1:$L$33,MATCH('RP2016'!AF1474,PDC!I:I,0),MATCH(PDC!$K$1,PDC!$I$1:$L$1,0))</f>
        <v>Ouvriers qualifiés de la manutention, du magasinage et du transport</v>
      </c>
      <c r="AE1474" t="s">
        <v>200</v>
      </c>
      <c r="AF1474" t="s">
        <v>289</v>
      </c>
      <c r="AG1474" t="s">
        <v>171</v>
      </c>
      <c r="AH1474" s="58">
        <v>95.988820266978905</v>
      </c>
      <c r="AI1474">
        <f t="shared" si="285"/>
        <v>95.988820266978905</v>
      </c>
      <c r="BE1474" t="str">
        <f t="shared" si="286"/>
        <v>8412_HZ_TPTotal Hommes_SEXE1</v>
      </c>
      <c r="BF1474">
        <v>1</v>
      </c>
      <c r="BG1474" s="77" t="s">
        <v>345</v>
      </c>
      <c r="BH1474" t="s">
        <v>218</v>
      </c>
      <c r="BI1474" t="s">
        <v>141</v>
      </c>
      <c r="BJ1474" s="61">
        <v>650.88476928603802</v>
      </c>
      <c r="BK1474" s="61">
        <f t="shared" si="287"/>
        <v>650.88476928603802</v>
      </c>
    </row>
    <row r="1475" spans="1:63" x14ac:dyDescent="0.35">
      <c r="A1475" t="str">
        <f t="shared" si="282"/>
        <v>8418_Production et distribution d'électricité, de gaz, de vapeur et d'air conditionné_1</v>
      </c>
      <c r="B1475" t="str">
        <f>INDEX(PDC!$F$1:$G$40,MATCH('RP2016'!C1475,PDC!F:F,0),MATCH(PDC!$G$1,PDC!$F$1:$G$1,0))</f>
        <v>Production et distribution d'électricité, de gaz, de vapeur et d'air conditionné</v>
      </c>
      <c r="C1475" t="s">
        <v>214</v>
      </c>
      <c r="D1475" t="s">
        <v>153</v>
      </c>
      <c r="E1475" t="s">
        <v>199</v>
      </c>
      <c r="F1475" s="58">
        <v>97.169390383444807</v>
      </c>
      <c r="G1475">
        <f t="shared" si="289"/>
        <v>97.169390383444807</v>
      </c>
      <c r="AC1475" t="str">
        <f t="shared" si="284"/>
        <v>8426_Ouvriers non qualifiés de type industriel_1</v>
      </c>
      <c r="AD1475" t="str">
        <f>INDEX(PDC!$I$1:$L$33,MATCH('RP2016'!AF1475,PDC!I:I,0),MATCH(PDC!$K$1,PDC!$I$1:$L$1,0))</f>
        <v>Ouvriers non qualifiés de type industriel</v>
      </c>
      <c r="AE1475" t="s">
        <v>199</v>
      </c>
      <c r="AF1475" t="s">
        <v>290</v>
      </c>
      <c r="AG1475" t="s">
        <v>171</v>
      </c>
      <c r="AH1475" s="58">
        <v>2360.4881746555502</v>
      </c>
      <c r="AI1475">
        <f t="shared" si="285"/>
        <v>2360.4881746555502</v>
      </c>
      <c r="BE1475" t="str">
        <f t="shared" si="286"/>
        <v>8412_IZ_TPTotal Hommes_SEXE1</v>
      </c>
      <c r="BF1475">
        <v>1</v>
      </c>
      <c r="BG1475" s="77" t="s">
        <v>345</v>
      </c>
      <c r="BH1475" t="s">
        <v>219</v>
      </c>
      <c r="BI1475" t="s">
        <v>141</v>
      </c>
      <c r="BJ1475" s="61">
        <v>175.01278404876399</v>
      </c>
      <c r="BK1475" s="61">
        <f t="shared" si="287"/>
        <v>175.01278404876399</v>
      </c>
    </row>
    <row r="1476" spans="1:63" x14ac:dyDescent="0.35">
      <c r="A1476" t="str">
        <f t="shared" ref="A1476:A1539" si="290">D1476&amp;"_"&amp;B1476&amp;"_"&amp;E1476</f>
        <v>8418_Production et distribution d'électricité, de gaz, de vapeur et d'air conditionné_2</v>
      </c>
      <c r="B1476" t="str">
        <f>INDEX(PDC!$F$1:$G$40,MATCH('RP2016'!C1476,PDC!F:F,0),MATCH(PDC!$G$1,PDC!$F$1:$G$1,0))</f>
        <v>Production et distribution d'électricité, de gaz, de vapeur et d'air conditionné</v>
      </c>
      <c r="C1476" t="s">
        <v>214</v>
      </c>
      <c r="D1476" t="s">
        <v>153</v>
      </c>
      <c r="E1476" t="s">
        <v>200</v>
      </c>
      <c r="F1476" s="58">
        <v>8.3281716848880194</v>
      </c>
      <c r="G1476">
        <f t="shared" si="289"/>
        <v>8.3281716848880194</v>
      </c>
      <c r="AC1476" t="str">
        <f t="shared" si="284"/>
        <v>8426_Ouvriers non qualifiés de type industriel_2</v>
      </c>
      <c r="AD1476" t="str">
        <f>INDEX(PDC!$I$1:$L$33,MATCH('RP2016'!AF1476,PDC!I:I,0),MATCH(PDC!$K$1,PDC!$I$1:$L$1,0))</f>
        <v>Ouvriers non qualifiés de type industriel</v>
      </c>
      <c r="AE1476" t="s">
        <v>200</v>
      </c>
      <c r="AF1476" t="s">
        <v>290</v>
      </c>
      <c r="AG1476" t="s">
        <v>171</v>
      </c>
      <c r="AH1476" s="58">
        <v>973.21319934113797</v>
      </c>
      <c r="AI1476">
        <f t="shared" si="285"/>
        <v>973.21319934113797</v>
      </c>
      <c r="BE1476" t="str">
        <f t="shared" si="286"/>
        <v>8412_JZ_TPTotal Hommes_SEXE1</v>
      </c>
      <c r="BF1476">
        <v>1</v>
      </c>
      <c r="BG1476" s="77" t="s">
        <v>345</v>
      </c>
      <c r="BH1476" t="s">
        <v>319</v>
      </c>
      <c r="BI1476" t="s">
        <v>141</v>
      </c>
      <c r="BJ1476" s="61">
        <v>49.045920400202398</v>
      </c>
      <c r="BK1476" s="61">
        <f t="shared" si="287"/>
        <v>49.045920400202398</v>
      </c>
    </row>
    <row r="1477" spans="1:63" x14ac:dyDescent="0.35">
      <c r="A1477" t="str">
        <f t="shared" si="290"/>
        <v>8418_Production et distribution d'eau ; assainissement, gestion des déchets et dépollution_1</v>
      </c>
      <c r="B1477" t="str">
        <f>INDEX(PDC!$F$1:$G$40,MATCH('RP2016'!C1477,PDC!F:F,0),MATCH(PDC!$G$1,PDC!$F$1:$G$1,0))</f>
        <v>Production et distribution d'eau ; assainissement, gestion des déchets et dépollution</v>
      </c>
      <c r="C1477" t="s">
        <v>215</v>
      </c>
      <c r="D1477" t="s">
        <v>153</v>
      </c>
      <c r="E1477" t="s">
        <v>199</v>
      </c>
      <c r="F1477" s="58">
        <v>69.375066867130698</v>
      </c>
      <c r="G1477">
        <f t="shared" si="289"/>
        <v>69.375066867130698</v>
      </c>
      <c r="AC1477" t="str">
        <f t="shared" ref="AC1477:AC1540" si="291">AG1477&amp;"_"&amp;AD1477&amp;"_"&amp;AE1477</f>
        <v>8426_Ouvriers non qualifiés de type artisanal_1</v>
      </c>
      <c r="AD1477" t="str">
        <f>INDEX(PDC!$I$1:$L$33,MATCH('RP2016'!AF1477,PDC!I:I,0),MATCH(PDC!$K$1,PDC!$I$1:$L$1,0))</f>
        <v>Ouvriers non qualifiés de type artisanal</v>
      </c>
      <c r="AE1477" t="s">
        <v>199</v>
      </c>
      <c r="AF1477" t="s">
        <v>291</v>
      </c>
      <c r="AG1477" t="s">
        <v>171</v>
      </c>
      <c r="AH1477" s="58">
        <v>1374.4499062270299</v>
      </c>
      <c r="AI1477">
        <f t="shared" ref="AI1477:AI1540" si="292">IF(AH1477&lt;5,"(s)",AH1477)</f>
        <v>1374.4499062270299</v>
      </c>
      <c r="BE1477" t="str">
        <f t="shared" ref="BE1477:BE1540" si="293">BI1477&amp;"_"&amp;BH1477&amp;"_TP"&amp;BG1477&amp;"_SEXE"&amp;BF1477</f>
        <v>8412_KZ_TPTotal Hommes_SEXE1</v>
      </c>
      <c r="BF1477">
        <v>1</v>
      </c>
      <c r="BG1477" s="77" t="s">
        <v>345</v>
      </c>
      <c r="BH1477" t="s">
        <v>223</v>
      </c>
      <c r="BI1477" t="s">
        <v>141</v>
      </c>
      <c r="BJ1477" s="61">
        <v>244.97635681115599</v>
      </c>
      <c r="BK1477" s="61">
        <f t="shared" ref="BK1477:BK1540" si="294">IF(BJ1477&lt;5,"(s)",BJ1477)</f>
        <v>244.97635681115599</v>
      </c>
    </row>
    <row r="1478" spans="1:63" x14ac:dyDescent="0.35">
      <c r="A1478" t="str">
        <f t="shared" si="290"/>
        <v>8418_Production et distribution d'eau ; assainissement, gestion des déchets et dépollution_2</v>
      </c>
      <c r="B1478" t="str">
        <f>INDEX(PDC!$F$1:$G$40,MATCH('RP2016'!C1478,PDC!F:F,0),MATCH(PDC!$G$1,PDC!$F$1:$G$1,0))</f>
        <v>Production et distribution d'eau ; assainissement, gestion des déchets et dépollution</v>
      </c>
      <c r="C1478" t="s">
        <v>215</v>
      </c>
      <c r="D1478" t="s">
        <v>153</v>
      </c>
      <c r="E1478" t="s">
        <v>200</v>
      </c>
      <c r="F1478" s="58">
        <v>22.4998756173486</v>
      </c>
      <c r="G1478">
        <f t="shared" si="289"/>
        <v>22.4998756173486</v>
      </c>
      <c r="AC1478" t="str">
        <f t="shared" si="291"/>
        <v>8426_Ouvriers non qualifiés de type artisanal_2</v>
      </c>
      <c r="AD1478" t="str">
        <f>INDEX(PDC!$I$1:$L$33,MATCH('RP2016'!AF1478,PDC!I:I,0),MATCH(PDC!$K$1,PDC!$I$1:$L$1,0))</f>
        <v>Ouvriers non qualifiés de type artisanal</v>
      </c>
      <c r="AE1478" t="s">
        <v>200</v>
      </c>
      <c r="AF1478" t="s">
        <v>291</v>
      </c>
      <c r="AG1478" t="s">
        <v>171</v>
      </c>
      <c r="AH1478" s="58">
        <v>525.36868725749503</v>
      </c>
      <c r="AI1478">
        <f t="shared" si="292"/>
        <v>525.36868725749503</v>
      </c>
      <c r="BE1478" t="str">
        <f t="shared" si="293"/>
        <v>8412_LZ_TPTotal Hommes_SEXE1</v>
      </c>
      <c r="BF1478">
        <v>1</v>
      </c>
      <c r="BG1478" s="77" t="s">
        <v>345</v>
      </c>
      <c r="BH1478" t="s">
        <v>224</v>
      </c>
      <c r="BI1478" t="s">
        <v>141</v>
      </c>
      <c r="BJ1478" s="61">
        <v>43.541639058178497</v>
      </c>
      <c r="BK1478" s="61">
        <f t="shared" si="294"/>
        <v>43.541639058178497</v>
      </c>
    </row>
    <row r="1479" spans="1:63" x14ac:dyDescent="0.35">
      <c r="A1479" t="str">
        <f t="shared" si="290"/>
        <v>8418_Construction _1</v>
      </c>
      <c r="B1479" t="str">
        <f>INDEX(PDC!$F$1:$G$40,MATCH('RP2016'!C1479,PDC!F:F,0),MATCH(PDC!$G$1,PDC!$F$1:$G$1,0))</f>
        <v xml:space="preserve">Construction </v>
      </c>
      <c r="C1479" t="s">
        <v>216</v>
      </c>
      <c r="D1479" t="s">
        <v>153</v>
      </c>
      <c r="E1479" t="s">
        <v>199</v>
      </c>
      <c r="F1479" s="58">
        <v>1629.36871535706</v>
      </c>
      <c r="G1479">
        <f t="shared" si="289"/>
        <v>1629.36871535706</v>
      </c>
      <c r="AC1479" t="str">
        <f t="shared" si="291"/>
        <v>8426_Ouvriers agricoles_1</v>
      </c>
      <c r="AD1479" t="str">
        <f>INDEX(PDC!$I$1:$L$33,MATCH('RP2016'!AF1479,PDC!I:I,0),MATCH(PDC!$K$1,PDC!$I$1:$L$1,0))</f>
        <v>Ouvriers agricoles</v>
      </c>
      <c r="AE1479" t="s">
        <v>199</v>
      </c>
      <c r="AF1479" t="s">
        <v>109</v>
      </c>
      <c r="AG1479" t="s">
        <v>171</v>
      </c>
      <c r="AH1479" s="58">
        <v>191.803959880539</v>
      </c>
      <c r="AI1479">
        <f t="shared" si="292"/>
        <v>191.803959880539</v>
      </c>
      <c r="BE1479" t="str">
        <f t="shared" si="293"/>
        <v>8412_MN_TPTotal Hommes_SEXE1</v>
      </c>
      <c r="BF1479">
        <v>1</v>
      </c>
      <c r="BG1479" s="77" t="s">
        <v>345</v>
      </c>
      <c r="BH1479" t="s">
        <v>320</v>
      </c>
      <c r="BI1479" t="s">
        <v>141</v>
      </c>
      <c r="BJ1479" s="61">
        <v>789.35315499845694</v>
      </c>
      <c r="BK1479" s="61">
        <f t="shared" si="294"/>
        <v>789.35315499845694</v>
      </c>
    </row>
    <row r="1480" spans="1:63" x14ac:dyDescent="0.35">
      <c r="A1480" t="str">
        <f t="shared" si="290"/>
        <v>8418_Construction _2</v>
      </c>
      <c r="B1480" t="str">
        <f>INDEX(PDC!$F$1:$G$40,MATCH('RP2016'!C1480,PDC!F:F,0),MATCH(PDC!$G$1,PDC!$F$1:$G$1,0))</f>
        <v xml:space="preserve">Construction </v>
      </c>
      <c r="C1480" t="s">
        <v>216</v>
      </c>
      <c r="D1480" t="s">
        <v>153</v>
      </c>
      <c r="E1480" t="s">
        <v>200</v>
      </c>
      <c r="F1480" s="58">
        <v>252.83753866895299</v>
      </c>
      <c r="G1480">
        <f t="shared" si="289"/>
        <v>252.83753866895299</v>
      </c>
      <c r="AC1480" t="str">
        <f t="shared" si="291"/>
        <v>8426_Ouvriers agricoles_2</v>
      </c>
      <c r="AD1480" t="str">
        <f>INDEX(PDC!$I$1:$L$33,MATCH('RP2016'!AF1480,PDC!I:I,0),MATCH(PDC!$K$1,PDC!$I$1:$L$1,0))</f>
        <v>Ouvriers agricoles</v>
      </c>
      <c r="AE1480" t="s">
        <v>200</v>
      </c>
      <c r="AF1480" t="s">
        <v>109</v>
      </c>
      <c r="AG1480" t="s">
        <v>171</v>
      </c>
      <c r="AH1480" s="58">
        <v>44.945946039158798</v>
      </c>
      <c r="AI1480">
        <f t="shared" si="292"/>
        <v>44.945946039158798</v>
      </c>
      <c r="BE1480" t="str">
        <f t="shared" si="293"/>
        <v>8412_OQ_TPTotal Hommes_SEXE1</v>
      </c>
      <c r="BF1480">
        <v>1</v>
      </c>
      <c r="BG1480" s="77" t="s">
        <v>345</v>
      </c>
      <c r="BH1480" t="s">
        <v>321</v>
      </c>
      <c r="BI1480" t="s">
        <v>141</v>
      </c>
      <c r="BJ1480" s="61">
        <v>1069.9855019895999</v>
      </c>
      <c r="BK1480" s="61">
        <f t="shared" si="294"/>
        <v>1069.9855019895999</v>
      </c>
    </row>
    <row r="1481" spans="1:63" x14ac:dyDescent="0.35">
      <c r="A1481" t="str">
        <f t="shared" si="290"/>
        <v>8418_Commerce ; réparation d'automobiles et de motocycles_1</v>
      </c>
      <c r="B1481" t="str">
        <f>INDEX(PDC!$F$1:$G$40,MATCH('RP2016'!C1481,PDC!F:F,0),MATCH(PDC!$G$1,PDC!$F$1:$G$1,0))</f>
        <v>Commerce ; réparation d'automobiles et de motocycles</v>
      </c>
      <c r="C1481" t="s">
        <v>217</v>
      </c>
      <c r="D1481" t="s">
        <v>153</v>
      </c>
      <c r="E1481" t="s">
        <v>199</v>
      </c>
      <c r="F1481" s="58">
        <v>1695.18535503365</v>
      </c>
      <c r="G1481">
        <f t="shared" si="289"/>
        <v>1695.18535503365</v>
      </c>
      <c r="AC1481" t="str">
        <f t="shared" si="291"/>
        <v>8427_Professions libérales*_1</v>
      </c>
      <c r="AD1481" t="str">
        <f>INDEX(PDC!$I$1:$L$33,MATCH('RP2016'!AF1481,PDC!I:I,0),MATCH(PDC!$K$1,PDC!$I$1:$L$1,0))</f>
        <v>Professions libérales*</v>
      </c>
      <c r="AE1481" t="s">
        <v>199</v>
      </c>
      <c r="AF1481" t="s">
        <v>273</v>
      </c>
      <c r="AG1481" t="s">
        <v>173</v>
      </c>
      <c r="AH1481" s="58">
        <v>6.3970611105193402</v>
      </c>
      <c r="AI1481">
        <f t="shared" si="292"/>
        <v>6.3970611105193402</v>
      </c>
      <c r="BE1481" t="str">
        <f t="shared" si="293"/>
        <v>8412_RU_TPTotal Hommes_SEXE1</v>
      </c>
      <c r="BF1481">
        <v>1</v>
      </c>
      <c r="BG1481" s="77" t="s">
        <v>345</v>
      </c>
      <c r="BH1481" t="s">
        <v>322</v>
      </c>
      <c r="BI1481" t="s">
        <v>141</v>
      </c>
      <c r="BJ1481" s="61">
        <v>279.62507964196698</v>
      </c>
      <c r="BK1481" s="61">
        <f t="shared" si="294"/>
        <v>279.62507964196698</v>
      </c>
    </row>
    <row r="1482" spans="1:63" x14ac:dyDescent="0.35">
      <c r="A1482" t="str">
        <f t="shared" si="290"/>
        <v>8418_Commerce ; réparation d'automobiles et de motocycles_2</v>
      </c>
      <c r="B1482" t="str">
        <f>INDEX(PDC!$F$1:$G$40,MATCH('RP2016'!C1482,PDC!F:F,0),MATCH(PDC!$G$1,PDC!$F$1:$G$1,0))</f>
        <v>Commerce ; réparation d'automobiles et de motocycles</v>
      </c>
      <c r="C1482" t="s">
        <v>217</v>
      </c>
      <c r="D1482" t="s">
        <v>153</v>
      </c>
      <c r="E1482" t="s">
        <v>200</v>
      </c>
      <c r="F1482" s="58">
        <v>2026.07966841025</v>
      </c>
      <c r="G1482">
        <f t="shared" si="289"/>
        <v>2026.07966841025</v>
      </c>
      <c r="AC1482" t="str">
        <f t="shared" si="291"/>
        <v>8427_Professions libérales*_2</v>
      </c>
      <c r="AD1482" t="str">
        <f>INDEX(PDC!$I$1:$L$33,MATCH('RP2016'!AF1482,PDC!I:I,0),MATCH(PDC!$K$1,PDC!$I$1:$L$1,0))</f>
        <v>Professions libérales*</v>
      </c>
      <c r="AE1482" t="s">
        <v>200</v>
      </c>
      <c r="AF1482" t="s">
        <v>273</v>
      </c>
      <c r="AG1482" t="s">
        <v>173</v>
      </c>
      <c r="AH1482" s="58">
        <v>46.531193598277497</v>
      </c>
      <c r="AI1482">
        <f t="shared" si="292"/>
        <v>46.531193598277497</v>
      </c>
      <c r="BE1482" t="str">
        <f t="shared" si="293"/>
        <v>8413_AZ_TPTotal Hommes_SEXE1</v>
      </c>
      <c r="BF1482">
        <v>1</v>
      </c>
      <c r="BG1482" s="77" t="s">
        <v>345</v>
      </c>
      <c r="BH1482" t="s">
        <v>198</v>
      </c>
      <c r="BI1482" t="s">
        <v>143</v>
      </c>
      <c r="BJ1482" s="61">
        <v>205.191023261097</v>
      </c>
      <c r="BK1482" s="61">
        <f t="shared" si="294"/>
        <v>205.191023261097</v>
      </c>
    </row>
    <row r="1483" spans="1:63" x14ac:dyDescent="0.35">
      <c r="A1483" t="str">
        <f t="shared" si="290"/>
        <v>8418_Transports et entreposage _1</v>
      </c>
      <c r="B1483" t="str">
        <f>INDEX(PDC!$F$1:$G$40,MATCH('RP2016'!C1483,PDC!F:F,0),MATCH(PDC!$G$1,PDC!$F$1:$G$1,0))</f>
        <v xml:space="preserve">Transports et entreposage </v>
      </c>
      <c r="C1483" t="s">
        <v>218</v>
      </c>
      <c r="D1483" t="s">
        <v>153</v>
      </c>
      <c r="E1483" t="s">
        <v>199</v>
      </c>
      <c r="F1483" s="58">
        <v>1243.8921879955601</v>
      </c>
      <c r="G1483">
        <f t="shared" si="289"/>
        <v>1243.8921879955601</v>
      </c>
      <c r="AC1483" t="str">
        <f t="shared" si="291"/>
        <v>8427_Cadres de la fonction publique_1</v>
      </c>
      <c r="AD1483" t="str">
        <f>INDEX(PDC!$I$1:$L$33,MATCH('RP2016'!AF1483,PDC!I:I,0),MATCH(PDC!$K$1,PDC!$I$1:$L$1,0))</f>
        <v>Cadres de la fonction publique</v>
      </c>
      <c r="AE1483" t="s">
        <v>199</v>
      </c>
      <c r="AF1483" t="s">
        <v>274</v>
      </c>
      <c r="AG1483" t="s">
        <v>173</v>
      </c>
      <c r="AH1483" s="58">
        <v>42.2057241536383</v>
      </c>
      <c r="AI1483">
        <f t="shared" si="292"/>
        <v>42.2057241536383</v>
      </c>
      <c r="BE1483" t="str">
        <f t="shared" si="293"/>
        <v>8413_C1_TPTotal Hommes_SEXE1</v>
      </c>
      <c r="BF1483">
        <v>1</v>
      </c>
      <c r="BG1483" s="77" t="s">
        <v>345</v>
      </c>
      <c r="BH1483" t="s">
        <v>314</v>
      </c>
      <c r="BI1483" t="s">
        <v>143</v>
      </c>
      <c r="BJ1483" s="61">
        <v>459.10703860916999</v>
      </c>
      <c r="BK1483" s="61">
        <f t="shared" si="294"/>
        <v>459.10703860916999</v>
      </c>
    </row>
    <row r="1484" spans="1:63" x14ac:dyDescent="0.35">
      <c r="A1484" t="str">
        <f t="shared" si="290"/>
        <v>8418_Transports et entreposage _2</v>
      </c>
      <c r="B1484" t="str">
        <f>INDEX(PDC!$F$1:$G$40,MATCH('RP2016'!C1484,PDC!F:F,0),MATCH(PDC!$G$1,PDC!$F$1:$G$1,0))</f>
        <v xml:space="preserve">Transports et entreposage </v>
      </c>
      <c r="C1484" t="s">
        <v>218</v>
      </c>
      <c r="D1484" t="s">
        <v>153</v>
      </c>
      <c r="E1484" t="s">
        <v>200</v>
      </c>
      <c r="F1484" s="58">
        <v>611.27700110457295</v>
      </c>
      <c r="G1484">
        <f t="shared" si="289"/>
        <v>611.27700110457295</v>
      </c>
      <c r="AC1484" t="str">
        <f t="shared" si="291"/>
        <v>8427_Cadres de la fonction publique_2</v>
      </c>
      <c r="AD1484" t="str">
        <f>INDEX(PDC!$I$1:$L$33,MATCH('RP2016'!AF1484,PDC!I:I,0),MATCH(PDC!$K$1,PDC!$I$1:$L$1,0))</f>
        <v>Cadres de la fonction publique</v>
      </c>
      <c r="AE1484" t="s">
        <v>200</v>
      </c>
      <c r="AF1484" t="s">
        <v>274</v>
      </c>
      <c r="AG1484" t="s">
        <v>173</v>
      </c>
      <c r="AH1484" s="58">
        <v>34.507085945415</v>
      </c>
      <c r="AI1484">
        <f t="shared" si="292"/>
        <v>34.507085945415</v>
      </c>
      <c r="BE1484" t="str">
        <f t="shared" si="293"/>
        <v>8413_C3_TPTotal Hommes_SEXE1</v>
      </c>
      <c r="BF1484">
        <v>1</v>
      </c>
      <c r="BG1484" s="77" t="s">
        <v>345</v>
      </c>
      <c r="BH1484" t="s">
        <v>315</v>
      </c>
      <c r="BI1484" t="s">
        <v>143</v>
      </c>
      <c r="BJ1484" s="61">
        <v>156.69563334718799</v>
      </c>
      <c r="BK1484" s="61">
        <f t="shared" si="294"/>
        <v>156.69563334718799</v>
      </c>
    </row>
    <row r="1485" spans="1:63" x14ac:dyDescent="0.35">
      <c r="A1485" t="str">
        <f t="shared" si="290"/>
        <v>8418_Hébergement et restauration_1</v>
      </c>
      <c r="B1485" t="str">
        <f>INDEX(PDC!$F$1:$G$40,MATCH('RP2016'!C1485,PDC!F:F,0),MATCH(PDC!$G$1,PDC!$F$1:$G$1,0))</f>
        <v>Hébergement et restauration</v>
      </c>
      <c r="C1485" t="s">
        <v>219</v>
      </c>
      <c r="D1485" t="s">
        <v>153</v>
      </c>
      <c r="E1485" t="s">
        <v>199</v>
      </c>
      <c r="F1485" s="58">
        <v>1385.09389874883</v>
      </c>
      <c r="G1485">
        <f t="shared" si="289"/>
        <v>1385.09389874883</v>
      </c>
      <c r="AC1485" t="str">
        <f t="shared" si="291"/>
        <v>8427_Professeurs, professions scientifiques_1</v>
      </c>
      <c r="AD1485" t="str">
        <f>INDEX(PDC!$I$1:$L$33,MATCH('RP2016'!AF1485,PDC!I:I,0),MATCH(PDC!$K$1,PDC!$I$1:$L$1,0))</f>
        <v>Professeurs, professions scientifiques</v>
      </c>
      <c r="AE1485" t="s">
        <v>199</v>
      </c>
      <c r="AF1485" t="s">
        <v>275</v>
      </c>
      <c r="AG1485" t="s">
        <v>173</v>
      </c>
      <c r="AH1485" s="58">
        <v>85.847280562918897</v>
      </c>
      <c r="AI1485">
        <f t="shared" si="292"/>
        <v>85.847280562918897</v>
      </c>
      <c r="BE1485" t="str">
        <f t="shared" si="293"/>
        <v>8413_C4_TPTotal Hommes_SEXE1</v>
      </c>
      <c r="BF1485">
        <v>1</v>
      </c>
      <c r="BG1485" s="77" t="s">
        <v>345</v>
      </c>
      <c r="BH1485" t="s">
        <v>316</v>
      </c>
      <c r="BI1485" t="s">
        <v>143</v>
      </c>
      <c r="BJ1485" s="61">
        <v>20.5875009009529</v>
      </c>
      <c r="BK1485" s="61">
        <f t="shared" si="294"/>
        <v>20.5875009009529</v>
      </c>
    </row>
    <row r="1486" spans="1:63" x14ac:dyDescent="0.35">
      <c r="A1486" t="str">
        <f t="shared" si="290"/>
        <v>8418_Hébergement et restauration_2</v>
      </c>
      <c r="B1486" t="str">
        <f>INDEX(PDC!$F$1:$G$40,MATCH('RP2016'!C1486,PDC!F:F,0),MATCH(PDC!$G$1,PDC!$F$1:$G$1,0))</f>
        <v>Hébergement et restauration</v>
      </c>
      <c r="C1486" t="s">
        <v>219</v>
      </c>
      <c r="D1486" t="s">
        <v>153</v>
      </c>
      <c r="E1486" t="s">
        <v>200</v>
      </c>
      <c r="F1486" s="58">
        <v>1386.12384226778</v>
      </c>
      <c r="G1486">
        <f t="shared" si="289"/>
        <v>1386.12384226778</v>
      </c>
      <c r="AC1486" t="str">
        <f t="shared" si="291"/>
        <v>8427_Professeurs, professions scientifiques_2</v>
      </c>
      <c r="AD1486" t="str">
        <f>INDEX(PDC!$I$1:$L$33,MATCH('RP2016'!AF1486,PDC!I:I,0),MATCH(PDC!$K$1,PDC!$I$1:$L$1,0))</f>
        <v>Professeurs, professions scientifiques</v>
      </c>
      <c r="AE1486" t="s">
        <v>200</v>
      </c>
      <c r="AF1486" t="s">
        <v>275</v>
      </c>
      <c r="AG1486" t="s">
        <v>173</v>
      </c>
      <c r="AH1486" s="58">
        <v>123.851525117967</v>
      </c>
      <c r="AI1486">
        <f t="shared" si="292"/>
        <v>123.851525117967</v>
      </c>
      <c r="BE1486" t="str">
        <f t="shared" si="293"/>
        <v>8413_C5_TPTotal Hommes_SEXE1</v>
      </c>
      <c r="BF1486">
        <v>1</v>
      </c>
      <c r="BG1486" s="77" t="s">
        <v>345</v>
      </c>
      <c r="BH1486" t="s">
        <v>317</v>
      </c>
      <c r="BI1486" t="s">
        <v>143</v>
      </c>
      <c r="BJ1486" s="61">
        <v>3029.9805368109301</v>
      </c>
      <c r="BK1486" s="61">
        <f t="shared" si="294"/>
        <v>3029.9805368109301</v>
      </c>
    </row>
    <row r="1487" spans="1:63" x14ac:dyDescent="0.35">
      <c r="A1487" t="str">
        <f t="shared" si="290"/>
        <v>8418_Edition, audiovisuel et diffusion_1</v>
      </c>
      <c r="B1487" t="str">
        <f>INDEX(PDC!$F$1:$G$40,MATCH('RP2016'!C1487,PDC!F:F,0),MATCH(PDC!$G$1,PDC!$F$1:$G$1,0))</f>
        <v>Edition, audiovisuel et diffusion</v>
      </c>
      <c r="C1487" t="s">
        <v>220</v>
      </c>
      <c r="D1487" t="s">
        <v>153</v>
      </c>
      <c r="E1487" t="s">
        <v>199</v>
      </c>
      <c r="F1487" s="58">
        <v>76.235563138783206</v>
      </c>
      <c r="G1487">
        <f t="shared" si="289"/>
        <v>76.235563138783206</v>
      </c>
      <c r="AC1487" t="str">
        <f t="shared" si="291"/>
        <v>8427_Professions de l'information, des arts et des spectacles_1</v>
      </c>
      <c r="AD1487" t="str">
        <f>INDEX(PDC!$I$1:$L$33,MATCH('RP2016'!AF1487,PDC!I:I,0),MATCH(PDC!$K$1,PDC!$I$1:$L$1,0))</f>
        <v>Professions de l'information, des arts et des spectacles</v>
      </c>
      <c r="AE1487" t="s">
        <v>199</v>
      </c>
      <c r="AF1487" t="s">
        <v>276</v>
      </c>
      <c r="AG1487" t="s">
        <v>173</v>
      </c>
      <c r="AH1487" s="58">
        <v>70.146644987355799</v>
      </c>
      <c r="AI1487">
        <f t="shared" si="292"/>
        <v>70.146644987355799</v>
      </c>
      <c r="BE1487" t="str">
        <f t="shared" si="293"/>
        <v>8413_DE_TPTotal Hommes_SEXE1</v>
      </c>
      <c r="BF1487">
        <v>1</v>
      </c>
      <c r="BG1487" s="77" t="s">
        <v>345</v>
      </c>
      <c r="BH1487" t="s">
        <v>318</v>
      </c>
      <c r="BI1487" t="s">
        <v>143</v>
      </c>
      <c r="BJ1487" s="61">
        <v>763.58181670303202</v>
      </c>
      <c r="BK1487" s="61">
        <f t="shared" si="294"/>
        <v>763.58181670303202</v>
      </c>
    </row>
    <row r="1488" spans="1:63" x14ac:dyDescent="0.35">
      <c r="A1488" t="str">
        <f t="shared" si="290"/>
        <v>8418_Edition, audiovisuel et diffusion_2</v>
      </c>
      <c r="B1488" t="str">
        <f>INDEX(PDC!$F$1:$G$40,MATCH('RP2016'!C1488,PDC!F:F,0),MATCH(PDC!$G$1,PDC!$F$1:$G$1,0))</f>
        <v>Edition, audiovisuel et diffusion</v>
      </c>
      <c r="C1488" t="s">
        <v>220</v>
      </c>
      <c r="D1488" t="s">
        <v>153</v>
      </c>
      <c r="E1488" t="s">
        <v>200</v>
      </c>
      <c r="F1488" s="58">
        <v>25.1645279178218</v>
      </c>
      <c r="G1488">
        <f t="shared" si="289"/>
        <v>25.1645279178218</v>
      </c>
      <c r="AC1488" t="str">
        <f t="shared" si="291"/>
        <v>8427_Professions de l'information, des arts et des spectacles_2</v>
      </c>
      <c r="AD1488" t="str">
        <f>INDEX(PDC!$I$1:$L$33,MATCH('RP2016'!AF1488,PDC!I:I,0),MATCH(PDC!$K$1,PDC!$I$1:$L$1,0))</f>
        <v>Professions de l'information, des arts et des spectacles</v>
      </c>
      <c r="AE1488" t="s">
        <v>200</v>
      </c>
      <c r="AF1488" t="s">
        <v>276</v>
      </c>
      <c r="AG1488" t="s">
        <v>173</v>
      </c>
      <c r="AH1488" s="58">
        <v>47.4693115169839</v>
      </c>
      <c r="AI1488">
        <f t="shared" si="292"/>
        <v>47.4693115169839</v>
      </c>
      <c r="BE1488" t="str">
        <f t="shared" si="293"/>
        <v>8413_FZ_TPTotal Hommes_SEXE1</v>
      </c>
      <c r="BF1488">
        <v>1</v>
      </c>
      <c r="BG1488" s="77" t="s">
        <v>345</v>
      </c>
      <c r="BH1488" t="s">
        <v>216</v>
      </c>
      <c r="BI1488" t="s">
        <v>143</v>
      </c>
      <c r="BJ1488" s="61">
        <v>3059.40487581466</v>
      </c>
      <c r="BK1488" s="61">
        <f t="shared" si="294"/>
        <v>3059.40487581466</v>
      </c>
    </row>
    <row r="1489" spans="1:63" x14ac:dyDescent="0.35">
      <c r="A1489" t="str">
        <f t="shared" si="290"/>
        <v>8418_Télécommunications_1</v>
      </c>
      <c r="B1489" t="str">
        <f>INDEX(PDC!$F$1:$G$40,MATCH('RP2016'!C1489,PDC!F:F,0),MATCH(PDC!$G$1,PDC!$F$1:$G$1,0))</f>
        <v>Télécommunications</v>
      </c>
      <c r="C1489" t="s">
        <v>221</v>
      </c>
      <c r="D1489" t="s">
        <v>153</v>
      </c>
      <c r="E1489" t="s">
        <v>199</v>
      </c>
      <c r="F1489" s="58">
        <v>2.9270510077392502</v>
      </c>
      <c r="G1489" s="58" t="s">
        <v>242</v>
      </c>
      <c r="H1489" s="58"/>
      <c r="I1489" s="58"/>
      <c r="J1489" s="58"/>
      <c r="AC1489" t="str">
        <f t="shared" si="291"/>
        <v>8427_Cadres administratifs et commerciaux d'entreprise_1</v>
      </c>
      <c r="AD1489" t="str">
        <f>INDEX(PDC!$I$1:$L$33,MATCH('RP2016'!AF1489,PDC!I:I,0),MATCH(PDC!$K$1,PDC!$I$1:$L$1,0))</f>
        <v>Cadres administratifs et commerciaux d'entreprise</v>
      </c>
      <c r="AE1489" t="s">
        <v>199</v>
      </c>
      <c r="AF1489" t="s">
        <v>277</v>
      </c>
      <c r="AG1489" t="s">
        <v>173</v>
      </c>
      <c r="AH1489" s="58">
        <v>380.22782125578402</v>
      </c>
      <c r="AI1489">
        <f t="shared" si="292"/>
        <v>380.22782125578402</v>
      </c>
      <c r="BE1489" t="str">
        <f t="shared" si="293"/>
        <v>8413_GZ_TPTotal Hommes_SEXE1</v>
      </c>
      <c r="BF1489">
        <v>1</v>
      </c>
      <c r="BG1489" s="77" t="s">
        <v>345</v>
      </c>
      <c r="BH1489" t="s">
        <v>217</v>
      </c>
      <c r="BI1489" t="s">
        <v>143</v>
      </c>
      <c r="BJ1489" s="61">
        <v>2945.9242436555601</v>
      </c>
      <c r="BK1489" s="61">
        <f t="shared" si="294"/>
        <v>2945.9242436555601</v>
      </c>
    </row>
    <row r="1490" spans="1:63" x14ac:dyDescent="0.35">
      <c r="A1490" t="str">
        <f t="shared" si="290"/>
        <v>8418_Télécommunications_2</v>
      </c>
      <c r="B1490" t="str">
        <f>INDEX(PDC!$F$1:$G$40,MATCH('RP2016'!C1490,PDC!F:F,0),MATCH(PDC!$G$1,PDC!$F$1:$G$1,0))</f>
        <v>Télécommunications</v>
      </c>
      <c r="C1490" t="s">
        <v>221</v>
      </c>
      <c r="D1490" t="s">
        <v>153</v>
      </c>
      <c r="E1490" t="s">
        <v>200</v>
      </c>
      <c r="F1490" s="58">
        <v>2.6046597202097601</v>
      </c>
      <c r="G1490" s="58" t="s">
        <v>242</v>
      </c>
      <c r="H1490" s="58"/>
      <c r="I1490" s="58"/>
      <c r="J1490" s="58"/>
      <c r="AC1490" t="str">
        <f t="shared" si="291"/>
        <v>8427_Cadres administratifs et commerciaux d'entreprise_2</v>
      </c>
      <c r="AD1490" t="str">
        <f>INDEX(PDC!$I$1:$L$33,MATCH('RP2016'!AF1490,PDC!I:I,0),MATCH(PDC!$K$1,PDC!$I$1:$L$1,0))</f>
        <v>Cadres administratifs et commerciaux d'entreprise</v>
      </c>
      <c r="AE1490" t="s">
        <v>200</v>
      </c>
      <c r="AF1490" t="s">
        <v>277</v>
      </c>
      <c r="AG1490" t="s">
        <v>173</v>
      </c>
      <c r="AH1490" s="58">
        <v>363.959103105748</v>
      </c>
      <c r="AI1490">
        <f t="shared" si="292"/>
        <v>363.959103105748</v>
      </c>
      <c r="BE1490" t="str">
        <f t="shared" si="293"/>
        <v>8413_HZ_TPTotal Hommes_SEXE1</v>
      </c>
      <c r="BF1490">
        <v>1</v>
      </c>
      <c r="BG1490" s="77" t="s">
        <v>345</v>
      </c>
      <c r="BH1490" t="s">
        <v>218</v>
      </c>
      <c r="BI1490" t="s">
        <v>143</v>
      </c>
      <c r="BJ1490" s="61">
        <v>2764.2198296675801</v>
      </c>
      <c r="BK1490" s="61">
        <f t="shared" si="294"/>
        <v>2764.2198296675801</v>
      </c>
    </row>
    <row r="1491" spans="1:63" x14ac:dyDescent="0.35">
      <c r="A1491" t="str">
        <f t="shared" si="290"/>
        <v>8418_Activités informatiques et services d'information_1</v>
      </c>
      <c r="B1491" t="str">
        <f>INDEX(PDC!$F$1:$G$40,MATCH('RP2016'!C1491,PDC!F:F,0),MATCH(PDC!$G$1,PDC!$F$1:$G$1,0))</f>
        <v>Activités informatiques et services d'information</v>
      </c>
      <c r="C1491" t="s">
        <v>222</v>
      </c>
      <c r="D1491" t="s">
        <v>153</v>
      </c>
      <c r="E1491" t="s">
        <v>199</v>
      </c>
      <c r="F1491" s="58">
        <v>13.860527109582501</v>
      </c>
      <c r="G1491">
        <f t="shared" ref="G1491:G1498" si="295">F1491</f>
        <v>13.860527109582501</v>
      </c>
      <c r="AC1491" t="str">
        <f t="shared" si="291"/>
        <v>8427_Ingénieurs et cadres techniques d'entreprise_1</v>
      </c>
      <c r="AD1491" t="str">
        <f>INDEX(PDC!$I$1:$L$33,MATCH('RP2016'!AF1491,PDC!I:I,0),MATCH(PDC!$K$1,PDC!$I$1:$L$1,0))</f>
        <v>Ingénieurs et cadres techniques d'entreprise</v>
      </c>
      <c r="AE1491" t="s">
        <v>199</v>
      </c>
      <c r="AF1491" t="s">
        <v>101</v>
      </c>
      <c r="AG1491" t="s">
        <v>173</v>
      </c>
      <c r="AH1491" s="58">
        <v>864.15304685085005</v>
      </c>
      <c r="AI1491">
        <f t="shared" si="292"/>
        <v>864.15304685085005</v>
      </c>
      <c r="BE1491" t="str">
        <f t="shared" si="293"/>
        <v>8413_IZ_TPTotal Hommes_SEXE1</v>
      </c>
      <c r="BF1491">
        <v>1</v>
      </c>
      <c r="BG1491" s="77" t="s">
        <v>345</v>
      </c>
      <c r="BH1491" t="s">
        <v>219</v>
      </c>
      <c r="BI1491" t="s">
        <v>143</v>
      </c>
      <c r="BJ1491" s="61">
        <v>3225.21770862311</v>
      </c>
      <c r="BK1491" s="61">
        <f t="shared" si="294"/>
        <v>3225.21770862311</v>
      </c>
    </row>
    <row r="1492" spans="1:63" x14ac:dyDescent="0.35">
      <c r="A1492" t="str">
        <f t="shared" si="290"/>
        <v>8418_Activités informatiques et services d'information_2</v>
      </c>
      <c r="B1492" t="str">
        <f>INDEX(PDC!$F$1:$G$40,MATCH('RP2016'!C1492,PDC!F:F,0),MATCH(PDC!$G$1,PDC!$F$1:$G$1,0))</f>
        <v>Activités informatiques et services d'information</v>
      </c>
      <c r="C1492" t="s">
        <v>222</v>
      </c>
      <c r="D1492" t="s">
        <v>153</v>
      </c>
      <c r="E1492" t="s">
        <v>200</v>
      </c>
      <c r="F1492" s="58">
        <v>15.331871721195601</v>
      </c>
      <c r="G1492">
        <f t="shared" si="295"/>
        <v>15.331871721195601</v>
      </c>
      <c r="AC1492" t="str">
        <f t="shared" si="291"/>
        <v>8427_Ingénieurs et cadres techniques d'entreprise_2</v>
      </c>
      <c r="AD1492" t="str">
        <f>INDEX(PDC!$I$1:$L$33,MATCH('RP2016'!AF1492,PDC!I:I,0),MATCH(PDC!$K$1,PDC!$I$1:$L$1,0))</f>
        <v>Ingénieurs et cadres techniques d'entreprise</v>
      </c>
      <c r="AE1492" t="s">
        <v>200</v>
      </c>
      <c r="AF1492" t="s">
        <v>101</v>
      </c>
      <c r="AG1492" t="s">
        <v>173</v>
      </c>
      <c r="AH1492" s="58">
        <v>195.264826162567</v>
      </c>
      <c r="AI1492">
        <f t="shared" si="292"/>
        <v>195.264826162567</v>
      </c>
      <c r="BE1492" t="str">
        <f t="shared" si="293"/>
        <v>8413_JZ_TPTotal Hommes_SEXE1</v>
      </c>
      <c r="BF1492">
        <v>1</v>
      </c>
      <c r="BG1492" s="77" t="s">
        <v>345</v>
      </c>
      <c r="BH1492" t="s">
        <v>319</v>
      </c>
      <c r="BI1492" t="s">
        <v>143</v>
      </c>
      <c r="BJ1492" s="61">
        <v>199.45402632634901</v>
      </c>
      <c r="BK1492" s="61">
        <f t="shared" si="294"/>
        <v>199.45402632634901</v>
      </c>
    </row>
    <row r="1493" spans="1:63" x14ac:dyDescent="0.35">
      <c r="A1493" t="str">
        <f t="shared" si="290"/>
        <v>8418_Activités financières et d'assurance_1</v>
      </c>
      <c r="B1493" t="str">
        <f>INDEX(PDC!$F$1:$G$40,MATCH('RP2016'!C1493,PDC!F:F,0),MATCH(PDC!$G$1,PDC!$F$1:$G$1,0))</f>
        <v>Activités financières et d'assurance</v>
      </c>
      <c r="C1493" t="s">
        <v>223</v>
      </c>
      <c r="D1493" t="s">
        <v>153</v>
      </c>
      <c r="E1493" t="s">
        <v>199</v>
      </c>
      <c r="F1493" s="58">
        <v>137.62088388398701</v>
      </c>
      <c r="G1493">
        <f t="shared" si="295"/>
        <v>137.62088388398701</v>
      </c>
      <c r="AC1493" t="str">
        <f t="shared" si="291"/>
        <v>8427_Professeurs des écoles, instituteurs et assimilés_1</v>
      </c>
      <c r="AD1493" t="str">
        <f>INDEX(PDC!$I$1:$L$33,MATCH('RP2016'!AF1493,PDC!I:I,0),MATCH(PDC!$K$1,PDC!$I$1:$L$1,0))</f>
        <v>Professeurs des écoles, instituteurs et assimilés</v>
      </c>
      <c r="AE1493" t="s">
        <v>199</v>
      </c>
      <c r="AF1493" t="s">
        <v>103</v>
      </c>
      <c r="AG1493" t="s">
        <v>173</v>
      </c>
      <c r="AH1493" s="58">
        <v>195.68317245373501</v>
      </c>
      <c r="AI1493">
        <f t="shared" si="292"/>
        <v>195.68317245373501</v>
      </c>
      <c r="BE1493" t="str">
        <f t="shared" si="293"/>
        <v>8413_KZ_TPTotal Hommes_SEXE1</v>
      </c>
      <c r="BF1493">
        <v>1</v>
      </c>
      <c r="BG1493" s="77" t="s">
        <v>345</v>
      </c>
      <c r="BH1493" t="s">
        <v>223</v>
      </c>
      <c r="BI1493" t="s">
        <v>143</v>
      </c>
      <c r="BJ1493" s="61">
        <v>258.47684950064797</v>
      </c>
      <c r="BK1493" s="61">
        <f t="shared" si="294"/>
        <v>258.47684950064797</v>
      </c>
    </row>
    <row r="1494" spans="1:63" x14ac:dyDescent="0.35">
      <c r="A1494" t="str">
        <f t="shared" si="290"/>
        <v>8418_Activités financières et d'assurance_2</v>
      </c>
      <c r="B1494" t="str">
        <f>INDEX(PDC!$F$1:$G$40,MATCH('RP2016'!C1494,PDC!F:F,0),MATCH(PDC!$G$1,PDC!$F$1:$G$1,0))</f>
        <v>Activités financières et d'assurance</v>
      </c>
      <c r="C1494" t="s">
        <v>223</v>
      </c>
      <c r="D1494" t="s">
        <v>153</v>
      </c>
      <c r="E1494" t="s">
        <v>200</v>
      </c>
      <c r="F1494" s="58">
        <v>406.58423240001702</v>
      </c>
      <c r="G1494">
        <f t="shared" si="295"/>
        <v>406.58423240001702</v>
      </c>
      <c r="AC1494" t="str">
        <f t="shared" si="291"/>
        <v>8427_Professeurs des écoles, instituteurs et assimilés_2</v>
      </c>
      <c r="AD1494" t="str">
        <f>INDEX(PDC!$I$1:$L$33,MATCH('RP2016'!AF1494,PDC!I:I,0),MATCH(PDC!$K$1,PDC!$I$1:$L$1,0))</f>
        <v>Professeurs des écoles, instituteurs et assimilés</v>
      </c>
      <c r="AE1494" t="s">
        <v>200</v>
      </c>
      <c r="AF1494" t="s">
        <v>103</v>
      </c>
      <c r="AG1494" t="s">
        <v>173</v>
      </c>
      <c r="AH1494" s="58">
        <v>231.09643280324099</v>
      </c>
      <c r="AI1494">
        <f t="shared" si="292"/>
        <v>231.09643280324099</v>
      </c>
      <c r="BE1494" t="str">
        <f t="shared" si="293"/>
        <v>8413_LZ_TPTotal Hommes_SEXE1</v>
      </c>
      <c r="BF1494">
        <v>1</v>
      </c>
      <c r="BG1494" s="77" t="s">
        <v>345</v>
      </c>
      <c r="BH1494" t="s">
        <v>224</v>
      </c>
      <c r="BI1494" t="s">
        <v>143</v>
      </c>
      <c r="BJ1494" s="61">
        <v>472.52741083103399</v>
      </c>
      <c r="BK1494" s="61">
        <f t="shared" si="294"/>
        <v>472.52741083103399</v>
      </c>
    </row>
    <row r="1495" spans="1:63" x14ac:dyDescent="0.35">
      <c r="A1495" t="str">
        <f t="shared" si="290"/>
        <v>8418_Activités immobilières_1</v>
      </c>
      <c r="B1495" t="str">
        <f>INDEX(PDC!$F$1:$G$40,MATCH('RP2016'!C1495,PDC!F:F,0),MATCH(PDC!$G$1,PDC!$F$1:$G$1,0))</f>
        <v>Activités immobilières</v>
      </c>
      <c r="C1495" t="s">
        <v>224</v>
      </c>
      <c r="D1495" t="s">
        <v>153</v>
      </c>
      <c r="E1495" t="s">
        <v>199</v>
      </c>
      <c r="F1495" s="58">
        <v>185.41305677381601</v>
      </c>
      <c r="G1495">
        <f t="shared" si="295"/>
        <v>185.41305677381601</v>
      </c>
      <c r="AC1495" t="str">
        <f t="shared" si="291"/>
        <v>8427_Professions intermédiaires de la santé et du travail social_1</v>
      </c>
      <c r="AD1495" t="str">
        <f>INDEX(PDC!$I$1:$L$33,MATCH('RP2016'!AF1495,PDC!I:I,0),MATCH(PDC!$K$1,PDC!$I$1:$L$1,0))</f>
        <v>Professions intermédiaires de la santé et du travail social</v>
      </c>
      <c r="AE1495" t="s">
        <v>199</v>
      </c>
      <c r="AF1495" t="s">
        <v>105</v>
      </c>
      <c r="AG1495" t="s">
        <v>173</v>
      </c>
      <c r="AH1495" s="58">
        <v>292.12543806714302</v>
      </c>
      <c r="AI1495">
        <f t="shared" si="292"/>
        <v>292.12543806714302</v>
      </c>
      <c r="BE1495" t="str">
        <f t="shared" si="293"/>
        <v>8413_MN_TPTotal Hommes_SEXE1</v>
      </c>
      <c r="BF1495">
        <v>1</v>
      </c>
      <c r="BG1495" s="77" t="s">
        <v>345</v>
      </c>
      <c r="BH1495" t="s">
        <v>320</v>
      </c>
      <c r="BI1495" t="s">
        <v>143</v>
      </c>
      <c r="BJ1495" s="61">
        <v>1543.11435610181</v>
      </c>
      <c r="BK1495" s="61">
        <f t="shared" si="294"/>
        <v>1543.11435610181</v>
      </c>
    </row>
    <row r="1496" spans="1:63" x14ac:dyDescent="0.35">
      <c r="A1496" t="str">
        <f t="shared" si="290"/>
        <v>8418_Activités immobilières_2</v>
      </c>
      <c r="B1496" t="str">
        <f>INDEX(PDC!$F$1:$G$40,MATCH('RP2016'!C1496,PDC!F:F,0),MATCH(PDC!$G$1,PDC!$F$1:$G$1,0))</f>
        <v>Activités immobilières</v>
      </c>
      <c r="C1496" t="s">
        <v>224</v>
      </c>
      <c r="D1496" t="s">
        <v>153</v>
      </c>
      <c r="E1496" t="s">
        <v>200</v>
      </c>
      <c r="F1496" s="58">
        <v>348.547194385095</v>
      </c>
      <c r="G1496">
        <f t="shared" si="295"/>
        <v>348.547194385095</v>
      </c>
      <c r="AC1496" t="str">
        <f t="shared" si="291"/>
        <v>8427_Professions intermédiaires de la santé et du travail social_2</v>
      </c>
      <c r="AD1496" t="str">
        <f>INDEX(PDC!$I$1:$L$33,MATCH('RP2016'!AF1496,PDC!I:I,0),MATCH(PDC!$K$1,PDC!$I$1:$L$1,0))</f>
        <v>Professions intermédiaires de la santé et du travail social</v>
      </c>
      <c r="AE1496" t="s">
        <v>200</v>
      </c>
      <c r="AF1496" t="s">
        <v>105</v>
      </c>
      <c r="AG1496" t="s">
        <v>173</v>
      </c>
      <c r="AH1496" s="58">
        <v>844.77899076226504</v>
      </c>
      <c r="AI1496">
        <f t="shared" si="292"/>
        <v>844.77899076226504</v>
      </c>
      <c r="BE1496" t="str">
        <f t="shared" si="293"/>
        <v>8413_OQ_TPTotal Hommes_SEXE1</v>
      </c>
      <c r="BF1496">
        <v>1</v>
      </c>
      <c r="BG1496" s="77" t="s">
        <v>345</v>
      </c>
      <c r="BH1496" t="s">
        <v>321</v>
      </c>
      <c r="BI1496" t="s">
        <v>143</v>
      </c>
      <c r="BJ1496" s="61">
        <v>1580.1922798129699</v>
      </c>
      <c r="BK1496" s="61">
        <f t="shared" si="294"/>
        <v>1580.1922798129699</v>
      </c>
    </row>
    <row r="1497" spans="1:63" x14ac:dyDescent="0.35">
      <c r="A1497" t="str">
        <f t="shared" si="290"/>
        <v>8418_Activités juridiques, comptables, de gestion, d'architecture, d'ingénierie, de contrôle et d'analyses techniques_1</v>
      </c>
      <c r="B1497" t="str">
        <f>INDEX(PDC!$F$1:$G$40,MATCH('RP2016'!C1497,PDC!F:F,0),MATCH(PDC!$G$1,PDC!$F$1:$G$1,0))</f>
        <v>Activités juridiques, comptables, de gestion, d'architecture, d'ingénierie, de contrôle et d'analyses techniques</v>
      </c>
      <c r="C1497" t="s">
        <v>225</v>
      </c>
      <c r="D1497" t="s">
        <v>153</v>
      </c>
      <c r="E1497" t="s">
        <v>199</v>
      </c>
      <c r="F1497" s="58">
        <v>186.67398931218199</v>
      </c>
      <c r="G1497">
        <f t="shared" si="295"/>
        <v>186.67398931218199</v>
      </c>
      <c r="AC1497" t="str">
        <f t="shared" si="291"/>
        <v>8427_Clergé, religieux_1</v>
      </c>
      <c r="AD1497" t="str">
        <f>INDEX(PDC!$I$1:$L$33,MATCH('RP2016'!AF1497,PDC!I:I,0),MATCH(PDC!$K$1,PDC!$I$1:$L$1,0))</f>
        <v>Clergé, religieux</v>
      </c>
      <c r="AE1497" t="s">
        <v>199</v>
      </c>
      <c r="AF1497" t="s">
        <v>292</v>
      </c>
      <c r="AG1497" t="s">
        <v>173</v>
      </c>
      <c r="AH1497" s="58">
        <v>10.0997777518595</v>
      </c>
      <c r="AI1497">
        <f t="shared" si="292"/>
        <v>10.0997777518595</v>
      </c>
      <c r="BE1497" t="str">
        <f t="shared" si="293"/>
        <v>8413_RU_TPTotal Hommes_SEXE1</v>
      </c>
      <c r="BF1497">
        <v>1</v>
      </c>
      <c r="BG1497" s="77" t="s">
        <v>345</v>
      </c>
      <c r="BH1497" t="s">
        <v>322</v>
      </c>
      <c r="BI1497" t="s">
        <v>143</v>
      </c>
      <c r="BJ1497" s="61">
        <v>978.46660237067999</v>
      </c>
      <c r="BK1497" s="61">
        <f t="shared" si="294"/>
        <v>978.46660237067999</v>
      </c>
    </row>
    <row r="1498" spans="1:63" x14ac:dyDescent="0.35">
      <c r="A1498" t="str">
        <f t="shared" si="290"/>
        <v>8418_Activités juridiques, comptables, de gestion, d'architecture, d'ingénierie, de contrôle et d'analyses techniques_2</v>
      </c>
      <c r="B1498" t="str">
        <f>INDEX(PDC!$F$1:$G$40,MATCH('RP2016'!C1498,PDC!F:F,0),MATCH(PDC!$G$1,PDC!$F$1:$G$1,0))</f>
        <v>Activités juridiques, comptables, de gestion, d'architecture, d'ingénierie, de contrôle et d'analyses techniques</v>
      </c>
      <c r="C1498" t="s">
        <v>225</v>
      </c>
      <c r="D1498" t="s">
        <v>153</v>
      </c>
      <c r="E1498" t="s">
        <v>200</v>
      </c>
      <c r="F1498" s="58">
        <v>342.21776801860199</v>
      </c>
      <c r="G1498">
        <f t="shared" si="295"/>
        <v>342.21776801860199</v>
      </c>
      <c r="AC1498" t="str">
        <f t="shared" si="291"/>
        <v>8427_Clergé, religieux_2</v>
      </c>
      <c r="AD1498" t="str">
        <f>INDEX(PDC!$I$1:$L$33,MATCH('RP2016'!AF1498,PDC!I:I,0),MATCH(PDC!$K$1,PDC!$I$1:$L$1,0))</f>
        <v>Clergé, religieux</v>
      </c>
      <c r="AE1498" t="s">
        <v>200</v>
      </c>
      <c r="AF1498" t="s">
        <v>292</v>
      </c>
      <c r="AG1498" t="s">
        <v>173</v>
      </c>
      <c r="AH1498" s="58">
        <v>10.000027349560099</v>
      </c>
      <c r="AI1498">
        <f t="shared" si="292"/>
        <v>10.000027349560099</v>
      </c>
      <c r="BE1498" t="str">
        <f t="shared" si="293"/>
        <v>8414_AZ_TPTotal Hommes_SEXE1</v>
      </c>
      <c r="BF1498">
        <v>1</v>
      </c>
      <c r="BG1498" s="77" t="s">
        <v>345</v>
      </c>
      <c r="BH1498" t="s">
        <v>198</v>
      </c>
      <c r="BI1498" t="s">
        <v>145</v>
      </c>
      <c r="BJ1498" s="61">
        <v>68.480322328965698</v>
      </c>
      <c r="BK1498" s="61">
        <f t="shared" si="294"/>
        <v>68.480322328965698</v>
      </c>
    </row>
    <row r="1499" spans="1:63" x14ac:dyDescent="0.35">
      <c r="A1499" t="str">
        <f t="shared" si="290"/>
        <v>8418_Recherche-développement scientifique_1</v>
      </c>
      <c r="B1499" t="str">
        <f>INDEX(PDC!$F$1:$G$40,MATCH('RP2016'!C1499,PDC!F:F,0),MATCH(PDC!$G$1,PDC!$F$1:$G$1,0))</f>
        <v>Recherche-développement scientifique</v>
      </c>
      <c r="C1499" t="s">
        <v>226</v>
      </c>
      <c r="D1499" t="s">
        <v>153</v>
      </c>
      <c r="E1499" t="s">
        <v>199</v>
      </c>
      <c r="F1499" s="58">
        <v>2.87768642056594</v>
      </c>
      <c r="G1499" s="58" t="s">
        <v>242</v>
      </c>
      <c r="H1499" s="58"/>
      <c r="I1499" s="58"/>
      <c r="J1499" s="58"/>
      <c r="AC1499" t="str">
        <f t="shared" si="291"/>
        <v>8427_Professions intermédiaires administratives de la Fonction Publique_1</v>
      </c>
      <c r="AD1499" t="str">
        <f>INDEX(PDC!$I$1:$L$33,MATCH('RP2016'!AF1499,PDC!I:I,0),MATCH(PDC!$K$1,PDC!$I$1:$L$1,0))</f>
        <v>Professions intermédiaires administratives de la Fonction Publique</v>
      </c>
      <c r="AE1499" t="s">
        <v>199</v>
      </c>
      <c r="AF1499" t="s">
        <v>278</v>
      </c>
      <c r="AG1499" t="s">
        <v>173</v>
      </c>
      <c r="AH1499" s="58">
        <v>51.584022659789099</v>
      </c>
      <c r="AI1499">
        <f t="shared" si="292"/>
        <v>51.584022659789099</v>
      </c>
      <c r="BE1499" t="str">
        <f t="shared" si="293"/>
        <v>8414_C1_TPTotal Hommes_SEXE1</v>
      </c>
      <c r="BF1499">
        <v>1</v>
      </c>
      <c r="BG1499" s="77" t="s">
        <v>345</v>
      </c>
      <c r="BH1499" t="s">
        <v>314</v>
      </c>
      <c r="BI1499" t="s">
        <v>145</v>
      </c>
      <c r="BJ1499" s="61">
        <v>210.480811968637</v>
      </c>
      <c r="BK1499" s="61">
        <f t="shared" si="294"/>
        <v>210.480811968637</v>
      </c>
    </row>
    <row r="1500" spans="1:63" x14ac:dyDescent="0.35">
      <c r="A1500" t="str">
        <f t="shared" si="290"/>
        <v>8418_Autres activités spécialisées, scientifiques et techniques_1</v>
      </c>
      <c r="B1500" t="str">
        <f>INDEX(PDC!$F$1:$G$40,MATCH('RP2016'!C1500,PDC!F:F,0),MATCH(PDC!$G$1,PDC!$F$1:$G$1,0))</f>
        <v>Autres activités spécialisées, scientifiques et techniques</v>
      </c>
      <c r="C1500" t="s">
        <v>227</v>
      </c>
      <c r="D1500" t="s">
        <v>153</v>
      </c>
      <c r="E1500" t="s">
        <v>199</v>
      </c>
      <c r="F1500" s="58">
        <v>22.540297137789501</v>
      </c>
      <c r="G1500">
        <f t="shared" ref="G1500:G1519" si="296">F1500</f>
        <v>22.540297137789501</v>
      </c>
      <c r="AC1500" t="str">
        <f t="shared" si="291"/>
        <v>8427_Professions intermédiaires administratives de la Fonction Publique_2</v>
      </c>
      <c r="AD1500" t="str">
        <f>INDEX(PDC!$I$1:$L$33,MATCH('RP2016'!AF1500,PDC!I:I,0),MATCH(PDC!$K$1,PDC!$I$1:$L$1,0))</f>
        <v>Professions intermédiaires administratives de la Fonction Publique</v>
      </c>
      <c r="AE1500" t="s">
        <v>200</v>
      </c>
      <c r="AF1500" t="s">
        <v>278</v>
      </c>
      <c r="AG1500" t="s">
        <v>173</v>
      </c>
      <c r="AH1500" s="58">
        <v>118.787868620274</v>
      </c>
      <c r="AI1500">
        <f t="shared" si="292"/>
        <v>118.787868620274</v>
      </c>
      <c r="BE1500" t="str">
        <f t="shared" si="293"/>
        <v>8414_C3_TPTotal Hommes_SEXE1</v>
      </c>
      <c r="BF1500">
        <v>1</v>
      </c>
      <c r="BG1500" s="77" t="s">
        <v>345</v>
      </c>
      <c r="BH1500" t="s">
        <v>315</v>
      </c>
      <c r="BI1500" t="s">
        <v>145</v>
      </c>
      <c r="BJ1500" s="61">
        <v>974.46875017569403</v>
      </c>
      <c r="BK1500" s="61">
        <f t="shared" si="294"/>
        <v>974.46875017569403</v>
      </c>
    </row>
    <row r="1501" spans="1:63" x14ac:dyDescent="0.35">
      <c r="A1501" t="str">
        <f t="shared" si="290"/>
        <v>8418_Autres activités spécialisées, scientifiques et techniques_2</v>
      </c>
      <c r="B1501" t="str">
        <f>INDEX(PDC!$F$1:$G$40,MATCH('RP2016'!C1501,PDC!F:F,0),MATCH(PDC!$G$1,PDC!$F$1:$G$1,0))</f>
        <v>Autres activités spécialisées, scientifiques et techniques</v>
      </c>
      <c r="C1501" t="s">
        <v>227</v>
      </c>
      <c r="D1501" t="s">
        <v>153</v>
      </c>
      <c r="E1501" t="s">
        <v>200</v>
      </c>
      <c r="F1501" s="58">
        <v>44.573455936568998</v>
      </c>
      <c r="G1501">
        <f t="shared" si="296"/>
        <v>44.573455936568998</v>
      </c>
      <c r="AC1501" t="str">
        <f t="shared" si="291"/>
        <v>8427_Professions intermédiaires administratives et commerciales des entreprises_1</v>
      </c>
      <c r="AD1501" t="str">
        <f>INDEX(PDC!$I$1:$L$33,MATCH('RP2016'!AF1501,PDC!I:I,0),MATCH(PDC!$K$1,PDC!$I$1:$L$1,0))</f>
        <v>Professions intermédiaires administratives et commerciales des entreprises</v>
      </c>
      <c r="AE1501" t="s">
        <v>199</v>
      </c>
      <c r="AF1501" t="s">
        <v>279</v>
      </c>
      <c r="AG1501" t="s">
        <v>173</v>
      </c>
      <c r="AH1501" s="58">
        <v>827.23961818651901</v>
      </c>
      <c r="AI1501">
        <f t="shared" si="292"/>
        <v>827.23961818651901</v>
      </c>
      <c r="BE1501" t="str">
        <f t="shared" si="293"/>
        <v>8414_C4_TPTotal Hommes_SEXE1</v>
      </c>
      <c r="BF1501">
        <v>1</v>
      </c>
      <c r="BG1501" s="77" t="s">
        <v>345</v>
      </c>
      <c r="BH1501" t="s">
        <v>316</v>
      </c>
      <c r="BI1501" t="s">
        <v>145</v>
      </c>
      <c r="BJ1501" s="61">
        <v>234.70801230463499</v>
      </c>
      <c r="BK1501" s="61">
        <f t="shared" si="294"/>
        <v>234.70801230463499</v>
      </c>
    </row>
    <row r="1502" spans="1:63" x14ac:dyDescent="0.35">
      <c r="A1502" t="str">
        <f t="shared" si="290"/>
        <v>8418_Activités de services administratifs et de soutien_1</v>
      </c>
      <c r="B1502" t="str">
        <f>INDEX(PDC!$F$1:$G$40,MATCH('RP2016'!C1502,PDC!F:F,0),MATCH(PDC!$G$1,PDC!$F$1:$G$1,0))</f>
        <v>Activités de services administratifs et de soutien</v>
      </c>
      <c r="C1502" t="s">
        <v>228</v>
      </c>
      <c r="D1502" t="s">
        <v>153</v>
      </c>
      <c r="E1502" t="s">
        <v>199</v>
      </c>
      <c r="F1502" s="58">
        <v>547.50489610921704</v>
      </c>
      <c r="G1502">
        <f t="shared" si="296"/>
        <v>547.50489610921704</v>
      </c>
      <c r="AC1502" t="str">
        <f t="shared" si="291"/>
        <v>8427_Professions intermédiaires administratives et commerciales des entreprises_2</v>
      </c>
      <c r="AD1502" t="str">
        <f>INDEX(PDC!$I$1:$L$33,MATCH('RP2016'!AF1502,PDC!I:I,0),MATCH(PDC!$K$1,PDC!$I$1:$L$1,0))</f>
        <v>Professions intermédiaires administratives et commerciales des entreprises</v>
      </c>
      <c r="AE1502" t="s">
        <v>200</v>
      </c>
      <c r="AF1502" t="s">
        <v>279</v>
      </c>
      <c r="AG1502" t="s">
        <v>173</v>
      </c>
      <c r="AH1502" s="58">
        <v>1203.6142267002299</v>
      </c>
      <c r="AI1502">
        <f t="shared" si="292"/>
        <v>1203.6142267002299</v>
      </c>
      <c r="BE1502" t="str">
        <f t="shared" si="293"/>
        <v>8414_C5_TPTotal Hommes_SEXE1</v>
      </c>
      <c r="BF1502">
        <v>1</v>
      </c>
      <c r="BG1502" s="77" t="s">
        <v>345</v>
      </c>
      <c r="BH1502" t="s">
        <v>317</v>
      </c>
      <c r="BI1502" t="s">
        <v>145</v>
      </c>
      <c r="BJ1502" s="61">
        <v>5385.9220115547496</v>
      </c>
      <c r="BK1502" s="61">
        <f t="shared" si="294"/>
        <v>5385.9220115547496</v>
      </c>
    </row>
    <row r="1503" spans="1:63" x14ac:dyDescent="0.35">
      <c r="A1503" t="str">
        <f t="shared" si="290"/>
        <v>8418_Activités de services administratifs et de soutien_2</v>
      </c>
      <c r="B1503" t="str">
        <f>INDEX(PDC!$F$1:$G$40,MATCH('RP2016'!C1503,PDC!F:F,0),MATCH(PDC!$G$1,PDC!$F$1:$G$1,0))</f>
        <v>Activités de services administratifs et de soutien</v>
      </c>
      <c r="C1503" t="s">
        <v>228</v>
      </c>
      <c r="D1503" t="s">
        <v>153</v>
      </c>
      <c r="E1503" t="s">
        <v>200</v>
      </c>
      <c r="F1503" s="58">
        <v>520.04990240711595</v>
      </c>
      <c r="G1503">
        <f t="shared" si="296"/>
        <v>520.04990240711595</v>
      </c>
      <c r="AC1503" t="str">
        <f t="shared" si="291"/>
        <v>8427_Techniciens_1</v>
      </c>
      <c r="AD1503" t="str">
        <f>INDEX(PDC!$I$1:$L$33,MATCH('RP2016'!AF1503,PDC!I:I,0),MATCH(PDC!$K$1,PDC!$I$1:$L$1,0))</f>
        <v>Techniciens</v>
      </c>
      <c r="AE1503" t="s">
        <v>199</v>
      </c>
      <c r="AF1503" t="s">
        <v>280</v>
      </c>
      <c r="AG1503" t="s">
        <v>173</v>
      </c>
      <c r="AH1503" s="58">
        <v>1243.9542271621001</v>
      </c>
      <c r="AI1503">
        <f t="shared" si="292"/>
        <v>1243.9542271621001</v>
      </c>
      <c r="BE1503" t="str">
        <f t="shared" si="293"/>
        <v>8414_DE_TPTotal Hommes_SEXE1</v>
      </c>
      <c r="BF1503">
        <v>1</v>
      </c>
      <c r="BG1503" s="77" t="s">
        <v>345</v>
      </c>
      <c r="BH1503" t="s">
        <v>318</v>
      </c>
      <c r="BI1503" t="s">
        <v>145</v>
      </c>
      <c r="BJ1503" s="61">
        <v>293.34287843270198</v>
      </c>
      <c r="BK1503" s="61">
        <f t="shared" si="294"/>
        <v>293.34287843270198</v>
      </c>
    </row>
    <row r="1504" spans="1:63" x14ac:dyDescent="0.35">
      <c r="A1504" t="str">
        <f t="shared" si="290"/>
        <v>8418_Administration publique_1</v>
      </c>
      <c r="B1504" t="str">
        <f>INDEX(PDC!$F$1:$G$40,MATCH('RP2016'!C1504,PDC!F:F,0),MATCH(PDC!$G$1,PDC!$F$1:$G$1,0))</f>
        <v>Administration publique</v>
      </c>
      <c r="C1504" t="s">
        <v>229</v>
      </c>
      <c r="D1504" t="s">
        <v>153</v>
      </c>
      <c r="E1504" t="s">
        <v>199</v>
      </c>
      <c r="F1504" s="58">
        <v>478.25830699049197</v>
      </c>
      <c r="G1504">
        <f t="shared" si="296"/>
        <v>478.25830699049197</v>
      </c>
      <c r="AC1504" t="str">
        <f t="shared" si="291"/>
        <v>8427_Techniciens_2</v>
      </c>
      <c r="AD1504" t="str">
        <f>INDEX(PDC!$I$1:$L$33,MATCH('RP2016'!AF1504,PDC!I:I,0),MATCH(PDC!$K$1,PDC!$I$1:$L$1,0))</f>
        <v>Techniciens</v>
      </c>
      <c r="AE1504" t="s">
        <v>200</v>
      </c>
      <c r="AF1504" t="s">
        <v>280</v>
      </c>
      <c r="AG1504" t="s">
        <v>173</v>
      </c>
      <c r="AH1504" s="58">
        <v>180.60258976861701</v>
      </c>
      <c r="AI1504">
        <f t="shared" si="292"/>
        <v>180.60258976861701</v>
      </c>
      <c r="BE1504" t="str">
        <f t="shared" si="293"/>
        <v>8414_FZ_TPTotal Hommes_SEXE1</v>
      </c>
      <c r="BF1504">
        <v>1</v>
      </c>
      <c r="BG1504" s="77" t="s">
        <v>345</v>
      </c>
      <c r="BH1504" t="s">
        <v>216</v>
      </c>
      <c r="BI1504" t="s">
        <v>145</v>
      </c>
      <c r="BJ1504" s="61">
        <v>1501.0161117007599</v>
      </c>
      <c r="BK1504" s="61">
        <f t="shared" si="294"/>
        <v>1501.0161117007599</v>
      </c>
    </row>
    <row r="1505" spans="1:63" x14ac:dyDescent="0.35">
      <c r="A1505" t="str">
        <f t="shared" si="290"/>
        <v>8418_Administration publique_2</v>
      </c>
      <c r="B1505" t="str">
        <f>INDEX(PDC!$F$1:$G$40,MATCH('RP2016'!C1505,PDC!F:F,0),MATCH(PDC!$G$1,PDC!$F$1:$G$1,0))</f>
        <v>Administration publique</v>
      </c>
      <c r="C1505" t="s">
        <v>229</v>
      </c>
      <c r="D1505" t="s">
        <v>153</v>
      </c>
      <c r="E1505" t="s">
        <v>200</v>
      </c>
      <c r="F1505" s="58">
        <v>386.72430839265598</v>
      </c>
      <c r="G1505">
        <f t="shared" si="296"/>
        <v>386.72430839265598</v>
      </c>
      <c r="AC1505" t="str">
        <f t="shared" si="291"/>
        <v>8427_Contremaîtres, agents de maîtrise_1</v>
      </c>
      <c r="AD1505" t="str">
        <f>INDEX(PDC!$I$1:$L$33,MATCH('RP2016'!AF1505,PDC!I:I,0),MATCH(PDC!$K$1,PDC!$I$1:$L$1,0))</f>
        <v>Contremaîtres, agents de maîtrise</v>
      </c>
      <c r="AE1505" t="s">
        <v>199</v>
      </c>
      <c r="AF1505" t="s">
        <v>281</v>
      </c>
      <c r="AG1505" t="s">
        <v>173</v>
      </c>
      <c r="AH1505" s="58">
        <v>514.53056316599202</v>
      </c>
      <c r="AI1505">
        <f t="shared" si="292"/>
        <v>514.53056316599202</v>
      </c>
      <c r="BE1505" t="str">
        <f t="shared" si="293"/>
        <v>8414_GZ_TPTotal Hommes_SEXE1</v>
      </c>
      <c r="BF1505">
        <v>1</v>
      </c>
      <c r="BG1505" s="77" t="s">
        <v>345</v>
      </c>
      <c r="BH1505" t="s">
        <v>217</v>
      </c>
      <c r="BI1505" t="s">
        <v>145</v>
      </c>
      <c r="BJ1505" s="61">
        <v>1603.0042725948001</v>
      </c>
      <c r="BK1505" s="61">
        <f t="shared" si="294"/>
        <v>1603.0042725948001</v>
      </c>
    </row>
    <row r="1506" spans="1:63" x14ac:dyDescent="0.35">
      <c r="A1506" t="str">
        <f t="shared" si="290"/>
        <v>8418_Enseignement_1</v>
      </c>
      <c r="B1506" t="str">
        <f>INDEX(PDC!$F$1:$G$40,MATCH('RP2016'!C1506,PDC!F:F,0),MATCH(PDC!$G$1,PDC!$F$1:$G$1,0))</f>
        <v>Enseignement</v>
      </c>
      <c r="C1506" t="s">
        <v>230</v>
      </c>
      <c r="D1506" t="s">
        <v>153</v>
      </c>
      <c r="E1506" t="s">
        <v>199</v>
      </c>
      <c r="F1506" s="58">
        <v>241.07232392901699</v>
      </c>
      <c r="G1506">
        <f t="shared" si="296"/>
        <v>241.07232392901699</v>
      </c>
      <c r="AC1506" t="str">
        <f t="shared" si="291"/>
        <v>8427_Contremaîtres, agents de maîtrise_2</v>
      </c>
      <c r="AD1506" t="str">
        <f>INDEX(PDC!$I$1:$L$33,MATCH('RP2016'!AF1506,PDC!I:I,0),MATCH(PDC!$K$1,PDC!$I$1:$L$1,0))</f>
        <v>Contremaîtres, agents de maîtrise</v>
      </c>
      <c r="AE1506" t="s">
        <v>200</v>
      </c>
      <c r="AF1506" t="s">
        <v>281</v>
      </c>
      <c r="AG1506" t="s">
        <v>173</v>
      </c>
      <c r="AH1506" s="58">
        <v>78.923435407692494</v>
      </c>
      <c r="AI1506">
        <f t="shared" si="292"/>
        <v>78.923435407692494</v>
      </c>
      <c r="BE1506" t="str">
        <f t="shared" si="293"/>
        <v>8414_HZ_TPTotal Hommes_SEXE1</v>
      </c>
      <c r="BF1506">
        <v>1</v>
      </c>
      <c r="BG1506" s="77" t="s">
        <v>345</v>
      </c>
      <c r="BH1506" t="s">
        <v>218</v>
      </c>
      <c r="BI1506" t="s">
        <v>145</v>
      </c>
      <c r="BJ1506" s="61">
        <v>813.55015840046201</v>
      </c>
      <c r="BK1506" s="61">
        <f t="shared" si="294"/>
        <v>813.55015840046201</v>
      </c>
    </row>
    <row r="1507" spans="1:63" x14ac:dyDescent="0.35">
      <c r="A1507" t="str">
        <f t="shared" si="290"/>
        <v>8418_Enseignement_2</v>
      </c>
      <c r="B1507" t="str">
        <f>INDEX(PDC!$F$1:$G$40,MATCH('RP2016'!C1507,PDC!F:F,0),MATCH(PDC!$G$1,PDC!$F$1:$G$1,0))</f>
        <v>Enseignement</v>
      </c>
      <c r="C1507" t="s">
        <v>230</v>
      </c>
      <c r="D1507" t="s">
        <v>153</v>
      </c>
      <c r="E1507" t="s">
        <v>200</v>
      </c>
      <c r="F1507" s="58">
        <v>446.23614209212502</v>
      </c>
      <c r="G1507">
        <f t="shared" si="296"/>
        <v>446.23614209212502</v>
      </c>
      <c r="AC1507" t="str">
        <f t="shared" si="291"/>
        <v>8427_Employés civils et agents de service de la Fonction Publique_1</v>
      </c>
      <c r="AD1507" t="str">
        <f>INDEX(PDC!$I$1:$L$33,MATCH('RP2016'!AF1507,PDC!I:I,0),MATCH(PDC!$K$1,PDC!$I$1:$L$1,0))</f>
        <v>Employés civils et agents de service de la Fonction Publique</v>
      </c>
      <c r="AE1507" t="s">
        <v>199</v>
      </c>
      <c r="AF1507" t="s">
        <v>282</v>
      </c>
      <c r="AG1507" t="s">
        <v>173</v>
      </c>
      <c r="AH1507" s="58">
        <v>306.85967857206202</v>
      </c>
      <c r="AI1507">
        <f t="shared" si="292"/>
        <v>306.85967857206202</v>
      </c>
      <c r="BE1507" t="str">
        <f t="shared" si="293"/>
        <v>8414_IZ_TPTotal Hommes_SEXE1</v>
      </c>
      <c r="BF1507">
        <v>1</v>
      </c>
      <c r="BG1507" s="77" t="s">
        <v>345</v>
      </c>
      <c r="BH1507" t="s">
        <v>219</v>
      </c>
      <c r="BI1507" t="s">
        <v>145</v>
      </c>
      <c r="BJ1507" s="61">
        <v>706.51476760984497</v>
      </c>
      <c r="BK1507" s="61">
        <f t="shared" si="294"/>
        <v>706.51476760984497</v>
      </c>
    </row>
    <row r="1508" spans="1:63" x14ac:dyDescent="0.35">
      <c r="A1508" t="str">
        <f t="shared" si="290"/>
        <v>8418_Activités pour la santé humaine_1</v>
      </c>
      <c r="B1508" t="str">
        <f>INDEX(PDC!$F$1:$G$40,MATCH('RP2016'!C1508,PDC!F:F,0),MATCH(PDC!$G$1,PDC!$F$1:$G$1,0))</f>
        <v>Activités pour la santé humaine</v>
      </c>
      <c r="C1508" t="s">
        <v>231</v>
      </c>
      <c r="D1508" t="s">
        <v>153</v>
      </c>
      <c r="E1508" t="s">
        <v>199</v>
      </c>
      <c r="F1508" s="58">
        <v>199.15631571352699</v>
      </c>
      <c r="G1508">
        <f t="shared" si="296"/>
        <v>199.15631571352699</v>
      </c>
      <c r="AC1508" t="str">
        <f t="shared" si="291"/>
        <v>8427_Employés civils et agents de service de la Fonction Publique_2</v>
      </c>
      <c r="AD1508" t="str">
        <f>INDEX(PDC!$I$1:$L$33,MATCH('RP2016'!AF1508,PDC!I:I,0),MATCH(PDC!$K$1,PDC!$I$1:$L$1,0))</f>
        <v>Employés civils et agents de service de la Fonction Publique</v>
      </c>
      <c r="AE1508" t="s">
        <v>200</v>
      </c>
      <c r="AF1508" t="s">
        <v>282</v>
      </c>
      <c r="AG1508" t="s">
        <v>173</v>
      </c>
      <c r="AH1508" s="58">
        <v>1511.10488039135</v>
      </c>
      <c r="AI1508">
        <f t="shared" si="292"/>
        <v>1511.10488039135</v>
      </c>
      <c r="BE1508" t="str">
        <f t="shared" si="293"/>
        <v>8414_JZ_TPTotal Hommes_SEXE1</v>
      </c>
      <c r="BF1508">
        <v>1</v>
      </c>
      <c r="BG1508" s="77" t="s">
        <v>345</v>
      </c>
      <c r="BH1508" t="s">
        <v>319</v>
      </c>
      <c r="BI1508" t="s">
        <v>145</v>
      </c>
      <c r="BJ1508" s="61">
        <v>83.045938385689496</v>
      </c>
      <c r="BK1508" s="61">
        <f t="shared" si="294"/>
        <v>83.045938385689496</v>
      </c>
    </row>
    <row r="1509" spans="1:63" x14ac:dyDescent="0.35">
      <c r="A1509" t="str">
        <f t="shared" si="290"/>
        <v>8418_Activités pour la santé humaine_2</v>
      </c>
      <c r="B1509" t="str">
        <f>INDEX(PDC!$F$1:$G$40,MATCH('RP2016'!C1509,PDC!F:F,0),MATCH(PDC!$G$1,PDC!$F$1:$G$1,0))</f>
        <v>Activités pour la santé humaine</v>
      </c>
      <c r="C1509" t="s">
        <v>231</v>
      </c>
      <c r="D1509" t="s">
        <v>153</v>
      </c>
      <c r="E1509" t="s">
        <v>200</v>
      </c>
      <c r="F1509" s="58">
        <v>667.76993530158802</v>
      </c>
      <c r="G1509">
        <f t="shared" si="296"/>
        <v>667.76993530158802</v>
      </c>
      <c r="AC1509" t="str">
        <f t="shared" si="291"/>
        <v>8427_Policiers et militaires_1</v>
      </c>
      <c r="AD1509" t="str">
        <f>INDEX(PDC!$I$1:$L$33,MATCH('RP2016'!AF1509,PDC!I:I,0),MATCH(PDC!$K$1,PDC!$I$1:$L$1,0))</f>
        <v>Policiers et militaires</v>
      </c>
      <c r="AE1509" t="s">
        <v>199</v>
      </c>
      <c r="AF1509" t="s">
        <v>283</v>
      </c>
      <c r="AG1509" t="s">
        <v>173</v>
      </c>
      <c r="AH1509" s="58">
        <v>205.72108267894299</v>
      </c>
      <c r="AI1509">
        <f t="shared" si="292"/>
        <v>205.72108267894299</v>
      </c>
      <c r="BE1509" t="str">
        <f t="shared" si="293"/>
        <v>8414_KZ_TPTotal Hommes_SEXE1</v>
      </c>
      <c r="BF1509">
        <v>1</v>
      </c>
      <c r="BG1509" s="77" t="s">
        <v>345</v>
      </c>
      <c r="BH1509" t="s">
        <v>223</v>
      </c>
      <c r="BI1509" t="s">
        <v>145</v>
      </c>
      <c r="BJ1509" s="61">
        <v>682.05600887757498</v>
      </c>
      <c r="BK1509" s="61">
        <f t="shared" si="294"/>
        <v>682.05600887757498</v>
      </c>
    </row>
    <row r="1510" spans="1:63" x14ac:dyDescent="0.35">
      <c r="A1510" t="str">
        <f t="shared" si="290"/>
        <v>8418_Hébergement médico-social et social et action sociale sans hébergement_1</v>
      </c>
      <c r="B1510" t="str">
        <f>INDEX(PDC!$F$1:$G$40,MATCH('RP2016'!C1510,PDC!F:F,0),MATCH(PDC!$G$1,PDC!$F$1:$G$1,0))</f>
        <v>Hébergement médico-social et social et action sociale sans hébergement</v>
      </c>
      <c r="C1510" t="s">
        <v>232</v>
      </c>
      <c r="D1510" t="s">
        <v>153</v>
      </c>
      <c r="E1510" t="s">
        <v>199</v>
      </c>
      <c r="F1510" s="58">
        <v>133.033507503176</v>
      </c>
      <c r="G1510">
        <f t="shared" si="296"/>
        <v>133.033507503176</v>
      </c>
      <c r="AC1510" t="str">
        <f t="shared" si="291"/>
        <v>8427_Policiers et militaires_2</v>
      </c>
      <c r="AD1510" t="str">
        <f>INDEX(PDC!$I$1:$L$33,MATCH('RP2016'!AF1510,PDC!I:I,0),MATCH(PDC!$K$1,PDC!$I$1:$L$1,0))</f>
        <v>Policiers et militaires</v>
      </c>
      <c r="AE1510" t="s">
        <v>200</v>
      </c>
      <c r="AF1510" t="s">
        <v>283</v>
      </c>
      <c r="AG1510" t="s">
        <v>173</v>
      </c>
      <c r="AH1510" s="58">
        <v>41.030734149403401</v>
      </c>
      <c r="AI1510">
        <f t="shared" si="292"/>
        <v>41.030734149403401</v>
      </c>
      <c r="BE1510" t="str">
        <f t="shared" si="293"/>
        <v>8414_LZ_TPTotal Hommes_SEXE1</v>
      </c>
      <c r="BF1510">
        <v>1</v>
      </c>
      <c r="BG1510" s="77" t="s">
        <v>345</v>
      </c>
      <c r="BH1510" t="s">
        <v>224</v>
      </c>
      <c r="BI1510" t="s">
        <v>145</v>
      </c>
      <c r="BJ1510" s="61">
        <v>85.706305162139202</v>
      </c>
      <c r="BK1510" s="61">
        <f t="shared" si="294"/>
        <v>85.706305162139202</v>
      </c>
    </row>
    <row r="1511" spans="1:63" x14ac:dyDescent="0.35">
      <c r="A1511" t="str">
        <f t="shared" si="290"/>
        <v>8418_Hébergement médico-social et social et action sociale sans hébergement_2</v>
      </c>
      <c r="B1511" t="str">
        <f>INDEX(PDC!$F$1:$G$40,MATCH('RP2016'!C1511,PDC!F:F,0),MATCH(PDC!$G$1,PDC!$F$1:$G$1,0))</f>
        <v>Hébergement médico-social et social et action sociale sans hébergement</v>
      </c>
      <c r="C1511" t="s">
        <v>232</v>
      </c>
      <c r="D1511" t="s">
        <v>153</v>
      </c>
      <c r="E1511" t="s">
        <v>200</v>
      </c>
      <c r="F1511" s="58">
        <v>960.47005252792906</v>
      </c>
      <c r="G1511">
        <f t="shared" si="296"/>
        <v>960.47005252792906</v>
      </c>
      <c r="AC1511" t="str">
        <f t="shared" si="291"/>
        <v>8427_Employés administratifs d'entreprise_1</v>
      </c>
      <c r="AD1511" t="str">
        <f>INDEX(PDC!$I$1:$L$33,MATCH('RP2016'!AF1511,PDC!I:I,0),MATCH(PDC!$K$1,PDC!$I$1:$L$1,0))</f>
        <v>Employés administratifs d'entreprise</v>
      </c>
      <c r="AE1511" t="s">
        <v>199</v>
      </c>
      <c r="AF1511" t="s">
        <v>284</v>
      </c>
      <c r="AG1511" t="s">
        <v>173</v>
      </c>
      <c r="AH1511" s="58">
        <v>253.58319388499601</v>
      </c>
      <c r="AI1511">
        <f t="shared" si="292"/>
        <v>253.58319388499601</v>
      </c>
      <c r="BE1511" t="str">
        <f t="shared" si="293"/>
        <v>8414_MN_TPTotal Hommes_SEXE1</v>
      </c>
      <c r="BF1511">
        <v>1</v>
      </c>
      <c r="BG1511" s="77" t="s">
        <v>345</v>
      </c>
      <c r="BH1511" t="s">
        <v>320</v>
      </c>
      <c r="BI1511" t="s">
        <v>145</v>
      </c>
      <c r="BJ1511" s="61">
        <v>1555.6586695476601</v>
      </c>
      <c r="BK1511" s="61">
        <f t="shared" si="294"/>
        <v>1555.6586695476601</v>
      </c>
    </row>
    <row r="1512" spans="1:63" x14ac:dyDescent="0.35">
      <c r="A1512" t="str">
        <f t="shared" si="290"/>
        <v>8418_Arts, spectacles et activités récréatives_1</v>
      </c>
      <c r="B1512" t="str">
        <f>INDEX(PDC!$F$1:$G$40,MATCH('RP2016'!C1512,PDC!F:F,0),MATCH(PDC!$G$1,PDC!$F$1:$G$1,0))</f>
        <v>Arts, spectacles et activités récréatives</v>
      </c>
      <c r="C1512" t="s">
        <v>233</v>
      </c>
      <c r="D1512" t="s">
        <v>153</v>
      </c>
      <c r="E1512" t="s">
        <v>199</v>
      </c>
      <c r="F1512" s="58">
        <v>184.021786946151</v>
      </c>
      <c r="G1512">
        <f t="shared" si="296"/>
        <v>184.021786946151</v>
      </c>
      <c r="AC1512" t="str">
        <f t="shared" si="291"/>
        <v>8427_Employés administratifs d'entreprise_2</v>
      </c>
      <c r="AD1512" t="str">
        <f>INDEX(PDC!$I$1:$L$33,MATCH('RP2016'!AF1512,PDC!I:I,0),MATCH(PDC!$K$1,PDC!$I$1:$L$1,0))</f>
        <v>Employés administratifs d'entreprise</v>
      </c>
      <c r="AE1512" t="s">
        <v>200</v>
      </c>
      <c r="AF1512" t="s">
        <v>284</v>
      </c>
      <c r="AG1512" t="s">
        <v>173</v>
      </c>
      <c r="AH1512" s="58">
        <v>1642.1400105048699</v>
      </c>
      <c r="AI1512">
        <f t="shared" si="292"/>
        <v>1642.1400105048699</v>
      </c>
      <c r="BE1512" t="str">
        <f t="shared" si="293"/>
        <v>8414_OQ_TPTotal Hommes_SEXE1</v>
      </c>
      <c r="BF1512">
        <v>1</v>
      </c>
      <c r="BG1512" s="77" t="s">
        <v>345</v>
      </c>
      <c r="BH1512" t="s">
        <v>321</v>
      </c>
      <c r="BI1512" t="s">
        <v>145</v>
      </c>
      <c r="BJ1512" s="61">
        <v>977.31013668681101</v>
      </c>
      <c r="BK1512" s="61">
        <f t="shared" si="294"/>
        <v>977.31013668681101</v>
      </c>
    </row>
    <row r="1513" spans="1:63" x14ac:dyDescent="0.35">
      <c r="A1513" t="str">
        <f t="shared" si="290"/>
        <v>8418_Arts, spectacles et activités récréatives_2</v>
      </c>
      <c r="B1513" t="str">
        <f>INDEX(PDC!$F$1:$G$40,MATCH('RP2016'!C1513,PDC!F:F,0),MATCH(PDC!$G$1,PDC!$F$1:$G$1,0))</f>
        <v>Arts, spectacles et activités récréatives</v>
      </c>
      <c r="C1513" t="s">
        <v>233</v>
      </c>
      <c r="D1513" t="s">
        <v>153</v>
      </c>
      <c r="E1513" t="s">
        <v>200</v>
      </c>
      <c r="F1513" s="58">
        <v>104.995021273025</v>
      </c>
      <c r="G1513">
        <f t="shared" si="296"/>
        <v>104.995021273025</v>
      </c>
      <c r="AC1513" t="str">
        <f t="shared" si="291"/>
        <v>8427_Employés de commerce_1</v>
      </c>
      <c r="AD1513" t="str">
        <f>INDEX(PDC!$I$1:$L$33,MATCH('RP2016'!AF1513,PDC!I:I,0),MATCH(PDC!$K$1,PDC!$I$1:$L$1,0))</f>
        <v>Employés de commerce</v>
      </c>
      <c r="AE1513" t="s">
        <v>199</v>
      </c>
      <c r="AF1513" t="s">
        <v>285</v>
      </c>
      <c r="AG1513" t="s">
        <v>173</v>
      </c>
      <c r="AH1513" s="58">
        <v>426.35718105402702</v>
      </c>
      <c r="AI1513">
        <f t="shared" si="292"/>
        <v>426.35718105402702</v>
      </c>
      <c r="BE1513" t="str">
        <f t="shared" si="293"/>
        <v>8414_RU_TPTotal Hommes_SEXE1</v>
      </c>
      <c r="BF1513">
        <v>1</v>
      </c>
      <c r="BG1513" s="77" t="s">
        <v>345</v>
      </c>
      <c r="BH1513" t="s">
        <v>322</v>
      </c>
      <c r="BI1513" t="s">
        <v>145</v>
      </c>
      <c r="BJ1513" s="61">
        <v>259.71508607352098</v>
      </c>
      <c r="BK1513" s="61">
        <f t="shared" si="294"/>
        <v>259.71508607352098</v>
      </c>
    </row>
    <row r="1514" spans="1:63" x14ac:dyDescent="0.35">
      <c r="A1514" t="str">
        <f t="shared" si="290"/>
        <v>8418_Autres activités de services _1</v>
      </c>
      <c r="B1514" t="str">
        <f>INDEX(PDC!$F$1:$G$40,MATCH('RP2016'!C1514,PDC!F:F,0),MATCH(PDC!$G$1,PDC!$F$1:$G$1,0))</f>
        <v xml:space="preserve">Autres activités de services </v>
      </c>
      <c r="C1514" t="s">
        <v>234</v>
      </c>
      <c r="D1514" t="s">
        <v>153</v>
      </c>
      <c r="E1514" t="s">
        <v>199</v>
      </c>
      <c r="F1514" s="58">
        <v>112.377701784129</v>
      </c>
      <c r="G1514">
        <f t="shared" si="296"/>
        <v>112.377701784129</v>
      </c>
      <c r="AC1514" t="str">
        <f t="shared" si="291"/>
        <v>8427_Employés de commerce_2</v>
      </c>
      <c r="AD1514" t="str">
        <f>INDEX(PDC!$I$1:$L$33,MATCH('RP2016'!AF1514,PDC!I:I,0),MATCH(PDC!$K$1,PDC!$I$1:$L$1,0))</f>
        <v>Employés de commerce</v>
      </c>
      <c r="AE1514" t="s">
        <v>200</v>
      </c>
      <c r="AF1514" t="s">
        <v>285</v>
      </c>
      <c r="AG1514" t="s">
        <v>173</v>
      </c>
      <c r="AH1514" s="58">
        <v>1235.2835612507599</v>
      </c>
      <c r="AI1514">
        <f t="shared" si="292"/>
        <v>1235.2835612507599</v>
      </c>
      <c r="BE1514" t="str">
        <f t="shared" si="293"/>
        <v>8415_AZ_TPTotal Hommes_SEXE1</v>
      </c>
      <c r="BF1514">
        <v>1</v>
      </c>
      <c r="BG1514" s="77" t="s">
        <v>345</v>
      </c>
      <c r="BH1514" t="s">
        <v>198</v>
      </c>
      <c r="BI1514" t="s">
        <v>147</v>
      </c>
      <c r="BJ1514" s="61">
        <v>112.313560564211</v>
      </c>
      <c r="BK1514" s="61">
        <f t="shared" si="294"/>
        <v>112.313560564211</v>
      </c>
    </row>
    <row r="1515" spans="1:63" x14ac:dyDescent="0.35">
      <c r="A1515" t="str">
        <f t="shared" si="290"/>
        <v>8418_Autres activités de services _2</v>
      </c>
      <c r="B1515" t="str">
        <f>INDEX(PDC!$F$1:$G$40,MATCH('RP2016'!C1515,PDC!F:F,0),MATCH(PDC!$G$1,PDC!$F$1:$G$1,0))</f>
        <v xml:space="preserve">Autres activités de services </v>
      </c>
      <c r="C1515" t="s">
        <v>234</v>
      </c>
      <c r="D1515" t="s">
        <v>153</v>
      </c>
      <c r="E1515" t="s">
        <v>200</v>
      </c>
      <c r="F1515" s="58">
        <v>413.116056969434</v>
      </c>
      <c r="G1515">
        <f t="shared" si="296"/>
        <v>413.116056969434</v>
      </c>
      <c r="AC1515" t="str">
        <f t="shared" si="291"/>
        <v>8427_Personnels des services directs aux particuliers_1</v>
      </c>
      <c r="AD1515" t="str">
        <f>INDEX(PDC!$I$1:$L$33,MATCH('RP2016'!AF1515,PDC!I:I,0),MATCH(PDC!$K$1,PDC!$I$1:$L$1,0))</f>
        <v>Personnels des services directs aux particuliers</v>
      </c>
      <c r="AE1515" t="s">
        <v>199</v>
      </c>
      <c r="AF1515" t="s">
        <v>286</v>
      </c>
      <c r="AG1515" t="s">
        <v>173</v>
      </c>
      <c r="AH1515" s="58">
        <v>189.14291227573801</v>
      </c>
      <c r="AI1515">
        <f t="shared" si="292"/>
        <v>189.14291227573801</v>
      </c>
      <c r="BE1515" t="str">
        <f t="shared" si="293"/>
        <v>8415_C1_TPTotal Hommes_SEXE1</v>
      </c>
      <c r="BF1515">
        <v>1</v>
      </c>
      <c r="BG1515" s="77" t="s">
        <v>345</v>
      </c>
      <c r="BH1515" t="s">
        <v>314</v>
      </c>
      <c r="BI1515" t="s">
        <v>147</v>
      </c>
      <c r="BJ1515" s="61">
        <v>1113.5985829266001</v>
      </c>
      <c r="BK1515" s="61">
        <f t="shared" si="294"/>
        <v>1113.5985829266001</v>
      </c>
    </row>
    <row r="1516" spans="1:63" x14ac:dyDescent="0.35">
      <c r="A1516" t="str">
        <f t="shared" si="290"/>
        <v>8418_Activités des ménages en tant qu'employeurs ; activités indifférenciées des ménages en tant que producteurs de biens et services pour usage propre_1</v>
      </c>
      <c r="B1516" t="str">
        <f>INDEX(PDC!$F$1:$G$40,MATCH('RP2016'!C1516,PDC!F:F,0),MATCH(PDC!$G$1,PDC!$F$1:$G$1,0))</f>
        <v>Activités des ménages en tant qu'employeurs ; activités indifférenciées des ménages en tant que producteurs de biens et services pour usage propre</v>
      </c>
      <c r="C1516" t="s">
        <v>235</v>
      </c>
      <c r="D1516" t="s">
        <v>153</v>
      </c>
      <c r="E1516" t="s">
        <v>199</v>
      </c>
      <c r="F1516" s="58">
        <v>5.14546781328636</v>
      </c>
      <c r="G1516">
        <f t="shared" si="296"/>
        <v>5.14546781328636</v>
      </c>
      <c r="AC1516" t="str">
        <f t="shared" si="291"/>
        <v>8427_Personnels des services directs aux particuliers_2</v>
      </c>
      <c r="AD1516" t="str">
        <f>INDEX(PDC!$I$1:$L$33,MATCH('RP2016'!AF1516,PDC!I:I,0),MATCH(PDC!$K$1,PDC!$I$1:$L$1,0))</f>
        <v>Personnels des services directs aux particuliers</v>
      </c>
      <c r="AE1516" t="s">
        <v>200</v>
      </c>
      <c r="AF1516" t="s">
        <v>286</v>
      </c>
      <c r="AG1516" t="s">
        <v>173</v>
      </c>
      <c r="AH1516" s="58">
        <v>1784.65442753203</v>
      </c>
      <c r="AI1516">
        <f t="shared" si="292"/>
        <v>1784.65442753203</v>
      </c>
      <c r="BE1516" t="str">
        <f t="shared" si="293"/>
        <v>8415_C3_TPTotal Hommes_SEXE1</v>
      </c>
      <c r="BF1516">
        <v>1</v>
      </c>
      <c r="BG1516" s="77" t="s">
        <v>345</v>
      </c>
      <c r="BH1516" t="s">
        <v>315</v>
      </c>
      <c r="BI1516" t="s">
        <v>147</v>
      </c>
      <c r="BJ1516" s="61">
        <v>479.40710900346699</v>
      </c>
      <c r="BK1516" s="61">
        <f t="shared" si="294"/>
        <v>479.40710900346699</v>
      </c>
    </row>
    <row r="1517" spans="1:63" x14ac:dyDescent="0.35">
      <c r="A1517" t="str">
        <f t="shared" si="290"/>
        <v>8418_Activités des ménages en tant qu'employeurs ; activités indifférenciées des ménages en tant que producteurs de biens et services pour usage propre_2</v>
      </c>
      <c r="B1517" t="str">
        <f>INDEX(PDC!$F$1:$G$40,MATCH('RP2016'!C1517,PDC!F:F,0),MATCH(PDC!$G$1,PDC!$F$1:$G$1,0))</f>
        <v>Activités des ménages en tant qu'employeurs ; activités indifférenciées des ménages en tant que producteurs de biens et services pour usage propre</v>
      </c>
      <c r="C1517" t="s">
        <v>235</v>
      </c>
      <c r="D1517" t="s">
        <v>153</v>
      </c>
      <c r="E1517" t="s">
        <v>200</v>
      </c>
      <c r="F1517" s="58">
        <v>147.951834914545</v>
      </c>
      <c r="G1517">
        <f t="shared" si="296"/>
        <v>147.951834914545</v>
      </c>
      <c r="AC1517" t="str">
        <f t="shared" si="291"/>
        <v>8427_Ouvriers qualifiés de type industriel_1</v>
      </c>
      <c r="AD1517" t="str">
        <f>INDEX(PDC!$I$1:$L$33,MATCH('RP2016'!AF1517,PDC!I:I,0),MATCH(PDC!$K$1,PDC!$I$1:$L$1,0))</f>
        <v>Ouvriers qualifiés de type industriel</v>
      </c>
      <c r="AE1517" t="s">
        <v>199</v>
      </c>
      <c r="AF1517" t="s">
        <v>287</v>
      </c>
      <c r="AG1517" t="s">
        <v>173</v>
      </c>
      <c r="AH1517" s="58">
        <v>1178.0419311585999</v>
      </c>
      <c r="AI1517">
        <f t="shared" si="292"/>
        <v>1178.0419311585999</v>
      </c>
      <c r="BE1517" t="str">
        <f t="shared" si="293"/>
        <v>8415_C4_TPTotal Hommes_SEXE1</v>
      </c>
      <c r="BF1517">
        <v>1</v>
      </c>
      <c r="BG1517" s="77" t="s">
        <v>345</v>
      </c>
      <c r="BH1517" t="s">
        <v>316</v>
      </c>
      <c r="BI1517" t="s">
        <v>147</v>
      </c>
      <c r="BJ1517" s="61">
        <v>10.177477293820401</v>
      </c>
      <c r="BK1517" s="61">
        <f t="shared" si="294"/>
        <v>10.177477293820401</v>
      </c>
    </row>
    <row r="1518" spans="1:63" x14ac:dyDescent="0.35">
      <c r="A1518" t="str">
        <f t="shared" si="290"/>
        <v>8419_Agriculture, sylviculture et pêche_1</v>
      </c>
      <c r="B1518" t="str">
        <f>INDEX(PDC!$F$1:$G$40,MATCH('RP2016'!C1518,PDC!F:F,0),MATCH(PDC!$G$1,PDC!$F$1:$G$1,0))</f>
        <v>Agriculture, sylviculture et pêche</v>
      </c>
      <c r="C1518" t="s">
        <v>198</v>
      </c>
      <c r="D1518" t="s">
        <v>155</v>
      </c>
      <c r="E1518" t="s">
        <v>199</v>
      </c>
      <c r="F1518" s="58">
        <v>480.506199064334</v>
      </c>
      <c r="G1518">
        <f t="shared" si="296"/>
        <v>480.506199064334</v>
      </c>
      <c r="AC1518" t="str">
        <f t="shared" si="291"/>
        <v>8427_Ouvriers qualifiés de type industriel_2</v>
      </c>
      <c r="AD1518" t="str">
        <f>INDEX(PDC!$I$1:$L$33,MATCH('RP2016'!AF1518,PDC!I:I,0),MATCH(PDC!$K$1,PDC!$I$1:$L$1,0))</f>
        <v>Ouvriers qualifiés de type industriel</v>
      </c>
      <c r="AE1518" t="s">
        <v>200</v>
      </c>
      <c r="AF1518" t="s">
        <v>287</v>
      </c>
      <c r="AG1518" t="s">
        <v>173</v>
      </c>
      <c r="AH1518" s="58">
        <v>464.90626892874099</v>
      </c>
      <c r="AI1518">
        <f t="shared" si="292"/>
        <v>464.90626892874099</v>
      </c>
      <c r="BE1518" t="str">
        <f t="shared" si="293"/>
        <v>8415_C5_TPTotal Hommes_SEXE1</v>
      </c>
      <c r="BF1518">
        <v>1</v>
      </c>
      <c r="BG1518" s="77" t="s">
        <v>345</v>
      </c>
      <c r="BH1518" t="s">
        <v>317</v>
      </c>
      <c r="BI1518" t="s">
        <v>147</v>
      </c>
      <c r="BJ1518" s="61">
        <v>1064.0460168099501</v>
      </c>
      <c r="BK1518" s="61">
        <f t="shared" si="294"/>
        <v>1064.0460168099501</v>
      </c>
    </row>
    <row r="1519" spans="1:63" x14ac:dyDescent="0.35">
      <c r="A1519" t="str">
        <f t="shared" si="290"/>
        <v>8419_Agriculture, sylviculture et pêche_2</v>
      </c>
      <c r="B1519" t="str">
        <f>INDEX(PDC!$F$1:$G$40,MATCH('RP2016'!C1519,PDC!F:F,0),MATCH(PDC!$G$1,PDC!$F$1:$G$1,0))</f>
        <v>Agriculture, sylviculture et pêche</v>
      </c>
      <c r="C1519" t="s">
        <v>198</v>
      </c>
      <c r="D1519" t="s">
        <v>155</v>
      </c>
      <c r="E1519" t="s">
        <v>200</v>
      </c>
      <c r="F1519" s="58">
        <v>217.65586200650401</v>
      </c>
      <c r="G1519">
        <f t="shared" si="296"/>
        <v>217.65586200650401</v>
      </c>
      <c r="AC1519" t="str">
        <f t="shared" si="291"/>
        <v>8427_Ouvriers qualifiés de type artisanal_1</v>
      </c>
      <c r="AD1519" t="str">
        <f>INDEX(PDC!$I$1:$L$33,MATCH('RP2016'!AF1519,PDC!I:I,0),MATCH(PDC!$K$1,PDC!$I$1:$L$1,0))</f>
        <v>Ouvriers qualifiés de type artisanal</v>
      </c>
      <c r="AE1519" t="s">
        <v>199</v>
      </c>
      <c r="AF1519" t="s">
        <v>107</v>
      </c>
      <c r="AG1519" t="s">
        <v>173</v>
      </c>
      <c r="AH1519" s="58">
        <v>1283.33318405411</v>
      </c>
      <c r="AI1519">
        <f t="shared" si="292"/>
        <v>1283.33318405411</v>
      </c>
      <c r="BE1519" t="str">
        <f t="shared" si="293"/>
        <v>8415_DE_TPTotal Hommes_SEXE1</v>
      </c>
      <c r="BF1519">
        <v>1</v>
      </c>
      <c r="BG1519" s="77" t="s">
        <v>345</v>
      </c>
      <c r="BH1519" t="s">
        <v>318</v>
      </c>
      <c r="BI1519" t="s">
        <v>147</v>
      </c>
      <c r="BJ1519" s="61">
        <v>294.50893677794801</v>
      </c>
      <c r="BK1519" s="61">
        <f t="shared" si="294"/>
        <v>294.50893677794801</v>
      </c>
    </row>
    <row r="1520" spans="1:63" x14ac:dyDescent="0.35">
      <c r="A1520" t="str">
        <f t="shared" si="290"/>
        <v>8419_Industries extractives _1</v>
      </c>
      <c r="B1520" t="str">
        <f>INDEX(PDC!$F$1:$G$40,MATCH('RP2016'!C1520,PDC!F:F,0),MATCH(PDC!$G$1,PDC!$F$1:$G$1,0))</f>
        <v xml:space="preserve">Industries extractives </v>
      </c>
      <c r="C1520" t="s">
        <v>201</v>
      </c>
      <c r="D1520" t="s">
        <v>155</v>
      </c>
      <c r="E1520" t="s">
        <v>199</v>
      </c>
      <c r="F1520" s="58">
        <v>55.131636396515901</v>
      </c>
      <c r="G1520" t="s">
        <v>242</v>
      </c>
      <c r="AC1520" t="str">
        <f t="shared" si="291"/>
        <v>8427_Ouvriers qualifiés de type artisanal_2</v>
      </c>
      <c r="AD1520" t="str">
        <f>INDEX(PDC!$I$1:$L$33,MATCH('RP2016'!AF1520,PDC!I:I,0),MATCH(PDC!$K$1,PDC!$I$1:$L$1,0))</f>
        <v>Ouvriers qualifiés de type artisanal</v>
      </c>
      <c r="AE1520" t="s">
        <v>200</v>
      </c>
      <c r="AF1520" t="s">
        <v>107</v>
      </c>
      <c r="AG1520" t="s">
        <v>173</v>
      </c>
      <c r="AH1520" s="58">
        <v>303.90965500395299</v>
      </c>
      <c r="AI1520">
        <f t="shared" si="292"/>
        <v>303.90965500395299</v>
      </c>
      <c r="BE1520" t="str">
        <f t="shared" si="293"/>
        <v>8415_FZ_TPTotal Hommes_SEXE1</v>
      </c>
      <c r="BF1520">
        <v>1</v>
      </c>
      <c r="BG1520" s="77" t="s">
        <v>345</v>
      </c>
      <c r="BH1520" t="s">
        <v>216</v>
      </c>
      <c r="BI1520" t="s">
        <v>147</v>
      </c>
      <c r="BJ1520" s="61">
        <v>2208.92219303201</v>
      </c>
      <c r="BK1520" s="61">
        <f t="shared" si="294"/>
        <v>2208.92219303201</v>
      </c>
    </row>
    <row r="1521" spans="1:63" x14ac:dyDescent="0.35">
      <c r="A1521" t="str">
        <f t="shared" si="290"/>
        <v>8419_Industries extractives _2</v>
      </c>
      <c r="B1521" t="str">
        <f>INDEX(PDC!$F$1:$G$40,MATCH('RP2016'!C1521,PDC!F:F,0),MATCH(PDC!$G$1,PDC!$F$1:$G$1,0))</f>
        <v xml:space="preserve">Industries extractives </v>
      </c>
      <c r="C1521" t="s">
        <v>201</v>
      </c>
      <c r="D1521" t="s">
        <v>155</v>
      </c>
      <c r="E1521" t="s">
        <v>200</v>
      </c>
      <c r="F1521" s="58">
        <v>4.6782606210882003</v>
      </c>
      <c r="G1521" s="58" t="s">
        <v>242</v>
      </c>
      <c r="H1521" s="58"/>
      <c r="I1521" s="58"/>
      <c r="J1521" s="58"/>
      <c r="AC1521" t="str">
        <f t="shared" si="291"/>
        <v>8427_Chauffeurs_1</v>
      </c>
      <c r="AD1521" t="str">
        <f>INDEX(PDC!$I$1:$L$33,MATCH('RP2016'!AF1521,PDC!I:I,0),MATCH(PDC!$K$1,PDC!$I$1:$L$1,0))</f>
        <v>Chauffeurs</v>
      </c>
      <c r="AE1521" t="s">
        <v>199</v>
      </c>
      <c r="AF1521" t="s">
        <v>288</v>
      </c>
      <c r="AG1521" t="s">
        <v>173</v>
      </c>
      <c r="AH1521" s="58">
        <v>799.55663896822898</v>
      </c>
      <c r="AI1521">
        <f t="shared" si="292"/>
        <v>799.55663896822898</v>
      </c>
      <c r="BE1521" t="str">
        <f t="shared" si="293"/>
        <v>8415_GZ_TPTotal Hommes_SEXE1</v>
      </c>
      <c r="BF1521">
        <v>1</v>
      </c>
      <c r="BG1521" s="77" t="s">
        <v>345</v>
      </c>
      <c r="BH1521" t="s">
        <v>217</v>
      </c>
      <c r="BI1521" t="s">
        <v>147</v>
      </c>
      <c r="BJ1521" s="61">
        <v>2240.5887686511801</v>
      </c>
      <c r="BK1521" s="61">
        <f t="shared" si="294"/>
        <v>2240.5887686511801</v>
      </c>
    </row>
    <row r="1522" spans="1:63" x14ac:dyDescent="0.35">
      <c r="A1522" t="str">
        <f t="shared" si="290"/>
        <v>8419_Fabrication de denrées alimentaires, de boissons et de produits à base de tabac_1</v>
      </c>
      <c r="B1522" t="str">
        <f>INDEX(PDC!$F$1:$G$40,MATCH('RP2016'!C1522,PDC!F:F,0),MATCH(PDC!$G$1,PDC!$F$1:$G$1,0))</f>
        <v>Fabrication de denrées alimentaires, de boissons et de produits à base de tabac</v>
      </c>
      <c r="C1522" t="s">
        <v>202</v>
      </c>
      <c r="D1522" t="s">
        <v>155</v>
      </c>
      <c r="E1522" t="s">
        <v>199</v>
      </c>
      <c r="F1522" s="58">
        <v>746.45683369906101</v>
      </c>
      <c r="G1522">
        <f t="shared" ref="G1522:G1537" si="297">F1522</f>
        <v>746.45683369906101</v>
      </c>
      <c r="AC1522" t="str">
        <f t="shared" si="291"/>
        <v>8427_Chauffeurs_2</v>
      </c>
      <c r="AD1522" t="str">
        <f>INDEX(PDC!$I$1:$L$33,MATCH('RP2016'!AF1522,PDC!I:I,0),MATCH(PDC!$K$1,PDC!$I$1:$L$1,0))</f>
        <v>Chauffeurs</v>
      </c>
      <c r="AE1522" t="s">
        <v>200</v>
      </c>
      <c r="AF1522" t="s">
        <v>288</v>
      </c>
      <c r="AG1522" t="s">
        <v>173</v>
      </c>
      <c r="AH1522" s="58">
        <v>118.029283351714</v>
      </c>
      <c r="AI1522">
        <f t="shared" si="292"/>
        <v>118.029283351714</v>
      </c>
      <c r="BE1522" t="str">
        <f t="shared" si="293"/>
        <v>8415_HZ_TPTotal Hommes_SEXE1</v>
      </c>
      <c r="BF1522">
        <v>1</v>
      </c>
      <c r="BG1522" s="77" t="s">
        <v>345</v>
      </c>
      <c r="BH1522" t="s">
        <v>218</v>
      </c>
      <c r="BI1522" t="s">
        <v>147</v>
      </c>
      <c r="BJ1522" s="61">
        <v>1079.7317990213201</v>
      </c>
      <c r="BK1522" s="61">
        <f t="shared" si="294"/>
        <v>1079.7317990213201</v>
      </c>
    </row>
    <row r="1523" spans="1:63" x14ac:dyDescent="0.35">
      <c r="A1523" t="str">
        <f t="shared" si="290"/>
        <v>8419_Fabrication de denrées alimentaires, de boissons et de produits à base de tabac_2</v>
      </c>
      <c r="B1523" t="str">
        <f>INDEX(PDC!$F$1:$G$40,MATCH('RP2016'!C1523,PDC!F:F,0),MATCH(PDC!$G$1,PDC!$F$1:$G$1,0))</f>
        <v>Fabrication de denrées alimentaires, de boissons et de produits à base de tabac</v>
      </c>
      <c r="C1523" t="s">
        <v>202</v>
      </c>
      <c r="D1523" t="s">
        <v>155</v>
      </c>
      <c r="E1523" t="s">
        <v>200</v>
      </c>
      <c r="F1523" s="58">
        <v>542.08690306462802</v>
      </c>
      <c r="G1523">
        <f t="shared" si="297"/>
        <v>542.08690306462802</v>
      </c>
      <c r="AC1523" t="str">
        <f t="shared" si="291"/>
        <v>8427_Ouvriers qualifiés de la manutention, du magasinage et du transport_1</v>
      </c>
      <c r="AD1523" t="str">
        <f>INDEX(PDC!$I$1:$L$33,MATCH('RP2016'!AF1523,PDC!I:I,0),MATCH(PDC!$K$1,PDC!$I$1:$L$1,0))</f>
        <v>Ouvriers qualifiés de la manutention, du magasinage et du transport</v>
      </c>
      <c r="AE1523" t="s">
        <v>199</v>
      </c>
      <c r="AF1523" t="s">
        <v>289</v>
      </c>
      <c r="AG1523" t="s">
        <v>173</v>
      </c>
      <c r="AH1523" s="58">
        <v>452.828440334265</v>
      </c>
      <c r="AI1523">
        <f t="shared" si="292"/>
        <v>452.828440334265</v>
      </c>
      <c r="BE1523" t="str">
        <f t="shared" si="293"/>
        <v>8415_IZ_TPTotal Hommes_SEXE1</v>
      </c>
      <c r="BF1523">
        <v>1</v>
      </c>
      <c r="BG1523" s="77" t="s">
        <v>345</v>
      </c>
      <c r="BH1523" t="s">
        <v>219</v>
      </c>
      <c r="BI1523" t="s">
        <v>147</v>
      </c>
      <c r="BJ1523" s="61">
        <v>1550.3497699468901</v>
      </c>
      <c r="BK1523" s="61">
        <f t="shared" si="294"/>
        <v>1550.3497699468901</v>
      </c>
    </row>
    <row r="1524" spans="1:63" x14ac:dyDescent="0.35">
      <c r="A1524" t="str">
        <f t="shared" si="290"/>
        <v>8419_Fabrication de textiles, industries de l'habillement, industrie du cuir et de la chaussure_1</v>
      </c>
      <c r="B1524" t="str">
        <f>INDEX(PDC!$F$1:$G$40,MATCH('RP2016'!C1524,PDC!F:F,0),MATCH(PDC!$G$1,PDC!$F$1:$G$1,0))</f>
        <v>Fabrication de textiles, industries de l'habillement, industrie du cuir et de la chaussure</v>
      </c>
      <c r="C1524" t="s">
        <v>203</v>
      </c>
      <c r="D1524" t="s">
        <v>155</v>
      </c>
      <c r="E1524" t="s">
        <v>199</v>
      </c>
      <c r="F1524" s="58">
        <v>241.834534159074</v>
      </c>
      <c r="G1524">
        <f t="shared" si="297"/>
        <v>241.834534159074</v>
      </c>
      <c r="AC1524" t="str">
        <f t="shared" si="291"/>
        <v>8427_Ouvriers qualifiés de la manutention, du magasinage et du transport_2</v>
      </c>
      <c r="AD1524" t="str">
        <f>INDEX(PDC!$I$1:$L$33,MATCH('RP2016'!AF1524,PDC!I:I,0),MATCH(PDC!$K$1,PDC!$I$1:$L$1,0))</f>
        <v>Ouvriers qualifiés de la manutention, du magasinage et du transport</v>
      </c>
      <c r="AE1524" t="s">
        <v>200</v>
      </c>
      <c r="AF1524" t="s">
        <v>289</v>
      </c>
      <c r="AG1524" t="s">
        <v>173</v>
      </c>
      <c r="AH1524" s="58">
        <v>39.575200275674497</v>
      </c>
      <c r="AI1524">
        <f t="shared" si="292"/>
        <v>39.575200275674497</v>
      </c>
      <c r="BE1524" t="str">
        <f t="shared" si="293"/>
        <v>8415_JZ_TPTotal Hommes_SEXE1</v>
      </c>
      <c r="BF1524">
        <v>1</v>
      </c>
      <c r="BG1524" s="77" t="s">
        <v>345</v>
      </c>
      <c r="BH1524" t="s">
        <v>319</v>
      </c>
      <c r="BI1524" t="s">
        <v>147</v>
      </c>
      <c r="BJ1524" s="61">
        <v>150.469437790266</v>
      </c>
      <c r="BK1524" s="61">
        <f t="shared" si="294"/>
        <v>150.469437790266</v>
      </c>
    </row>
    <row r="1525" spans="1:63" x14ac:dyDescent="0.35">
      <c r="A1525" t="str">
        <f t="shared" si="290"/>
        <v>8419_Fabrication de textiles, industries de l'habillement, industrie du cuir et de la chaussure_2</v>
      </c>
      <c r="B1525" t="str">
        <f>INDEX(PDC!$F$1:$G$40,MATCH('RP2016'!C1525,PDC!F:F,0),MATCH(PDC!$G$1,PDC!$F$1:$G$1,0))</f>
        <v>Fabrication de textiles, industries de l'habillement, industrie du cuir et de la chaussure</v>
      </c>
      <c r="C1525" t="s">
        <v>203</v>
      </c>
      <c r="D1525" t="s">
        <v>155</v>
      </c>
      <c r="E1525" t="s">
        <v>200</v>
      </c>
      <c r="F1525" s="58">
        <v>330.389277692409</v>
      </c>
      <c r="G1525">
        <f t="shared" si="297"/>
        <v>330.389277692409</v>
      </c>
      <c r="AC1525" t="str">
        <f t="shared" si="291"/>
        <v>8427_Ouvriers non qualifiés de type industriel_1</v>
      </c>
      <c r="AD1525" t="str">
        <f>INDEX(PDC!$I$1:$L$33,MATCH('RP2016'!AF1525,PDC!I:I,0),MATCH(PDC!$K$1,PDC!$I$1:$L$1,0))</f>
        <v>Ouvriers non qualifiés de type industriel</v>
      </c>
      <c r="AE1525" t="s">
        <v>199</v>
      </c>
      <c r="AF1525" t="s">
        <v>290</v>
      </c>
      <c r="AG1525" t="s">
        <v>173</v>
      </c>
      <c r="AH1525" s="58">
        <v>1356.4774254669101</v>
      </c>
      <c r="AI1525">
        <f t="shared" si="292"/>
        <v>1356.4774254669101</v>
      </c>
      <c r="BE1525" t="str">
        <f t="shared" si="293"/>
        <v>8415_KZ_TPTotal Hommes_SEXE1</v>
      </c>
      <c r="BF1525">
        <v>1</v>
      </c>
      <c r="BG1525" s="77" t="s">
        <v>345</v>
      </c>
      <c r="BH1525" t="s">
        <v>223</v>
      </c>
      <c r="BI1525" t="s">
        <v>147</v>
      </c>
      <c r="BJ1525" s="61">
        <v>201.82986990850301</v>
      </c>
      <c r="BK1525" s="61">
        <f t="shared" si="294"/>
        <v>201.82986990850301</v>
      </c>
    </row>
    <row r="1526" spans="1:63" x14ac:dyDescent="0.35">
      <c r="A1526" t="str">
        <f t="shared" si="290"/>
        <v>8419_Travail du bois, industries du papier et imprimerie _1</v>
      </c>
      <c r="B1526" t="str">
        <f>INDEX(PDC!$F$1:$G$40,MATCH('RP2016'!C1526,PDC!F:F,0),MATCH(PDC!$G$1,PDC!$F$1:$G$1,0))</f>
        <v xml:space="preserve">Travail du bois, industries du papier et imprimerie </v>
      </c>
      <c r="C1526" t="s">
        <v>204</v>
      </c>
      <c r="D1526" t="s">
        <v>155</v>
      </c>
      <c r="E1526" t="s">
        <v>199</v>
      </c>
      <c r="F1526" s="58">
        <v>333.14380979058302</v>
      </c>
      <c r="G1526">
        <f t="shared" si="297"/>
        <v>333.14380979058302</v>
      </c>
      <c r="AC1526" t="str">
        <f t="shared" si="291"/>
        <v>8427_Ouvriers non qualifiés de type industriel_2</v>
      </c>
      <c r="AD1526" t="str">
        <f>INDEX(PDC!$I$1:$L$33,MATCH('RP2016'!AF1526,PDC!I:I,0),MATCH(PDC!$K$1,PDC!$I$1:$L$1,0))</f>
        <v>Ouvriers non qualifiés de type industriel</v>
      </c>
      <c r="AE1526" t="s">
        <v>200</v>
      </c>
      <c r="AF1526" t="s">
        <v>290</v>
      </c>
      <c r="AG1526" t="s">
        <v>173</v>
      </c>
      <c r="AH1526" s="58">
        <v>595.991490354539</v>
      </c>
      <c r="AI1526">
        <f t="shared" si="292"/>
        <v>595.991490354539</v>
      </c>
      <c r="BE1526" t="str">
        <f t="shared" si="293"/>
        <v>8415_LZ_TPTotal Hommes_SEXE1</v>
      </c>
      <c r="BF1526">
        <v>1</v>
      </c>
      <c r="BG1526" s="77" t="s">
        <v>345</v>
      </c>
      <c r="BH1526" t="s">
        <v>224</v>
      </c>
      <c r="BI1526" t="s">
        <v>147</v>
      </c>
      <c r="BJ1526" s="61">
        <v>233.836065759761</v>
      </c>
      <c r="BK1526" s="61">
        <f t="shared" si="294"/>
        <v>233.836065759761</v>
      </c>
    </row>
    <row r="1527" spans="1:63" x14ac:dyDescent="0.35">
      <c r="A1527" t="str">
        <f t="shared" si="290"/>
        <v>8419_Travail du bois, industries du papier et imprimerie _2</v>
      </c>
      <c r="B1527" t="str">
        <f>INDEX(PDC!$F$1:$G$40,MATCH('RP2016'!C1527,PDC!F:F,0),MATCH(PDC!$G$1,PDC!$F$1:$G$1,0))</f>
        <v xml:space="preserve">Travail du bois, industries du papier et imprimerie </v>
      </c>
      <c r="C1527" t="s">
        <v>204</v>
      </c>
      <c r="D1527" t="s">
        <v>155</v>
      </c>
      <c r="E1527" t="s">
        <v>200</v>
      </c>
      <c r="F1527" s="58">
        <v>38.5701833361707</v>
      </c>
      <c r="G1527">
        <f t="shared" si="297"/>
        <v>38.5701833361707</v>
      </c>
      <c r="AC1527" t="str">
        <f t="shared" si="291"/>
        <v>8427_Ouvriers non qualifiés de type artisanal_1</v>
      </c>
      <c r="AD1527" t="str">
        <f>INDEX(PDC!$I$1:$L$33,MATCH('RP2016'!AF1527,PDC!I:I,0),MATCH(PDC!$K$1,PDC!$I$1:$L$1,0))</f>
        <v>Ouvriers non qualifiés de type artisanal</v>
      </c>
      <c r="AE1527" t="s">
        <v>199</v>
      </c>
      <c r="AF1527" t="s">
        <v>291</v>
      </c>
      <c r="AG1527" t="s">
        <v>173</v>
      </c>
      <c r="AH1527" s="58">
        <v>857.40329949949705</v>
      </c>
      <c r="AI1527">
        <f t="shared" si="292"/>
        <v>857.40329949949705</v>
      </c>
      <c r="BE1527" t="str">
        <f t="shared" si="293"/>
        <v>8415_MN_TPTotal Hommes_SEXE1</v>
      </c>
      <c r="BF1527">
        <v>1</v>
      </c>
      <c r="BG1527" s="77" t="s">
        <v>345</v>
      </c>
      <c r="BH1527" t="s">
        <v>320</v>
      </c>
      <c r="BI1527" t="s">
        <v>147</v>
      </c>
      <c r="BJ1527" s="61">
        <v>1316.5094584409401</v>
      </c>
      <c r="BK1527" s="61">
        <f t="shared" si="294"/>
        <v>1316.5094584409401</v>
      </c>
    </row>
    <row r="1528" spans="1:63" x14ac:dyDescent="0.35">
      <c r="A1528" t="str">
        <f t="shared" si="290"/>
        <v>8419_Industrie chimique_1</v>
      </c>
      <c r="B1528" t="str">
        <f>INDEX(PDC!$F$1:$G$40,MATCH('RP2016'!C1528,PDC!F:F,0),MATCH(PDC!$G$1,PDC!$F$1:$G$1,0))</f>
        <v>Industrie chimique</v>
      </c>
      <c r="C1528" t="s">
        <v>205</v>
      </c>
      <c r="D1528" t="s">
        <v>155</v>
      </c>
      <c r="E1528" t="s">
        <v>199</v>
      </c>
      <c r="F1528" s="58">
        <v>109.48767203038</v>
      </c>
      <c r="G1528">
        <f t="shared" si="297"/>
        <v>109.48767203038</v>
      </c>
      <c r="AC1528" t="str">
        <f t="shared" si="291"/>
        <v>8427_Ouvriers non qualifiés de type artisanal_2</v>
      </c>
      <c r="AD1528" t="str">
        <f>INDEX(PDC!$I$1:$L$33,MATCH('RP2016'!AF1528,PDC!I:I,0),MATCH(PDC!$K$1,PDC!$I$1:$L$1,0))</f>
        <v>Ouvriers non qualifiés de type artisanal</v>
      </c>
      <c r="AE1528" t="s">
        <v>200</v>
      </c>
      <c r="AF1528" t="s">
        <v>291</v>
      </c>
      <c r="AG1528" t="s">
        <v>173</v>
      </c>
      <c r="AH1528" s="58">
        <v>458.41332822001101</v>
      </c>
      <c r="AI1528">
        <f t="shared" si="292"/>
        <v>458.41332822001101</v>
      </c>
      <c r="BE1528" t="str">
        <f t="shared" si="293"/>
        <v>8415_OQ_TPTotal Hommes_SEXE1</v>
      </c>
      <c r="BF1528">
        <v>1</v>
      </c>
      <c r="BG1528" s="77" t="s">
        <v>345</v>
      </c>
      <c r="BH1528" t="s">
        <v>321</v>
      </c>
      <c r="BI1528" t="s">
        <v>147</v>
      </c>
      <c r="BJ1528" s="61">
        <v>1289.7424029859501</v>
      </c>
      <c r="BK1528" s="61">
        <f t="shared" si="294"/>
        <v>1289.7424029859501</v>
      </c>
    </row>
    <row r="1529" spans="1:63" x14ac:dyDescent="0.35">
      <c r="A1529" t="str">
        <f t="shared" si="290"/>
        <v>8419_Industrie chimique_2</v>
      </c>
      <c r="B1529" t="str">
        <f>INDEX(PDC!$F$1:$G$40,MATCH('RP2016'!C1529,PDC!F:F,0),MATCH(PDC!$G$1,PDC!$F$1:$G$1,0))</f>
        <v>Industrie chimique</v>
      </c>
      <c r="C1529" t="s">
        <v>205</v>
      </c>
      <c r="D1529" t="s">
        <v>155</v>
      </c>
      <c r="E1529" t="s">
        <v>200</v>
      </c>
      <c r="F1529" s="58">
        <v>17.8943635417914</v>
      </c>
      <c r="G1529">
        <f t="shared" si="297"/>
        <v>17.8943635417914</v>
      </c>
      <c r="AC1529" t="str">
        <f t="shared" si="291"/>
        <v>8427_Ouvriers agricoles_1</v>
      </c>
      <c r="AD1529" t="str">
        <f>INDEX(PDC!$I$1:$L$33,MATCH('RP2016'!AF1529,PDC!I:I,0),MATCH(PDC!$K$1,PDC!$I$1:$L$1,0))</f>
        <v>Ouvriers agricoles</v>
      </c>
      <c r="AE1529" t="s">
        <v>199</v>
      </c>
      <c r="AF1529" t="s">
        <v>109</v>
      </c>
      <c r="AG1529" t="s">
        <v>173</v>
      </c>
      <c r="AH1529" s="58">
        <v>219.025265097339</v>
      </c>
      <c r="AI1529">
        <f t="shared" si="292"/>
        <v>219.025265097339</v>
      </c>
      <c r="BE1529" t="str">
        <f t="shared" si="293"/>
        <v>8415_RU_TPTotal Hommes_SEXE1</v>
      </c>
      <c r="BF1529">
        <v>1</v>
      </c>
      <c r="BG1529" s="77" t="s">
        <v>345</v>
      </c>
      <c r="BH1529" t="s">
        <v>322</v>
      </c>
      <c r="BI1529" t="s">
        <v>147</v>
      </c>
      <c r="BJ1529" s="61">
        <v>478.88427090316799</v>
      </c>
      <c r="BK1529" s="61">
        <f t="shared" si="294"/>
        <v>478.88427090316799</v>
      </c>
    </row>
    <row r="1530" spans="1:63" x14ac:dyDescent="0.35">
      <c r="A1530" t="str">
        <f t="shared" si="290"/>
        <v>8419_Industrie pharmaceutique_1</v>
      </c>
      <c r="B1530" t="str">
        <f>INDEX(PDC!$F$1:$G$40,MATCH('RP2016'!C1530,PDC!F:F,0),MATCH(PDC!$G$1,PDC!$F$1:$G$1,0))</f>
        <v>Industrie pharmaceutique</v>
      </c>
      <c r="C1530" t="s">
        <v>206</v>
      </c>
      <c r="D1530" t="s">
        <v>155</v>
      </c>
      <c r="E1530" t="s">
        <v>199</v>
      </c>
      <c r="F1530" s="58">
        <v>78.867973001959697</v>
      </c>
      <c r="G1530">
        <f t="shared" si="297"/>
        <v>78.867973001959697</v>
      </c>
      <c r="AC1530" t="str">
        <f t="shared" si="291"/>
        <v>8427_Ouvriers agricoles_2</v>
      </c>
      <c r="AD1530" t="str">
        <f>INDEX(PDC!$I$1:$L$33,MATCH('RP2016'!AF1530,PDC!I:I,0),MATCH(PDC!$K$1,PDC!$I$1:$L$1,0))</f>
        <v>Ouvriers agricoles</v>
      </c>
      <c r="AE1530" t="s">
        <v>200</v>
      </c>
      <c r="AF1530" t="s">
        <v>109</v>
      </c>
      <c r="AG1530" t="s">
        <v>173</v>
      </c>
      <c r="AH1530" s="58">
        <v>109.524802570207</v>
      </c>
      <c r="AI1530">
        <f t="shared" si="292"/>
        <v>109.524802570207</v>
      </c>
      <c r="BE1530" t="str">
        <f t="shared" si="293"/>
        <v>8416_AZ_TPTotal Hommes_SEXE1</v>
      </c>
      <c r="BF1530">
        <v>1</v>
      </c>
      <c r="BG1530" s="77" t="s">
        <v>345</v>
      </c>
      <c r="BH1530" t="s">
        <v>198</v>
      </c>
      <c r="BI1530" t="s">
        <v>149</v>
      </c>
      <c r="BJ1530" s="61">
        <v>452.51393443842898</v>
      </c>
      <c r="BK1530" s="61">
        <f t="shared" si="294"/>
        <v>452.51393443842898</v>
      </c>
    </row>
    <row r="1531" spans="1:63" x14ac:dyDescent="0.35">
      <c r="A1531" t="str">
        <f t="shared" si="290"/>
        <v>8419_Industrie pharmaceutique_2</v>
      </c>
      <c r="B1531" t="str">
        <f>INDEX(PDC!$F$1:$G$40,MATCH('RP2016'!C1531,PDC!F:F,0),MATCH(PDC!$G$1,PDC!$F$1:$G$1,0))</f>
        <v>Industrie pharmaceutique</v>
      </c>
      <c r="C1531" t="s">
        <v>206</v>
      </c>
      <c r="D1531" t="s">
        <v>155</v>
      </c>
      <c r="E1531" t="s">
        <v>200</v>
      </c>
      <c r="F1531" s="58">
        <v>24.892788783662699</v>
      </c>
      <c r="G1531">
        <f t="shared" si="297"/>
        <v>24.892788783662699</v>
      </c>
      <c r="AC1531" t="str">
        <f t="shared" si="291"/>
        <v>8428_Commerçants et assimilés_1</v>
      </c>
      <c r="AD1531" t="str">
        <f>INDEX(PDC!$I$1:$L$33,MATCH('RP2016'!AF1531,PDC!I:I,0),MATCH(PDC!$K$1,PDC!$I$1:$L$1,0))</f>
        <v>Commerçants et assimilés</v>
      </c>
      <c r="AE1531" t="s">
        <v>199</v>
      </c>
      <c r="AF1531" t="s">
        <v>293</v>
      </c>
      <c r="AG1531" t="s">
        <v>175</v>
      </c>
      <c r="AH1531" s="58">
        <v>0.78788622300787503</v>
      </c>
      <c r="AI1531" t="str">
        <f t="shared" si="292"/>
        <v>(s)</v>
      </c>
      <c r="BE1531" t="str">
        <f t="shared" si="293"/>
        <v>8416_C1_TPTotal Hommes_SEXE1</v>
      </c>
      <c r="BF1531">
        <v>1</v>
      </c>
      <c r="BG1531" s="77" t="s">
        <v>345</v>
      </c>
      <c r="BH1531" t="s">
        <v>314</v>
      </c>
      <c r="BI1531" t="s">
        <v>149</v>
      </c>
      <c r="BJ1531" s="61">
        <v>962.49746261125802</v>
      </c>
      <c r="BK1531" s="61">
        <f t="shared" si="294"/>
        <v>962.49746261125802</v>
      </c>
    </row>
    <row r="1532" spans="1:63" x14ac:dyDescent="0.35">
      <c r="A1532" t="str">
        <f t="shared" si="290"/>
        <v>8419_Fabrication de produits en caoutchouc et en plastique ainsi que d'autres produits minéraux non métalliques_1</v>
      </c>
      <c r="B1532" t="str">
        <f>INDEX(PDC!$F$1:$G$40,MATCH('RP2016'!C1532,PDC!F:F,0),MATCH(PDC!$G$1,PDC!$F$1:$G$1,0))</f>
        <v>Fabrication de produits en caoutchouc et en plastique ainsi que d'autres produits minéraux non métalliques</v>
      </c>
      <c r="C1532" t="s">
        <v>207</v>
      </c>
      <c r="D1532" t="s">
        <v>155</v>
      </c>
      <c r="E1532" t="s">
        <v>199</v>
      </c>
      <c r="F1532" s="58">
        <v>1151.8204730653199</v>
      </c>
      <c r="G1532">
        <f t="shared" si="297"/>
        <v>1151.8204730653199</v>
      </c>
      <c r="AC1532" t="str">
        <f t="shared" si="291"/>
        <v>8428_Professions libérales*_1</v>
      </c>
      <c r="AD1532" t="str">
        <f>INDEX(PDC!$I$1:$L$33,MATCH('RP2016'!AF1532,PDC!I:I,0),MATCH(PDC!$K$1,PDC!$I$1:$L$1,0))</f>
        <v>Professions libérales*</v>
      </c>
      <c r="AE1532" t="s">
        <v>199</v>
      </c>
      <c r="AF1532" t="s">
        <v>273</v>
      </c>
      <c r="AG1532" t="s">
        <v>175</v>
      </c>
      <c r="AH1532" s="58">
        <v>61.176122030442002</v>
      </c>
      <c r="AI1532">
        <f t="shared" si="292"/>
        <v>61.176122030442002</v>
      </c>
      <c r="BE1532" t="str">
        <f t="shared" si="293"/>
        <v>8416_C3_TPTotal Hommes_SEXE1</v>
      </c>
      <c r="BF1532">
        <v>1</v>
      </c>
      <c r="BG1532" s="77" t="s">
        <v>345</v>
      </c>
      <c r="BH1532" t="s">
        <v>315</v>
      </c>
      <c r="BI1532" t="s">
        <v>149</v>
      </c>
      <c r="BJ1532" s="61">
        <v>803.09054625405099</v>
      </c>
      <c r="BK1532" s="61">
        <f t="shared" si="294"/>
        <v>803.09054625405099</v>
      </c>
    </row>
    <row r="1533" spans="1:63" x14ac:dyDescent="0.35">
      <c r="A1533" t="str">
        <f t="shared" si="290"/>
        <v>8419_Fabrication de produits en caoutchouc et en plastique ainsi que d'autres produits minéraux non métalliques_2</v>
      </c>
      <c r="B1533" t="str">
        <f>INDEX(PDC!$F$1:$G$40,MATCH('RP2016'!C1533,PDC!F:F,0),MATCH(PDC!$G$1,PDC!$F$1:$G$1,0))</f>
        <v>Fabrication de produits en caoutchouc et en plastique ainsi que d'autres produits minéraux non métalliques</v>
      </c>
      <c r="C1533" t="s">
        <v>207</v>
      </c>
      <c r="D1533" t="s">
        <v>155</v>
      </c>
      <c r="E1533" t="s">
        <v>200</v>
      </c>
      <c r="F1533" s="58">
        <v>162.59838697800299</v>
      </c>
      <c r="G1533">
        <f t="shared" si="297"/>
        <v>162.59838697800299</v>
      </c>
      <c r="AC1533" t="str">
        <f t="shared" si="291"/>
        <v>8428_Professions libérales*_2</v>
      </c>
      <c r="AD1533" t="str">
        <f>INDEX(PDC!$I$1:$L$33,MATCH('RP2016'!AF1533,PDC!I:I,0),MATCH(PDC!$K$1,PDC!$I$1:$L$1,0))</f>
        <v>Professions libérales*</v>
      </c>
      <c r="AE1533" t="s">
        <v>200</v>
      </c>
      <c r="AF1533" t="s">
        <v>273</v>
      </c>
      <c r="AG1533" t="s">
        <v>175</v>
      </c>
      <c r="AH1533" s="58">
        <v>244.39543283489101</v>
      </c>
      <c r="AI1533">
        <f t="shared" si="292"/>
        <v>244.39543283489101</v>
      </c>
      <c r="BE1533" t="str">
        <f t="shared" si="293"/>
        <v>8416_C4_TPTotal Hommes_SEXE1</v>
      </c>
      <c r="BF1533">
        <v>1</v>
      </c>
      <c r="BG1533" s="77" t="s">
        <v>345</v>
      </c>
      <c r="BH1533" t="s">
        <v>316</v>
      </c>
      <c r="BI1533" t="s">
        <v>149</v>
      </c>
      <c r="BJ1533" s="61">
        <v>521.08274208637704</v>
      </c>
      <c r="BK1533" s="61">
        <f t="shared" si="294"/>
        <v>521.08274208637704</v>
      </c>
    </row>
    <row r="1534" spans="1:63" x14ac:dyDescent="0.35">
      <c r="A1534" t="str">
        <f t="shared" si="290"/>
        <v>8419_Métallurgie et fabrication de produits métalliques à l'exception des machines et des équipements_1</v>
      </c>
      <c r="B1534" t="str">
        <f>INDEX(PDC!$F$1:$G$40,MATCH('RP2016'!C1534,PDC!F:F,0),MATCH(PDC!$G$1,PDC!$F$1:$G$1,0))</f>
        <v>Métallurgie et fabrication de produits métalliques à l'exception des machines et des équipements</v>
      </c>
      <c r="C1534" t="s">
        <v>208</v>
      </c>
      <c r="D1534" t="s">
        <v>155</v>
      </c>
      <c r="E1534" t="s">
        <v>199</v>
      </c>
      <c r="F1534" s="58">
        <v>436.94408459053</v>
      </c>
      <c r="G1534">
        <f t="shared" si="297"/>
        <v>436.94408459053</v>
      </c>
      <c r="AC1534" t="str">
        <f t="shared" si="291"/>
        <v>8428_Cadres de la fonction publique_1</v>
      </c>
      <c r="AD1534" t="str">
        <f>INDEX(PDC!$I$1:$L$33,MATCH('RP2016'!AF1534,PDC!I:I,0),MATCH(PDC!$K$1,PDC!$I$1:$L$1,0))</f>
        <v>Cadres de la fonction publique</v>
      </c>
      <c r="AE1534" t="s">
        <v>199</v>
      </c>
      <c r="AF1534" t="s">
        <v>274</v>
      </c>
      <c r="AG1534" t="s">
        <v>175</v>
      </c>
      <c r="AH1534" s="58">
        <v>405.43173359911299</v>
      </c>
      <c r="AI1534">
        <f t="shared" si="292"/>
        <v>405.43173359911299</v>
      </c>
      <c r="BE1534" t="str">
        <f t="shared" si="293"/>
        <v>8416_C5_TPTotal Hommes_SEXE1</v>
      </c>
      <c r="BF1534">
        <v>1</v>
      </c>
      <c r="BG1534" s="77" t="s">
        <v>345</v>
      </c>
      <c r="BH1534" t="s">
        <v>317</v>
      </c>
      <c r="BI1534" t="s">
        <v>149</v>
      </c>
      <c r="BJ1534" s="61">
        <v>3186.7094874760501</v>
      </c>
      <c r="BK1534" s="61">
        <f t="shared" si="294"/>
        <v>3186.7094874760501</v>
      </c>
    </row>
    <row r="1535" spans="1:63" x14ac:dyDescent="0.35">
      <c r="A1535" t="str">
        <f t="shared" si="290"/>
        <v>8419_Métallurgie et fabrication de produits métalliques à l'exception des machines et des équipements_2</v>
      </c>
      <c r="B1535" t="str">
        <f>INDEX(PDC!$F$1:$G$40,MATCH('RP2016'!C1535,PDC!F:F,0),MATCH(PDC!$G$1,PDC!$F$1:$G$1,0))</f>
        <v>Métallurgie et fabrication de produits métalliques à l'exception des machines et des équipements</v>
      </c>
      <c r="C1535" t="s">
        <v>208</v>
      </c>
      <c r="D1535" t="s">
        <v>155</v>
      </c>
      <c r="E1535" t="s">
        <v>200</v>
      </c>
      <c r="F1535" s="58">
        <v>72.569007968868206</v>
      </c>
      <c r="G1535">
        <f t="shared" si="297"/>
        <v>72.569007968868206</v>
      </c>
      <c r="AC1535" t="str">
        <f t="shared" si="291"/>
        <v>8428_Cadres de la fonction publique_2</v>
      </c>
      <c r="AD1535" t="str">
        <f>INDEX(PDC!$I$1:$L$33,MATCH('RP2016'!AF1535,PDC!I:I,0),MATCH(PDC!$K$1,PDC!$I$1:$L$1,0))</f>
        <v>Cadres de la fonction publique</v>
      </c>
      <c r="AE1535" t="s">
        <v>200</v>
      </c>
      <c r="AF1535" t="s">
        <v>274</v>
      </c>
      <c r="AG1535" t="s">
        <v>175</v>
      </c>
      <c r="AH1535" s="58">
        <v>389.78540414535502</v>
      </c>
      <c r="AI1535">
        <f t="shared" si="292"/>
        <v>389.78540414535502</v>
      </c>
      <c r="BE1535" t="str">
        <f t="shared" si="293"/>
        <v>8416_DE_TPTotal Hommes_SEXE1</v>
      </c>
      <c r="BF1535">
        <v>1</v>
      </c>
      <c r="BG1535" s="77" t="s">
        <v>345</v>
      </c>
      <c r="BH1535" t="s">
        <v>318</v>
      </c>
      <c r="BI1535" t="s">
        <v>149</v>
      </c>
      <c r="BJ1535" s="61">
        <v>605.91936453252197</v>
      </c>
      <c r="BK1535" s="61">
        <f t="shared" si="294"/>
        <v>605.91936453252197</v>
      </c>
    </row>
    <row r="1536" spans="1:63" x14ac:dyDescent="0.35">
      <c r="A1536" t="str">
        <f t="shared" si="290"/>
        <v>8419_Fabrication de produits informatiques, électroniques et optiques_1</v>
      </c>
      <c r="B1536" t="str">
        <f>INDEX(PDC!$F$1:$G$40,MATCH('RP2016'!C1536,PDC!F:F,0),MATCH(PDC!$G$1,PDC!$F$1:$G$1,0))</f>
        <v>Fabrication de produits informatiques, électroniques et optiques</v>
      </c>
      <c r="C1536" t="s">
        <v>209</v>
      </c>
      <c r="D1536" t="s">
        <v>155</v>
      </c>
      <c r="E1536" t="s">
        <v>199</v>
      </c>
      <c r="F1536" s="58">
        <v>134.700015340135</v>
      </c>
      <c r="G1536">
        <f t="shared" si="297"/>
        <v>134.700015340135</v>
      </c>
      <c r="AC1536" t="str">
        <f t="shared" si="291"/>
        <v>8428_Professeurs, professions scientifiques_1</v>
      </c>
      <c r="AD1536" t="str">
        <f>INDEX(PDC!$I$1:$L$33,MATCH('RP2016'!AF1536,PDC!I:I,0),MATCH(PDC!$K$1,PDC!$I$1:$L$1,0))</f>
        <v>Professeurs, professions scientifiques</v>
      </c>
      <c r="AE1536" t="s">
        <v>199</v>
      </c>
      <c r="AF1536" t="s">
        <v>275</v>
      </c>
      <c r="AG1536" t="s">
        <v>175</v>
      </c>
      <c r="AH1536" s="58">
        <v>964.526646917383</v>
      </c>
      <c r="AI1536">
        <f t="shared" si="292"/>
        <v>964.526646917383</v>
      </c>
      <c r="BE1536" t="str">
        <f t="shared" si="293"/>
        <v>8416_FZ_TPTotal Hommes_SEXE1</v>
      </c>
      <c r="BF1536">
        <v>1</v>
      </c>
      <c r="BG1536" s="77" t="s">
        <v>345</v>
      </c>
      <c r="BH1536" t="s">
        <v>216</v>
      </c>
      <c r="BI1536" t="s">
        <v>149</v>
      </c>
      <c r="BJ1536" s="61">
        <v>5269.9765898776805</v>
      </c>
      <c r="BK1536" s="61">
        <f t="shared" si="294"/>
        <v>5269.9765898776805</v>
      </c>
    </row>
    <row r="1537" spans="1:63" x14ac:dyDescent="0.35">
      <c r="A1537" t="str">
        <f t="shared" si="290"/>
        <v>8419_Fabrication de produits informatiques, électroniques et optiques_2</v>
      </c>
      <c r="B1537" t="str">
        <f>INDEX(PDC!$F$1:$G$40,MATCH('RP2016'!C1537,PDC!F:F,0),MATCH(PDC!$G$1,PDC!$F$1:$G$1,0))</f>
        <v>Fabrication de produits informatiques, électroniques et optiques</v>
      </c>
      <c r="C1537" t="s">
        <v>209</v>
      </c>
      <c r="D1537" t="s">
        <v>155</v>
      </c>
      <c r="E1537" t="s">
        <v>200</v>
      </c>
      <c r="F1537" s="58">
        <v>156.874815533662</v>
      </c>
      <c r="G1537">
        <f t="shared" si="297"/>
        <v>156.874815533662</v>
      </c>
      <c r="AC1537" t="str">
        <f t="shared" si="291"/>
        <v>8428_Professeurs, professions scientifiques_2</v>
      </c>
      <c r="AD1537" t="str">
        <f>INDEX(PDC!$I$1:$L$33,MATCH('RP2016'!AF1537,PDC!I:I,0),MATCH(PDC!$K$1,PDC!$I$1:$L$1,0))</f>
        <v>Professeurs, professions scientifiques</v>
      </c>
      <c r="AE1537" t="s">
        <v>200</v>
      </c>
      <c r="AF1537" t="s">
        <v>275</v>
      </c>
      <c r="AG1537" t="s">
        <v>175</v>
      </c>
      <c r="AH1537" s="58">
        <v>1244.0309984654</v>
      </c>
      <c r="AI1537">
        <f t="shared" si="292"/>
        <v>1244.0309984654</v>
      </c>
      <c r="BE1537" t="str">
        <f t="shared" si="293"/>
        <v>8416_GZ_TPTotal Hommes_SEXE1</v>
      </c>
      <c r="BF1537">
        <v>1</v>
      </c>
      <c r="BG1537" s="77" t="s">
        <v>345</v>
      </c>
      <c r="BH1537" t="s">
        <v>217</v>
      </c>
      <c r="BI1537" t="s">
        <v>149</v>
      </c>
      <c r="BJ1537" s="61">
        <v>6990.6861047455805</v>
      </c>
      <c r="BK1537" s="61">
        <f t="shared" si="294"/>
        <v>6990.6861047455805</v>
      </c>
    </row>
    <row r="1538" spans="1:63" x14ac:dyDescent="0.35">
      <c r="A1538" t="str">
        <f t="shared" si="290"/>
        <v>8419_Fabrication de machines et équipements n.c.a._1</v>
      </c>
      <c r="B1538" t="str">
        <f>INDEX(PDC!$F$1:$G$40,MATCH('RP2016'!C1538,PDC!F:F,0),MATCH(PDC!$G$1,PDC!$F$1:$G$1,0))</f>
        <v>Fabrication de machines et équipements n.c.a.</v>
      </c>
      <c r="C1538" t="s">
        <v>211</v>
      </c>
      <c r="D1538" t="s">
        <v>155</v>
      </c>
      <c r="E1538" t="s">
        <v>199</v>
      </c>
      <c r="F1538" s="58">
        <v>22.102080996937499</v>
      </c>
      <c r="G1538" t="s">
        <v>242</v>
      </c>
      <c r="AC1538" t="str">
        <f t="shared" si="291"/>
        <v>8428_Professions de l'information, des arts et des spectacles_1</v>
      </c>
      <c r="AD1538" t="str">
        <f>INDEX(PDC!$I$1:$L$33,MATCH('RP2016'!AF1538,PDC!I:I,0),MATCH(PDC!$K$1,PDC!$I$1:$L$1,0))</f>
        <v>Professions de l'information, des arts et des spectacles</v>
      </c>
      <c r="AE1538" t="s">
        <v>199</v>
      </c>
      <c r="AF1538" t="s">
        <v>276</v>
      </c>
      <c r="AG1538" t="s">
        <v>175</v>
      </c>
      <c r="AH1538" s="58">
        <v>509.753007965748</v>
      </c>
      <c r="AI1538">
        <f t="shared" si="292"/>
        <v>509.753007965748</v>
      </c>
      <c r="BE1538" t="str">
        <f t="shared" si="293"/>
        <v>8416_HZ_TPTotal Hommes_SEXE1</v>
      </c>
      <c r="BF1538">
        <v>1</v>
      </c>
      <c r="BG1538" s="77" t="s">
        <v>345</v>
      </c>
      <c r="BH1538" t="s">
        <v>218</v>
      </c>
      <c r="BI1538" t="s">
        <v>149</v>
      </c>
      <c r="BJ1538" s="61">
        <v>2284.5591735930998</v>
      </c>
      <c r="BK1538" s="61">
        <f t="shared" si="294"/>
        <v>2284.5591735930998</v>
      </c>
    </row>
    <row r="1539" spans="1:63" x14ac:dyDescent="0.35">
      <c r="A1539" t="str">
        <f t="shared" si="290"/>
        <v>8419_Fabrication de machines et équipements n.c.a._2</v>
      </c>
      <c r="B1539" t="str">
        <f>INDEX(PDC!$F$1:$G$40,MATCH('RP2016'!C1539,PDC!F:F,0),MATCH(PDC!$G$1,PDC!$F$1:$G$1,0))</f>
        <v>Fabrication de machines et équipements n.c.a.</v>
      </c>
      <c r="C1539" t="s">
        <v>211</v>
      </c>
      <c r="D1539" t="s">
        <v>155</v>
      </c>
      <c r="E1539" t="s">
        <v>200</v>
      </c>
      <c r="F1539" s="58">
        <v>4.9298469387755102</v>
      </c>
      <c r="G1539" s="58" t="s">
        <v>242</v>
      </c>
      <c r="H1539" s="58"/>
      <c r="I1539" s="58"/>
      <c r="J1539" s="58"/>
      <c r="AC1539" t="str">
        <f t="shared" si="291"/>
        <v>8428_Professions de l'information, des arts et des spectacles_2</v>
      </c>
      <c r="AD1539" t="str">
        <f>INDEX(PDC!$I$1:$L$33,MATCH('RP2016'!AF1539,PDC!I:I,0),MATCH(PDC!$K$1,PDC!$I$1:$L$1,0))</f>
        <v>Professions de l'information, des arts et des spectacles</v>
      </c>
      <c r="AE1539" t="s">
        <v>200</v>
      </c>
      <c r="AF1539" t="s">
        <v>276</v>
      </c>
      <c r="AG1539" t="s">
        <v>175</v>
      </c>
      <c r="AH1539" s="58">
        <v>297.39208955703702</v>
      </c>
      <c r="AI1539">
        <f t="shared" si="292"/>
        <v>297.39208955703702</v>
      </c>
      <c r="BE1539" t="str">
        <f t="shared" si="293"/>
        <v>8416_IZ_TPTotal Hommes_SEXE1</v>
      </c>
      <c r="BF1539">
        <v>1</v>
      </c>
      <c r="BG1539" s="77" t="s">
        <v>345</v>
      </c>
      <c r="BH1539" t="s">
        <v>219</v>
      </c>
      <c r="BI1539" t="s">
        <v>149</v>
      </c>
      <c r="BJ1539" s="61">
        <v>2058.7919257806502</v>
      </c>
      <c r="BK1539" s="61">
        <f t="shared" si="294"/>
        <v>2058.7919257806502</v>
      </c>
    </row>
    <row r="1540" spans="1:63" x14ac:dyDescent="0.35">
      <c r="A1540" t="str">
        <f t="shared" ref="A1540:A1603" si="298">D1540&amp;"_"&amp;B1540&amp;"_"&amp;E1540</f>
        <v>8419_Fabrication de matériels de transport_1</v>
      </c>
      <c r="B1540" t="str">
        <f>INDEX(PDC!$F$1:$G$40,MATCH('RP2016'!C1540,PDC!F:F,0),MATCH(PDC!$G$1,PDC!$F$1:$G$1,0))</f>
        <v>Fabrication de matériels de transport</v>
      </c>
      <c r="C1540" t="s">
        <v>212</v>
      </c>
      <c r="D1540" t="s">
        <v>155</v>
      </c>
      <c r="E1540" t="s">
        <v>199</v>
      </c>
      <c r="F1540" s="58">
        <v>14.932679648711201</v>
      </c>
      <c r="G1540">
        <f t="shared" ref="G1540:G1571" si="299">F1540</f>
        <v>14.932679648711201</v>
      </c>
      <c r="AC1540" t="str">
        <f t="shared" si="291"/>
        <v>8428_Cadres administratifs et commerciaux d'entreprise_1</v>
      </c>
      <c r="AD1540" t="str">
        <f>INDEX(PDC!$I$1:$L$33,MATCH('RP2016'!AF1540,PDC!I:I,0),MATCH(PDC!$K$1,PDC!$I$1:$L$1,0))</f>
        <v>Cadres administratifs et commerciaux d'entreprise</v>
      </c>
      <c r="AE1540" t="s">
        <v>199</v>
      </c>
      <c r="AF1540" t="s">
        <v>277</v>
      </c>
      <c r="AG1540" t="s">
        <v>175</v>
      </c>
      <c r="AH1540" s="58">
        <v>3794.8822983287801</v>
      </c>
      <c r="AI1540">
        <f t="shared" si="292"/>
        <v>3794.8822983287801</v>
      </c>
      <c r="BE1540" t="str">
        <f t="shared" si="293"/>
        <v>8416_JZ_TPTotal Hommes_SEXE1</v>
      </c>
      <c r="BF1540">
        <v>1</v>
      </c>
      <c r="BG1540" s="77" t="s">
        <v>345</v>
      </c>
      <c r="BH1540" t="s">
        <v>319</v>
      </c>
      <c r="BI1540" t="s">
        <v>149</v>
      </c>
      <c r="BJ1540" s="61">
        <v>499.28786043763398</v>
      </c>
      <c r="BK1540" s="61">
        <f t="shared" si="294"/>
        <v>499.28786043763398</v>
      </c>
    </row>
    <row r="1541" spans="1:63" x14ac:dyDescent="0.35">
      <c r="A1541" t="str">
        <f t="shared" si="298"/>
        <v>8419_Fabrication de matériels de transport_2</v>
      </c>
      <c r="B1541" t="str">
        <f>INDEX(PDC!$F$1:$G$40,MATCH('RP2016'!C1541,PDC!F:F,0),MATCH(PDC!$G$1,PDC!$F$1:$G$1,0))</f>
        <v>Fabrication de matériels de transport</v>
      </c>
      <c r="C1541" t="s">
        <v>212</v>
      </c>
      <c r="D1541" t="s">
        <v>155</v>
      </c>
      <c r="E1541" t="s">
        <v>200</v>
      </c>
      <c r="F1541" s="58">
        <v>10</v>
      </c>
      <c r="G1541">
        <f t="shared" si="299"/>
        <v>10</v>
      </c>
      <c r="AC1541" t="str">
        <f t="shared" ref="AC1541:AC1604" si="300">AG1541&amp;"_"&amp;AD1541&amp;"_"&amp;AE1541</f>
        <v>8428_Cadres administratifs et commerciaux d'entreprise_2</v>
      </c>
      <c r="AD1541" t="str">
        <f>INDEX(PDC!$I$1:$L$33,MATCH('RP2016'!AF1541,PDC!I:I,0),MATCH(PDC!$K$1,PDC!$I$1:$L$1,0))</f>
        <v>Cadres administratifs et commerciaux d'entreprise</v>
      </c>
      <c r="AE1541" t="s">
        <v>200</v>
      </c>
      <c r="AF1541" t="s">
        <v>277</v>
      </c>
      <c r="AG1541" t="s">
        <v>175</v>
      </c>
      <c r="AH1541" s="58">
        <v>2714.5109052255798</v>
      </c>
      <c r="AI1541">
        <f t="shared" ref="AI1541:AI1604" si="301">IF(AH1541&lt;5,"(s)",AH1541)</f>
        <v>2714.5109052255798</v>
      </c>
      <c r="BE1541" t="str">
        <f t="shared" ref="BE1541:BE1604" si="302">BI1541&amp;"_"&amp;BH1541&amp;"_TP"&amp;BG1541&amp;"_SEXE"&amp;BF1541</f>
        <v>8416_KZ_TPTotal Hommes_SEXE1</v>
      </c>
      <c r="BF1541">
        <v>1</v>
      </c>
      <c r="BG1541" s="77" t="s">
        <v>345</v>
      </c>
      <c r="BH1541" t="s">
        <v>223</v>
      </c>
      <c r="BI1541" t="s">
        <v>149</v>
      </c>
      <c r="BJ1541" s="61">
        <v>817.29530880171103</v>
      </c>
      <c r="BK1541" s="61">
        <f t="shared" ref="BK1541:BK1604" si="303">IF(BJ1541&lt;5,"(s)",BJ1541)</f>
        <v>817.29530880171103</v>
      </c>
    </row>
    <row r="1542" spans="1:63" x14ac:dyDescent="0.35">
      <c r="A1542" t="str">
        <f t="shared" si="298"/>
        <v>8419_Autres industries manufacturières ; réparation et installation de machines et d'équipements_1</v>
      </c>
      <c r="B1542" t="str">
        <f>INDEX(PDC!$F$1:$G$40,MATCH('RP2016'!C1542,PDC!F:F,0),MATCH(PDC!$G$1,PDC!$F$1:$G$1,0))</f>
        <v>Autres industries manufacturières ; réparation et installation de machines et d'équipements</v>
      </c>
      <c r="C1542" t="s">
        <v>213</v>
      </c>
      <c r="D1542" t="s">
        <v>155</v>
      </c>
      <c r="E1542" t="s">
        <v>199</v>
      </c>
      <c r="F1542" s="58">
        <v>275.04862880173999</v>
      </c>
      <c r="G1542">
        <f t="shared" si="299"/>
        <v>275.04862880173999</v>
      </c>
      <c r="AC1542" t="str">
        <f t="shared" si="300"/>
        <v>8428_Ingénieurs et cadres techniques d'entreprise_1</v>
      </c>
      <c r="AD1542" t="str">
        <f>INDEX(PDC!$I$1:$L$33,MATCH('RP2016'!AF1542,PDC!I:I,0),MATCH(PDC!$K$1,PDC!$I$1:$L$1,0))</f>
        <v>Ingénieurs et cadres techniques d'entreprise</v>
      </c>
      <c r="AE1542" t="s">
        <v>199</v>
      </c>
      <c r="AF1542" t="s">
        <v>101</v>
      </c>
      <c r="AG1542" t="s">
        <v>175</v>
      </c>
      <c r="AH1542" s="58">
        <v>5370.1124368641003</v>
      </c>
      <c r="AI1542">
        <f t="shared" si="301"/>
        <v>5370.1124368641003</v>
      </c>
      <c r="BE1542" t="str">
        <f t="shared" si="302"/>
        <v>8416_LZ_TPTotal Hommes_SEXE1</v>
      </c>
      <c r="BF1542">
        <v>1</v>
      </c>
      <c r="BG1542" s="77" t="s">
        <v>345</v>
      </c>
      <c r="BH1542" t="s">
        <v>224</v>
      </c>
      <c r="BI1542" t="s">
        <v>149</v>
      </c>
      <c r="BJ1542" s="61">
        <v>575.21898648014098</v>
      </c>
      <c r="BK1542" s="61">
        <f t="shared" si="303"/>
        <v>575.21898648014098</v>
      </c>
    </row>
    <row r="1543" spans="1:63" x14ac:dyDescent="0.35">
      <c r="A1543" t="str">
        <f t="shared" si="298"/>
        <v>8419_Autres industries manufacturières ; réparation et installation de machines et d'équipements_2</v>
      </c>
      <c r="B1543" t="str">
        <f>INDEX(PDC!$F$1:$G$40,MATCH('RP2016'!C1543,PDC!F:F,0),MATCH(PDC!$G$1,PDC!$F$1:$G$1,0))</f>
        <v>Autres industries manufacturières ; réparation et installation de machines et d'équipements</v>
      </c>
      <c r="C1543" t="s">
        <v>213</v>
      </c>
      <c r="D1543" t="s">
        <v>155</v>
      </c>
      <c r="E1543" t="s">
        <v>200</v>
      </c>
      <c r="F1543" s="58">
        <v>143.96152574896399</v>
      </c>
      <c r="G1543">
        <f t="shared" si="299"/>
        <v>143.96152574896399</v>
      </c>
      <c r="AC1543" t="str">
        <f t="shared" si="300"/>
        <v>8428_Ingénieurs et cadres techniques d'entreprise_2</v>
      </c>
      <c r="AD1543" t="str">
        <f>INDEX(PDC!$I$1:$L$33,MATCH('RP2016'!AF1543,PDC!I:I,0),MATCH(PDC!$K$1,PDC!$I$1:$L$1,0))</f>
        <v>Ingénieurs et cadres techniques d'entreprise</v>
      </c>
      <c r="AE1543" t="s">
        <v>200</v>
      </c>
      <c r="AF1543" t="s">
        <v>101</v>
      </c>
      <c r="AG1543" t="s">
        <v>175</v>
      </c>
      <c r="AH1543" s="58">
        <v>1263.6472456956601</v>
      </c>
      <c r="AI1543">
        <f t="shared" si="301"/>
        <v>1263.6472456956601</v>
      </c>
      <c r="BE1543" t="str">
        <f t="shared" si="302"/>
        <v>8416_MN_TPTotal Hommes_SEXE1</v>
      </c>
      <c r="BF1543">
        <v>1</v>
      </c>
      <c r="BG1543" s="77" t="s">
        <v>345</v>
      </c>
      <c r="BH1543" t="s">
        <v>320</v>
      </c>
      <c r="BI1543" t="s">
        <v>149</v>
      </c>
      <c r="BJ1543" s="61">
        <v>3705.1566883794599</v>
      </c>
      <c r="BK1543" s="61">
        <f t="shared" si="303"/>
        <v>3705.1566883794599</v>
      </c>
    </row>
    <row r="1544" spans="1:63" x14ac:dyDescent="0.35">
      <c r="A1544" t="str">
        <f t="shared" si="298"/>
        <v>8419_Production et distribution d'électricité, de gaz, de vapeur et d'air conditionné_1</v>
      </c>
      <c r="B1544" t="str">
        <f>INDEX(PDC!$F$1:$G$40,MATCH('RP2016'!C1544,PDC!F:F,0),MATCH(PDC!$G$1,PDC!$F$1:$G$1,0))</f>
        <v>Production et distribution d'électricité, de gaz, de vapeur et d'air conditionné</v>
      </c>
      <c r="C1544" t="s">
        <v>214</v>
      </c>
      <c r="D1544" t="s">
        <v>155</v>
      </c>
      <c r="E1544" t="s">
        <v>199</v>
      </c>
      <c r="F1544" s="58">
        <v>241.24276017288099</v>
      </c>
      <c r="G1544">
        <f t="shared" si="299"/>
        <v>241.24276017288099</v>
      </c>
      <c r="AC1544" t="str">
        <f t="shared" si="300"/>
        <v>8428_Professeurs des écoles, instituteurs et assimilés_1</v>
      </c>
      <c r="AD1544" t="str">
        <f>INDEX(PDC!$I$1:$L$33,MATCH('RP2016'!AF1544,PDC!I:I,0),MATCH(PDC!$K$1,PDC!$I$1:$L$1,0))</f>
        <v>Professeurs des écoles, instituteurs et assimilés</v>
      </c>
      <c r="AE1544" t="s">
        <v>199</v>
      </c>
      <c r="AF1544" t="s">
        <v>103</v>
      </c>
      <c r="AG1544" t="s">
        <v>175</v>
      </c>
      <c r="AH1544" s="58">
        <v>1228.9002384471</v>
      </c>
      <c r="AI1544">
        <f t="shared" si="301"/>
        <v>1228.9002384471</v>
      </c>
      <c r="BE1544" t="str">
        <f t="shared" si="302"/>
        <v>8416_OQ_TPTotal Hommes_SEXE1</v>
      </c>
      <c r="BF1544">
        <v>1</v>
      </c>
      <c r="BG1544" s="77" t="s">
        <v>345</v>
      </c>
      <c r="BH1544" t="s">
        <v>321</v>
      </c>
      <c r="BI1544" t="s">
        <v>149</v>
      </c>
      <c r="BJ1544" s="61">
        <v>3541.5363682577499</v>
      </c>
      <c r="BK1544" s="61">
        <f t="shared" si="303"/>
        <v>3541.5363682577499</v>
      </c>
    </row>
    <row r="1545" spans="1:63" x14ac:dyDescent="0.35">
      <c r="A1545" t="str">
        <f t="shared" si="298"/>
        <v>8419_Production et distribution d'électricité, de gaz, de vapeur et d'air conditionné_2</v>
      </c>
      <c r="B1545" t="str">
        <f>INDEX(PDC!$F$1:$G$40,MATCH('RP2016'!C1545,PDC!F:F,0),MATCH(PDC!$G$1,PDC!$F$1:$G$1,0))</f>
        <v>Production et distribution d'électricité, de gaz, de vapeur et d'air conditionné</v>
      </c>
      <c r="C1545" t="s">
        <v>214</v>
      </c>
      <c r="D1545" t="s">
        <v>155</v>
      </c>
      <c r="E1545" t="s">
        <v>200</v>
      </c>
      <c r="F1545" s="58">
        <v>53.891550359896797</v>
      </c>
      <c r="G1545">
        <f t="shared" si="299"/>
        <v>53.891550359896797</v>
      </c>
      <c r="AC1545" t="str">
        <f t="shared" si="300"/>
        <v>8428_Professeurs des écoles, instituteurs et assimilés_2</v>
      </c>
      <c r="AD1545" t="str">
        <f>INDEX(PDC!$I$1:$L$33,MATCH('RP2016'!AF1545,PDC!I:I,0),MATCH(PDC!$K$1,PDC!$I$1:$L$1,0))</f>
        <v>Professeurs des écoles, instituteurs et assimilés</v>
      </c>
      <c r="AE1545" t="s">
        <v>200</v>
      </c>
      <c r="AF1545" t="s">
        <v>103</v>
      </c>
      <c r="AG1545" t="s">
        <v>175</v>
      </c>
      <c r="AH1545" s="58">
        <v>1768.2695526150501</v>
      </c>
      <c r="AI1545">
        <f t="shared" si="301"/>
        <v>1768.2695526150501</v>
      </c>
      <c r="BE1545" t="str">
        <f t="shared" si="302"/>
        <v>8416_RU_TPTotal Hommes_SEXE1</v>
      </c>
      <c r="BF1545">
        <v>1</v>
      </c>
      <c r="BG1545" s="77" t="s">
        <v>345</v>
      </c>
      <c r="BH1545" t="s">
        <v>322</v>
      </c>
      <c r="BI1545" t="s">
        <v>149</v>
      </c>
      <c r="BJ1545" s="61">
        <v>1508.8932678998401</v>
      </c>
      <c r="BK1545" s="61">
        <f t="shared" si="303"/>
        <v>1508.8932678998401</v>
      </c>
    </row>
    <row r="1546" spans="1:63" x14ac:dyDescent="0.35">
      <c r="A1546" t="str">
        <f t="shared" si="298"/>
        <v>8419_Production et distribution d'eau ; assainissement, gestion des déchets et dépollution_1</v>
      </c>
      <c r="B1546" t="str">
        <f>INDEX(PDC!$F$1:$G$40,MATCH('RP2016'!C1546,PDC!F:F,0),MATCH(PDC!$G$1,PDC!$F$1:$G$1,0))</f>
        <v>Production et distribution d'eau ; assainissement, gestion des déchets et dépollution</v>
      </c>
      <c r="C1546" t="s">
        <v>215</v>
      </c>
      <c r="D1546" t="s">
        <v>155</v>
      </c>
      <c r="E1546" t="s">
        <v>199</v>
      </c>
      <c r="F1546" s="58">
        <v>88.949033656516804</v>
      </c>
      <c r="G1546">
        <f t="shared" si="299"/>
        <v>88.949033656516804</v>
      </c>
      <c r="AC1546" t="str">
        <f t="shared" si="300"/>
        <v>8428_Professions intermédiaires de la santé et du travail social_1</v>
      </c>
      <c r="AD1546" t="str">
        <f>INDEX(PDC!$I$1:$L$33,MATCH('RP2016'!AF1546,PDC!I:I,0),MATCH(PDC!$K$1,PDC!$I$1:$L$1,0))</f>
        <v>Professions intermédiaires de la santé et du travail social</v>
      </c>
      <c r="AE1546" t="s">
        <v>199</v>
      </c>
      <c r="AF1546" t="s">
        <v>105</v>
      </c>
      <c r="AG1546" t="s">
        <v>175</v>
      </c>
      <c r="AH1546" s="58">
        <v>1526.1040050363399</v>
      </c>
      <c r="AI1546">
        <f t="shared" si="301"/>
        <v>1526.1040050363399</v>
      </c>
      <c r="BE1546" t="str">
        <f t="shared" si="302"/>
        <v>8417_AZ_TPTotal Hommes_SEXE1</v>
      </c>
      <c r="BF1546">
        <v>1</v>
      </c>
      <c r="BG1546" s="77" t="s">
        <v>345</v>
      </c>
      <c r="BH1546" t="s">
        <v>198</v>
      </c>
      <c r="BI1546" t="s">
        <v>151</v>
      </c>
      <c r="BJ1546" s="61">
        <v>163.35217254669601</v>
      </c>
      <c r="BK1546" s="61">
        <f t="shared" si="303"/>
        <v>163.35217254669601</v>
      </c>
    </row>
    <row r="1547" spans="1:63" x14ac:dyDescent="0.35">
      <c r="A1547" t="str">
        <f t="shared" si="298"/>
        <v>8419_Production et distribution d'eau ; assainissement, gestion des déchets et dépollution_2</v>
      </c>
      <c r="B1547" t="str">
        <f>INDEX(PDC!$F$1:$G$40,MATCH('RP2016'!C1547,PDC!F:F,0),MATCH(PDC!$G$1,PDC!$F$1:$G$1,0))</f>
        <v>Production et distribution d'eau ; assainissement, gestion des déchets et dépollution</v>
      </c>
      <c r="C1547" t="s">
        <v>215</v>
      </c>
      <c r="D1547" t="s">
        <v>155</v>
      </c>
      <c r="E1547" t="s">
        <v>200</v>
      </c>
      <c r="F1547" s="58">
        <v>25.297911089609499</v>
      </c>
      <c r="G1547">
        <f t="shared" si="299"/>
        <v>25.297911089609499</v>
      </c>
      <c r="AC1547" t="str">
        <f t="shared" si="300"/>
        <v>8428_Professions intermédiaires de la santé et du travail social_2</v>
      </c>
      <c r="AD1547" t="str">
        <f>INDEX(PDC!$I$1:$L$33,MATCH('RP2016'!AF1547,PDC!I:I,0),MATCH(PDC!$K$1,PDC!$I$1:$L$1,0))</f>
        <v>Professions intermédiaires de la santé et du travail social</v>
      </c>
      <c r="AE1547" t="s">
        <v>200</v>
      </c>
      <c r="AF1547" t="s">
        <v>105</v>
      </c>
      <c r="AG1547" t="s">
        <v>175</v>
      </c>
      <c r="AH1547" s="58">
        <v>5751.19407507291</v>
      </c>
      <c r="AI1547">
        <f t="shared" si="301"/>
        <v>5751.19407507291</v>
      </c>
      <c r="BE1547" t="str">
        <f t="shared" si="302"/>
        <v>8417_C1_TPTotal Hommes_SEXE1</v>
      </c>
      <c r="BF1547">
        <v>1</v>
      </c>
      <c r="BG1547" s="77" t="s">
        <v>345</v>
      </c>
      <c r="BH1547" t="s">
        <v>314</v>
      </c>
      <c r="BI1547" t="s">
        <v>151</v>
      </c>
      <c r="BJ1547" s="61">
        <v>393.09069519113001</v>
      </c>
      <c r="BK1547" s="61">
        <f t="shared" si="303"/>
        <v>393.09069519113001</v>
      </c>
    </row>
    <row r="1548" spans="1:63" x14ac:dyDescent="0.35">
      <c r="A1548" t="str">
        <f t="shared" si="298"/>
        <v>8419_Construction _1</v>
      </c>
      <c r="B1548" t="str">
        <f>INDEX(PDC!$F$1:$G$40,MATCH('RP2016'!C1548,PDC!F:F,0),MATCH(PDC!$G$1,PDC!$F$1:$G$1,0))</f>
        <v xml:space="preserve">Construction </v>
      </c>
      <c r="C1548" t="s">
        <v>216</v>
      </c>
      <c r="D1548" t="s">
        <v>155</v>
      </c>
      <c r="E1548" t="s">
        <v>199</v>
      </c>
      <c r="F1548" s="58">
        <v>2181.8792474571001</v>
      </c>
      <c r="G1548">
        <f t="shared" si="299"/>
        <v>2181.8792474571001</v>
      </c>
      <c r="AC1548" t="str">
        <f t="shared" si="300"/>
        <v>8428_Clergé, religieux_1</v>
      </c>
      <c r="AD1548" t="str">
        <f>INDEX(PDC!$I$1:$L$33,MATCH('RP2016'!AF1548,PDC!I:I,0),MATCH(PDC!$K$1,PDC!$I$1:$L$1,0))</f>
        <v>Clergé, religieux</v>
      </c>
      <c r="AE1548" t="s">
        <v>199</v>
      </c>
      <c r="AF1548" t="s">
        <v>292</v>
      </c>
      <c r="AG1548" t="s">
        <v>175</v>
      </c>
      <c r="AH1548" s="58">
        <v>106.13440719287399</v>
      </c>
      <c r="AI1548">
        <f t="shared" si="301"/>
        <v>106.13440719287399</v>
      </c>
      <c r="BE1548" t="str">
        <f t="shared" si="302"/>
        <v>8417_C3_TPTotal Hommes_SEXE1</v>
      </c>
      <c r="BF1548">
        <v>1</v>
      </c>
      <c r="BG1548" s="77" t="s">
        <v>345</v>
      </c>
      <c r="BH1548" t="s">
        <v>315</v>
      </c>
      <c r="BI1548" t="s">
        <v>151</v>
      </c>
      <c r="BJ1548" s="61">
        <v>241.17765509302799</v>
      </c>
      <c r="BK1548" s="61">
        <f t="shared" si="303"/>
        <v>241.17765509302799</v>
      </c>
    </row>
    <row r="1549" spans="1:63" x14ac:dyDescent="0.35">
      <c r="A1549" t="str">
        <f t="shared" si="298"/>
        <v>8419_Construction _2</v>
      </c>
      <c r="B1549" t="str">
        <f>INDEX(PDC!$F$1:$G$40,MATCH('RP2016'!C1549,PDC!F:F,0),MATCH(PDC!$G$1,PDC!$F$1:$G$1,0))</f>
        <v xml:space="preserve">Construction </v>
      </c>
      <c r="C1549" t="s">
        <v>216</v>
      </c>
      <c r="D1549" t="s">
        <v>155</v>
      </c>
      <c r="E1549" t="s">
        <v>200</v>
      </c>
      <c r="F1549" s="58">
        <v>287.19997343854601</v>
      </c>
      <c r="G1549">
        <f t="shared" si="299"/>
        <v>287.19997343854601</v>
      </c>
      <c r="AC1549" t="str">
        <f t="shared" si="300"/>
        <v>8428_Clergé, religieux_2</v>
      </c>
      <c r="AD1549" t="str">
        <f>INDEX(PDC!$I$1:$L$33,MATCH('RP2016'!AF1549,PDC!I:I,0),MATCH(PDC!$K$1,PDC!$I$1:$L$1,0))</f>
        <v>Clergé, religieux</v>
      </c>
      <c r="AE1549" t="s">
        <v>200</v>
      </c>
      <c r="AF1549" t="s">
        <v>292</v>
      </c>
      <c r="AG1549" t="s">
        <v>175</v>
      </c>
      <c r="AH1549" s="58">
        <v>12.9711472288654</v>
      </c>
      <c r="AI1549">
        <f t="shared" si="301"/>
        <v>12.9711472288654</v>
      </c>
      <c r="BE1549" t="str">
        <f t="shared" si="302"/>
        <v>8417_C4_TPTotal Hommes_SEXE1</v>
      </c>
      <c r="BF1549">
        <v>1</v>
      </c>
      <c r="BG1549" s="77" t="s">
        <v>345</v>
      </c>
      <c r="BH1549" t="s">
        <v>316</v>
      </c>
      <c r="BI1549" t="s">
        <v>151</v>
      </c>
      <c r="BJ1549" s="61">
        <v>94.861599886577494</v>
      </c>
      <c r="BK1549" s="61">
        <f t="shared" si="303"/>
        <v>94.861599886577494</v>
      </c>
    </row>
    <row r="1550" spans="1:63" x14ac:dyDescent="0.35">
      <c r="A1550" t="str">
        <f t="shared" si="298"/>
        <v>8419_Commerce ; réparation d'automobiles et de motocycles_1</v>
      </c>
      <c r="B1550" t="str">
        <f>INDEX(PDC!$F$1:$G$40,MATCH('RP2016'!C1550,PDC!F:F,0),MATCH(PDC!$G$1,PDC!$F$1:$G$1,0))</f>
        <v>Commerce ; réparation d'automobiles et de motocycles</v>
      </c>
      <c r="C1550" t="s">
        <v>217</v>
      </c>
      <c r="D1550" t="s">
        <v>155</v>
      </c>
      <c r="E1550" t="s">
        <v>199</v>
      </c>
      <c r="F1550" s="58">
        <v>2364.6112711577998</v>
      </c>
      <c r="G1550">
        <f t="shared" si="299"/>
        <v>2364.6112711577998</v>
      </c>
      <c r="AC1550" t="str">
        <f t="shared" si="300"/>
        <v>8428_Professions intermédiaires administratives de la Fonction Publique_1</v>
      </c>
      <c r="AD1550" t="str">
        <f>INDEX(PDC!$I$1:$L$33,MATCH('RP2016'!AF1550,PDC!I:I,0),MATCH(PDC!$K$1,PDC!$I$1:$L$1,0))</f>
        <v>Professions intermédiaires administratives de la Fonction Publique</v>
      </c>
      <c r="AE1550" t="s">
        <v>199</v>
      </c>
      <c r="AF1550" t="s">
        <v>278</v>
      </c>
      <c r="AG1550" t="s">
        <v>175</v>
      </c>
      <c r="AH1550" s="58">
        <v>316.16067669541701</v>
      </c>
      <c r="AI1550">
        <f t="shared" si="301"/>
        <v>316.16067669541701</v>
      </c>
      <c r="BE1550" t="str">
        <f t="shared" si="302"/>
        <v>8417_C5_TPTotal Hommes_SEXE1</v>
      </c>
      <c r="BF1550">
        <v>1</v>
      </c>
      <c r="BG1550" s="77" t="s">
        <v>345</v>
      </c>
      <c r="BH1550" t="s">
        <v>317</v>
      </c>
      <c r="BI1550" t="s">
        <v>151</v>
      </c>
      <c r="BJ1550" s="61">
        <v>4236.8033412135301</v>
      </c>
      <c r="BK1550" s="61">
        <f t="shared" si="303"/>
        <v>4236.8033412135301</v>
      </c>
    </row>
    <row r="1551" spans="1:63" x14ac:dyDescent="0.35">
      <c r="A1551" t="str">
        <f t="shared" si="298"/>
        <v>8419_Commerce ; réparation d'automobiles et de motocycles_2</v>
      </c>
      <c r="B1551" t="str">
        <f>INDEX(PDC!$F$1:$G$40,MATCH('RP2016'!C1551,PDC!F:F,0),MATCH(PDC!$G$1,PDC!$F$1:$G$1,0))</f>
        <v>Commerce ; réparation d'automobiles et de motocycles</v>
      </c>
      <c r="C1551" t="s">
        <v>217</v>
      </c>
      <c r="D1551" t="s">
        <v>155</v>
      </c>
      <c r="E1551" t="s">
        <v>200</v>
      </c>
      <c r="F1551" s="58">
        <v>2045.7509130743799</v>
      </c>
      <c r="G1551">
        <f t="shared" si="299"/>
        <v>2045.7509130743799</v>
      </c>
      <c r="AC1551" t="str">
        <f t="shared" si="300"/>
        <v>8428_Professions intermédiaires administratives de la Fonction Publique_2</v>
      </c>
      <c r="AD1551" t="str">
        <f>INDEX(PDC!$I$1:$L$33,MATCH('RP2016'!AF1551,PDC!I:I,0),MATCH(PDC!$K$1,PDC!$I$1:$L$1,0))</f>
        <v>Professions intermédiaires administratives de la Fonction Publique</v>
      </c>
      <c r="AE1551" t="s">
        <v>200</v>
      </c>
      <c r="AF1551" t="s">
        <v>278</v>
      </c>
      <c r="AG1551" t="s">
        <v>175</v>
      </c>
      <c r="AH1551" s="58">
        <v>470.22610582397402</v>
      </c>
      <c r="AI1551">
        <f t="shared" si="301"/>
        <v>470.22610582397402</v>
      </c>
      <c r="BE1551" t="str">
        <f t="shared" si="302"/>
        <v>8417_DE_TPTotal Hommes_SEXE1</v>
      </c>
      <c r="BF1551">
        <v>1</v>
      </c>
      <c r="BG1551" s="77" t="s">
        <v>345</v>
      </c>
      <c r="BH1551" t="s">
        <v>318</v>
      </c>
      <c r="BI1551" t="s">
        <v>151</v>
      </c>
      <c r="BJ1551" s="61">
        <v>162.952983876812</v>
      </c>
      <c r="BK1551" s="61">
        <f t="shared" si="303"/>
        <v>162.952983876812</v>
      </c>
    </row>
    <row r="1552" spans="1:63" x14ac:dyDescent="0.35">
      <c r="A1552" t="str">
        <f t="shared" si="298"/>
        <v>8419_Transports et entreposage _1</v>
      </c>
      <c r="B1552" t="str">
        <f>INDEX(PDC!$F$1:$G$40,MATCH('RP2016'!C1552,PDC!F:F,0),MATCH(PDC!$G$1,PDC!$F$1:$G$1,0))</f>
        <v xml:space="preserve">Transports et entreposage </v>
      </c>
      <c r="C1552" t="s">
        <v>218</v>
      </c>
      <c r="D1552" t="s">
        <v>155</v>
      </c>
      <c r="E1552" t="s">
        <v>199</v>
      </c>
      <c r="F1552" s="58">
        <v>907.17953166831103</v>
      </c>
      <c r="G1552">
        <f t="shared" si="299"/>
        <v>907.17953166831103</v>
      </c>
      <c r="AC1552" t="str">
        <f t="shared" si="300"/>
        <v>8428_Professions intermédiaires administratives et commerciales des entreprises_1</v>
      </c>
      <c r="AD1552" t="str">
        <f>INDEX(PDC!$I$1:$L$33,MATCH('RP2016'!AF1552,PDC!I:I,0),MATCH(PDC!$K$1,PDC!$I$1:$L$1,0))</f>
        <v>Professions intermédiaires administratives et commerciales des entreprises</v>
      </c>
      <c r="AE1552" t="s">
        <v>199</v>
      </c>
      <c r="AF1552" t="s">
        <v>279</v>
      </c>
      <c r="AG1552" t="s">
        <v>175</v>
      </c>
      <c r="AH1552" s="58">
        <v>6573.6069960417899</v>
      </c>
      <c r="AI1552">
        <f t="shared" si="301"/>
        <v>6573.6069960417899</v>
      </c>
      <c r="BE1552" t="str">
        <f t="shared" si="302"/>
        <v>8417_FZ_TPTotal Hommes_SEXE1</v>
      </c>
      <c r="BF1552">
        <v>1</v>
      </c>
      <c r="BG1552" s="77" t="s">
        <v>345</v>
      </c>
      <c r="BH1552" t="s">
        <v>216</v>
      </c>
      <c r="BI1552" t="s">
        <v>151</v>
      </c>
      <c r="BJ1552" s="61">
        <v>1169.5771788024299</v>
      </c>
      <c r="BK1552" s="61">
        <f t="shared" si="303"/>
        <v>1169.5771788024299</v>
      </c>
    </row>
    <row r="1553" spans="1:63" x14ac:dyDescent="0.35">
      <c r="A1553" t="str">
        <f t="shared" si="298"/>
        <v>8419_Transports et entreposage _2</v>
      </c>
      <c r="B1553" t="str">
        <f>INDEX(PDC!$F$1:$G$40,MATCH('RP2016'!C1553,PDC!F:F,0),MATCH(PDC!$G$1,PDC!$F$1:$G$1,0))</f>
        <v xml:space="preserve">Transports et entreposage </v>
      </c>
      <c r="C1553" t="s">
        <v>218</v>
      </c>
      <c r="D1553" t="s">
        <v>155</v>
      </c>
      <c r="E1553" t="s">
        <v>200</v>
      </c>
      <c r="F1553" s="58">
        <v>318.98744622742902</v>
      </c>
      <c r="G1553">
        <f t="shared" si="299"/>
        <v>318.98744622742902</v>
      </c>
      <c r="AC1553" t="str">
        <f t="shared" si="300"/>
        <v>8428_Professions intermédiaires administratives et commerciales des entreprises_2</v>
      </c>
      <c r="AD1553" t="str">
        <f>INDEX(PDC!$I$1:$L$33,MATCH('RP2016'!AF1553,PDC!I:I,0),MATCH(PDC!$K$1,PDC!$I$1:$L$1,0))</f>
        <v>Professions intermédiaires administratives et commerciales des entreprises</v>
      </c>
      <c r="AE1553" t="s">
        <v>200</v>
      </c>
      <c r="AF1553" t="s">
        <v>279</v>
      </c>
      <c r="AG1553" t="s">
        <v>175</v>
      </c>
      <c r="AH1553" s="58">
        <v>8374.5698684264298</v>
      </c>
      <c r="AI1553">
        <f t="shared" si="301"/>
        <v>8374.5698684264298</v>
      </c>
      <c r="BE1553" t="str">
        <f t="shared" si="302"/>
        <v>8417_GZ_TPTotal Hommes_SEXE1</v>
      </c>
      <c r="BF1553">
        <v>1</v>
      </c>
      <c r="BG1553" s="77" t="s">
        <v>345</v>
      </c>
      <c r="BH1553" t="s">
        <v>217</v>
      </c>
      <c r="BI1553" t="s">
        <v>151</v>
      </c>
      <c r="BJ1553" s="61">
        <v>1195.47898405091</v>
      </c>
      <c r="BK1553" s="61">
        <f t="shared" si="303"/>
        <v>1195.47898405091</v>
      </c>
    </row>
    <row r="1554" spans="1:63" x14ac:dyDescent="0.35">
      <c r="A1554" t="str">
        <f t="shared" si="298"/>
        <v>8419_Hébergement et restauration_1</v>
      </c>
      <c r="B1554" t="str">
        <f>INDEX(PDC!$F$1:$G$40,MATCH('RP2016'!C1554,PDC!F:F,0),MATCH(PDC!$G$1,PDC!$F$1:$G$1,0))</f>
        <v>Hébergement et restauration</v>
      </c>
      <c r="C1554" t="s">
        <v>219</v>
      </c>
      <c r="D1554" t="s">
        <v>155</v>
      </c>
      <c r="E1554" t="s">
        <v>199</v>
      </c>
      <c r="F1554" s="58">
        <v>450.30251127573399</v>
      </c>
      <c r="G1554">
        <f t="shared" si="299"/>
        <v>450.30251127573399</v>
      </c>
      <c r="AC1554" t="str">
        <f t="shared" si="300"/>
        <v>8428_Techniciens_1</v>
      </c>
      <c r="AD1554" t="str">
        <f>INDEX(PDC!$I$1:$L$33,MATCH('RP2016'!AF1554,PDC!I:I,0),MATCH(PDC!$K$1,PDC!$I$1:$L$1,0))</f>
        <v>Techniciens</v>
      </c>
      <c r="AE1554" t="s">
        <v>199</v>
      </c>
      <c r="AF1554" t="s">
        <v>280</v>
      </c>
      <c r="AG1554" t="s">
        <v>175</v>
      </c>
      <c r="AH1554" s="58">
        <v>7172.4520272863301</v>
      </c>
      <c r="AI1554">
        <f t="shared" si="301"/>
        <v>7172.4520272863301</v>
      </c>
      <c r="BE1554" t="str">
        <f t="shared" si="302"/>
        <v>8417_HZ_TPTotal Hommes_SEXE1</v>
      </c>
      <c r="BF1554">
        <v>1</v>
      </c>
      <c r="BG1554" s="77" t="s">
        <v>345</v>
      </c>
      <c r="BH1554" t="s">
        <v>218</v>
      </c>
      <c r="BI1554" t="s">
        <v>151</v>
      </c>
      <c r="BJ1554" s="61">
        <v>576.92887635950501</v>
      </c>
      <c r="BK1554" s="61">
        <f t="shared" si="303"/>
        <v>576.92887635950501</v>
      </c>
    </row>
    <row r="1555" spans="1:63" x14ac:dyDescent="0.35">
      <c r="A1555" t="str">
        <f t="shared" si="298"/>
        <v>8419_Hébergement et restauration_2</v>
      </c>
      <c r="B1555" t="str">
        <f>INDEX(PDC!$F$1:$G$40,MATCH('RP2016'!C1555,PDC!F:F,0),MATCH(PDC!$G$1,PDC!$F$1:$G$1,0))</f>
        <v>Hébergement et restauration</v>
      </c>
      <c r="C1555" t="s">
        <v>219</v>
      </c>
      <c r="D1555" t="s">
        <v>155</v>
      </c>
      <c r="E1555" t="s">
        <v>200</v>
      </c>
      <c r="F1555" s="58">
        <v>654.04257019175998</v>
      </c>
      <c r="G1555">
        <f t="shared" si="299"/>
        <v>654.04257019175998</v>
      </c>
      <c r="AC1555" t="str">
        <f t="shared" si="300"/>
        <v>8428_Techniciens_2</v>
      </c>
      <c r="AD1555" t="str">
        <f>INDEX(PDC!$I$1:$L$33,MATCH('RP2016'!AF1555,PDC!I:I,0),MATCH(PDC!$K$1,PDC!$I$1:$L$1,0))</f>
        <v>Techniciens</v>
      </c>
      <c r="AE1555" t="s">
        <v>200</v>
      </c>
      <c r="AF1555" t="s">
        <v>280</v>
      </c>
      <c r="AG1555" t="s">
        <v>175</v>
      </c>
      <c r="AH1555" s="58">
        <v>1208.7637012826699</v>
      </c>
      <c r="AI1555">
        <f t="shared" si="301"/>
        <v>1208.7637012826699</v>
      </c>
      <c r="BE1555" t="str">
        <f t="shared" si="302"/>
        <v>8417_IZ_TPTotal Hommes_SEXE1</v>
      </c>
      <c r="BF1555">
        <v>1</v>
      </c>
      <c r="BG1555" s="77" t="s">
        <v>345</v>
      </c>
      <c r="BH1555" t="s">
        <v>219</v>
      </c>
      <c r="BI1555" t="s">
        <v>151</v>
      </c>
      <c r="BJ1555" s="61">
        <v>261.85801653078602</v>
      </c>
      <c r="BK1555" s="61">
        <f t="shared" si="303"/>
        <v>261.85801653078602</v>
      </c>
    </row>
    <row r="1556" spans="1:63" x14ac:dyDescent="0.35">
      <c r="A1556" t="str">
        <f t="shared" si="298"/>
        <v>8419_Edition, audiovisuel et diffusion_1</v>
      </c>
      <c r="B1556" t="str">
        <f>INDEX(PDC!$F$1:$G$40,MATCH('RP2016'!C1556,PDC!F:F,0),MATCH(PDC!$G$1,PDC!$F$1:$G$1,0))</f>
        <v>Edition, audiovisuel et diffusion</v>
      </c>
      <c r="C1556" t="s">
        <v>220</v>
      </c>
      <c r="D1556" t="s">
        <v>155</v>
      </c>
      <c r="E1556" t="s">
        <v>199</v>
      </c>
      <c r="F1556" s="58">
        <v>95.189538867868905</v>
      </c>
      <c r="G1556">
        <f t="shared" si="299"/>
        <v>95.189538867868905</v>
      </c>
      <c r="AC1556" t="str">
        <f t="shared" si="300"/>
        <v>8428_Contremaîtres, agents de maîtrise_1</v>
      </c>
      <c r="AD1556" t="str">
        <f>INDEX(PDC!$I$1:$L$33,MATCH('RP2016'!AF1556,PDC!I:I,0),MATCH(PDC!$K$1,PDC!$I$1:$L$1,0))</f>
        <v>Contremaîtres, agents de maîtrise</v>
      </c>
      <c r="AE1556" t="s">
        <v>199</v>
      </c>
      <c r="AF1556" t="s">
        <v>281</v>
      </c>
      <c r="AG1556" t="s">
        <v>175</v>
      </c>
      <c r="AH1556" s="58">
        <v>3540.57415543157</v>
      </c>
      <c r="AI1556">
        <f t="shared" si="301"/>
        <v>3540.57415543157</v>
      </c>
      <c r="BE1556" t="str">
        <f t="shared" si="302"/>
        <v>8417_JZ_TPTotal Hommes_SEXE1</v>
      </c>
      <c r="BF1556">
        <v>1</v>
      </c>
      <c r="BG1556" s="77" t="s">
        <v>345</v>
      </c>
      <c r="BH1556" t="s">
        <v>319</v>
      </c>
      <c r="BI1556" t="s">
        <v>151</v>
      </c>
      <c r="BJ1556" s="61">
        <v>51.450130770670597</v>
      </c>
      <c r="BK1556" s="61">
        <f t="shared" si="303"/>
        <v>51.450130770670597</v>
      </c>
    </row>
    <row r="1557" spans="1:63" x14ac:dyDescent="0.35">
      <c r="A1557" t="str">
        <f t="shared" si="298"/>
        <v>8419_Edition, audiovisuel et diffusion_2</v>
      </c>
      <c r="B1557" t="str">
        <f>INDEX(PDC!$F$1:$G$40,MATCH('RP2016'!C1557,PDC!F:F,0),MATCH(PDC!$G$1,PDC!$F$1:$G$1,0))</f>
        <v>Edition, audiovisuel et diffusion</v>
      </c>
      <c r="C1557" t="s">
        <v>220</v>
      </c>
      <c r="D1557" t="s">
        <v>155</v>
      </c>
      <c r="E1557" t="s">
        <v>200</v>
      </c>
      <c r="F1557" s="58">
        <v>78.267589715490303</v>
      </c>
      <c r="G1557">
        <f t="shared" si="299"/>
        <v>78.267589715490303</v>
      </c>
      <c r="AC1557" t="str">
        <f t="shared" si="300"/>
        <v>8428_Contremaîtres, agents de maîtrise_2</v>
      </c>
      <c r="AD1557" t="str">
        <f>INDEX(PDC!$I$1:$L$33,MATCH('RP2016'!AF1557,PDC!I:I,0),MATCH(PDC!$K$1,PDC!$I$1:$L$1,0))</f>
        <v>Contremaîtres, agents de maîtrise</v>
      </c>
      <c r="AE1557" t="s">
        <v>200</v>
      </c>
      <c r="AF1557" t="s">
        <v>281</v>
      </c>
      <c r="AG1557" t="s">
        <v>175</v>
      </c>
      <c r="AH1557" s="58">
        <v>472.26276989711897</v>
      </c>
      <c r="AI1557">
        <f t="shared" si="301"/>
        <v>472.26276989711897</v>
      </c>
      <c r="BE1557" t="str">
        <f t="shared" si="302"/>
        <v>8417_KZ_TPTotal Hommes_SEXE1</v>
      </c>
      <c r="BF1557">
        <v>1</v>
      </c>
      <c r="BG1557" s="77" t="s">
        <v>345</v>
      </c>
      <c r="BH1557" t="s">
        <v>223</v>
      </c>
      <c r="BI1557" t="s">
        <v>151</v>
      </c>
      <c r="BJ1557" s="61">
        <v>140.906129430774</v>
      </c>
      <c r="BK1557" s="61">
        <f t="shared" si="303"/>
        <v>140.906129430774</v>
      </c>
    </row>
    <row r="1558" spans="1:63" x14ac:dyDescent="0.35">
      <c r="A1558" t="str">
        <f t="shared" si="298"/>
        <v>8419_Télécommunications_1</v>
      </c>
      <c r="B1558" t="str">
        <f>INDEX(PDC!$F$1:$G$40,MATCH('RP2016'!C1558,PDC!F:F,0),MATCH(PDC!$G$1,PDC!$F$1:$G$1,0))</f>
        <v>Télécommunications</v>
      </c>
      <c r="C1558" t="s">
        <v>221</v>
      </c>
      <c r="D1558" t="s">
        <v>155</v>
      </c>
      <c r="E1558" t="s">
        <v>199</v>
      </c>
      <c r="F1558" s="58">
        <v>60.522886887968397</v>
      </c>
      <c r="G1558">
        <f t="shared" si="299"/>
        <v>60.522886887968397</v>
      </c>
      <c r="AC1558" t="str">
        <f t="shared" si="300"/>
        <v>8428_Employés civils et agents de service de la Fonction Publique_1</v>
      </c>
      <c r="AD1558" t="str">
        <f>INDEX(PDC!$I$1:$L$33,MATCH('RP2016'!AF1558,PDC!I:I,0),MATCH(PDC!$K$1,PDC!$I$1:$L$1,0))</f>
        <v>Employés civils et agents de service de la Fonction Publique</v>
      </c>
      <c r="AE1558" t="s">
        <v>199</v>
      </c>
      <c r="AF1558" t="s">
        <v>282</v>
      </c>
      <c r="AG1558" t="s">
        <v>175</v>
      </c>
      <c r="AH1558" s="58">
        <v>2092.4243296241898</v>
      </c>
      <c r="AI1558">
        <f t="shared" si="301"/>
        <v>2092.4243296241898</v>
      </c>
      <c r="BE1558" t="str">
        <f t="shared" si="302"/>
        <v>8417_LZ_TPTotal Hommes_SEXE1</v>
      </c>
      <c r="BF1558">
        <v>1</v>
      </c>
      <c r="BG1558" s="77" t="s">
        <v>345</v>
      </c>
      <c r="BH1558" t="s">
        <v>224</v>
      </c>
      <c r="BI1558" t="s">
        <v>151</v>
      </c>
      <c r="BJ1558" s="61">
        <v>33.8187235796332</v>
      </c>
      <c r="BK1558" s="61">
        <f t="shared" si="303"/>
        <v>33.8187235796332</v>
      </c>
    </row>
    <row r="1559" spans="1:63" x14ac:dyDescent="0.35">
      <c r="A1559" t="str">
        <f t="shared" si="298"/>
        <v>8419_Télécommunications_2</v>
      </c>
      <c r="B1559" t="str">
        <f>INDEX(PDC!$F$1:$G$40,MATCH('RP2016'!C1559,PDC!F:F,0),MATCH(PDC!$G$1,PDC!$F$1:$G$1,0))</f>
        <v>Télécommunications</v>
      </c>
      <c r="C1559" t="s">
        <v>221</v>
      </c>
      <c r="D1559" t="s">
        <v>155</v>
      </c>
      <c r="E1559" t="s">
        <v>200</v>
      </c>
      <c r="F1559" s="58">
        <v>16.616535327980301</v>
      </c>
      <c r="G1559">
        <f t="shared" si="299"/>
        <v>16.616535327980301</v>
      </c>
      <c r="AC1559" t="str">
        <f t="shared" si="300"/>
        <v>8428_Employés civils et agents de service de la Fonction Publique_2</v>
      </c>
      <c r="AD1559" t="str">
        <f>INDEX(PDC!$I$1:$L$33,MATCH('RP2016'!AF1559,PDC!I:I,0),MATCH(PDC!$K$1,PDC!$I$1:$L$1,0))</f>
        <v>Employés civils et agents de service de la Fonction Publique</v>
      </c>
      <c r="AE1559" t="s">
        <v>200</v>
      </c>
      <c r="AF1559" t="s">
        <v>282</v>
      </c>
      <c r="AG1559" t="s">
        <v>175</v>
      </c>
      <c r="AH1559" s="58">
        <v>9168.7243977051803</v>
      </c>
      <c r="AI1559">
        <f t="shared" si="301"/>
        <v>9168.7243977051803</v>
      </c>
      <c r="BE1559" t="str">
        <f t="shared" si="302"/>
        <v>8417_MN_TPTotal Hommes_SEXE1</v>
      </c>
      <c r="BF1559">
        <v>1</v>
      </c>
      <c r="BG1559" s="77" t="s">
        <v>345</v>
      </c>
      <c r="BH1559" t="s">
        <v>320</v>
      </c>
      <c r="BI1559" t="s">
        <v>151</v>
      </c>
      <c r="BJ1559" s="61">
        <v>810.55236441478098</v>
      </c>
      <c r="BK1559" s="61">
        <f t="shared" si="303"/>
        <v>810.55236441478098</v>
      </c>
    </row>
    <row r="1560" spans="1:63" x14ac:dyDescent="0.35">
      <c r="A1560" t="str">
        <f t="shared" si="298"/>
        <v>8419_Activités informatiques et services d'information_1</v>
      </c>
      <c r="B1560" t="str">
        <f>INDEX(PDC!$F$1:$G$40,MATCH('RP2016'!C1560,PDC!F:F,0),MATCH(PDC!$G$1,PDC!$F$1:$G$1,0))</f>
        <v>Activités informatiques et services d'information</v>
      </c>
      <c r="C1560" t="s">
        <v>222</v>
      </c>
      <c r="D1560" t="s">
        <v>155</v>
      </c>
      <c r="E1560" t="s">
        <v>199</v>
      </c>
      <c r="F1560" s="58">
        <v>93.548315796107801</v>
      </c>
      <c r="G1560">
        <f t="shared" si="299"/>
        <v>93.548315796107801</v>
      </c>
      <c r="AC1560" t="str">
        <f t="shared" si="300"/>
        <v>8428_Policiers et militaires_1</v>
      </c>
      <c r="AD1560" t="str">
        <f>INDEX(PDC!$I$1:$L$33,MATCH('RP2016'!AF1560,PDC!I:I,0),MATCH(PDC!$K$1,PDC!$I$1:$L$1,0))</f>
        <v>Policiers et militaires</v>
      </c>
      <c r="AE1560" t="s">
        <v>199</v>
      </c>
      <c r="AF1560" t="s">
        <v>283</v>
      </c>
      <c r="AG1560" t="s">
        <v>175</v>
      </c>
      <c r="AH1560" s="58">
        <v>922.82902349024596</v>
      </c>
      <c r="AI1560">
        <f t="shared" si="301"/>
        <v>922.82902349024596</v>
      </c>
      <c r="BE1560" t="str">
        <f t="shared" si="302"/>
        <v>8417_OQ_TPTotal Hommes_SEXE1</v>
      </c>
      <c r="BF1560">
        <v>1</v>
      </c>
      <c r="BG1560" s="77" t="s">
        <v>345</v>
      </c>
      <c r="BH1560" t="s">
        <v>321</v>
      </c>
      <c r="BI1560" t="s">
        <v>151</v>
      </c>
      <c r="BJ1560" s="61">
        <v>976.39271922925798</v>
      </c>
      <c r="BK1560" s="61">
        <f t="shared" si="303"/>
        <v>976.39271922925798</v>
      </c>
    </row>
    <row r="1561" spans="1:63" x14ac:dyDescent="0.35">
      <c r="A1561" t="str">
        <f t="shared" si="298"/>
        <v>8419_Activités informatiques et services d'information_2</v>
      </c>
      <c r="B1561" t="str">
        <f>INDEX(PDC!$F$1:$G$40,MATCH('RP2016'!C1561,PDC!F:F,0),MATCH(PDC!$G$1,PDC!$F$1:$G$1,0))</f>
        <v>Activités informatiques et services d'information</v>
      </c>
      <c r="C1561" t="s">
        <v>222</v>
      </c>
      <c r="D1561" t="s">
        <v>155</v>
      </c>
      <c r="E1561" t="s">
        <v>200</v>
      </c>
      <c r="F1561" s="58">
        <v>24.710716409313601</v>
      </c>
      <c r="G1561">
        <f t="shared" si="299"/>
        <v>24.710716409313601</v>
      </c>
      <c r="AC1561" t="str">
        <f t="shared" si="300"/>
        <v>8428_Policiers et militaires_2</v>
      </c>
      <c r="AD1561" t="str">
        <f>INDEX(PDC!$I$1:$L$33,MATCH('RP2016'!AF1561,PDC!I:I,0),MATCH(PDC!$K$1,PDC!$I$1:$L$1,0))</f>
        <v>Policiers et militaires</v>
      </c>
      <c r="AE1561" t="s">
        <v>200</v>
      </c>
      <c r="AF1561" t="s">
        <v>283</v>
      </c>
      <c r="AG1561" t="s">
        <v>175</v>
      </c>
      <c r="AH1561" s="58">
        <v>138.838817437176</v>
      </c>
      <c r="AI1561">
        <f t="shared" si="301"/>
        <v>138.838817437176</v>
      </c>
      <c r="BE1561" t="str">
        <f t="shared" si="302"/>
        <v>8417_RU_TPTotal Hommes_SEXE1</v>
      </c>
      <c r="BF1561">
        <v>1</v>
      </c>
      <c r="BG1561" s="77" t="s">
        <v>345</v>
      </c>
      <c r="BH1561" t="s">
        <v>322</v>
      </c>
      <c r="BI1561" t="s">
        <v>151</v>
      </c>
      <c r="BJ1561" s="61">
        <v>310.02000876921602</v>
      </c>
      <c r="BK1561" s="61">
        <f t="shared" si="303"/>
        <v>310.02000876921602</v>
      </c>
    </row>
    <row r="1562" spans="1:63" x14ac:dyDescent="0.35">
      <c r="A1562" t="str">
        <f t="shared" si="298"/>
        <v>8419_Activités financières et d'assurance_1</v>
      </c>
      <c r="B1562" t="str">
        <f>INDEX(PDC!$F$1:$G$40,MATCH('RP2016'!C1562,PDC!F:F,0),MATCH(PDC!$G$1,PDC!$F$1:$G$1,0))</f>
        <v>Activités financières et d'assurance</v>
      </c>
      <c r="C1562" t="s">
        <v>223</v>
      </c>
      <c r="D1562" t="s">
        <v>155</v>
      </c>
      <c r="E1562" t="s">
        <v>199</v>
      </c>
      <c r="F1562" s="58">
        <v>261.12837856994099</v>
      </c>
      <c r="G1562">
        <f t="shared" si="299"/>
        <v>261.12837856994099</v>
      </c>
      <c r="AC1562" t="str">
        <f t="shared" si="300"/>
        <v>8428_Employés administratifs d'entreprise_1</v>
      </c>
      <c r="AD1562" t="str">
        <f>INDEX(PDC!$I$1:$L$33,MATCH('RP2016'!AF1562,PDC!I:I,0),MATCH(PDC!$K$1,PDC!$I$1:$L$1,0))</f>
        <v>Employés administratifs d'entreprise</v>
      </c>
      <c r="AE1562" t="s">
        <v>199</v>
      </c>
      <c r="AF1562" t="s">
        <v>284</v>
      </c>
      <c r="AG1562" t="s">
        <v>175</v>
      </c>
      <c r="AH1562" s="58">
        <v>1951.08023468232</v>
      </c>
      <c r="AI1562">
        <f t="shared" si="301"/>
        <v>1951.08023468232</v>
      </c>
      <c r="BE1562" t="str">
        <f t="shared" si="302"/>
        <v>8418_AZ_TPTotal Hommes_SEXE1</v>
      </c>
      <c r="BF1562">
        <v>1</v>
      </c>
      <c r="BG1562" s="77" t="s">
        <v>345</v>
      </c>
      <c r="BH1562" t="s">
        <v>198</v>
      </c>
      <c r="BI1562" t="s">
        <v>153</v>
      </c>
      <c r="BJ1562" s="61">
        <v>42.571576784686201</v>
      </c>
      <c r="BK1562" s="61">
        <f t="shared" si="303"/>
        <v>42.571576784686201</v>
      </c>
    </row>
    <row r="1563" spans="1:63" x14ac:dyDescent="0.35">
      <c r="A1563" t="str">
        <f t="shared" si="298"/>
        <v>8419_Activités financières et d'assurance_2</v>
      </c>
      <c r="B1563" t="str">
        <f>INDEX(PDC!$F$1:$G$40,MATCH('RP2016'!C1563,PDC!F:F,0),MATCH(PDC!$G$1,PDC!$F$1:$G$1,0))</f>
        <v>Activités financières et d'assurance</v>
      </c>
      <c r="C1563" t="s">
        <v>223</v>
      </c>
      <c r="D1563" t="s">
        <v>155</v>
      </c>
      <c r="E1563" t="s">
        <v>200</v>
      </c>
      <c r="F1563" s="58">
        <v>506.14661302047</v>
      </c>
      <c r="G1563">
        <f t="shared" si="299"/>
        <v>506.14661302047</v>
      </c>
      <c r="AC1563" t="str">
        <f t="shared" si="300"/>
        <v>8428_Employés administratifs d'entreprise_2</v>
      </c>
      <c r="AD1563" t="str">
        <f>INDEX(PDC!$I$1:$L$33,MATCH('RP2016'!AF1563,PDC!I:I,0),MATCH(PDC!$K$1,PDC!$I$1:$L$1,0))</f>
        <v>Employés administratifs d'entreprise</v>
      </c>
      <c r="AE1563" t="s">
        <v>200</v>
      </c>
      <c r="AF1563" t="s">
        <v>284</v>
      </c>
      <c r="AG1563" t="s">
        <v>175</v>
      </c>
      <c r="AH1563" s="58">
        <v>9568.6544820424606</v>
      </c>
      <c r="AI1563">
        <f t="shared" si="301"/>
        <v>9568.6544820424606</v>
      </c>
      <c r="BE1563" t="str">
        <f t="shared" si="302"/>
        <v>8418_C1_TPTotal Hommes_SEXE1</v>
      </c>
      <c r="BF1563">
        <v>1</v>
      </c>
      <c r="BG1563" s="77" t="s">
        <v>345</v>
      </c>
      <c r="BH1563" t="s">
        <v>314</v>
      </c>
      <c r="BI1563" t="s">
        <v>153</v>
      </c>
      <c r="BJ1563" s="61">
        <v>130.658799961299</v>
      </c>
      <c r="BK1563" s="61">
        <f t="shared" si="303"/>
        <v>130.658799961299</v>
      </c>
    </row>
    <row r="1564" spans="1:63" x14ac:dyDescent="0.35">
      <c r="A1564" t="str">
        <f t="shared" si="298"/>
        <v>8419_Activités immobilières_1</v>
      </c>
      <c r="B1564" t="str">
        <f>INDEX(PDC!$F$1:$G$40,MATCH('RP2016'!C1564,PDC!F:F,0),MATCH(PDC!$G$1,PDC!$F$1:$G$1,0))</f>
        <v>Activités immobilières</v>
      </c>
      <c r="C1564" t="s">
        <v>224</v>
      </c>
      <c r="D1564" t="s">
        <v>155</v>
      </c>
      <c r="E1564" t="s">
        <v>199</v>
      </c>
      <c r="F1564" s="58">
        <v>106.799339570488</v>
      </c>
      <c r="G1564">
        <f t="shared" si="299"/>
        <v>106.799339570488</v>
      </c>
      <c r="AC1564" t="str">
        <f t="shared" si="300"/>
        <v>8428_Employés de commerce_1</v>
      </c>
      <c r="AD1564" t="str">
        <f>INDEX(PDC!$I$1:$L$33,MATCH('RP2016'!AF1564,PDC!I:I,0),MATCH(PDC!$K$1,PDC!$I$1:$L$1,0))</f>
        <v>Employés de commerce</v>
      </c>
      <c r="AE1564" t="s">
        <v>199</v>
      </c>
      <c r="AF1564" t="s">
        <v>285</v>
      </c>
      <c r="AG1564" t="s">
        <v>175</v>
      </c>
      <c r="AH1564" s="58">
        <v>2134.19393645733</v>
      </c>
      <c r="AI1564">
        <f t="shared" si="301"/>
        <v>2134.19393645733</v>
      </c>
      <c r="BE1564" t="str">
        <f t="shared" si="302"/>
        <v>8418_C2_TPTotal Hommes_SEXE1</v>
      </c>
      <c r="BF1564">
        <v>1</v>
      </c>
      <c r="BG1564" s="77" t="s">
        <v>345</v>
      </c>
      <c r="BH1564" t="s">
        <v>323</v>
      </c>
      <c r="BI1564" t="s">
        <v>153</v>
      </c>
      <c r="BJ1564" s="61">
        <v>5.0932019539546198</v>
      </c>
      <c r="BK1564" s="61">
        <f t="shared" si="303"/>
        <v>5.0932019539546198</v>
      </c>
    </row>
    <row r="1565" spans="1:63" x14ac:dyDescent="0.35">
      <c r="A1565" t="str">
        <f t="shared" si="298"/>
        <v>8419_Activités immobilières_2</v>
      </c>
      <c r="B1565" t="str">
        <f>INDEX(PDC!$F$1:$G$40,MATCH('RP2016'!C1565,PDC!F:F,0),MATCH(PDC!$G$1,PDC!$F$1:$G$1,0))</f>
        <v>Activités immobilières</v>
      </c>
      <c r="C1565" t="s">
        <v>224</v>
      </c>
      <c r="D1565" t="s">
        <v>155</v>
      </c>
      <c r="E1565" t="s">
        <v>200</v>
      </c>
      <c r="F1565" s="58">
        <v>164.360011909382</v>
      </c>
      <c r="G1565">
        <f t="shared" si="299"/>
        <v>164.360011909382</v>
      </c>
      <c r="AC1565" t="str">
        <f t="shared" si="300"/>
        <v>8428_Employés de commerce_2</v>
      </c>
      <c r="AD1565" t="str">
        <f>INDEX(PDC!$I$1:$L$33,MATCH('RP2016'!AF1565,PDC!I:I,0),MATCH(PDC!$K$1,PDC!$I$1:$L$1,0))</f>
        <v>Employés de commerce</v>
      </c>
      <c r="AE1565" t="s">
        <v>200</v>
      </c>
      <c r="AF1565" t="s">
        <v>285</v>
      </c>
      <c r="AG1565" t="s">
        <v>175</v>
      </c>
      <c r="AH1565" s="58">
        <v>6200.5358391558702</v>
      </c>
      <c r="AI1565">
        <f t="shared" si="301"/>
        <v>6200.5358391558702</v>
      </c>
      <c r="BE1565" t="str">
        <f t="shared" si="302"/>
        <v>8418_C3_TPTotal Hommes_SEXE1</v>
      </c>
      <c r="BF1565">
        <v>1</v>
      </c>
      <c r="BG1565" s="77" t="s">
        <v>345</v>
      </c>
      <c r="BH1565" t="s">
        <v>315</v>
      </c>
      <c r="BI1565" t="s">
        <v>153</v>
      </c>
      <c r="BJ1565" s="61">
        <v>42.113395229320602</v>
      </c>
      <c r="BK1565" s="61">
        <f t="shared" si="303"/>
        <v>42.113395229320602</v>
      </c>
    </row>
    <row r="1566" spans="1:63" x14ac:dyDescent="0.35">
      <c r="A1566" t="str">
        <f t="shared" si="298"/>
        <v>8419_Activités juridiques, comptables, de gestion, d'architecture, d'ingénierie, de contrôle et d'analyses techniques_1</v>
      </c>
      <c r="B1566" t="str">
        <f>INDEX(PDC!$F$1:$G$40,MATCH('RP2016'!C1566,PDC!F:F,0),MATCH(PDC!$G$1,PDC!$F$1:$G$1,0))</f>
        <v>Activités juridiques, comptables, de gestion, d'architecture, d'ingénierie, de contrôle et d'analyses techniques</v>
      </c>
      <c r="C1566" t="s">
        <v>225</v>
      </c>
      <c r="D1566" t="s">
        <v>155</v>
      </c>
      <c r="E1566" t="s">
        <v>199</v>
      </c>
      <c r="F1566" s="58">
        <v>279.48881611335798</v>
      </c>
      <c r="G1566">
        <f t="shared" si="299"/>
        <v>279.48881611335798</v>
      </c>
      <c r="AC1566" t="str">
        <f t="shared" si="300"/>
        <v>8428_Personnels des services directs aux particuliers_1</v>
      </c>
      <c r="AD1566" t="str">
        <f>INDEX(PDC!$I$1:$L$33,MATCH('RP2016'!AF1566,PDC!I:I,0),MATCH(PDC!$K$1,PDC!$I$1:$L$1,0))</f>
        <v>Personnels des services directs aux particuliers</v>
      </c>
      <c r="AE1566" t="s">
        <v>199</v>
      </c>
      <c r="AF1566" t="s">
        <v>286</v>
      </c>
      <c r="AG1566" t="s">
        <v>175</v>
      </c>
      <c r="AH1566" s="58">
        <v>1345.2004628263901</v>
      </c>
      <c r="AI1566">
        <f t="shared" si="301"/>
        <v>1345.2004628263901</v>
      </c>
      <c r="BE1566" t="str">
        <f t="shared" si="302"/>
        <v>8418_C4_TPTotal Hommes_SEXE1</v>
      </c>
      <c r="BF1566">
        <v>1</v>
      </c>
      <c r="BG1566" s="77" t="s">
        <v>345</v>
      </c>
      <c r="BH1566" t="s">
        <v>316</v>
      </c>
      <c r="BI1566" t="s">
        <v>153</v>
      </c>
      <c r="BJ1566" s="61">
        <v>7.8029038505578701</v>
      </c>
      <c r="BK1566" s="61">
        <f t="shared" si="303"/>
        <v>7.8029038505578701</v>
      </c>
    </row>
    <row r="1567" spans="1:63" x14ac:dyDescent="0.35">
      <c r="A1567" t="str">
        <f t="shared" si="298"/>
        <v>8419_Activités juridiques, comptables, de gestion, d'architecture, d'ingénierie, de contrôle et d'analyses techniques_2</v>
      </c>
      <c r="B1567" t="str">
        <f>INDEX(PDC!$F$1:$G$40,MATCH('RP2016'!C1567,PDC!F:F,0),MATCH(PDC!$G$1,PDC!$F$1:$G$1,0))</f>
        <v>Activités juridiques, comptables, de gestion, d'architecture, d'ingénierie, de contrôle et d'analyses techniques</v>
      </c>
      <c r="C1567" t="s">
        <v>225</v>
      </c>
      <c r="D1567" t="s">
        <v>155</v>
      </c>
      <c r="E1567" t="s">
        <v>200</v>
      </c>
      <c r="F1567" s="58">
        <v>430.85138917271701</v>
      </c>
      <c r="G1567">
        <f t="shared" si="299"/>
        <v>430.85138917271701</v>
      </c>
      <c r="AC1567" t="str">
        <f t="shared" si="300"/>
        <v>8428_Personnels des services directs aux particuliers_2</v>
      </c>
      <c r="AD1567" t="str">
        <f>INDEX(PDC!$I$1:$L$33,MATCH('RP2016'!AF1567,PDC!I:I,0),MATCH(PDC!$K$1,PDC!$I$1:$L$1,0))</f>
        <v>Personnels des services directs aux particuliers</v>
      </c>
      <c r="AE1567" t="s">
        <v>200</v>
      </c>
      <c r="AF1567" t="s">
        <v>286</v>
      </c>
      <c r="AG1567" t="s">
        <v>175</v>
      </c>
      <c r="AH1567" s="58">
        <v>10124.668659975299</v>
      </c>
      <c r="AI1567">
        <f t="shared" si="301"/>
        <v>10124.668659975299</v>
      </c>
      <c r="BE1567" t="str">
        <f t="shared" si="302"/>
        <v>8418_C5_TPTotal Hommes_SEXE1</v>
      </c>
      <c r="BF1567">
        <v>1</v>
      </c>
      <c r="BG1567" s="77" t="s">
        <v>345</v>
      </c>
      <c r="BH1567" t="s">
        <v>317</v>
      </c>
      <c r="BI1567" t="s">
        <v>153</v>
      </c>
      <c r="BJ1567" s="61">
        <v>876.92588713944394</v>
      </c>
      <c r="BK1567" s="61">
        <f t="shared" si="303"/>
        <v>876.92588713944394</v>
      </c>
    </row>
    <row r="1568" spans="1:63" x14ac:dyDescent="0.35">
      <c r="A1568" t="str">
        <f t="shared" si="298"/>
        <v>8419_Recherche-développement scientifique_1</v>
      </c>
      <c r="B1568" t="str">
        <f>INDEX(PDC!$F$1:$G$40,MATCH('RP2016'!C1568,PDC!F:F,0),MATCH(PDC!$G$1,PDC!$F$1:$G$1,0))</f>
        <v>Recherche-développement scientifique</v>
      </c>
      <c r="C1568" t="s">
        <v>226</v>
      </c>
      <c r="D1568" t="s">
        <v>155</v>
      </c>
      <c r="E1568" t="s">
        <v>199</v>
      </c>
      <c r="F1568" s="58">
        <v>5</v>
      </c>
      <c r="G1568">
        <f t="shared" si="299"/>
        <v>5</v>
      </c>
      <c r="AC1568" t="str">
        <f t="shared" si="300"/>
        <v>8428_Ouvriers qualifiés de type industriel_1</v>
      </c>
      <c r="AD1568" t="str">
        <f>INDEX(PDC!$I$1:$L$33,MATCH('RP2016'!AF1568,PDC!I:I,0),MATCH(PDC!$K$1,PDC!$I$1:$L$1,0))</f>
        <v>Ouvriers qualifiés de type industriel</v>
      </c>
      <c r="AE1568" t="s">
        <v>199</v>
      </c>
      <c r="AF1568" t="s">
        <v>287</v>
      </c>
      <c r="AG1568" t="s">
        <v>175</v>
      </c>
      <c r="AH1568" s="58">
        <v>8570.8544127383702</v>
      </c>
      <c r="AI1568">
        <f t="shared" si="301"/>
        <v>8570.8544127383702</v>
      </c>
      <c r="BE1568" t="str">
        <f t="shared" si="302"/>
        <v>8418_DE_TPTotal Hommes_SEXE1</v>
      </c>
      <c r="BF1568">
        <v>1</v>
      </c>
      <c r="BG1568" s="77" t="s">
        <v>345</v>
      </c>
      <c r="BH1568" t="s">
        <v>318</v>
      </c>
      <c r="BI1568" t="s">
        <v>153</v>
      </c>
      <c r="BJ1568" s="61">
        <v>178.41680705389501</v>
      </c>
      <c r="BK1568" s="61">
        <f t="shared" si="303"/>
        <v>178.41680705389501</v>
      </c>
    </row>
    <row r="1569" spans="1:63" x14ac:dyDescent="0.35">
      <c r="A1569" t="str">
        <f t="shared" si="298"/>
        <v>8419_Autres activités spécialisées, scientifiques et techniques_1</v>
      </c>
      <c r="B1569" t="str">
        <f>INDEX(PDC!$F$1:$G$40,MATCH('RP2016'!C1569,PDC!F:F,0),MATCH(PDC!$G$1,PDC!$F$1:$G$1,0))</f>
        <v>Autres activités spécialisées, scientifiques et techniques</v>
      </c>
      <c r="C1569" t="s">
        <v>227</v>
      </c>
      <c r="D1569" t="s">
        <v>155</v>
      </c>
      <c r="E1569" t="s">
        <v>199</v>
      </c>
      <c r="F1569" s="58">
        <v>94.235352382120993</v>
      </c>
      <c r="G1569">
        <f t="shared" si="299"/>
        <v>94.235352382120993</v>
      </c>
      <c r="AC1569" t="str">
        <f t="shared" si="300"/>
        <v>8428_Ouvriers qualifiés de type industriel_2</v>
      </c>
      <c r="AD1569" t="str">
        <f>INDEX(PDC!$I$1:$L$33,MATCH('RP2016'!AF1569,PDC!I:I,0),MATCH(PDC!$K$1,PDC!$I$1:$L$1,0))</f>
        <v>Ouvriers qualifiés de type industriel</v>
      </c>
      <c r="AE1569" t="s">
        <v>200</v>
      </c>
      <c r="AF1569" t="s">
        <v>287</v>
      </c>
      <c r="AG1569" t="s">
        <v>175</v>
      </c>
      <c r="AH1569" s="58">
        <v>1301.3667223580301</v>
      </c>
      <c r="AI1569">
        <f t="shared" si="301"/>
        <v>1301.3667223580301</v>
      </c>
      <c r="BE1569" t="str">
        <f t="shared" si="302"/>
        <v>8418_FZ_TPTotal Hommes_SEXE1</v>
      </c>
      <c r="BF1569">
        <v>1</v>
      </c>
      <c r="BG1569" s="77" t="s">
        <v>345</v>
      </c>
      <c r="BH1569" t="s">
        <v>216</v>
      </c>
      <c r="BI1569" t="s">
        <v>153</v>
      </c>
      <c r="BJ1569" s="61">
        <v>1629.36871535705</v>
      </c>
      <c r="BK1569" s="61">
        <f t="shared" si="303"/>
        <v>1629.36871535705</v>
      </c>
    </row>
    <row r="1570" spans="1:63" x14ac:dyDescent="0.35">
      <c r="A1570" t="str">
        <f t="shared" si="298"/>
        <v>8419_Autres activités spécialisées, scientifiques et techniques_2</v>
      </c>
      <c r="B1570" t="str">
        <f>INDEX(PDC!$F$1:$G$40,MATCH('RP2016'!C1570,PDC!F:F,0),MATCH(PDC!$G$1,PDC!$F$1:$G$1,0))</f>
        <v>Autres activités spécialisées, scientifiques et techniques</v>
      </c>
      <c r="C1570" t="s">
        <v>227</v>
      </c>
      <c r="D1570" t="s">
        <v>155</v>
      </c>
      <c r="E1570" t="s">
        <v>200</v>
      </c>
      <c r="F1570" s="58">
        <v>99.207578431151802</v>
      </c>
      <c r="G1570">
        <f t="shared" si="299"/>
        <v>99.207578431151802</v>
      </c>
      <c r="AC1570" t="str">
        <f t="shared" si="300"/>
        <v>8428_Ouvriers qualifiés de type artisanal_1</v>
      </c>
      <c r="AD1570" t="str">
        <f>INDEX(PDC!$I$1:$L$33,MATCH('RP2016'!AF1570,PDC!I:I,0),MATCH(PDC!$K$1,PDC!$I$1:$L$1,0))</f>
        <v>Ouvriers qualifiés de type artisanal</v>
      </c>
      <c r="AE1570" t="s">
        <v>199</v>
      </c>
      <c r="AF1570" t="s">
        <v>107</v>
      </c>
      <c r="AG1570" t="s">
        <v>175</v>
      </c>
      <c r="AH1570" s="58">
        <v>7265.9841768317801</v>
      </c>
      <c r="AI1570">
        <f t="shared" si="301"/>
        <v>7265.9841768317801</v>
      </c>
      <c r="BE1570" t="str">
        <f t="shared" si="302"/>
        <v>8418_GZ_TPTotal Hommes_SEXE1</v>
      </c>
      <c r="BF1570">
        <v>1</v>
      </c>
      <c r="BG1570" s="77" t="s">
        <v>345</v>
      </c>
      <c r="BH1570" t="s">
        <v>217</v>
      </c>
      <c r="BI1570" t="s">
        <v>153</v>
      </c>
      <c r="BJ1570" s="61">
        <v>1695.18535503365</v>
      </c>
      <c r="BK1570" s="61">
        <f t="shared" si="303"/>
        <v>1695.18535503365</v>
      </c>
    </row>
    <row r="1571" spans="1:63" x14ac:dyDescent="0.35">
      <c r="A1571" t="str">
        <f t="shared" si="298"/>
        <v>8419_Activités de services administratifs et de soutien_1</v>
      </c>
      <c r="B1571" t="str">
        <f>INDEX(PDC!$F$1:$G$40,MATCH('RP2016'!C1571,PDC!F:F,0),MATCH(PDC!$G$1,PDC!$F$1:$G$1,0))</f>
        <v>Activités de services administratifs et de soutien</v>
      </c>
      <c r="C1571" t="s">
        <v>228</v>
      </c>
      <c r="D1571" t="s">
        <v>155</v>
      </c>
      <c r="E1571" t="s">
        <v>199</v>
      </c>
      <c r="F1571" s="58">
        <v>623.73267987548297</v>
      </c>
      <c r="G1571">
        <f t="shared" si="299"/>
        <v>623.73267987548297</v>
      </c>
      <c r="AC1571" t="str">
        <f t="shared" si="300"/>
        <v>8428_Ouvriers qualifiés de type artisanal_2</v>
      </c>
      <c r="AD1571" t="str">
        <f>INDEX(PDC!$I$1:$L$33,MATCH('RP2016'!AF1571,PDC!I:I,0),MATCH(PDC!$K$1,PDC!$I$1:$L$1,0))</f>
        <v>Ouvriers qualifiés de type artisanal</v>
      </c>
      <c r="AE1571" t="s">
        <v>200</v>
      </c>
      <c r="AF1571" t="s">
        <v>107</v>
      </c>
      <c r="AG1571" t="s">
        <v>175</v>
      </c>
      <c r="AH1571" s="58">
        <v>833.69620812845199</v>
      </c>
      <c r="AI1571">
        <f t="shared" si="301"/>
        <v>833.69620812845199</v>
      </c>
      <c r="BE1571" t="str">
        <f t="shared" si="302"/>
        <v>8418_HZ_TPTotal Hommes_SEXE1</v>
      </c>
      <c r="BF1571">
        <v>1</v>
      </c>
      <c r="BG1571" s="77" t="s">
        <v>345</v>
      </c>
      <c r="BH1571" t="s">
        <v>218</v>
      </c>
      <c r="BI1571" t="s">
        <v>153</v>
      </c>
      <c r="BJ1571" s="61">
        <v>1243.8921879955601</v>
      </c>
      <c r="BK1571" s="61">
        <f t="shared" si="303"/>
        <v>1243.8921879955601</v>
      </c>
    </row>
    <row r="1572" spans="1:63" x14ac:dyDescent="0.35">
      <c r="A1572" t="str">
        <f t="shared" si="298"/>
        <v>8419_Activités de services administratifs et de soutien_2</v>
      </c>
      <c r="B1572" t="str">
        <f>INDEX(PDC!$F$1:$G$40,MATCH('RP2016'!C1572,PDC!F:F,0),MATCH(PDC!$G$1,PDC!$F$1:$G$1,0))</f>
        <v>Activités de services administratifs et de soutien</v>
      </c>
      <c r="C1572" t="s">
        <v>228</v>
      </c>
      <c r="D1572" t="s">
        <v>155</v>
      </c>
      <c r="E1572" t="s">
        <v>200</v>
      </c>
      <c r="F1572" s="58">
        <v>407.85153422120402</v>
      </c>
      <c r="G1572">
        <f t="shared" ref="G1572:G1603" si="304">F1572</f>
        <v>407.85153422120402</v>
      </c>
      <c r="AC1572" t="str">
        <f t="shared" si="300"/>
        <v>8428_Chauffeurs_1</v>
      </c>
      <c r="AD1572" t="str">
        <f>INDEX(PDC!$I$1:$L$33,MATCH('RP2016'!AF1572,PDC!I:I,0),MATCH(PDC!$K$1,PDC!$I$1:$L$1,0))</f>
        <v>Chauffeurs</v>
      </c>
      <c r="AE1572" t="s">
        <v>199</v>
      </c>
      <c r="AF1572" t="s">
        <v>288</v>
      </c>
      <c r="AG1572" t="s">
        <v>175</v>
      </c>
      <c r="AH1572" s="58">
        <v>4886.0027186317402</v>
      </c>
      <c r="AI1572">
        <f t="shared" si="301"/>
        <v>4886.0027186317402</v>
      </c>
      <c r="BE1572" t="str">
        <f t="shared" si="302"/>
        <v>8418_IZ_TPTotal Hommes_SEXE1</v>
      </c>
      <c r="BF1572">
        <v>1</v>
      </c>
      <c r="BG1572" s="77" t="s">
        <v>345</v>
      </c>
      <c r="BH1572" t="s">
        <v>219</v>
      </c>
      <c r="BI1572" t="s">
        <v>153</v>
      </c>
      <c r="BJ1572" s="61">
        <v>1385.09389874883</v>
      </c>
      <c r="BK1572" s="61">
        <f t="shared" si="303"/>
        <v>1385.09389874883</v>
      </c>
    </row>
    <row r="1573" spans="1:63" x14ac:dyDescent="0.35">
      <c r="A1573" t="str">
        <f t="shared" si="298"/>
        <v>8419_Administration publique_1</v>
      </c>
      <c r="B1573" t="str">
        <f>INDEX(PDC!$F$1:$G$40,MATCH('RP2016'!C1573,PDC!F:F,0),MATCH(PDC!$G$1,PDC!$F$1:$G$1,0))</f>
        <v>Administration publique</v>
      </c>
      <c r="C1573" t="s">
        <v>229</v>
      </c>
      <c r="D1573" t="s">
        <v>155</v>
      </c>
      <c r="E1573" t="s">
        <v>199</v>
      </c>
      <c r="F1573" s="58">
        <v>741.05322322842801</v>
      </c>
      <c r="G1573">
        <f t="shared" si="304"/>
        <v>741.05322322842801</v>
      </c>
      <c r="AC1573" t="str">
        <f t="shared" si="300"/>
        <v>8428_Chauffeurs_2</v>
      </c>
      <c r="AD1573" t="str">
        <f>INDEX(PDC!$I$1:$L$33,MATCH('RP2016'!AF1573,PDC!I:I,0),MATCH(PDC!$K$1,PDC!$I$1:$L$1,0))</f>
        <v>Chauffeurs</v>
      </c>
      <c r="AE1573" t="s">
        <v>200</v>
      </c>
      <c r="AF1573" t="s">
        <v>288</v>
      </c>
      <c r="AG1573" t="s">
        <v>175</v>
      </c>
      <c r="AH1573" s="58">
        <v>324.68739016086897</v>
      </c>
      <c r="AI1573">
        <f t="shared" si="301"/>
        <v>324.68739016086897</v>
      </c>
      <c r="BE1573" t="str">
        <f t="shared" si="302"/>
        <v>8418_JZ_TPTotal Hommes_SEXE1</v>
      </c>
      <c r="BF1573">
        <v>1</v>
      </c>
      <c r="BG1573" s="77" t="s">
        <v>345</v>
      </c>
      <c r="BH1573" t="s">
        <v>319</v>
      </c>
      <c r="BI1573" t="s">
        <v>153</v>
      </c>
      <c r="BJ1573" s="61">
        <v>93.023141256105006</v>
      </c>
      <c r="BK1573" s="61">
        <f t="shared" si="303"/>
        <v>93.023141256105006</v>
      </c>
    </row>
    <row r="1574" spans="1:63" x14ac:dyDescent="0.35">
      <c r="A1574" t="str">
        <f t="shared" si="298"/>
        <v>8419_Administration publique_2</v>
      </c>
      <c r="B1574" t="str">
        <f>INDEX(PDC!$F$1:$G$40,MATCH('RP2016'!C1574,PDC!F:F,0),MATCH(PDC!$G$1,PDC!$F$1:$G$1,0))</f>
        <v>Administration publique</v>
      </c>
      <c r="C1574" t="s">
        <v>229</v>
      </c>
      <c r="D1574" t="s">
        <v>155</v>
      </c>
      <c r="E1574" t="s">
        <v>200</v>
      </c>
      <c r="F1574" s="58">
        <v>971.72383520707501</v>
      </c>
      <c r="G1574">
        <f t="shared" si="304"/>
        <v>971.72383520707501</v>
      </c>
      <c r="AC1574" t="str">
        <f t="shared" si="300"/>
        <v>8428_Ouvriers qualifiés de la manutention, du magasinage et du transport_1</v>
      </c>
      <c r="AD1574" t="str">
        <f>INDEX(PDC!$I$1:$L$33,MATCH('RP2016'!AF1574,PDC!I:I,0),MATCH(PDC!$K$1,PDC!$I$1:$L$1,0))</f>
        <v>Ouvriers qualifiés de la manutention, du magasinage et du transport</v>
      </c>
      <c r="AE1574" t="s">
        <v>199</v>
      </c>
      <c r="AF1574" t="s">
        <v>289</v>
      </c>
      <c r="AG1574" t="s">
        <v>175</v>
      </c>
      <c r="AH1574" s="58">
        <v>2692.6245385416801</v>
      </c>
      <c r="AI1574">
        <f t="shared" si="301"/>
        <v>2692.6245385416801</v>
      </c>
      <c r="BE1574" t="str">
        <f t="shared" si="302"/>
        <v>8418_KZ_TPTotal Hommes_SEXE1</v>
      </c>
      <c r="BF1574">
        <v>1</v>
      </c>
      <c r="BG1574" s="77" t="s">
        <v>345</v>
      </c>
      <c r="BH1574" t="s">
        <v>223</v>
      </c>
      <c r="BI1574" t="s">
        <v>153</v>
      </c>
      <c r="BJ1574" s="61">
        <v>137.62088388398701</v>
      </c>
      <c r="BK1574" s="61">
        <f t="shared" si="303"/>
        <v>137.62088388398701</v>
      </c>
    </row>
    <row r="1575" spans="1:63" x14ac:dyDescent="0.35">
      <c r="A1575" t="str">
        <f t="shared" si="298"/>
        <v>8419_Enseignement_1</v>
      </c>
      <c r="B1575" t="str">
        <f>INDEX(PDC!$F$1:$G$40,MATCH('RP2016'!C1575,PDC!F:F,0),MATCH(PDC!$G$1,PDC!$F$1:$G$1,0))</f>
        <v>Enseignement</v>
      </c>
      <c r="C1575" t="s">
        <v>230</v>
      </c>
      <c r="D1575" t="s">
        <v>155</v>
      </c>
      <c r="E1575" t="s">
        <v>199</v>
      </c>
      <c r="F1575" s="58">
        <v>354.403625977199</v>
      </c>
      <c r="G1575">
        <f t="shared" si="304"/>
        <v>354.403625977199</v>
      </c>
      <c r="AC1575" t="str">
        <f t="shared" si="300"/>
        <v>8428_Ouvriers qualifiés de la manutention, du magasinage et du transport_2</v>
      </c>
      <c r="AD1575" t="str">
        <f>INDEX(PDC!$I$1:$L$33,MATCH('RP2016'!AF1575,PDC!I:I,0),MATCH(PDC!$K$1,PDC!$I$1:$L$1,0))</f>
        <v>Ouvriers qualifiés de la manutention, du magasinage et du transport</v>
      </c>
      <c r="AE1575" t="s">
        <v>200</v>
      </c>
      <c r="AF1575" t="s">
        <v>289</v>
      </c>
      <c r="AG1575" t="s">
        <v>175</v>
      </c>
      <c r="AH1575" s="58">
        <v>337.20121170980298</v>
      </c>
      <c r="AI1575">
        <f t="shared" si="301"/>
        <v>337.20121170980298</v>
      </c>
      <c r="BE1575" t="str">
        <f t="shared" si="302"/>
        <v>8418_LZ_TPTotal Hommes_SEXE1</v>
      </c>
      <c r="BF1575">
        <v>1</v>
      </c>
      <c r="BG1575" s="77" t="s">
        <v>345</v>
      </c>
      <c r="BH1575" t="s">
        <v>224</v>
      </c>
      <c r="BI1575" t="s">
        <v>153</v>
      </c>
      <c r="BJ1575" s="61">
        <v>185.41305677381601</v>
      </c>
      <c r="BK1575" s="61">
        <f t="shared" si="303"/>
        <v>185.41305677381601</v>
      </c>
    </row>
    <row r="1576" spans="1:63" x14ac:dyDescent="0.35">
      <c r="A1576" t="str">
        <f t="shared" si="298"/>
        <v>8419_Enseignement_2</v>
      </c>
      <c r="B1576" t="str">
        <f>INDEX(PDC!$F$1:$G$40,MATCH('RP2016'!C1576,PDC!F:F,0),MATCH(PDC!$G$1,PDC!$F$1:$G$1,0))</f>
        <v>Enseignement</v>
      </c>
      <c r="C1576" t="s">
        <v>230</v>
      </c>
      <c r="D1576" t="s">
        <v>155</v>
      </c>
      <c r="E1576" t="s">
        <v>200</v>
      </c>
      <c r="F1576" s="58">
        <v>956.00625462683297</v>
      </c>
      <c r="G1576">
        <f t="shared" si="304"/>
        <v>956.00625462683297</v>
      </c>
      <c r="AC1576" t="str">
        <f t="shared" si="300"/>
        <v>8428_Ouvriers non qualifiés de type industriel_1</v>
      </c>
      <c r="AD1576" t="str">
        <f>INDEX(PDC!$I$1:$L$33,MATCH('RP2016'!AF1576,PDC!I:I,0),MATCH(PDC!$K$1,PDC!$I$1:$L$1,0))</f>
        <v>Ouvriers non qualifiés de type industriel</v>
      </c>
      <c r="AE1576" t="s">
        <v>199</v>
      </c>
      <c r="AF1576" t="s">
        <v>290</v>
      </c>
      <c r="AG1576" t="s">
        <v>175</v>
      </c>
      <c r="AH1576" s="58">
        <v>7963.3273111785402</v>
      </c>
      <c r="AI1576">
        <f t="shared" si="301"/>
        <v>7963.3273111785402</v>
      </c>
      <c r="BE1576" t="str">
        <f t="shared" si="302"/>
        <v>8418_MN_TPTotal Hommes_SEXE1</v>
      </c>
      <c r="BF1576">
        <v>1</v>
      </c>
      <c r="BG1576" s="77" t="s">
        <v>345</v>
      </c>
      <c r="BH1576" t="s">
        <v>320</v>
      </c>
      <c r="BI1576" t="s">
        <v>153</v>
      </c>
      <c r="BJ1576" s="61">
        <v>759.59686897975405</v>
      </c>
      <c r="BK1576" s="61">
        <f t="shared" si="303"/>
        <v>759.59686897975405</v>
      </c>
    </row>
    <row r="1577" spans="1:63" x14ac:dyDescent="0.35">
      <c r="A1577" t="str">
        <f t="shared" si="298"/>
        <v>8419_Activités pour la santé humaine_1</v>
      </c>
      <c r="B1577" t="str">
        <f>INDEX(PDC!$F$1:$G$40,MATCH('RP2016'!C1577,PDC!F:F,0),MATCH(PDC!$G$1,PDC!$F$1:$G$1,0))</f>
        <v>Activités pour la santé humaine</v>
      </c>
      <c r="C1577" t="s">
        <v>231</v>
      </c>
      <c r="D1577" t="s">
        <v>155</v>
      </c>
      <c r="E1577" t="s">
        <v>199</v>
      </c>
      <c r="F1577" s="58">
        <v>607.09343142350394</v>
      </c>
      <c r="G1577">
        <f t="shared" si="304"/>
        <v>607.09343142350394</v>
      </c>
      <c r="AC1577" t="str">
        <f t="shared" si="300"/>
        <v>8428_Ouvriers non qualifiés de type industriel_2</v>
      </c>
      <c r="AD1577" t="str">
        <f>INDEX(PDC!$I$1:$L$33,MATCH('RP2016'!AF1577,PDC!I:I,0),MATCH(PDC!$K$1,PDC!$I$1:$L$1,0))</f>
        <v>Ouvriers non qualifiés de type industriel</v>
      </c>
      <c r="AE1577" t="s">
        <v>200</v>
      </c>
      <c r="AF1577" t="s">
        <v>290</v>
      </c>
      <c r="AG1577" t="s">
        <v>175</v>
      </c>
      <c r="AH1577" s="58">
        <v>3453.29987139887</v>
      </c>
      <c r="AI1577">
        <f t="shared" si="301"/>
        <v>3453.29987139887</v>
      </c>
      <c r="BE1577" t="str">
        <f t="shared" si="302"/>
        <v>8418_OQ_TPTotal Hommes_SEXE1</v>
      </c>
      <c r="BF1577">
        <v>1</v>
      </c>
      <c r="BG1577" s="77" t="s">
        <v>345</v>
      </c>
      <c r="BH1577" t="s">
        <v>321</v>
      </c>
      <c r="BI1577" t="s">
        <v>153</v>
      </c>
      <c r="BJ1577" s="61">
        <v>1051.52045413621</v>
      </c>
      <c r="BK1577" s="61">
        <f t="shared" si="303"/>
        <v>1051.52045413621</v>
      </c>
    </row>
    <row r="1578" spans="1:63" x14ac:dyDescent="0.35">
      <c r="A1578" t="str">
        <f t="shared" si="298"/>
        <v>8419_Activités pour la santé humaine_2</v>
      </c>
      <c r="B1578" t="str">
        <f>INDEX(PDC!$F$1:$G$40,MATCH('RP2016'!C1578,PDC!F:F,0),MATCH(PDC!$G$1,PDC!$F$1:$G$1,0))</f>
        <v>Activités pour la santé humaine</v>
      </c>
      <c r="C1578" t="s">
        <v>231</v>
      </c>
      <c r="D1578" t="s">
        <v>155</v>
      </c>
      <c r="E1578" t="s">
        <v>200</v>
      </c>
      <c r="F1578" s="58">
        <v>1489.88094020841</v>
      </c>
      <c r="G1578">
        <f t="shared" si="304"/>
        <v>1489.88094020841</v>
      </c>
      <c r="AC1578" t="str">
        <f t="shared" si="300"/>
        <v>8428_Ouvriers non qualifiés de type artisanal_1</v>
      </c>
      <c r="AD1578" t="str">
        <f>INDEX(PDC!$I$1:$L$33,MATCH('RP2016'!AF1578,PDC!I:I,0),MATCH(PDC!$K$1,PDC!$I$1:$L$1,0))</f>
        <v>Ouvriers non qualifiés de type artisanal</v>
      </c>
      <c r="AE1578" t="s">
        <v>199</v>
      </c>
      <c r="AF1578" t="s">
        <v>291</v>
      </c>
      <c r="AG1578" t="s">
        <v>175</v>
      </c>
      <c r="AH1578" s="58">
        <v>4925.4784107756896</v>
      </c>
      <c r="AI1578">
        <f t="shared" si="301"/>
        <v>4925.4784107756896</v>
      </c>
      <c r="BE1578" t="str">
        <f t="shared" si="302"/>
        <v>8418_RU_TPTotal Hommes_SEXE1</v>
      </c>
      <c r="BF1578">
        <v>1</v>
      </c>
      <c r="BG1578" s="77" t="s">
        <v>345</v>
      </c>
      <c r="BH1578" t="s">
        <v>322</v>
      </c>
      <c r="BI1578" t="s">
        <v>153</v>
      </c>
      <c r="BJ1578" s="61">
        <v>301.54495654356498</v>
      </c>
      <c r="BK1578" s="61">
        <f t="shared" si="303"/>
        <v>301.54495654356498</v>
      </c>
    </row>
    <row r="1579" spans="1:63" x14ac:dyDescent="0.35">
      <c r="A1579" t="str">
        <f t="shared" si="298"/>
        <v>8419_Hébergement médico-social et social et action sociale sans hébergement_1</v>
      </c>
      <c r="B1579" t="str">
        <f>INDEX(PDC!$F$1:$G$40,MATCH('RP2016'!C1579,PDC!F:F,0),MATCH(PDC!$G$1,PDC!$F$1:$G$1,0))</f>
        <v>Hébergement médico-social et social et action sociale sans hébergement</v>
      </c>
      <c r="C1579" t="s">
        <v>232</v>
      </c>
      <c r="D1579" t="s">
        <v>155</v>
      </c>
      <c r="E1579" t="s">
        <v>199</v>
      </c>
      <c r="F1579" s="58">
        <v>742.62749038987999</v>
      </c>
      <c r="G1579">
        <f t="shared" si="304"/>
        <v>742.62749038987999</v>
      </c>
      <c r="AC1579" t="str">
        <f t="shared" si="300"/>
        <v>8428_Ouvriers non qualifiés de type artisanal_2</v>
      </c>
      <c r="AD1579" t="str">
        <f>INDEX(PDC!$I$1:$L$33,MATCH('RP2016'!AF1579,PDC!I:I,0),MATCH(PDC!$K$1,PDC!$I$1:$L$1,0))</f>
        <v>Ouvriers non qualifiés de type artisanal</v>
      </c>
      <c r="AE1579" t="s">
        <v>200</v>
      </c>
      <c r="AF1579" t="s">
        <v>291</v>
      </c>
      <c r="AG1579" t="s">
        <v>175</v>
      </c>
      <c r="AH1579" s="58">
        <v>2261.9897406519899</v>
      </c>
      <c r="AI1579">
        <f t="shared" si="301"/>
        <v>2261.9897406519899</v>
      </c>
      <c r="BE1579" t="str">
        <f t="shared" si="302"/>
        <v>8419_AZ_TPTotal Hommes_SEXE1</v>
      </c>
      <c r="BF1579">
        <v>1</v>
      </c>
      <c r="BG1579" s="77" t="s">
        <v>345</v>
      </c>
      <c r="BH1579" t="s">
        <v>198</v>
      </c>
      <c r="BI1579" t="s">
        <v>155</v>
      </c>
      <c r="BJ1579" s="61">
        <v>480.506199064334</v>
      </c>
      <c r="BK1579" s="61">
        <f t="shared" si="303"/>
        <v>480.506199064334</v>
      </c>
    </row>
    <row r="1580" spans="1:63" x14ac:dyDescent="0.35">
      <c r="A1580" t="str">
        <f t="shared" si="298"/>
        <v>8419_Hébergement médico-social et social et action sociale sans hébergement_2</v>
      </c>
      <c r="B1580" t="str">
        <f>INDEX(PDC!$F$1:$G$40,MATCH('RP2016'!C1580,PDC!F:F,0),MATCH(PDC!$G$1,PDC!$F$1:$G$1,0))</f>
        <v>Hébergement médico-social et social et action sociale sans hébergement</v>
      </c>
      <c r="C1580" t="s">
        <v>232</v>
      </c>
      <c r="D1580" t="s">
        <v>155</v>
      </c>
      <c r="E1580" t="s">
        <v>200</v>
      </c>
      <c r="F1580" s="58">
        <v>3227.11725940428</v>
      </c>
      <c r="G1580">
        <f t="shared" si="304"/>
        <v>3227.11725940428</v>
      </c>
      <c r="AC1580" t="str">
        <f t="shared" si="300"/>
        <v>8428_Ouvriers agricoles_1</v>
      </c>
      <c r="AD1580" t="str">
        <f>INDEX(PDC!$I$1:$L$33,MATCH('RP2016'!AF1580,PDC!I:I,0),MATCH(PDC!$K$1,PDC!$I$1:$L$1,0))</f>
        <v>Ouvriers agricoles</v>
      </c>
      <c r="AE1580" t="s">
        <v>199</v>
      </c>
      <c r="AF1580" t="s">
        <v>109</v>
      </c>
      <c r="AG1580" t="s">
        <v>175</v>
      </c>
      <c r="AH1580" s="58">
        <v>491.97896234033101</v>
      </c>
      <c r="AI1580">
        <f t="shared" si="301"/>
        <v>491.97896234033101</v>
      </c>
      <c r="BE1580" t="str">
        <f t="shared" si="302"/>
        <v>8419_C1_TPTotal Hommes_SEXE1</v>
      </c>
      <c r="BF1580">
        <v>1</v>
      </c>
      <c r="BG1580" s="77" t="s">
        <v>345</v>
      </c>
      <c r="BH1580" t="s">
        <v>314</v>
      </c>
      <c r="BI1580" t="s">
        <v>155</v>
      </c>
      <c r="BJ1580" s="61">
        <v>746.45683369906101</v>
      </c>
      <c r="BK1580" s="61">
        <f t="shared" si="303"/>
        <v>746.45683369906101</v>
      </c>
    </row>
    <row r="1581" spans="1:63" x14ac:dyDescent="0.35">
      <c r="A1581" t="str">
        <f t="shared" si="298"/>
        <v>8419_Arts, spectacles et activités récréatives_1</v>
      </c>
      <c r="B1581" t="str">
        <f>INDEX(PDC!$F$1:$G$40,MATCH('RP2016'!C1581,PDC!F:F,0),MATCH(PDC!$G$1,PDC!$F$1:$G$1,0))</f>
        <v>Arts, spectacles et activités récréatives</v>
      </c>
      <c r="C1581" t="s">
        <v>233</v>
      </c>
      <c r="D1581" t="s">
        <v>155</v>
      </c>
      <c r="E1581" t="s">
        <v>199</v>
      </c>
      <c r="F1581" s="58">
        <v>146.01565514137101</v>
      </c>
      <c r="G1581">
        <f t="shared" si="304"/>
        <v>146.01565514137101</v>
      </c>
      <c r="AC1581" t="str">
        <f t="shared" si="300"/>
        <v>8428_Ouvriers agricoles_2</v>
      </c>
      <c r="AD1581" t="str">
        <f>INDEX(PDC!$I$1:$L$33,MATCH('RP2016'!AF1581,PDC!I:I,0),MATCH(PDC!$K$1,PDC!$I$1:$L$1,0))</f>
        <v>Ouvriers agricoles</v>
      </c>
      <c r="AE1581" t="s">
        <v>200</v>
      </c>
      <c r="AF1581" t="s">
        <v>109</v>
      </c>
      <c r="AG1581" t="s">
        <v>175</v>
      </c>
      <c r="AH1581" s="58">
        <v>146.88641984172301</v>
      </c>
      <c r="AI1581">
        <f t="shared" si="301"/>
        <v>146.88641984172301</v>
      </c>
      <c r="BE1581" t="str">
        <f t="shared" si="302"/>
        <v>8419_C3_TPTotal Hommes_SEXE1</v>
      </c>
      <c r="BF1581">
        <v>1</v>
      </c>
      <c r="BG1581" s="77" t="s">
        <v>345</v>
      </c>
      <c r="BH1581" t="s">
        <v>315</v>
      </c>
      <c r="BI1581" t="s">
        <v>155</v>
      </c>
      <c r="BJ1581" s="61">
        <v>156.80209633707199</v>
      </c>
      <c r="BK1581" s="61">
        <f t="shared" si="303"/>
        <v>156.80209633707199</v>
      </c>
    </row>
    <row r="1582" spans="1:63" x14ac:dyDescent="0.35">
      <c r="A1582" t="str">
        <f t="shared" si="298"/>
        <v>8419_Arts, spectacles et activités récréatives_2</v>
      </c>
      <c r="B1582" t="str">
        <f>INDEX(PDC!$F$1:$G$40,MATCH('RP2016'!C1582,PDC!F:F,0),MATCH(PDC!$G$1,PDC!$F$1:$G$1,0))</f>
        <v>Arts, spectacles et activités récréatives</v>
      </c>
      <c r="C1582" t="s">
        <v>233</v>
      </c>
      <c r="D1582" t="s">
        <v>155</v>
      </c>
      <c r="E1582" t="s">
        <v>200</v>
      </c>
      <c r="F1582" s="58">
        <v>117.639133815335</v>
      </c>
      <c r="G1582">
        <f t="shared" si="304"/>
        <v>117.639133815335</v>
      </c>
      <c r="AC1582" t="str">
        <f t="shared" si="300"/>
        <v>8429_Professions libérales*_1</v>
      </c>
      <c r="AD1582" t="str">
        <f>INDEX(PDC!$I$1:$L$33,MATCH('RP2016'!AF1582,PDC!I:I,0),MATCH(PDC!$K$1,PDC!$I$1:$L$1,0))</f>
        <v>Professions libérales*</v>
      </c>
      <c r="AE1582" t="s">
        <v>199</v>
      </c>
      <c r="AF1582" t="s">
        <v>273</v>
      </c>
      <c r="AG1582" t="s">
        <v>177</v>
      </c>
      <c r="AH1582" s="58">
        <v>9.9627560521669594</v>
      </c>
      <c r="AI1582">
        <f t="shared" si="301"/>
        <v>9.9627560521669594</v>
      </c>
      <c r="BE1582" t="str">
        <f t="shared" si="302"/>
        <v>8419_C4_TPTotal Hommes_SEXE1</v>
      </c>
      <c r="BF1582">
        <v>1</v>
      </c>
      <c r="BG1582" s="77" t="s">
        <v>345</v>
      </c>
      <c r="BH1582" t="s">
        <v>316</v>
      </c>
      <c r="BI1582" t="s">
        <v>155</v>
      </c>
      <c r="BJ1582" s="61">
        <v>14.932679648711201</v>
      </c>
      <c r="BK1582" s="61">
        <f t="shared" si="303"/>
        <v>14.932679648711201</v>
      </c>
    </row>
    <row r="1583" spans="1:63" x14ac:dyDescent="0.35">
      <c r="A1583" t="str">
        <f t="shared" si="298"/>
        <v>8419_Autres activités de services _1</v>
      </c>
      <c r="B1583" t="str">
        <f>INDEX(PDC!$F$1:$G$40,MATCH('RP2016'!C1583,PDC!F:F,0),MATCH(PDC!$G$1,PDC!$F$1:$G$1,0))</f>
        <v xml:space="preserve">Autres activités de services </v>
      </c>
      <c r="C1583" t="s">
        <v>234</v>
      </c>
      <c r="D1583" t="s">
        <v>155</v>
      </c>
      <c r="E1583" t="s">
        <v>199</v>
      </c>
      <c r="F1583" s="58">
        <v>385.53305041728402</v>
      </c>
      <c r="G1583">
        <f t="shared" si="304"/>
        <v>385.53305041728402</v>
      </c>
      <c r="AC1583" t="str">
        <f t="shared" si="300"/>
        <v>8429_Professions libérales*_2</v>
      </c>
      <c r="AD1583" t="str">
        <f>INDEX(PDC!$I$1:$L$33,MATCH('RP2016'!AF1583,PDC!I:I,0),MATCH(PDC!$K$1,PDC!$I$1:$L$1,0))</f>
        <v>Professions libérales*</v>
      </c>
      <c r="AE1583" t="s">
        <v>200</v>
      </c>
      <c r="AF1583" t="s">
        <v>273</v>
      </c>
      <c r="AG1583" t="s">
        <v>177</v>
      </c>
      <c r="AH1583" s="58">
        <v>8.0731835448882894</v>
      </c>
      <c r="AI1583">
        <f t="shared" si="301"/>
        <v>8.0731835448882894</v>
      </c>
      <c r="BE1583" t="str">
        <f t="shared" si="302"/>
        <v>8419_C5_TPTotal Hommes_SEXE1</v>
      </c>
      <c r="BF1583">
        <v>1</v>
      </c>
      <c r="BG1583" s="77" t="s">
        <v>345</v>
      </c>
      <c r="BH1583" t="s">
        <v>317</v>
      </c>
      <c r="BI1583" t="s">
        <v>155</v>
      </c>
      <c r="BJ1583" s="61">
        <v>2627.1471754395898</v>
      </c>
      <c r="BK1583" s="61">
        <f t="shared" si="303"/>
        <v>2627.1471754395898</v>
      </c>
    </row>
    <row r="1584" spans="1:63" x14ac:dyDescent="0.35">
      <c r="A1584" t="str">
        <f t="shared" si="298"/>
        <v>8419_Autres activités de services _2</v>
      </c>
      <c r="B1584" t="str">
        <f>INDEX(PDC!$F$1:$G$40,MATCH('RP2016'!C1584,PDC!F:F,0),MATCH(PDC!$G$1,PDC!$F$1:$G$1,0))</f>
        <v xml:space="preserve">Autres activités de services </v>
      </c>
      <c r="C1584" t="s">
        <v>234</v>
      </c>
      <c r="D1584" t="s">
        <v>155</v>
      </c>
      <c r="E1584" t="s">
        <v>200</v>
      </c>
      <c r="F1584" s="58">
        <v>595.38102670341698</v>
      </c>
      <c r="G1584">
        <f t="shared" si="304"/>
        <v>595.38102670341698</v>
      </c>
      <c r="AC1584" t="str">
        <f t="shared" si="300"/>
        <v>8429_Cadres de la fonction publique_1</v>
      </c>
      <c r="AD1584" t="str">
        <f>INDEX(PDC!$I$1:$L$33,MATCH('RP2016'!AF1584,PDC!I:I,0),MATCH(PDC!$K$1,PDC!$I$1:$L$1,0))</f>
        <v>Cadres de la fonction publique</v>
      </c>
      <c r="AE1584" t="s">
        <v>199</v>
      </c>
      <c r="AF1584" t="s">
        <v>274</v>
      </c>
      <c r="AG1584" t="s">
        <v>177</v>
      </c>
      <c r="AH1584" s="58">
        <v>4.8399168399168504</v>
      </c>
      <c r="AI1584" t="str">
        <f t="shared" si="301"/>
        <v>(s)</v>
      </c>
      <c r="BE1584" t="str">
        <f t="shared" si="302"/>
        <v>8419_DE_TPTotal Hommes_SEXE1</v>
      </c>
      <c r="BF1584">
        <v>1</v>
      </c>
      <c r="BG1584" s="77" t="s">
        <v>345</v>
      </c>
      <c r="BH1584" t="s">
        <v>318</v>
      </c>
      <c r="BI1584" t="s">
        <v>155</v>
      </c>
      <c r="BJ1584" s="61">
        <v>385.323430225913</v>
      </c>
      <c r="BK1584" s="61">
        <f t="shared" si="303"/>
        <v>385.323430225913</v>
      </c>
    </row>
    <row r="1585" spans="1:63" x14ac:dyDescent="0.35">
      <c r="A1585" t="str">
        <f t="shared" si="298"/>
        <v>8419_Activités des ménages en tant qu'employeurs ; activités indifférenciées des ménages en tant que producteurs de biens et services pour usage propre_1</v>
      </c>
      <c r="B1585" t="str">
        <f>INDEX(PDC!$F$1:$G$40,MATCH('RP2016'!C1585,PDC!F:F,0),MATCH(PDC!$G$1,PDC!$F$1:$G$1,0))</f>
        <v>Activités des ménages en tant qu'employeurs ; activités indifférenciées des ménages en tant que producteurs de biens et services pour usage propre</v>
      </c>
      <c r="C1585" t="s">
        <v>235</v>
      </c>
      <c r="D1585" t="s">
        <v>155</v>
      </c>
      <c r="E1585" t="s">
        <v>199</v>
      </c>
      <c r="F1585" s="58">
        <v>22.202694383743399</v>
      </c>
      <c r="G1585">
        <f t="shared" si="304"/>
        <v>22.202694383743399</v>
      </c>
      <c r="AC1585" t="str">
        <f t="shared" si="300"/>
        <v>8429_Cadres de la fonction publique_2</v>
      </c>
      <c r="AD1585" t="str">
        <f>INDEX(PDC!$I$1:$L$33,MATCH('RP2016'!AF1585,PDC!I:I,0),MATCH(PDC!$K$1,PDC!$I$1:$L$1,0))</f>
        <v>Cadres de la fonction publique</v>
      </c>
      <c r="AE1585" t="s">
        <v>200</v>
      </c>
      <c r="AF1585" t="s">
        <v>274</v>
      </c>
      <c r="AG1585" t="s">
        <v>177</v>
      </c>
      <c r="AH1585" s="58">
        <v>10.2053575125989</v>
      </c>
      <c r="AI1585">
        <f t="shared" si="301"/>
        <v>10.2053575125989</v>
      </c>
      <c r="BE1585" t="str">
        <f t="shared" si="302"/>
        <v>8419_FZ_TPTotal Hommes_SEXE1</v>
      </c>
      <c r="BF1585">
        <v>1</v>
      </c>
      <c r="BG1585" s="77" t="s">
        <v>345</v>
      </c>
      <c r="BH1585" t="s">
        <v>216</v>
      </c>
      <c r="BI1585" t="s">
        <v>155</v>
      </c>
      <c r="BJ1585" s="61">
        <v>2181.8792474571001</v>
      </c>
      <c r="BK1585" s="61">
        <f t="shared" si="303"/>
        <v>2181.8792474571001</v>
      </c>
    </row>
    <row r="1586" spans="1:63" x14ac:dyDescent="0.35">
      <c r="A1586" t="str">
        <f t="shared" si="298"/>
        <v>8419_Activités des ménages en tant qu'employeurs ; activités indifférenciées des ménages en tant que producteurs de biens et services pour usage propre_2</v>
      </c>
      <c r="B1586" t="str">
        <f>INDEX(PDC!$F$1:$G$40,MATCH('RP2016'!C1586,PDC!F:F,0),MATCH(PDC!$G$1,PDC!$F$1:$G$1,0))</f>
        <v>Activités des ménages en tant qu'employeurs ; activités indifférenciées des ménages en tant que producteurs de biens et services pour usage propre</v>
      </c>
      <c r="C1586" t="s">
        <v>235</v>
      </c>
      <c r="D1586" t="s">
        <v>155</v>
      </c>
      <c r="E1586" t="s">
        <v>200</v>
      </c>
      <c r="F1586" s="58">
        <v>218.966892573031</v>
      </c>
      <c r="G1586">
        <f t="shared" si="304"/>
        <v>218.966892573031</v>
      </c>
      <c r="AC1586" t="str">
        <f t="shared" si="300"/>
        <v>8429_Professeurs, professions scientifiques_1</v>
      </c>
      <c r="AD1586" t="str">
        <f>INDEX(PDC!$I$1:$L$33,MATCH('RP2016'!AF1586,PDC!I:I,0),MATCH(PDC!$K$1,PDC!$I$1:$L$1,0))</f>
        <v>Professeurs, professions scientifiques</v>
      </c>
      <c r="AE1586" t="s">
        <v>199</v>
      </c>
      <c r="AF1586" t="s">
        <v>275</v>
      </c>
      <c r="AG1586" t="s">
        <v>177</v>
      </c>
      <c r="AH1586" s="58">
        <v>24.207363296739199</v>
      </c>
      <c r="AI1586">
        <f t="shared" si="301"/>
        <v>24.207363296739199</v>
      </c>
      <c r="BE1586" t="str">
        <f t="shared" si="302"/>
        <v>8419_GZ_TPTotal Hommes_SEXE1</v>
      </c>
      <c r="BF1586">
        <v>1</v>
      </c>
      <c r="BG1586" s="77" t="s">
        <v>345</v>
      </c>
      <c r="BH1586" t="s">
        <v>217</v>
      </c>
      <c r="BI1586" t="s">
        <v>155</v>
      </c>
      <c r="BJ1586" s="61">
        <v>2364.6112711577998</v>
      </c>
      <c r="BK1586" s="61">
        <f t="shared" si="303"/>
        <v>2364.6112711577998</v>
      </c>
    </row>
    <row r="1587" spans="1:63" x14ac:dyDescent="0.35">
      <c r="A1587" t="str">
        <f t="shared" si="298"/>
        <v>8420_Agriculture, sylviculture et pêche_1</v>
      </c>
      <c r="B1587" t="str">
        <f>INDEX(PDC!$F$1:$G$40,MATCH('RP2016'!C1587,PDC!F:F,0),MATCH(PDC!$G$1,PDC!$F$1:$G$1,0))</f>
        <v>Agriculture, sylviculture et pêche</v>
      </c>
      <c r="C1587" t="s">
        <v>198</v>
      </c>
      <c r="D1587" t="s">
        <v>157</v>
      </c>
      <c r="E1587" t="s">
        <v>199</v>
      </c>
      <c r="F1587" s="58">
        <v>276.39737674368803</v>
      </c>
      <c r="G1587">
        <f t="shared" si="304"/>
        <v>276.39737674368803</v>
      </c>
      <c r="AC1587" t="str">
        <f t="shared" si="300"/>
        <v>8429_Professeurs, professions scientifiques_2</v>
      </c>
      <c r="AD1587" t="str">
        <f>INDEX(PDC!$I$1:$L$33,MATCH('RP2016'!AF1587,PDC!I:I,0),MATCH(PDC!$K$1,PDC!$I$1:$L$1,0))</f>
        <v>Professeurs, professions scientifiques</v>
      </c>
      <c r="AE1587" t="s">
        <v>200</v>
      </c>
      <c r="AF1587" t="s">
        <v>275</v>
      </c>
      <c r="AG1587" t="s">
        <v>177</v>
      </c>
      <c r="AH1587" s="58">
        <v>63.181487400597803</v>
      </c>
      <c r="AI1587">
        <f t="shared" si="301"/>
        <v>63.181487400597803</v>
      </c>
      <c r="BE1587" t="str">
        <f t="shared" si="302"/>
        <v>8419_HZ_TPTotal Hommes_SEXE1</v>
      </c>
      <c r="BF1587">
        <v>1</v>
      </c>
      <c r="BG1587" s="77" t="s">
        <v>345</v>
      </c>
      <c r="BH1587" t="s">
        <v>218</v>
      </c>
      <c r="BI1587" t="s">
        <v>155</v>
      </c>
      <c r="BJ1587" s="61">
        <v>907.17953166831103</v>
      </c>
      <c r="BK1587" s="61">
        <f t="shared" si="303"/>
        <v>907.17953166831103</v>
      </c>
    </row>
    <row r="1588" spans="1:63" x14ac:dyDescent="0.35">
      <c r="A1588" t="str">
        <f t="shared" si="298"/>
        <v>8420_Agriculture, sylviculture et pêche_2</v>
      </c>
      <c r="B1588" t="str">
        <f>INDEX(PDC!$F$1:$G$40,MATCH('RP2016'!C1588,PDC!F:F,0),MATCH(PDC!$G$1,PDC!$F$1:$G$1,0))</f>
        <v>Agriculture, sylviculture et pêche</v>
      </c>
      <c r="C1588" t="s">
        <v>198</v>
      </c>
      <c r="D1588" t="s">
        <v>157</v>
      </c>
      <c r="E1588" t="s">
        <v>200</v>
      </c>
      <c r="F1588" s="58">
        <v>90.141351332901394</v>
      </c>
      <c r="G1588">
        <f t="shared" si="304"/>
        <v>90.141351332901394</v>
      </c>
      <c r="AC1588" t="str">
        <f t="shared" si="300"/>
        <v>8429_Professions de l'information, des arts et des spectacles_1</v>
      </c>
      <c r="AD1588" t="str">
        <f>INDEX(PDC!$I$1:$L$33,MATCH('RP2016'!AF1588,PDC!I:I,0),MATCH(PDC!$K$1,PDC!$I$1:$L$1,0))</f>
        <v>Professions de l'information, des arts et des spectacles</v>
      </c>
      <c r="AE1588" t="s">
        <v>199</v>
      </c>
      <c r="AF1588" t="s">
        <v>276</v>
      </c>
      <c r="AG1588" t="s">
        <v>177</v>
      </c>
      <c r="AH1588" s="58">
        <v>14.9068100358423</v>
      </c>
      <c r="AI1588">
        <f t="shared" si="301"/>
        <v>14.9068100358423</v>
      </c>
      <c r="BE1588" t="str">
        <f t="shared" si="302"/>
        <v>8419_IZ_TPTotal Hommes_SEXE1</v>
      </c>
      <c r="BF1588">
        <v>1</v>
      </c>
      <c r="BG1588" s="77" t="s">
        <v>345</v>
      </c>
      <c r="BH1588" t="s">
        <v>219</v>
      </c>
      <c r="BI1588" t="s">
        <v>155</v>
      </c>
      <c r="BJ1588" s="61">
        <v>450.30251127573399</v>
      </c>
      <c r="BK1588" s="61">
        <f t="shared" si="303"/>
        <v>450.30251127573399</v>
      </c>
    </row>
    <row r="1589" spans="1:63" x14ac:dyDescent="0.35">
      <c r="A1589" t="str">
        <f t="shared" si="298"/>
        <v>8420_Industries extractives _1</v>
      </c>
      <c r="B1589" t="str">
        <f>INDEX(PDC!$F$1:$G$40,MATCH('RP2016'!C1589,PDC!F:F,0),MATCH(PDC!$G$1,PDC!$F$1:$G$1,0))</f>
        <v xml:space="preserve">Industries extractives </v>
      </c>
      <c r="C1589" t="s">
        <v>201</v>
      </c>
      <c r="D1589" t="s">
        <v>157</v>
      </c>
      <c r="E1589" t="s">
        <v>199</v>
      </c>
      <c r="F1589" s="58">
        <v>9.9720876336202693</v>
      </c>
      <c r="G1589">
        <f t="shared" si="304"/>
        <v>9.9720876336202693</v>
      </c>
      <c r="AC1589" t="str">
        <f t="shared" si="300"/>
        <v>8429_Professions de l'information, des arts et des spectacles_2</v>
      </c>
      <c r="AD1589" t="str">
        <f>INDEX(PDC!$I$1:$L$33,MATCH('RP2016'!AF1589,PDC!I:I,0),MATCH(PDC!$K$1,PDC!$I$1:$L$1,0))</f>
        <v>Professions de l'information, des arts et des spectacles</v>
      </c>
      <c r="AE1589" t="s">
        <v>200</v>
      </c>
      <c r="AF1589" t="s">
        <v>276</v>
      </c>
      <c r="AG1589" t="s">
        <v>177</v>
      </c>
      <c r="AH1589" s="58">
        <v>20.2268857778298</v>
      </c>
      <c r="AI1589">
        <f t="shared" si="301"/>
        <v>20.2268857778298</v>
      </c>
      <c r="BE1589" t="str">
        <f t="shared" si="302"/>
        <v>8419_JZ_TPTotal Hommes_SEXE1</v>
      </c>
      <c r="BF1589">
        <v>1</v>
      </c>
      <c r="BG1589" s="77" t="s">
        <v>345</v>
      </c>
      <c r="BH1589" t="s">
        <v>319</v>
      </c>
      <c r="BI1589" t="s">
        <v>155</v>
      </c>
      <c r="BJ1589" s="61">
        <v>249.26074155194499</v>
      </c>
      <c r="BK1589" s="61">
        <f t="shared" si="303"/>
        <v>249.26074155194499</v>
      </c>
    </row>
    <row r="1590" spans="1:63" x14ac:dyDescent="0.35">
      <c r="A1590" t="str">
        <f t="shared" si="298"/>
        <v>8420_Fabrication de denrées alimentaires, de boissons et de produits à base de tabac_1</v>
      </c>
      <c r="B1590" t="str">
        <f>INDEX(PDC!$F$1:$G$40,MATCH('RP2016'!C1590,PDC!F:F,0),MATCH(PDC!$G$1,PDC!$F$1:$G$1,0))</f>
        <v>Fabrication de denrées alimentaires, de boissons et de produits à base de tabac</v>
      </c>
      <c r="C1590" t="s">
        <v>202</v>
      </c>
      <c r="D1590" t="s">
        <v>157</v>
      </c>
      <c r="E1590" t="s">
        <v>199</v>
      </c>
      <c r="F1590" s="58">
        <v>690.38455144470595</v>
      </c>
      <c r="G1590">
        <f t="shared" si="304"/>
        <v>690.38455144470595</v>
      </c>
      <c r="AC1590" t="str">
        <f t="shared" si="300"/>
        <v>8429_Cadres administratifs et commerciaux d'entreprise_1</v>
      </c>
      <c r="AD1590" t="str">
        <f>INDEX(PDC!$I$1:$L$33,MATCH('RP2016'!AF1590,PDC!I:I,0),MATCH(PDC!$K$1,PDC!$I$1:$L$1,0))</f>
        <v>Cadres administratifs et commerciaux d'entreprise</v>
      </c>
      <c r="AE1590" t="s">
        <v>199</v>
      </c>
      <c r="AF1590" t="s">
        <v>277</v>
      </c>
      <c r="AG1590" t="s">
        <v>177</v>
      </c>
      <c r="AH1590" s="58">
        <v>90.556047355508696</v>
      </c>
      <c r="AI1590">
        <f t="shared" si="301"/>
        <v>90.556047355508696</v>
      </c>
      <c r="BE1590" t="str">
        <f t="shared" si="302"/>
        <v>8419_KZ_TPTotal Hommes_SEXE1</v>
      </c>
      <c r="BF1590">
        <v>1</v>
      </c>
      <c r="BG1590" s="77" t="s">
        <v>345</v>
      </c>
      <c r="BH1590" t="s">
        <v>223</v>
      </c>
      <c r="BI1590" t="s">
        <v>155</v>
      </c>
      <c r="BJ1590" s="61">
        <v>261.12837856994099</v>
      </c>
      <c r="BK1590" s="61">
        <f t="shared" si="303"/>
        <v>261.12837856994099</v>
      </c>
    </row>
    <row r="1591" spans="1:63" x14ac:dyDescent="0.35">
      <c r="A1591" t="str">
        <f t="shared" si="298"/>
        <v>8420_Fabrication de denrées alimentaires, de boissons et de produits à base de tabac_2</v>
      </c>
      <c r="B1591" t="str">
        <f>INDEX(PDC!$F$1:$G$40,MATCH('RP2016'!C1591,PDC!F:F,0),MATCH(PDC!$G$1,PDC!$F$1:$G$1,0))</f>
        <v>Fabrication de denrées alimentaires, de boissons et de produits à base de tabac</v>
      </c>
      <c r="C1591" t="s">
        <v>202</v>
      </c>
      <c r="D1591" t="s">
        <v>157</v>
      </c>
      <c r="E1591" t="s">
        <v>200</v>
      </c>
      <c r="F1591" s="58">
        <v>566.96171334640098</v>
      </c>
      <c r="G1591">
        <f t="shared" si="304"/>
        <v>566.96171334640098</v>
      </c>
      <c r="AC1591" t="str">
        <f t="shared" si="300"/>
        <v>8429_Cadres administratifs et commerciaux d'entreprise_2</v>
      </c>
      <c r="AD1591" t="str">
        <f>INDEX(PDC!$I$1:$L$33,MATCH('RP2016'!AF1591,PDC!I:I,0),MATCH(PDC!$K$1,PDC!$I$1:$L$1,0))</f>
        <v>Cadres administratifs et commerciaux d'entreprise</v>
      </c>
      <c r="AE1591" t="s">
        <v>200</v>
      </c>
      <c r="AF1591" t="s">
        <v>277</v>
      </c>
      <c r="AG1591" t="s">
        <v>177</v>
      </c>
      <c r="AH1591" s="58">
        <v>59.974526936482697</v>
      </c>
      <c r="AI1591">
        <f t="shared" si="301"/>
        <v>59.974526936482697</v>
      </c>
      <c r="BE1591" t="str">
        <f t="shared" si="302"/>
        <v>8419_LZ_TPTotal Hommes_SEXE1</v>
      </c>
      <c r="BF1591">
        <v>1</v>
      </c>
      <c r="BG1591" s="77" t="s">
        <v>345</v>
      </c>
      <c r="BH1591" t="s">
        <v>224</v>
      </c>
      <c r="BI1591" t="s">
        <v>155</v>
      </c>
      <c r="BJ1591" s="61">
        <v>106.799339570488</v>
      </c>
      <c r="BK1591" s="61">
        <f t="shared" si="303"/>
        <v>106.799339570488</v>
      </c>
    </row>
    <row r="1592" spans="1:63" x14ac:dyDescent="0.35">
      <c r="A1592" t="str">
        <f t="shared" si="298"/>
        <v>8420_Fabrication de textiles, industries de l'habillement, industrie du cuir et de la chaussure_1</v>
      </c>
      <c r="B1592" t="str">
        <f>INDEX(PDC!$F$1:$G$40,MATCH('RP2016'!C1592,PDC!F:F,0),MATCH(PDC!$G$1,PDC!$F$1:$G$1,0))</f>
        <v>Fabrication de textiles, industries de l'habillement, industrie du cuir et de la chaussure</v>
      </c>
      <c r="C1592" t="s">
        <v>203</v>
      </c>
      <c r="D1592" t="s">
        <v>157</v>
      </c>
      <c r="E1592" t="s">
        <v>199</v>
      </c>
      <c r="F1592" s="58">
        <v>433.55050587437</v>
      </c>
      <c r="G1592">
        <f t="shared" si="304"/>
        <v>433.55050587437</v>
      </c>
      <c r="AC1592" t="str">
        <f t="shared" si="300"/>
        <v>8429_Ingénieurs et cadres techniques d'entreprise_1</v>
      </c>
      <c r="AD1592" t="str">
        <f>INDEX(PDC!$I$1:$L$33,MATCH('RP2016'!AF1592,PDC!I:I,0),MATCH(PDC!$K$1,PDC!$I$1:$L$1,0))</f>
        <v>Ingénieurs et cadres techniques d'entreprise</v>
      </c>
      <c r="AE1592" t="s">
        <v>199</v>
      </c>
      <c r="AF1592" t="s">
        <v>101</v>
      </c>
      <c r="AG1592" t="s">
        <v>177</v>
      </c>
      <c r="AH1592" s="58">
        <v>66.876560754154795</v>
      </c>
      <c r="AI1592">
        <f t="shared" si="301"/>
        <v>66.876560754154795</v>
      </c>
      <c r="BE1592" t="str">
        <f t="shared" si="302"/>
        <v>8419_MN_TPTotal Hommes_SEXE1</v>
      </c>
      <c r="BF1592">
        <v>1</v>
      </c>
      <c r="BG1592" s="77" t="s">
        <v>345</v>
      </c>
      <c r="BH1592" t="s">
        <v>320</v>
      </c>
      <c r="BI1592" t="s">
        <v>155</v>
      </c>
      <c r="BJ1592" s="61">
        <v>1002.45684837096</v>
      </c>
      <c r="BK1592" s="61">
        <f t="shared" si="303"/>
        <v>1002.45684837096</v>
      </c>
    </row>
    <row r="1593" spans="1:63" x14ac:dyDescent="0.35">
      <c r="A1593" t="str">
        <f t="shared" si="298"/>
        <v>8420_Fabrication de textiles, industries de l'habillement, industrie du cuir et de la chaussure_2</v>
      </c>
      <c r="B1593" t="str">
        <f>INDEX(PDC!$F$1:$G$40,MATCH('RP2016'!C1593,PDC!F:F,0),MATCH(PDC!$G$1,PDC!$F$1:$G$1,0))</f>
        <v>Fabrication de textiles, industries de l'habillement, industrie du cuir et de la chaussure</v>
      </c>
      <c r="C1593" t="s">
        <v>203</v>
      </c>
      <c r="D1593" t="s">
        <v>157</v>
      </c>
      <c r="E1593" t="s">
        <v>200</v>
      </c>
      <c r="F1593" s="58">
        <v>459.28692974750999</v>
      </c>
      <c r="G1593">
        <f t="shared" si="304"/>
        <v>459.28692974750999</v>
      </c>
      <c r="AC1593" t="str">
        <f t="shared" si="300"/>
        <v>8429_Ingénieurs et cadres techniques d'entreprise_2</v>
      </c>
      <c r="AD1593" t="str">
        <f>INDEX(PDC!$I$1:$L$33,MATCH('RP2016'!AF1593,PDC!I:I,0),MATCH(PDC!$K$1,PDC!$I$1:$L$1,0))</f>
        <v>Ingénieurs et cadres techniques d'entreprise</v>
      </c>
      <c r="AE1593" t="s">
        <v>200</v>
      </c>
      <c r="AF1593" t="s">
        <v>101</v>
      </c>
      <c r="AG1593" t="s">
        <v>177</v>
      </c>
      <c r="AH1593" s="58">
        <v>9.8212948660003292</v>
      </c>
      <c r="AI1593">
        <f t="shared" si="301"/>
        <v>9.8212948660003292</v>
      </c>
      <c r="BE1593" t="str">
        <f t="shared" si="302"/>
        <v>8419_OQ_TPTotal Hommes_SEXE1</v>
      </c>
      <c r="BF1593">
        <v>1</v>
      </c>
      <c r="BG1593" s="77" t="s">
        <v>345</v>
      </c>
      <c r="BH1593" t="s">
        <v>321</v>
      </c>
      <c r="BI1593" t="s">
        <v>155</v>
      </c>
      <c r="BJ1593" s="61">
        <v>2445.1777710190099</v>
      </c>
      <c r="BK1593" s="61">
        <f t="shared" si="303"/>
        <v>2445.1777710190099</v>
      </c>
    </row>
    <row r="1594" spans="1:63" x14ac:dyDescent="0.35">
      <c r="A1594" t="str">
        <f t="shared" si="298"/>
        <v>8420_Travail du bois, industries du papier et imprimerie _1</v>
      </c>
      <c r="B1594" t="str">
        <f>INDEX(PDC!$F$1:$G$40,MATCH('RP2016'!C1594,PDC!F:F,0),MATCH(PDC!$G$1,PDC!$F$1:$G$1,0))</f>
        <v xml:space="preserve">Travail du bois, industries du papier et imprimerie </v>
      </c>
      <c r="C1594" t="s">
        <v>204</v>
      </c>
      <c r="D1594" t="s">
        <v>157</v>
      </c>
      <c r="E1594" t="s">
        <v>199</v>
      </c>
      <c r="F1594" s="58">
        <v>339.15413308933302</v>
      </c>
      <c r="G1594">
        <f t="shared" si="304"/>
        <v>339.15413308933302</v>
      </c>
      <c r="AC1594" t="str">
        <f t="shared" si="300"/>
        <v>8429_Professeurs des écoles, instituteurs et assimilés_1</v>
      </c>
      <c r="AD1594" t="str">
        <f>INDEX(PDC!$I$1:$L$33,MATCH('RP2016'!AF1594,PDC!I:I,0),MATCH(PDC!$K$1,PDC!$I$1:$L$1,0))</f>
        <v>Professeurs des écoles, instituteurs et assimilés</v>
      </c>
      <c r="AE1594" t="s">
        <v>199</v>
      </c>
      <c r="AF1594" t="s">
        <v>103</v>
      </c>
      <c r="AG1594" t="s">
        <v>177</v>
      </c>
      <c r="AH1594" s="58">
        <v>100.31661935067299</v>
      </c>
      <c r="AI1594">
        <f t="shared" si="301"/>
        <v>100.31661935067299</v>
      </c>
      <c r="BE1594" t="str">
        <f t="shared" si="302"/>
        <v>8419_RU_TPTotal Hommes_SEXE1</v>
      </c>
      <c r="BF1594">
        <v>1</v>
      </c>
      <c r="BG1594" s="77" t="s">
        <v>345</v>
      </c>
      <c r="BH1594" t="s">
        <v>322</v>
      </c>
      <c r="BI1594" t="s">
        <v>155</v>
      </c>
      <c r="BJ1594" s="61">
        <v>553.75139994239896</v>
      </c>
      <c r="BK1594" s="61">
        <f t="shared" si="303"/>
        <v>553.75139994239896</v>
      </c>
    </row>
    <row r="1595" spans="1:63" x14ac:dyDescent="0.35">
      <c r="A1595" t="str">
        <f t="shared" si="298"/>
        <v>8420_Travail du bois, industries du papier et imprimerie _2</v>
      </c>
      <c r="B1595" t="str">
        <f>INDEX(PDC!$F$1:$G$40,MATCH('RP2016'!C1595,PDC!F:F,0),MATCH(PDC!$G$1,PDC!$F$1:$G$1,0))</f>
        <v xml:space="preserve">Travail du bois, industries du papier et imprimerie </v>
      </c>
      <c r="C1595" t="s">
        <v>204</v>
      </c>
      <c r="D1595" t="s">
        <v>157</v>
      </c>
      <c r="E1595" t="s">
        <v>200</v>
      </c>
      <c r="F1595" s="58">
        <v>65.562006094840299</v>
      </c>
      <c r="G1595">
        <f t="shared" si="304"/>
        <v>65.562006094840299</v>
      </c>
      <c r="AC1595" t="str">
        <f t="shared" si="300"/>
        <v>8429_Professeurs des écoles, instituteurs et assimilés_2</v>
      </c>
      <c r="AD1595" t="str">
        <f>INDEX(PDC!$I$1:$L$33,MATCH('RP2016'!AF1595,PDC!I:I,0),MATCH(PDC!$K$1,PDC!$I$1:$L$1,0))</f>
        <v>Professeurs des écoles, instituteurs et assimilés</v>
      </c>
      <c r="AE1595" t="s">
        <v>200</v>
      </c>
      <c r="AF1595" t="s">
        <v>103</v>
      </c>
      <c r="AG1595" t="s">
        <v>177</v>
      </c>
      <c r="AH1595" s="58">
        <v>114.865740061678</v>
      </c>
      <c r="AI1595">
        <f t="shared" si="301"/>
        <v>114.865740061678</v>
      </c>
      <c r="BE1595" t="str">
        <f t="shared" si="302"/>
        <v>8420_AZ_TPTotal Hommes_SEXE1</v>
      </c>
      <c r="BF1595">
        <v>1</v>
      </c>
      <c r="BG1595" s="77" t="s">
        <v>345</v>
      </c>
      <c r="BH1595" t="s">
        <v>198</v>
      </c>
      <c r="BI1595" t="s">
        <v>157</v>
      </c>
      <c r="BJ1595" s="61">
        <v>276.39737674368803</v>
      </c>
      <c r="BK1595" s="61">
        <f t="shared" si="303"/>
        <v>276.39737674368803</v>
      </c>
    </row>
    <row r="1596" spans="1:63" x14ac:dyDescent="0.35">
      <c r="A1596" t="str">
        <f t="shared" si="298"/>
        <v>8420_Industrie chimique_1</v>
      </c>
      <c r="B1596" t="str">
        <f>INDEX(PDC!$F$1:$G$40,MATCH('RP2016'!C1596,PDC!F:F,0),MATCH(PDC!$G$1,PDC!$F$1:$G$1,0))</f>
        <v>Industrie chimique</v>
      </c>
      <c r="C1596" t="s">
        <v>205</v>
      </c>
      <c r="D1596" t="s">
        <v>157</v>
      </c>
      <c r="E1596" t="s">
        <v>199</v>
      </c>
      <c r="F1596" s="58">
        <v>114.627723698032</v>
      </c>
      <c r="G1596">
        <f t="shared" si="304"/>
        <v>114.627723698032</v>
      </c>
      <c r="AC1596" t="str">
        <f t="shared" si="300"/>
        <v>8429_Professions intermédiaires de la santé et du travail social_1</v>
      </c>
      <c r="AD1596" t="str">
        <f>INDEX(PDC!$I$1:$L$33,MATCH('RP2016'!AF1596,PDC!I:I,0),MATCH(PDC!$K$1,PDC!$I$1:$L$1,0))</f>
        <v>Professions intermédiaires de la santé et du travail social</v>
      </c>
      <c r="AE1596" t="s">
        <v>199</v>
      </c>
      <c r="AF1596" t="s">
        <v>105</v>
      </c>
      <c r="AG1596" t="s">
        <v>177</v>
      </c>
      <c r="AH1596" s="58">
        <v>60.775462173071098</v>
      </c>
      <c r="AI1596">
        <f t="shared" si="301"/>
        <v>60.775462173071098</v>
      </c>
      <c r="BE1596" t="str">
        <f t="shared" si="302"/>
        <v>8420_C1_TPTotal Hommes_SEXE1</v>
      </c>
      <c r="BF1596">
        <v>1</v>
      </c>
      <c r="BG1596" s="77" t="s">
        <v>345</v>
      </c>
      <c r="BH1596" t="s">
        <v>314</v>
      </c>
      <c r="BI1596" t="s">
        <v>157</v>
      </c>
      <c r="BJ1596" s="61">
        <v>690.38455144470595</v>
      </c>
      <c r="BK1596" s="61">
        <f t="shared" si="303"/>
        <v>690.38455144470595</v>
      </c>
    </row>
    <row r="1597" spans="1:63" x14ac:dyDescent="0.35">
      <c r="A1597" t="str">
        <f t="shared" si="298"/>
        <v>8420_Industrie chimique_2</v>
      </c>
      <c r="B1597" t="str">
        <f>INDEX(PDC!$F$1:$G$40,MATCH('RP2016'!C1597,PDC!F:F,0),MATCH(PDC!$G$1,PDC!$F$1:$G$1,0))</f>
        <v>Industrie chimique</v>
      </c>
      <c r="C1597" t="s">
        <v>205</v>
      </c>
      <c r="D1597" t="s">
        <v>157</v>
      </c>
      <c r="E1597" t="s">
        <v>200</v>
      </c>
      <c r="F1597" s="58">
        <v>44.507825987595602</v>
      </c>
      <c r="G1597">
        <f t="shared" si="304"/>
        <v>44.507825987595602</v>
      </c>
      <c r="AC1597" t="str">
        <f t="shared" si="300"/>
        <v>8429_Professions intermédiaires de la santé et du travail social_2</v>
      </c>
      <c r="AD1597" t="str">
        <f>INDEX(PDC!$I$1:$L$33,MATCH('RP2016'!AF1597,PDC!I:I,0),MATCH(PDC!$K$1,PDC!$I$1:$L$1,0))</f>
        <v>Professions intermédiaires de la santé et du travail social</v>
      </c>
      <c r="AE1597" t="s">
        <v>200</v>
      </c>
      <c r="AF1597" t="s">
        <v>105</v>
      </c>
      <c r="AG1597" t="s">
        <v>177</v>
      </c>
      <c r="AH1597" s="58">
        <v>209.174216758472</v>
      </c>
      <c r="AI1597">
        <f t="shared" si="301"/>
        <v>209.174216758472</v>
      </c>
      <c r="BE1597" t="str">
        <f t="shared" si="302"/>
        <v>8420_C3_TPTotal Hommes_SEXE1</v>
      </c>
      <c r="BF1597">
        <v>1</v>
      </c>
      <c r="BG1597" s="77" t="s">
        <v>345</v>
      </c>
      <c r="BH1597" t="s">
        <v>315</v>
      </c>
      <c r="BI1597" t="s">
        <v>157</v>
      </c>
      <c r="BJ1597" s="61">
        <v>407.82262166021798</v>
      </c>
      <c r="BK1597" s="61">
        <f t="shared" si="303"/>
        <v>407.82262166021798</v>
      </c>
    </row>
    <row r="1598" spans="1:63" x14ac:dyDescent="0.35">
      <c r="A1598" t="str">
        <f t="shared" si="298"/>
        <v>8420_Fabrication de produits en caoutchouc et en plastique ainsi que d'autres produits minéraux non métalliques_1</v>
      </c>
      <c r="B1598" t="str">
        <f>INDEX(PDC!$F$1:$G$40,MATCH('RP2016'!C1598,PDC!F:F,0),MATCH(PDC!$G$1,PDC!$F$1:$G$1,0))</f>
        <v>Fabrication de produits en caoutchouc et en plastique ainsi que d'autres produits minéraux non métalliques</v>
      </c>
      <c r="C1598" t="s">
        <v>207</v>
      </c>
      <c r="D1598" t="s">
        <v>157</v>
      </c>
      <c r="E1598" t="s">
        <v>199</v>
      </c>
      <c r="F1598" s="58">
        <v>1588.3047619901399</v>
      </c>
      <c r="G1598">
        <f t="shared" si="304"/>
        <v>1588.3047619901399</v>
      </c>
      <c r="AC1598" t="str">
        <f t="shared" si="300"/>
        <v>8429_Clergé, religieux_1</v>
      </c>
      <c r="AD1598" t="str">
        <f>INDEX(PDC!$I$1:$L$33,MATCH('RP2016'!AF1598,PDC!I:I,0),MATCH(PDC!$K$1,PDC!$I$1:$L$1,0))</f>
        <v>Clergé, religieux</v>
      </c>
      <c r="AE1598" t="s">
        <v>199</v>
      </c>
      <c r="AF1598" t="s">
        <v>292</v>
      </c>
      <c r="AG1598" t="s">
        <v>177</v>
      </c>
      <c r="AH1598" s="58">
        <v>15.1022436331597</v>
      </c>
      <c r="AI1598">
        <f t="shared" si="301"/>
        <v>15.1022436331597</v>
      </c>
      <c r="BE1598" t="str">
        <f t="shared" si="302"/>
        <v>8420_C4_TPTotal Hommes_SEXE1</v>
      </c>
      <c r="BF1598">
        <v>1</v>
      </c>
      <c r="BG1598" s="77" t="s">
        <v>345</v>
      </c>
      <c r="BH1598" t="s">
        <v>316</v>
      </c>
      <c r="BI1598" t="s">
        <v>157</v>
      </c>
      <c r="BJ1598" s="61">
        <v>108.679699870832</v>
      </c>
      <c r="BK1598" s="61">
        <f t="shared" si="303"/>
        <v>108.679699870832</v>
      </c>
    </row>
    <row r="1599" spans="1:63" x14ac:dyDescent="0.35">
      <c r="A1599" t="str">
        <f t="shared" si="298"/>
        <v>8420_Fabrication de produits en caoutchouc et en plastique ainsi que d'autres produits minéraux non métalliques_2</v>
      </c>
      <c r="B1599" t="str">
        <f>INDEX(PDC!$F$1:$G$40,MATCH('RP2016'!C1599,PDC!F:F,0),MATCH(PDC!$G$1,PDC!$F$1:$G$1,0))</f>
        <v>Fabrication de produits en caoutchouc et en plastique ainsi que d'autres produits minéraux non métalliques</v>
      </c>
      <c r="C1599" t="s">
        <v>207</v>
      </c>
      <c r="D1599" t="s">
        <v>157</v>
      </c>
      <c r="E1599" t="s">
        <v>200</v>
      </c>
      <c r="F1599" s="58">
        <v>490.28700714870598</v>
      </c>
      <c r="G1599">
        <f t="shared" si="304"/>
        <v>490.28700714870598</v>
      </c>
      <c r="AC1599" t="str">
        <f t="shared" si="300"/>
        <v>8429_Clergé, religieux_2</v>
      </c>
      <c r="AD1599" t="str">
        <f>INDEX(PDC!$I$1:$L$33,MATCH('RP2016'!AF1599,PDC!I:I,0),MATCH(PDC!$K$1,PDC!$I$1:$L$1,0))</f>
        <v>Clergé, religieux</v>
      </c>
      <c r="AE1599" t="s">
        <v>200</v>
      </c>
      <c r="AF1599" t="s">
        <v>292</v>
      </c>
      <c r="AG1599" t="s">
        <v>177</v>
      </c>
      <c r="AH1599" s="58">
        <v>12.7768586437042</v>
      </c>
      <c r="AI1599">
        <f t="shared" si="301"/>
        <v>12.7768586437042</v>
      </c>
      <c r="BE1599" t="str">
        <f t="shared" si="302"/>
        <v>8420_C5_TPTotal Hommes_SEXE1</v>
      </c>
      <c r="BF1599">
        <v>1</v>
      </c>
      <c r="BG1599" s="77" t="s">
        <v>345</v>
      </c>
      <c r="BH1599" t="s">
        <v>317</v>
      </c>
      <c r="BI1599" t="s">
        <v>157</v>
      </c>
      <c r="BJ1599" s="61">
        <v>3603.70103628783</v>
      </c>
      <c r="BK1599" s="61">
        <f t="shared" si="303"/>
        <v>3603.70103628783</v>
      </c>
    </row>
    <row r="1600" spans="1:63" x14ac:dyDescent="0.35">
      <c r="A1600" t="str">
        <f t="shared" si="298"/>
        <v>8420_Métallurgie et fabrication de produits métalliques à l'exception des machines et des équipements_1</v>
      </c>
      <c r="B1600" t="str">
        <f>INDEX(PDC!$F$1:$G$40,MATCH('RP2016'!C1600,PDC!F:F,0),MATCH(PDC!$G$1,PDC!$F$1:$G$1,0))</f>
        <v>Métallurgie et fabrication de produits métalliques à l'exception des machines et des équipements</v>
      </c>
      <c r="C1600" t="s">
        <v>208</v>
      </c>
      <c r="D1600" t="s">
        <v>157</v>
      </c>
      <c r="E1600" t="s">
        <v>199</v>
      </c>
      <c r="F1600" s="58">
        <v>777.701757500089</v>
      </c>
      <c r="G1600">
        <f t="shared" si="304"/>
        <v>777.701757500089</v>
      </c>
      <c r="AC1600" t="str">
        <f t="shared" si="300"/>
        <v>8429_Professions intermédiaires administratives de la Fonction Publique_1</v>
      </c>
      <c r="AD1600" t="str">
        <f>INDEX(PDC!$I$1:$L$33,MATCH('RP2016'!AF1600,PDC!I:I,0),MATCH(PDC!$K$1,PDC!$I$1:$L$1,0))</f>
        <v>Professions intermédiaires administratives de la Fonction Publique</v>
      </c>
      <c r="AE1600" t="s">
        <v>199</v>
      </c>
      <c r="AF1600" t="s">
        <v>278</v>
      </c>
      <c r="AG1600" t="s">
        <v>177</v>
      </c>
      <c r="AH1600" s="58">
        <v>15.3080362688983</v>
      </c>
      <c r="AI1600">
        <f t="shared" si="301"/>
        <v>15.3080362688983</v>
      </c>
      <c r="BE1600" t="str">
        <f t="shared" si="302"/>
        <v>8420_DE_TPTotal Hommes_SEXE1</v>
      </c>
      <c r="BF1600">
        <v>1</v>
      </c>
      <c r="BG1600" s="77" t="s">
        <v>345</v>
      </c>
      <c r="BH1600" t="s">
        <v>318</v>
      </c>
      <c r="BI1600" t="s">
        <v>157</v>
      </c>
      <c r="BJ1600" s="61">
        <v>244.80242373286899</v>
      </c>
      <c r="BK1600" s="61">
        <f t="shared" si="303"/>
        <v>244.80242373286899</v>
      </c>
    </row>
    <row r="1601" spans="1:63" x14ac:dyDescent="0.35">
      <c r="A1601" t="str">
        <f t="shared" si="298"/>
        <v>8420_Métallurgie et fabrication de produits métalliques à l'exception des machines et des équipements_2</v>
      </c>
      <c r="B1601" t="str">
        <f>INDEX(PDC!$F$1:$G$40,MATCH('RP2016'!C1601,PDC!F:F,0),MATCH(PDC!$G$1,PDC!$F$1:$G$1,0))</f>
        <v>Métallurgie et fabrication de produits métalliques à l'exception des machines et des équipements</v>
      </c>
      <c r="C1601" t="s">
        <v>208</v>
      </c>
      <c r="D1601" t="s">
        <v>157</v>
      </c>
      <c r="E1601" t="s">
        <v>200</v>
      </c>
      <c r="F1601" s="58">
        <v>207.05214239559601</v>
      </c>
      <c r="G1601">
        <f t="shared" si="304"/>
        <v>207.05214239559601</v>
      </c>
      <c r="AC1601" t="str">
        <f t="shared" si="300"/>
        <v>8429_Professions intermédiaires administratives de la Fonction Publique_2</v>
      </c>
      <c r="AD1601" t="str">
        <f>INDEX(PDC!$I$1:$L$33,MATCH('RP2016'!AF1601,PDC!I:I,0),MATCH(PDC!$K$1,PDC!$I$1:$L$1,0))</f>
        <v>Professions intermédiaires administratives de la Fonction Publique</v>
      </c>
      <c r="AE1601" t="s">
        <v>200</v>
      </c>
      <c r="AF1601" t="s">
        <v>278</v>
      </c>
      <c r="AG1601" t="s">
        <v>177</v>
      </c>
      <c r="AH1601" s="58">
        <v>39.855611698173398</v>
      </c>
      <c r="AI1601">
        <f t="shared" si="301"/>
        <v>39.855611698173398</v>
      </c>
      <c r="BE1601" t="str">
        <f t="shared" si="302"/>
        <v>8420_FZ_TPTotal Hommes_SEXE1</v>
      </c>
      <c r="BF1601">
        <v>1</v>
      </c>
      <c r="BG1601" s="77" t="s">
        <v>345</v>
      </c>
      <c r="BH1601" t="s">
        <v>216</v>
      </c>
      <c r="BI1601" t="s">
        <v>157</v>
      </c>
      <c r="BJ1601" s="61">
        <v>1618.7870282367101</v>
      </c>
      <c r="BK1601" s="61">
        <f t="shared" si="303"/>
        <v>1618.7870282367101</v>
      </c>
    </row>
    <row r="1602" spans="1:63" x14ac:dyDescent="0.35">
      <c r="A1602" t="str">
        <f t="shared" si="298"/>
        <v>8420_Fabrication de produits informatiques, électroniques et optiques_1</v>
      </c>
      <c r="B1602" t="str">
        <f>INDEX(PDC!$F$1:$G$40,MATCH('RP2016'!C1602,PDC!F:F,0),MATCH(PDC!$G$1,PDC!$F$1:$G$1,0))</f>
        <v>Fabrication de produits informatiques, électroniques et optiques</v>
      </c>
      <c r="C1602" t="s">
        <v>209</v>
      </c>
      <c r="D1602" t="s">
        <v>157</v>
      </c>
      <c r="E1602" t="s">
        <v>199</v>
      </c>
      <c r="F1602" s="58">
        <v>132.98896434495899</v>
      </c>
      <c r="G1602">
        <f t="shared" si="304"/>
        <v>132.98896434495899</v>
      </c>
      <c r="AC1602" t="str">
        <f t="shared" si="300"/>
        <v>8429_Professions intermédiaires administratives et commerciales des entreprises_1</v>
      </c>
      <c r="AD1602" t="str">
        <f>INDEX(PDC!$I$1:$L$33,MATCH('RP2016'!AF1602,PDC!I:I,0),MATCH(PDC!$K$1,PDC!$I$1:$L$1,0))</f>
        <v>Professions intermédiaires administratives et commerciales des entreprises</v>
      </c>
      <c r="AE1602" t="s">
        <v>199</v>
      </c>
      <c r="AF1602" t="s">
        <v>279</v>
      </c>
      <c r="AG1602" t="s">
        <v>177</v>
      </c>
      <c r="AH1602" s="58">
        <v>255.18722191617101</v>
      </c>
      <c r="AI1602">
        <f t="shared" si="301"/>
        <v>255.18722191617101</v>
      </c>
      <c r="BE1602" t="str">
        <f t="shared" si="302"/>
        <v>8420_GZ_TPTotal Hommes_SEXE1</v>
      </c>
      <c r="BF1602">
        <v>1</v>
      </c>
      <c r="BG1602" s="77" t="s">
        <v>345</v>
      </c>
      <c r="BH1602" t="s">
        <v>217</v>
      </c>
      <c r="BI1602" t="s">
        <v>157</v>
      </c>
      <c r="BJ1602" s="61">
        <v>1101.25639057083</v>
      </c>
      <c r="BK1602" s="61">
        <f t="shared" si="303"/>
        <v>1101.25639057083</v>
      </c>
    </row>
    <row r="1603" spans="1:63" x14ac:dyDescent="0.35">
      <c r="A1603" t="str">
        <f t="shared" si="298"/>
        <v>8420_Fabrication de produits informatiques, électroniques et optiques_2</v>
      </c>
      <c r="B1603" t="str">
        <f>INDEX(PDC!$F$1:$G$40,MATCH('RP2016'!C1603,PDC!F:F,0),MATCH(PDC!$G$1,PDC!$F$1:$G$1,0))</f>
        <v>Fabrication de produits informatiques, électroniques et optiques</v>
      </c>
      <c r="C1603" t="s">
        <v>209</v>
      </c>
      <c r="D1603" t="s">
        <v>157</v>
      </c>
      <c r="E1603" t="s">
        <v>200</v>
      </c>
      <c r="F1603" s="58">
        <v>105.608302260805</v>
      </c>
      <c r="G1603">
        <f t="shared" si="304"/>
        <v>105.608302260805</v>
      </c>
      <c r="AC1603" t="str">
        <f t="shared" si="300"/>
        <v>8429_Professions intermédiaires administratives et commerciales des entreprises_2</v>
      </c>
      <c r="AD1603" t="str">
        <f>INDEX(PDC!$I$1:$L$33,MATCH('RP2016'!AF1603,PDC!I:I,0),MATCH(PDC!$K$1,PDC!$I$1:$L$1,0))</f>
        <v>Professions intermédiaires administratives et commerciales des entreprises</v>
      </c>
      <c r="AE1603" t="s">
        <v>200</v>
      </c>
      <c r="AF1603" t="s">
        <v>279</v>
      </c>
      <c r="AG1603" t="s">
        <v>177</v>
      </c>
      <c r="AH1603" s="58">
        <v>211.689315912778</v>
      </c>
      <c r="AI1603">
        <f t="shared" si="301"/>
        <v>211.689315912778</v>
      </c>
      <c r="BE1603" t="str">
        <f t="shared" si="302"/>
        <v>8420_HZ_TPTotal Hommes_SEXE1</v>
      </c>
      <c r="BF1603">
        <v>1</v>
      </c>
      <c r="BG1603" s="77" t="s">
        <v>345</v>
      </c>
      <c r="BH1603" t="s">
        <v>218</v>
      </c>
      <c r="BI1603" t="s">
        <v>157</v>
      </c>
      <c r="BJ1603" s="61">
        <v>458.60960646096601</v>
      </c>
      <c r="BK1603" s="61">
        <f t="shared" si="303"/>
        <v>458.60960646096601</v>
      </c>
    </row>
    <row r="1604" spans="1:63" x14ac:dyDescent="0.35">
      <c r="A1604" t="str">
        <f t="shared" ref="A1604:A1667" si="305">D1604&amp;"_"&amp;B1604&amp;"_"&amp;E1604</f>
        <v>8420_Fabrication d'équipements électriques_1</v>
      </c>
      <c r="B1604" t="str">
        <f>INDEX(PDC!$F$1:$G$40,MATCH('RP2016'!C1604,PDC!F:F,0),MATCH(PDC!$G$1,PDC!$F$1:$G$1,0))</f>
        <v>Fabrication d'équipements électriques</v>
      </c>
      <c r="C1604" t="s">
        <v>210</v>
      </c>
      <c r="D1604" t="s">
        <v>157</v>
      </c>
      <c r="E1604" t="s">
        <v>199</v>
      </c>
      <c r="F1604" s="58">
        <v>74.9044129457493</v>
      </c>
      <c r="G1604">
        <f t="shared" ref="G1604:G1634" si="306">F1604</f>
        <v>74.9044129457493</v>
      </c>
      <c r="AC1604" t="str">
        <f t="shared" si="300"/>
        <v>8429_Techniciens_1</v>
      </c>
      <c r="AD1604" t="str">
        <f>INDEX(PDC!$I$1:$L$33,MATCH('RP2016'!AF1604,PDC!I:I,0),MATCH(PDC!$K$1,PDC!$I$1:$L$1,0))</f>
        <v>Techniciens</v>
      </c>
      <c r="AE1604" t="s">
        <v>199</v>
      </c>
      <c r="AF1604" t="s">
        <v>280</v>
      </c>
      <c r="AG1604" t="s">
        <v>177</v>
      </c>
      <c r="AH1604" s="58">
        <v>260.54086047819197</v>
      </c>
      <c r="AI1604">
        <f t="shared" si="301"/>
        <v>260.54086047819197</v>
      </c>
      <c r="BE1604" t="str">
        <f t="shared" si="302"/>
        <v>8420_IZ_TPTotal Hommes_SEXE1</v>
      </c>
      <c r="BF1604">
        <v>1</v>
      </c>
      <c r="BG1604" s="77" t="s">
        <v>345</v>
      </c>
      <c r="BH1604" t="s">
        <v>219</v>
      </c>
      <c r="BI1604" t="s">
        <v>157</v>
      </c>
      <c r="BJ1604" s="61">
        <v>172.91143077248901</v>
      </c>
      <c r="BK1604" s="61">
        <f t="shared" si="303"/>
        <v>172.91143077248901</v>
      </c>
    </row>
    <row r="1605" spans="1:63" x14ac:dyDescent="0.35">
      <c r="A1605" t="str">
        <f t="shared" si="305"/>
        <v>8420_Fabrication d'équipements électriques_2</v>
      </c>
      <c r="B1605" t="str">
        <f>INDEX(PDC!$F$1:$G$40,MATCH('RP2016'!C1605,PDC!F:F,0),MATCH(PDC!$G$1,PDC!$F$1:$G$1,0))</f>
        <v>Fabrication d'équipements électriques</v>
      </c>
      <c r="C1605" t="s">
        <v>210</v>
      </c>
      <c r="D1605" t="s">
        <v>157</v>
      </c>
      <c r="E1605" t="s">
        <v>200</v>
      </c>
      <c r="F1605" s="58">
        <v>44.957541413963497</v>
      </c>
      <c r="G1605">
        <f t="shared" si="306"/>
        <v>44.957541413963497</v>
      </c>
      <c r="AC1605" t="str">
        <f t="shared" ref="AC1605:AC1668" si="307">AG1605&amp;"_"&amp;AD1605&amp;"_"&amp;AE1605</f>
        <v>8429_Techniciens_2</v>
      </c>
      <c r="AD1605" t="str">
        <f>INDEX(PDC!$I$1:$L$33,MATCH('RP2016'!AF1605,PDC!I:I,0),MATCH(PDC!$K$1,PDC!$I$1:$L$1,0))</f>
        <v>Techniciens</v>
      </c>
      <c r="AE1605" t="s">
        <v>200</v>
      </c>
      <c r="AF1605" t="s">
        <v>280</v>
      </c>
      <c r="AG1605" t="s">
        <v>177</v>
      </c>
      <c r="AH1605" s="58">
        <v>55.1397142903824</v>
      </c>
      <c r="AI1605">
        <f t="shared" ref="AI1605:AI1668" si="308">IF(AH1605&lt;5,"(s)",AH1605)</f>
        <v>55.1397142903824</v>
      </c>
      <c r="BE1605" t="str">
        <f t="shared" ref="BE1605:BE1668" si="309">BI1605&amp;"_"&amp;BH1605&amp;"_TP"&amp;BG1605&amp;"_SEXE"&amp;BF1605</f>
        <v>8420_JZ_TPTotal Hommes_SEXE1</v>
      </c>
      <c r="BF1605">
        <v>1</v>
      </c>
      <c r="BG1605" s="77" t="s">
        <v>345</v>
      </c>
      <c r="BH1605" t="s">
        <v>319</v>
      </c>
      <c r="BI1605" t="s">
        <v>157</v>
      </c>
      <c r="BJ1605" s="61">
        <v>88.839549207178607</v>
      </c>
      <c r="BK1605" s="61">
        <f t="shared" ref="BK1605:BK1668" si="310">IF(BJ1605&lt;5,"(s)",BJ1605)</f>
        <v>88.839549207178607</v>
      </c>
    </row>
    <row r="1606" spans="1:63" x14ac:dyDescent="0.35">
      <c r="A1606" t="str">
        <f t="shared" si="305"/>
        <v>8420_Fabrication de machines et équipements n.c.a._1</v>
      </c>
      <c r="B1606" t="str">
        <f>INDEX(PDC!$F$1:$G$40,MATCH('RP2016'!C1606,PDC!F:F,0),MATCH(PDC!$G$1,PDC!$F$1:$G$1,0))</f>
        <v>Fabrication de machines et équipements n.c.a.</v>
      </c>
      <c r="C1606" t="s">
        <v>211</v>
      </c>
      <c r="D1606" t="s">
        <v>157</v>
      </c>
      <c r="E1606" t="s">
        <v>199</v>
      </c>
      <c r="F1606" s="58">
        <v>199.92924436951</v>
      </c>
      <c r="G1606">
        <f t="shared" si="306"/>
        <v>199.92924436951</v>
      </c>
      <c r="AC1606" t="str">
        <f t="shared" si="307"/>
        <v>8429_Contremaîtres, agents de maîtrise_1</v>
      </c>
      <c r="AD1606" t="str">
        <f>INDEX(PDC!$I$1:$L$33,MATCH('RP2016'!AF1606,PDC!I:I,0),MATCH(PDC!$K$1,PDC!$I$1:$L$1,0))</f>
        <v>Contremaîtres, agents de maîtrise</v>
      </c>
      <c r="AE1606" t="s">
        <v>199</v>
      </c>
      <c r="AF1606" t="s">
        <v>281</v>
      </c>
      <c r="AG1606" t="s">
        <v>177</v>
      </c>
      <c r="AH1606" s="58">
        <v>131.64077357410801</v>
      </c>
      <c r="AI1606">
        <f t="shared" si="308"/>
        <v>131.64077357410801</v>
      </c>
      <c r="BE1606" t="str">
        <f t="shared" si="309"/>
        <v>8420_KZ_TPTotal Hommes_SEXE1</v>
      </c>
      <c r="BF1606">
        <v>1</v>
      </c>
      <c r="BG1606" s="77" t="s">
        <v>345</v>
      </c>
      <c r="BH1606" t="s">
        <v>223</v>
      </c>
      <c r="BI1606" t="s">
        <v>157</v>
      </c>
      <c r="BJ1606" s="61">
        <v>240.107014944871</v>
      </c>
      <c r="BK1606" s="61">
        <f t="shared" si="310"/>
        <v>240.107014944871</v>
      </c>
    </row>
    <row r="1607" spans="1:63" x14ac:dyDescent="0.35">
      <c r="A1607" t="str">
        <f t="shared" si="305"/>
        <v>8420_Fabrication de machines et équipements n.c.a._2</v>
      </c>
      <c r="B1607" t="str">
        <f>INDEX(PDC!$F$1:$G$40,MATCH('RP2016'!C1607,PDC!F:F,0),MATCH(PDC!$G$1,PDC!$F$1:$G$1,0))</f>
        <v>Fabrication de machines et équipements n.c.a.</v>
      </c>
      <c r="C1607" t="s">
        <v>211</v>
      </c>
      <c r="D1607" t="s">
        <v>157</v>
      </c>
      <c r="E1607" t="s">
        <v>200</v>
      </c>
      <c r="F1607" s="58">
        <v>20.334209717878199</v>
      </c>
      <c r="G1607">
        <f t="shared" si="306"/>
        <v>20.334209717878199</v>
      </c>
      <c r="AC1607" t="str">
        <f t="shared" si="307"/>
        <v>8429_Contremaîtres, agents de maîtrise_2</v>
      </c>
      <c r="AD1607" t="str">
        <f>INDEX(PDC!$I$1:$L$33,MATCH('RP2016'!AF1607,PDC!I:I,0),MATCH(PDC!$K$1,PDC!$I$1:$L$1,0))</f>
        <v>Contremaîtres, agents de maîtrise</v>
      </c>
      <c r="AE1607" t="s">
        <v>200</v>
      </c>
      <c r="AF1607" t="s">
        <v>281</v>
      </c>
      <c r="AG1607" t="s">
        <v>177</v>
      </c>
      <c r="AH1607" s="58">
        <v>5.0342465753424701</v>
      </c>
      <c r="AI1607">
        <f t="shared" si="308"/>
        <v>5.0342465753424701</v>
      </c>
      <c r="BE1607" t="str">
        <f t="shared" si="309"/>
        <v>8420_LZ_TPTotal Hommes_SEXE1</v>
      </c>
      <c r="BF1607">
        <v>1</v>
      </c>
      <c r="BG1607" s="77" t="s">
        <v>345</v>
      </c>
      <c r="BH1607" t="s">
        <v>224</v>
      </c>
      <c r="BI1607" t="s">
        <v>157</v>
      </c>
      <c r="BJ1607" s="61">
        <v>53.719761422332901</v>
      </c>
      <c r="BK1607" s="61">
        <f t="shared" si="310"/>
        <v>53.719761422332901</v>
      </c>
    </row>
    <row r="1608" spans="1:63" x14ac:dyDescent="0.35">
      <c r="A1608" t="str">
        <f t="shared" si="305"/>
        <v>8420_Fabrication de matériels de transport_1</v>
      </c>
      <c r="B1608" t="str">
        <f>INDEX(PDC!$F$1:$G$40,MATCH('RP2016'!C1608,PDC!F:F,0),MATCH(PDC!$G$1,PDC!$F$1:$G$1,0))</f>
        <v>Fabrication de matériels de transport</v>
      </c>
      <c r="C1608" t="s">
        <v>212</v>
      </c>
      <c r="D1608" t="s">
        <v>157</v>
      </c>
      <c r="E1608" t="s">
        <v>199</v>
      </c>
      <c r="F1608" s="58">
        <v>108.679699870832</v>
      </c>
      <c r="G1608">
        <f t="shared" si="306"/>
        <v>108.679699870832</v>
      </c>
      <c r="AC1608" t="str">
        <f t="shared" si="307"/>
        <v>8429_Employés civils et agents de service de la Fonction Publique_1</v>
      </c>
      <c r="AD1608" t="str">
        <f>INDEX(PDC!$I$1:$L$33,MATCH('RP2016'!AF1608,PDC!I:I,0),MATCH(PDC!$K$1,PDC!$I$1:$L$1,0))</f>
        <v>Employés civils et agents de service de la Fonction Publique</v>
      </c>
      <c r="AE1608" t="s">
        <v>199</v>
      </c>
      <c r="AF1608" t="s">
        <v>282</v>
      </c>
      <c r="AG1608" t="s">
        <v>177</v>
      </c>
      <c r="AH1608" s="58">
        <v>154.99543743484901</v>
      </c>
      <c r="AI1608">
        <f t="shared" si="308"/>
        <v>154.99543743484901</v>
      </c>
      <c r="BE1608" t="str">
        <f t="shared" si="309"/>
        <v>8420_MN_TPTotal Hommes_SEXE1</v>
      </c>
      <c r="BF1608">
        <v>1</v>
      </c>
      <c r="BG1608" s="77" t="s">
        <v>345</v>
      </c>
      <c r="BH1608" t="s">
        <v>320</v>
      </c>
      <c r="BI1608" t="s">
        <v>157</v>
      </c>
      <c r="BJ1608" s="61">
        <v>801.93729969624201</v>
      </c>
      <c r="BK1608" s="61">
        <f t="shared" si="310"/>
        <v>801.93729969624201</v>
      </c>
    </row>
    <row r="1609" spans="1:63" x14ac:dyDescent="0.35">
      <c r="A1609" t="str">
        <f t="shared" si="305"/>
        <v>8420_Fabrication de matériels de transport_2</v>
      </c>
      <c r="B1609" t="str">
        <f>INDEX(PDC!$F$1:$G$40,MATCH('RP2016'!C1609,PDC!F:F,0),MATCH(PDC!$G$1,PDC!$F$1:$G$1,0))</f>
        <v>Fabrication de matériels de transport</v>
      </c>
      <c r="C1609" t="s">
        <v>212</v>
      </c>
      <c r="D1609" t="s">
        <v>157</v>
      </c>
      <c r="E1609" t="s">
        <v>200</v>
      </c>
      <c r="F1609" s="58">
        <v>13.1490743264802</v>
      </c>
      <c r="G1609">
        <f t="shared" si="306"/>
        <v>13.1490743264802</v>
      </c>
      <c r="AC1609" t="str">
        <f t="shared" si="307"/>
        <v>8429_Employés civils et agents de service de la Fonction Publique_2</v>
      </c>
      <c r="AD1609" t="str">
        <f>INDEX(PDC!$I$1:$L$33,MATCH('RP2016'!AF1609,PDC!I:I,0),MATCH(PDC!$K$1,PDC!$I$1:$L$1,0))</f>
        <v>Employés civils et agents de service de la Fonction Publique</v>
      </c>
      <c r="AE1609" t="s">
        <v>200</v>
      </c>
      <c r="AF1609" t="s">
        <v>282</v>
      </c>
      <c r="AG1609" t="s">
        <v>177</v>
      </c>
      <c r="AH1609" s="58">
        <v>864.41186361772395</v>
      </c>
      <c r="AI1609">
        <f t="shared" si="308"/>
        <v>864.41186361772395</v>
      </c>
      <c r="BE1609" t="str">
        <f t="shared" si="309"/>
        <v>8420_OQ_TPTotal Hommes_SEXE1</v>
      </c>
      <c r="BF1609">
        <v>1</v>
      </c>
      <c r="BG1609" s="77" t="s">
        <v>345</v>
      </c>
      <c r="BH1609" t="s">
        <v>321</v>
      </c>
      <c r="BI1609" t="s">
        <v>157</v>
      </c>
      <c r="BJ1609" s="61">
        <v>959.88022668653798</v>
      </c>
      <c r="BK1609" s="61">
        <f t="shared" si="310"/>
        <v>959.88022668653798</v>
      </c>
    </row>
    <row r="1610" spans="1:63" x14ac:dyDescent="0.35">
      <c r="A1610" t="str">
        <f t="shared" si="305"/>
        <v>8420_Autres industries manufacturières ; réparation et installation de machines et d'équipements_1</v>
      </c>
      <c r="B1610" t="str">
        <f>INDEX(PDC!$F$1:$G$40,MATCH('RP2016'!C1610,PDC!F:F,0),MATCH(PDC!$G$1,PDC!$F$1:$G$1,0))</f>
        <v>Autres industries manufacturières ; réparation et installation de machines et d'équipements</v>
      </c>
      <c r="C1610" t="s">
        <v>213</v>
      </c>
      <c r="D1610" t="s">
        <v>157</v>
      </c>
      <c r="E1610" t="s">
        <v>199</v>
      </c>
      <c r="F1610" s="58">
        <v>350.36215413585899</v>
      </c>
      <c r="G1610">
        <f t="shared" si="306"/>
        <v>350.36215413585899</v>
      </c>
      <c r="AC1610" t="str">
        <f t="shared" si="307"/>
        <v>8429_Policiers et militaires_1</v>
      </c>
      <c r="AD1610" t="str">
        <f>INDEX(PDC!$I$1:$L$33,MATCH('RP2016'!AF1610,PDC!I:I,0),MATCH(PDC!$K$1,PDC!$I$1:$L$1,0))</f>
        <v>Policiers et militaires</v>
      </c>
      <c r="AE1610" t="s">
        <v>199</v>
      </c>
      <c r="AF1610" t="s">
        <v>283</v>
      </c>
      <c r="AG1610" t="s">
        <v>177</v>
      </c>
      <c r="AH1610" s="58">
        <v>30.142757654805902</v>
      </c>
      <c r="AI1610">
        <f t="shared" si="308"/>
        <v>30.142757654805902</v>
      </c>
      <c r="BE1610" t="str">
        <f t="shared" si="309"/>
        <v>8420_RU_TPTotal Hommes_SEXE1</v>
      </c>
      <c r="BF1610">
        <v>1</v>
      </c>
      <c r="BG1610" s="77" t="s">
        <v>345</v>
      </c>
      <c r="BH1610" t="s">
        <v>322</v>
      </c>
      <c r="BI1610" t="s">
        <v>157</v>
      </c>
      <c r="BJ1610" s="61">
        <v>149.83892385874501</v>
      </c>
      <c r="BK1610" s="61">
        <f t="shared" si="310"/>
        <v>149.83892385874501</v>
      </c>
    </row>
    <row r="1611" spans="1:63" x14ac:dyDescent="0.35">
      <c r="A1611" t="str">
        <f t="shared" si="305"/>
        <v>8420_Autres industries manufacturières ; réparation et installation de machines et d'équipements_2</v>
      </c>
      <c r="B1611" t="str">
        <f>INDEX(PDC!$F$1:$G$40,MATCH('RP2016'!C1611,PDC!F:F,0),MATCH(PDC!$G$1,PDC!$F$1:$G$1,0))</f>
        <v>Autres industries manufacturières ; réparation et installation de machines et d'équipements</v>
      </c>
      <c r="C1611" t="s">
        <v>213</v>
      </c>
      <c r="D1611" t="s">
        <v>157</v>
      </c>
      <c r="E1611" t="s">
        <v>200</v>
      </c>
      <c r="F1611" s="58">
        <v>175.31500216985501</v>
      </c>
      <c r="G1611">
        <f t="shared" si="306"/>
        <v>175.31500216985501</v>
      </c>
      <c r="AC1611" t="str">
        <f t="shared" si="307"/>
        <v>8429_Policiers et militaires_2</v>
      </c>
      <c r="AD1611" t="str">
        <f>INDEX(PDC!$I$1:$L$33,MATCH('RP2016'!AF1611,PDC!I:I,0),MATCH(PDC!$K$1,PDC!$I$1:$L$1,0))</f>
        <v>Policiers et militaires</v>
      </c>
      <c r="AE1611" t="s">
        <v>200</v>
      </c>
      <c r="AF1611" t="s">
        <v>283</v>
      </c>
      <c r="AG1611" t="s">
        <v>177</v>
      </c>
      <c r="AH1611" s="58">
        <v>15.0460619008453</v>
      </c>
      <c r="AI1611">
        <f t="shared" si="308"/>
        <v>15.0460619008453</v>
      </c>
      <c r="BE1611" t="str">
        <f t="shared" si="309"/>
        <v>8421_AZ_TPTotal Hommes_SEXE1</v>
      </c>
      <c r="BF1611">
        <v>1</v>
      </c>
      <c r="BG1611" s="77" t="s">
        <v>345</v>
      </c>
      <c r="BH1611" t="s">
        <v>198</v>
      </c>
      <c r="BI1611" t="s">
        <v>159</v>
      </c>
      <c r="BJ1611" s="61">
        <v>1025.15642691264</v>
      </c>
      <c r="BK1611" s="61">
        <f t="shared" si="310"/>
        <v>1025.15642691264</v>
      </c>
    </row>
    <row r="1612" spans="1:63" x14ac:dyDescent="0.35">
      <c r="A1612" t="str">
        <f t="shared" si="305"/>
        <v>8420_Production et distribution d'électricité, de gaz, de vapeur et d'air conditionné_1</v>
      </c>
      <c r="B1612" t="str">
        <f>INDEX(PDC!$F$1:$G$40,MATCH('RP2016'!C1612,PDC!F:F,0),MATCH(PDC!$G$1,PDC!$F$1:$G$1,0))</f>
        <v>Production et distribution d'électricité, de gaz, de vapeur et d'air conditionné</v>
      </c>
      <c r="C1612" t="s">
        <v>214</v>
      </c>
      <c r="D1612" t="s">
        <v>157</v>
      </c>
      <c r="E1612" t="s">
        <v>199</v>
      </c>
      <c r="F1612" s="58">
        <v>105.18857826537101</v>
      </c>
      <c r="G1612">
        <f t="shared" si="306"/>
        <v>105.18857826537101</v>
      </c>
      <c r="AC1612" t="str">
        <f t="shared" si="307"/>
        <v>8429_Employés administratifs d'entreprise_1</v>
      </c>
      <c r="AD1612" t="str">
        <f>INDEX(PDC!$I$1:$L$33,MATCH('RP2016'!AF1612,PDC!I:I,0),MATCH(PDC!$K$1,PDC!$I$1:$L$1,0))</f>
        <v>Employés administratifs d'entreprise</v>
      </c>
      <c r="AE1612" t="s">
        <v>199</v>
      </c>
      <c r="AF1612" t="s">
        <v>284</v>
      </c>
      <c r="AG1612" t="s">
        <v>177</v>
      </c>
      <c r="AH1612" s="58">
        <v>60.8444316543819</v>
      </c>
      <c r="AI1612">
        <f t="shared" si="308"/>
        <v>60.8444316543819</v>
      </c>
      <c r="BE1612" t="str">
        <f t="shared" si="309"/>
        <v>8421_C1_TPTotal Hommes_SEXE1</v>
      </c>
      <c r="BF1612">
        <v>1</v>
      </c>
      <c r="BG1612" s="77" t="s">
        <v>345</v>
      </c>
      <c r="BH1612" t="s">
        <v>314</v>
      </c>
      <c r="BI1612" t="s">
        <v>159</v>
      </c>
      <c r="BJ1612" s="61">
        <v>4116.6787563476901</v>
      </c>
      <c r="BK1612" s="61">
        <f t="shared" si="310"/>
        <v>4116.6787563476901</v>
      </c>
    </row>
    <row r="1613" spans="1:63" x14ac:dyDescent="0.35">
      <c r="A1613" t="str">
        <f t="shared" si="305"/>
        <v>8420_Production et distribution d'électricité, de gaz, de vapeur et d'air conditionné_2</v>
      </c>
      <c r="B1613" t="str">
        <f>INDEX(PDC!$F$1:$G$40,MATCH('RP2016'!C1613,PDC!F:F,0),MATCH(PDC!$G$1,PDC!$F$1:$G$1,0))</f>
        <v>Production et distribution d'électricité, de gaz, de vapeur et d'air conditionné</v>
      </c>
      <c r="C1613" t="s">
        <v>214</v>
      </c>
      <c r="D1613" t="s">
        <v>157</v>
      </c>
      <c r="E1613" t="s">
        <v>200</v>
      </c>
      <c r="F1613" s="58">
        <v>41.610291397938497</v>
      </c>
      <c r="G1613">
        <f t="shared" si="306"/>
        <v>41.610291397938497</v>
      </c>
      <c r="AC1613" t="str">
        <f t="shared" si="307"/>
        <v>8429_Employés administratifs d'entreprise_2</v>
      </c>
      <c r="AD1613" t="str">
        <f>INDEX(PDC!$I$1:$L$33,MATCH('RP2016'!AF1613,PDC!I:I,0),MATCH(PDC!$K$1,PDC!$I$1:$L$1,0))</f>
        <v>Employés administratifs d'entreprise</v>
      </c>
      <c r="AE1613" t="s">
        <v>200</v>
      </c>
      <c r="AF1613" t="s">
        <v>284</v>
      </c>
      <c r="AG1613" t="s">
        <v>177</v>
      </c>
      <c r="AH1613" s="58">
        <v>419.17112734028899</v>
      </c>
      <c r="AI1613">
        <f t="shared" si="308"/>
        <v>419.17112734028899</v>
      </c>
      <c r="BE1613" t="str">
        <f t="shared" si="309"/>
        <v>8421_C2_TPTotal Hommes_SEXE1</v>
      </c>
      <c r="BF1613">
        <v>1</v>
      </c>
      <c r="BG1613" s="77" t="s">
        <v>345</v>
      </c>
      <c r="BH1613" t="s">
        <v>323</v>
      </c>
      <c r="BI1613" t="s">
        <v>159</v>
      </c>
      <c r="BJ1613" s="61">
        <v>729.89891302794399</v>
      </c>
      <c r="BK1613" s="61">
        <f t="shared" si="310"/>
        <v>729.89891302794399</v>
      </c>
    </row>
    <row r="1614" spans="1:63" x14ac:dyDescent="0.35">
      <c r="A1614" t="str">
        <f t="shared" si="305"/>
        <v>8420_Production et distribution d'eau ; assainissement, gestion des déchets et dépollution_1</v>
      </c>
      <c r="B1614" t="str">
        <f>INDEX(PDC!$F$1:$G$40,MATCH('RP2016'!C1614,PDC!F:F,0),MATCH(PDC!$G$1,PDC!$F$1:$G$1,0))</f>
        <v>Production et distribution d'eau ; assainissement, gestion des déchets et dépollution</v>
      </c>
      <c r="C1614" t="s">
        <v>215</v>
      </c>
      <c r="D1614" t="s">
        <v>157</v>
      </c>
      <c r="E1614" t="s">
        <v>199</v>
      </c>
      <c r="F1614" s="58">
        <v>129.64175783387699</v>
      </c>
      <c r="G1614">
        <f t="shared" si="306"/>
        <v>129.64175783387699</v>
      </c>
      <c r="AC1614" t="str">
        <f t="shared" si="307"/>
        <v>8429_Employés de commerce_1</v>
      </c>
      <c r="AD1614" t="str">
        <f>INDEX(PDC!$I$1:$L$33,MATCH('RP2016'!AF1614,PDC!I:I,0),MATCH(PDC!$K$1,PDC!$I$1:$L$1,0))</f>
        <v>Employés de commerce</v>
      </c>
      <c r="AE1614" t="s">
        <v>199</v>
      </c>
      <c r="AF1614" t="s">
        <v>285</v>
      </c>
      <c r="AG1614" t="s">
        <v>177</v>
      </c>
      <c r="AH1614" s="58">
        <v>85.082150136031302</v>
      </c>
      <c r="AI1614">
        <f t="shared" si="308"/>
        <v>85.082150136031302</v>
      </c>
      <c r="BE1614" t="str">
        <f t="shared" si="309"/>
        <v>8421_C3_TPTotal Hommes_SEXE1</v>
      </c>
      <c r="BF1614">
        <v>1</v>
      </c>
      <c r="BG1614" s="77" t="s">
        <v>345</v>
      </c>
      <c r="BH1614" t="s">
        <v>315</v>
      </c>
      <c r="BI1614" t="s">
        <v>159</v>
      </c>
      <c r="BJ1614" s="61">
        <v>12283.254926015799</v>
      </c>
      <c r="BK1614" s="61">
        <f t="shared" si="310"/>
        <v>12283.254926015799</v>
      </c>
    </row>
    <row r="1615" spans="1:63" x14ac:dyDescent="0.35">
      <c r="A1615" t="str">
        <f t="shared" si="305"/>
        <v>8420_Production et distribution d'eau ; assainissement, gestion des déchets et dépollution_2</v>
      </c>
      <c r="B1615" t="str">
        <f>INDEX(PDC!$F$1:$G$40,MATCH('RP2016'!C1615,PDC!F:F,0),MATCH(PDC!$G$1,PDC!$F$1:$G$1,0))</f>
        <v>Production et distribution d'eau ; assainissement, gestion des déchets et dépollution</v>
      </c>
      <c r="C1615" t="s">
        <v>215</v>
      </c>
      <c r="D1615" t="s">
        <v>157</v>
      </c>
      <c r="E1615" t="s">
        <v>200</v>
      </c>
      <c r="F1615" s="58">
        <v>9.9908235833906804</v>
      </c>
      <c r="G1615">
        <f t="shared" si="306"/>
        <v>9.9908235833906804</v>
      </c>
      <c r="AC1615" t="str">
        <f t="shared" si="307"/>
        <v>8429_Employés de commerce_2</v>
      </c>
      <c r="AD1615" t="str">
        <f>INDEX(PDC!$I$1:$L$33,MATCH('RP2016'!AF1615,PDC!I:I,0),MATCH(PDC!$K$1,PDC!$I$1:$L$1,0))</f>
        <v>Employés de commerce</v>
      </c>
      <c r="AE1615" t="s">
        <v>200</v>
      </c>
      <c r="AF1615" t="s">
        <v>285</v>
      </c>
      <c r="AG1615" t="s">
        <v>177</v>
      </c>
      <c r="AH1615" s="58">
        <v>485.16422433190002</v>
      </c>
      <c r="AI1615">
        <f t="shared" si="308"/>
        <v>485.16422433190002</v>
      </c>
      <c r="BE1615" t="str">
        <f t="shared" si="309"/>
        <v>8421_C4_TPTotal Hommes_SEXE1</v>
      </c>
      <c r="BF1615">
        <v>1</v>
      </c>
      <c r="BG1615" s="77" t="s">
        <v>345</v>
      </c>
      <c r="BH1615" t="s">
        <v>316</v>
      </c>
      <c r="BI1615" t="s">
        <v>159</v>
      </c>
      <c r="BJ1615" s="61">
        <v>6315.09529463338</v>
      </c>
      <c r="BK1615" s="61">
        <f t="shared" si="310"/>
        <v>6315.09529463338</v>
      </c>
    </row>
    <row r="1616" spans="1:63" x14ac:dyDescent="0.35">
      <c r="A1616" t="str">
        <f t="shared" si="305"/>
        <v>8420_Construction _1</v>
      </c>
      <c r="B1616" t="str">
        <f>INDEX(PDC!$F$1:$G$40,MATCH('RP2016'!C1616,PDC!F:F,0),MATCH(PDC!$G$1,PDC!$F$1:$G$1,0))</f>
        <v xml:space="preserve">Construction </v>
      </c>
      <c r="C1616" t="s">
        <v>216</v>
      </c>
      <c r="D1616" t="s">
        <v>157</v>
      </c>
      <c r="E1616" t="s">
        <v>199</v>
      </c>
      <c r="F1616" s="58">
        <v>1618.7870282367101</v>
      </c>
      <c r="G1616">
        <f t="shared" si="306"/>
        <v>1618.7870282367101</v>
      </c>
      <c r="AC1616" t="str">
        <f t="shared" si="307"/>
        <v>8429_Personnels des services directs aux particuliers_1</v>
      </c>
      <c r="AD1616" t="str">
        <f>INDEX(PDC!$I$1:$L$33,MATCH('RP2016'!AF1616,PDC!I:I,0),MATCH(PDC!$K$1,PDC!$I$1:$L$1,0))</f>
        <v>Personnels des services directs aux particuliers</v>
      </c>
      <c r="AE1616" t="s">
        <v>199</v>
      </c>
      <c r="AF1616" t="s">
        <v>286</v>
      </c>
      <c r="AG1616" t="s">
        <v>177</v>
      </c>
      <c r="AH1616" s="58">
        <v>100.55185331826</v>
      </c>
      <c r="AI1616">
        <f t="shared" si="308"/>
        <v>100.55185331826</v>
      </c>
      <c r="BE1616" t="str">
        <f t="shared" si="309"/>
        <v>8421_C5_TPTotal Hommes_SEXE1</v>
      </c>
      <c r="BF1616">
        <v>1</v>
      </c>
      <c r="BG1616" s="77" t="s">
        <v>345</v>
      </c>
      <c r="BH1616" t="s">
        <v>317</v>
      </c>
      <c r="BI1616" t="s">
        <v>159</v>
      </c>
      <c r="BJ1616" s="61">
        <v>34139.797636549003</v>
      </c>
      <c r="BK1616" s="61">
        <f t="shared" si="310"/>
        <v>34139.797636549003</v>
      </c>
    </row>
    <row r="1617" spans="1:63" x14ac:dyDescent="0.35">
      <c r="A1617" t="str">
        <f t="shared" si="305"/>
        <v>8420_Construction _2</v>
      </c>
      <c r="B1617" t="str">
        <f>INDEX(PDC!$F$1:$G$40,MATCH('RP2016'!C1617,PDC!F:F,0),MATCH(PDC!$G$1,PDC!$F$1:$G$1,0))</f>
        <v xml:space="preserve">Construction </v>
      </c>
      <c r="C1617" t="s">
        <v>216</v>
      </c>
      <c r="D1617" t="s">
        <v>157</v>
      </c>
      <c r="E1617" t="s">
        <v>200</v>
      </c>
      <c r="F1617" s="58">
        <v>140.218515174168</v>
      </c>
      <c r="G1617">
        <f t="shared" si="306"/>
        <v>140.218515174168</v>
      </c>
      <c r="AC1617" t="str">
        <f t="shared" si="307"/>
        <v>8429_Personnels des services directs aux particuliers_2</v>
      </c>
      <c r="AD1617" t="str">
        <f>INDEX(PDC!$I$1:$L$33,MATCH('RP2016'!AF1617,PDC!I:I,0),MATCH(PDC!$K$1,PDC!$I$1:$L$1,0))</f>
        <v>Personnels des services directs aux particuliers</v>
      </c>
      <c r="AE1617" t="s">
        <v>200</v>
      </c>
      <c r="AF1617" t="s">
        <v>286</v>
      </c>
      <c r="AG1617" t="s">
        <v>177</v>
      </c>
      <c r="AH1617" s="58">
        <v>835.09368345697999</v>
      </c>
      <c r="AI1617">
        <f t="shared" si="308"/>
        <v>835.09368345697999</v>
      </c>
      <c r="BE1617" t="str">
        <f t="shared" si="309"/>
        <v>8421_DE_TPTotal Hommes_SEXE1</v>
      </c>
      <c r="BF1617">
        <v>1</v>
      </c>
      <c r="BG1617" s="77" t="s">
        <v>345</v>
      </c>
      <c r="BH1617" t="s">
        <v>318</v>
      </c>
      <c r="BI1617" t="s">
        <v>159</v>
      </c>
      <c r="BJ1617" s="61">
        <v>9714.3001240019094</v>
      </c>
      <c r="BK1617" s="61">
        <f t="shared" si="310"/>
        <v>9714.3001240019094</v>
      </c>
    </row>
    <row r="1618" spans="1:63" x14ac:dyDescent="0.35">
      <c r="A1618" t="str">
        <f t="shared" si="305"/>
        <v>8420_Commerce ; réparation d'automobiles et de motocycles_1</v>
      </c>
      <c r="B1618" t="str">
        <f>INDEX(PDC!$F$1:$G$40,MATCH('RP2016'!C1618,PDC!F:F,0),MATCH(PDC!$G$1,PDC!$F$1:$G$1,0))</f>
        <v>Commerce ; réparation d'automobiles et de motocycles</v>
      </c>
      <c r="C1618" t="s">
        <v>217</v>
      </c>
      <c r="D1618" t="s">
        <v>157</v>
      </c>
      <c r="E1618" t="s">
        <v>199</v>
      </c>
      <c r="F1618" s="58">
        <v>1101.25639057083</v>
      </c>
      <c r="G1618">
        <f t="shared" si="306"/>
        <v>1101.25639057083</v>
      </c>
      <c r="AC1618" t="str">
        <f t="shared" si="307"/>
        <v>8429_Ouvriers qualifiés de type industriel_1</v>
      </c>
      <c r="AD1618" t="str">
        <f>INDEX(PDC!$I$1:$L$33,MATCH('RP2016'!AF1618,PDC!I:I,0),MATCH(PDC!$K$1,PDC!$I$1:$L$1,0))</f>
        <v>Ouvriers qualifiés de type industriel</v>
      </c>
      <c r="AE1618" t="s">
        <v>199</v>
      </c>
      <c r="AF1618" t="s">
        <v>287</v>
      </c>
      <c r="AG1618" t="s">
        <v>177</v>
      </c>
      <c r="AH1618" s="58">
        <v>438.24057614898402</v>
      </c>
      <c r="AI1618">
        <f t="shared" si="308"/>
        <v>438.24057614898402</v>
      </c>
      <c r="BE1618" t="str">
        <f t="shared" si="309"/>
        <v>8421_FZ_TPTotal Hommes_SEXE1</v>
      </c>
      <c r="BF1618">
        <v>1</v>
      </c>
      <c r="BG1618" s="77" t="s">
        <v>345</v>
      </c>
      <c r="BH1618" t="s">
        <v>216</v>
      </c>
      <c r="BI1618" t="s">
        <v>159</v>
      </c>
      <c r="BJ1618" s="61">
        <v>35367.403788626703</v>
      </c>
      <c r="BK1618" s="61">
        <f t="shared" si="310"/>
        <v>35367.403788626703</v>
      </c>
    </row>
    <row r="1619" spans="1:63" x14ac:dyDescent="0.35">
      <c r="A1619" t="str">
        <f t="shared" si="305"/>
        <v>8420_Commerce ; réparation d'automobiles et de motocycles_2</v>
      </c>
      <c r="B1619" t="str">
        <f>INDEX(PDC!$F$1:$G$40,MATCH('RP2016'!C1619,PDC!F:F,0),MATCH(PDC!$G$1,PDC!$F$1:$G$1,0))</f>
        <v>Commerce ; réparation d'automobiles et de motocycles</v>
      </c>
      <c r="C1619" t="s">
        <v>217</v>
      </c>
      <c r="D1619" t="s">
        <v>157</v>
      </c>
      <c r="E1619" t="s">
        <v>200</v>
      </c>
      <c r="F1619" s="58">
        <v>1255.1730780482501</v>
      </c>
      <c r="G1619">
        <f t="shared" si="306"/>
        <v>1255.1730780482501</v>
      </c>
      <c r="AC1619" t="str">
        <f t="shared" si="307"/>
        <v>8429_Ouvriers qualifiés de type industriel_2</v>
      </c>
      <c r="AD1619" t="str">
        <f>INDEX(PDC!$I$1:$L$33,MATCH('RP2016'!AF1619,PDC!I:I,0),MATCH(PDC!$K$1,PDC!$I$1:$L$1,0))</f>
        <v>Ouvriers qualifiés de type industriel</v>
      </c>
      <c r="AE1619" t="s">
        <v>200</v>
      </c>
      <c r="AF1619" t="s">
        <v>287</v>
      </c>
      <c r="AG1619" t="s">
        <v>177</v>
      </c>
      <c r="AH1619" s="58">
        <v>20.0872733817151</v>
      </c>
      <c r="AI1619">
        <f t="shared" si="308"/>
        <v>20.0872733817151</v>
      </c>
      <c r="BE1619" t="str">
        <f t="shared" si="309"/>
        <v>8421_GZ_TPTotal Hommes_SEXE1</v>
      </c>
      <c r="BF1619">
        <v>1</v>
      </c>
      <c r="BG1619" s="77" t="s">
        <v>345</v>
      </c>
      <c r="BH1619" t="s">
        <v>217</v>
      </c>
      <c r="BI1619" t="s">
        <v>159</v>
      </c>
      <c r="BJ1619" s="61">
        <v>50934.609087657198</v>
      </c>
      <c r="BK1619" s="61">
        <f t="shared" si="310"/>
        <v>50934.609087657198</v>
      </c>
    </row>
    <row r="1620" spans="1:63" x14ac:dyDescent="0.35">
      <c r="A1620" t="str">
        <f t="shared" si="305"/>
        <v>8420_Transports et entreposage _1</v>
      </c>
      <c r="B1620" t="str">
        <f>INDEX(PDC!$F$1:$G$40,MATCH('RP2016'!C1620,PDC!F:F,0),MATCH(PDC!$G$1,PDC!$F$1:$G$1,0))</f>
        <v xml:space="preserve">Transports et entreposage </v>
      </c>
      <c r="C1620" t="s">
        <v>218</v>
      </c>
      <c r="D1620" t="s">
        <v>157</v>
      </c>
      <c r="E1620" t="s">
        <v>199</v>
      </c>
      <c r="F1620" s="58">
        <v>458.60960646096601</v>
      </c>
      <c r="G1620">
        <f t="shared" si="306"/>
        <v>458.60960646096601</v>
      </c>
      <c r="AC1620" t="str">
        <f t="shared" si="307"/>
        <v>8429_Ouvriers qualifiés de type artisanal_1</v>
      </c>
      <c r="AD1620" t="str">
        <f>INDEX(PDC!$I$1:$L$33,MATCH('RP2016'!AF1620,PDC!I:I,0),MATCH(PDC!$K$1,PDC!$I$1:$L$1,0))</f>
        <v>Ouvriers qualifiés de type artisanal</v>
      </c>
      <c r="AE1620" t="s">
        <v>199</v>
      </c>
      <c r="AF1620" t="s">
        <v>107</v>
      </c>
      <c r="AG1620" t="s">
        <v>177</v>
      </c>
      <c r="AH1620" s="58">
        <v>538.15530469215605</v>
      </c>
      <c r="AI1620">
        <f t="shared" si="308"/>
        <v>538.15530469215605</v>
      </c>
      <c r="BE1620" t="str">
        <f t="shared" si="309"/>
        <v>8421_HZ_TPTotal Hommes_SEXE1</v>
      </c>
      <c r="BF1620">
        <v>1</v>
      </c>
      <c r="BG1620" s="77" t="s">
        <v>345</v>
      </c>
      <c r="BH1620" t="s">
        <v>218</v>
      </c>
      <c r="BI1620" t="s">
        <v>159</v>
      </c>
      <c r="BJ1620" s="61">
        <v>32744.480962520101</v>
      </c>
      <c r="BK1620" s="61">
        <f t="shared" si="310"/>
        <v>32744.480962520101</v>
      </c>
    </row>
    <row r="1621" spans="1:63" x14ac:dyDescent="0.35">
      <c r="A1621" t="str">
        <f t="shared" si="305"/>
        <v>8420_Transports et entreposage _2</v>
      </c>
      <c r="B1621" t="str">
        <f>INDEX(PDC!$F$1:$G$40,MATCH('RP2016'!C1621,PDC!F:F,0),MATCH(PDC!$G$1,PDC!$F$1:$G$1,0))</f>
        <v xml:space="preserve">Transports et entreposage </v>
      </c>
      <c r="C1621" t="s">
        <v>218</v>
      </c>
      <c r="D1621" t="s">
        <v>157</v>
      </c>
      <c r="E1621" t="s">
        <v>200</v>
      </c>
      <c r="F1621" s="58">
        <v>193.239092658587</v>
      </c>
      <c r="G1621">
        <f t="shared" si="306"/>
        <v>193.239092658587</v>
      </c>
      <c r="AC1621" t="str">
        <f t="shared" si="307"/>
        <v>8429_Ouvriers qualifiés de type artisanal_2</v>
      </c>
      <c r="AD1621" t="str">
        <f>INDEX(PDC!$I$1:$L$33,MATCH('RP2016'!AF1621,PDC!I:I,0),MATCH(PDC!$K$1,PDC!$I$1:$L$1,0))</f>
        <v>Ouvriers qualifiés de type artisanal</v>
      </c>
      <c r="AE1621" t="s">
        <v>200</v>
      </c>
      <c r="AF1621" t="s">
        <v>107</v>
      </c>
      <c r="AG1621" t="s">
        <v>177</v>
      </c>
      <c r="AH1621" s="58">
        <v>90.720639440879907</v>
      </c>
      <c r="AI1621">
        <f t="shared" si="308"/>
        <v>90.720639440879907</v>
      </c>
      <c r="BE1621" t="str">
        <f t="shared" si="309"/>
        <v>8421_IZ_TPTotal Hommes_SEXE1</v>
      </c>
      <c r="BF1621">
        <v>1</v>
      </c>
      <c r="BG1621" s="77" t="s">
        <v>345</v>
      </c>
      <c r="BH1621" t="s">
        <v>219</v>
      </c>
      <c r="BI1621" t="s">
        <v>159</v>
      </c>
      <c r="BJ1621" s="61">
        <v>13122.191018441799</v>
      </c>
      <c r="BK1621" s="61">
        <f t="shared" si="310"/>
        <v>13122.191018441799</v>
      </c>
    </row>
    <row r="1622" spans="1:63" x14ac:dyDescent="0.35">
      <c r="A1622" t="str">
        <f t="shared" si="305"/>
        <v>8420_Hébergement et restauration_1</v>
      </c>
      <c r="B1622" t="str">
        <f>INDEX(PDC!$F$1:$G$40,MATCH('RP2016'!C1622,PDC!F:F,0),MATCH(PDC!$G$1,PDC!$F$1:$G$1,0))</f>
        <v>Hébergement et restauration</v>
      </c>
      <c r="C1622" t="s">
        <v>219</v>
      </c>
      <c r="D1622" t="s">
        <v>157</v>
      </c>
      <c r="E1622" t="s">
        <v>199</v>
      </c>
      <c r="F1622" s="58">
        <v>172.91143077248901</v>
      </c>
      <c r="G1622">
        <f t="shared" si="306"/>
        <v>172.91143077248901</v>
      </c>
      <c r="AC1622" t="str">
        <f t="shared" si="307"/>
        <v>8429_Chauffeurs_1</v>
      </c>
      <c r="AD1622" t="str">
        <f>INDEX(PDC!$I$1:$L$33,MATCH('RP2016'!AF1622,PDC!I:I,0),MATCH(PDC!$K$1,PDC!$I$1:$L$1,0))</f>
        <v>Chauffeurs</v>
      </c>
      <c r="AE1622" t="s">
        <v>199</v>
      </c>
      <c r="AF1622" t="s">
        <v>288</v>
      </c>
      <c r="AG1622" t="s">
        <v>177</v>
      </c>
      <c r="AH1622" s="58">
        <v>382.81589176942401</v>
      </c>
      <c r="AI1622">
        <f t="shared" si="308"/>
        <v>382.81589176942401</v>
      </c>
      <c r="BE1622" t="str">
        <f t="shared" si="309"/>
        <v>8421_JZ_TPTotal Hommes_SEXE1</v>
      </c>
      <c r="BF1622">
        <v>1</v>
      </c>
      <c r="BG1622" s="77" t="s">
        <v>345</v>
      </c>
      <c r="BH1622" t="s">
        <v>319</v>
      </c>
      <c r="BI1622" t="s">
        <v>159</v>
      </c>
      <c r="BJ1622" s="61">
        <v>24681.1752067995</v>
      </c>
      <c r="BK1622" s="61">
        <f t="shared" si="310"/>
        <v>24681.1752067995</v>
      </c>
    </row>
    <row r="1623" spans="1:63" x14ac:dyDescent="0.35">
      <c r="A1623" t="str">
        <f t="shared" si="305"/>
        <v>8420_Hébergement et restauration_2</v>
      </c>
      <c r="B1623" t="str">
        <f>INDEX(PDC!$F$1:$G$40,MATCH('RP2016'!C1623,PDC!F:F,0),MATCH(PDC!$G$1,PDC!$F$1:$G$1,0))</f>
        <v>Hébergement et restauration</v>
      </c>
      <c r="C1623" t="s">
        <v>219</v>
      </c>
      <c r="D1623" t="s">
        <v>157</v>
      </c>
      <c r="E1623" t="s">
        <v>200</v>
      </c>
      <c r="F1623" s="58">
        <v>273.199656826786</v>
      </c>
      <c r="G1623">
        <f t="shared" si="306"/>
        <v>273.199656826786</v>
      </c>
      <c r="AC1623" t="str">
        <f t="shared" si="307"/>
        <v>8429_Chauffeurs_2</v>
      </c>
      <c r="AD1623" t="str">
        <f>INDEX(PDC!$I$1:$L$33,MATCH('RP2016'!AF1623,PDC!I:I,0),MATCH(PDC!$K$1,PDC!$I$1:$L$1,0))</f>
        <v>Chauffeurs</v>
      </c>
      <c r="AE1623" t="s">
        <v>200</v>
      </c>
      <c r="AF1623" t="s">
        <v>288</v>
      </c>
      <c r="AG1623" t="s">
        <v>177</v>
      </c>
      <c r="AH1623" s="58">
        <v>50.447497086016199</v>
      </c>
      <c r="AI1623">
        <f t="shared" si="308"/>
        <v>50.447497086016199</v>
      </c>
      <c r="BE1623" t="str">
        <f t="shared" si="309"/>
        <v>8421_KZ_TPTotal Hommes_SEXE1</v>
      </c>
      <c r="BF1623">
        <v>1</v>
      </c>
      <c r="BG1623" s="77" t="s">
        <v>345</v>
      </c>
      <c r="BH1623" t="s">
        <v>223</v>
      </c>
      <c r="BI1623" t="s">
        <v>159</v>
      </c>
      <c r="BJ1623" s="61">
        <v>11801.400326139899</v>
      </c>
      <c r="BK1623" s="61">
        <f t="shared" si="310"/>
        <v>11801.400326139899</v>
      </c>
    </row>
    <row r="1624" spans="1:63" x14ac:dyDescent="0.35">
      <c r="A1624" t="str">
        <f t="shared" si="305"/>
        <v>8420_Edition, audiovisuel et diffusion_1</v>
      </c>
      <c r="B1624" t="str">
        <f>INDEX(PDC!$F$1:$G$40,MATCH('RP2016'!C1624,PDC!F:F,0),MATCH(PDC!$G$1,PDC!$F$1:$G$1,0))</f>
        <v>Edition, audiovisuel et diffusion</v>
      </c>
      <c r="C1624" t="s">
        <v>220</v>
      </c>
      <c r="D1624" t="s">
        <v>157</v>
      </c>
      <c r="E1624" t="s">
        <v>199</v>
      </c>
      <c r="F1624" s="58">
        <v>16.277343820927602</v>
      </c>
      <c r="G1624">
        <f t="shared" si="306"/>
        <v>16.277343820927602</v>
      </c>
      <c r="AC1624" t="str">
        <f t="shared" si="307"/>
        <v>8429_Ouvriers qualifiés de la manutention, du magasinage et du transport_1</v>
      </c>
      <c r="AD1624" t="str">
        <f>INDEX(PDC!$I$1:$L$33,MATCH('RP2016'!AF1624,PDC!I:I,0),MATCH(PDC!$K$1,PDC!$I$1:$L$1,0))</f>
        <v>Ouvriers qualifiés de la manutention, du magasinage et du transport</v>
      </c>
      <c r="AE1624" t="s">
        <v>199</v>
      </c>
      <c r="AF1624" t="s">
        <v>289</v>
      </c>
      <c r="AG1624" t="s">
        <v>177</v>
      </c>
      <c r="AH1624" s="58">
        <v>100.59997653309</v>
      </c>
      <c r="AI1624">
        <f t="shared" si="308"/>
        <v>100.59997653309</v>
      </c>
      <c r="BE1624" t="str">
        <f t="shared" si="309"/>
        <v>8421_LZ_TPTotal Hommes_SEXE1</v>
      </c>
      <c r="BF1624">
        <v>1</v>
      </c>
      <c r="BG1624" s="77" t="s">
        <v>345</v>
      </c>
      <c r="BH1624" t="s">
        <v>224</v>
      </c>
      <c r="BI1624" t="s">
        <v>159</v>
      </c>
      <c r="BJ1624" s="61">
        <v>4291.1603433644595</v>
      </c>
      <c r="BK1624" s="61">
        <f t="shared" si="310"/>
        <v>4291.1603433644595</v>
      </c>
    </row>
    <row r="1625" spans="1:63" x14ac:dyDescent="0.35">
      <c r="A1625" t="str">
        <f t="shared" si="305"/>
        <v>8420_Edition, audiovisuel et diffusion_2</v>
      </c>
      <c r="B1625" t="str">
        <f>INDEX(PDC!$F$1:$G$40,MATCH('RP2016'!C1625,PDC!F:F,0),MATCH(PDC!$G$1,PDC!$F$1:$G$1,0))</f>
        <v>Edition, audiovisuel et diffusion</v>
      </c>
      <c r="C1625" t="s">
        <v>220</v>
      </c>
      <c r="D1625" t="s">
        <v>157</v>
      </c>
      <c r="E1625" t="s">
        <v>200</v>
      </c>
      <c r="F1625" s="58">
        <v>27.754430757316001</v>
      </c>
      <c r="G1625">
        <f t="shared" si="306"/>
        <v>27.754430757316001</v>
      </c>
      <c r="AC1625" t="str">
        <f t="shared" si="307"/>
        <v>8429_Ouvriers qualifiés de la manutention, du magasinage et du transport_2</v>
      </c>
      <c r="AD1625" t="str">
        <f>INDEX(PDC!$I$1:$L$33,MATCH('RP2016'!AF1625,PDC!I:I,0),MATCH(PDC!$K$1,PDC!$I$1:$L$1,0))</f>
        <v>Ouvriers qualifiés de la manutention, du magasinage et du transport</v>
      </c>
      <c r="AE1625" t="s">
        <v>200</v>
      </c>
      <c r="AF1625" t="s">
        <v>289</v>
      </c>
      <c r="AG1625" t="s">
        <v>177</v>
      </c>
      <c r="AH1625" s="58">
        <v>15.9098357074205</v>
      </c>
      <c r="AI1625">
        <f t="shared" si="308"/>
        <v>15.9098357074205</v>
      </c>
      <c r="BE1625" t="str">
        <f t="shared" si="309"/>
        <v>8421_MN_TPTotal Hommes_SEXE1</v>
      </c>
      <c r="BF1625">
        <v>1</v>
      </c>
      <c r="BG1625" s="77" t="s">
        <v>345</v>
      </c>
      <c r="BH1625" t="s">
        <v>320</v>
      </c>
      <c r="BI1625" t="s">
        <v>159</v>
      </c>
      <c r="BJ1625" s="61">
        <v>57336.344539741302</v>
      </c>
      <c r="BK1625" s="61">
        <f t="shared" si="310"/>
        <v>57336.344539741302</v>
      </c>
    </row>
    <row r="1626" spans="1:63" x14ac:dyDescent="0.35">
      <c r="A1626" t="str">
        <f t="shared" si="305"/>
        <v>8420_Télécommunications_1</v>
      </c>
      <c r="B1626" t="str">
        <f>INDEX(PDC!$F$1:$G$40,MATCH('RP2016'!C1626,PDC!F:F,0),MATCH(PDC!$G$1,PDC!$F$1:$G$1,0))</f>
        <v>Télécommunications</v>
      </c>
      <c r="C1626" t="s">
        <v>221</v>
      </c>
      <c r="D1626" t="s">
        <v>157</v>
      </c>
      <c r="E1626" t="s">
        <v>199</v>
      </c>
      <c r="F1626" s="58">
        <v>10</v>
      </c>
      <c r="G1626">
        <f t="shared" si="306"/>
        <v>10</v>
      </c>
      <c r="AC1626" t="str">
        <f t="shared" si="307"/>
        <v>8429_Ouvriers non qualifiés de type industriel_1</v>
      </c>
      <c r="AD1626" t="str">
        <f>INDEX(PDC!$I$1:$L$33,MATCH('RP2016'!AF1626,PDC!I:I,0),MATCH(PDC!$K$1,PDC!$I$1:$L$1,0))</f>
        <v>Ouvriers non qualifiés de type industriel</v>
      </c>
      <c r="AE1626" t="s">
        <v>199</v>
      </c>
      <c r="AF1626" t="s">
        <v>290</v>
      </c>
      <c r="AG1626" t="s">
        <v>177</v>
      </c>
      <c r="AH1626" s="58">
        <v>586.06394892083097</v>
      </c>
      <c r="AI1626">
        <f t="shared" si="308"/>
        <v>586.06394892083097</v>
      </c>
      <c r="BE1626" t="str">
        <f t="shared" si="309"/>
        <v>8421_OQ_TPTotal Hommes_SEXE1</v>
      </c>
      <c r="BF1626">
        <v>1</v>
      </c>
      <c r="BG1626" s="77" t="s">
        <v>345</v>
      </c>
      <c r="BH1626" t="s">
        <v>321</v>
      </c>
      <c r="BI1626" t="s">
        <v>159</v>
      </c>
      <c r="BJ1626" s="61">
        <v>31979.893493671301</v>
      </c>
      <c r="BK1626" s="61">
        <f t="shared" si="310"/>
        <v>31979.893493671301</v>
      </c>
    </row>
    <row r="1627" spans="1:63" x14ac:dyDescent="0.35">
      <c r="A1627" t="str">
        <f t="shared" si="305"/>
        <v>8420_Activités informatiques et services d'information_1</v>
      </c>
      <c r="B1627" t="str">
        <f>INDEX(PDC!$F$1:$G$40,MATCH('RP2016'!C1627,PDC!F:F,0),MATCH(PDC!$G$1,PDC!$F$1:$G$1,0))</f>
        <v>Activités informatiques et services d'information</v>
      </c>
      <c r="C1627" t="s">
        <v>222</v>
      </c>
      <c r="D1627" t="s">
        <v>157</v>
      </c>
      <c r="E1627" t="s">
        <v>199</v>
      </c>
      <c r="F1627" s="58">
        <v>62.562205386251001</v>
      </c>
      <c r="G1627">
        <f t="shared" si="306"/>
        <v>62.562205386251001</v>
      </c>
      <c r="AC1627" t="str">
        <f t="shared" si="307"/>
        <v>8429_Ouvriers non qualifiés de type industriel_2</v>
      </c>
      <c r="AD1627" t="str">
        <f>INDEX(PDC!$I$1:$L$33,MATCH('RP2016'!AF1627,PDC!I:I,0),MATCH(PDC!$K$1,PDC!$I$1:$L$1,0))</f>
        <v>Ouvriers non qualifiés de type industriel</v>
      </c>
      <c r="AE1627" t="s">
        <v>200</v>
      </c>
      <c r="AF1627" t="s">
        <v>290</v>
      </c>
      <c r="AG1627" t="s">
        <v>177</v>
      </c>
      <c r="AH1627" s="58">
        <v>238.04269729555199</v>
      </c>
      <c r="AI1627">
        <f t="shared" si="308"/>
        <v>238.04269729555199</v>
      </c>
      <c r="BE1627" t="str">
        <f t="shared" si="309"/>
        <v>8421_RU_TPTotal Hommes_SEXE1</v>
      </c>
      <c r="BF1627">
        <v>1</v>
      </c>
      <c r="BG1627" s="77" t="s">
        <v>345</v>
      </c>
      <c r="BH1627" t="s">
        <v>322</v>
      </c>
      <c r="BI1627" t="s">
        <v>159</v>
      </c>
      <c r="BJ1627" s="61">
        <v>10676.751720780599</v>
      </c>
      <c r="BK1627" s="61">
        <f t="shared" si="310"/>
        <v>10676.751720780599</v>
      </c>
    </row>
    <row r="1628" spans="1:63" x14ac:dyDescent="0.35">
      <c r="A1628" t="str">
        <f t="shared" si="305"/>
        <v>8420_Activités informatiques et services d'information_2</v>
      </c>
      <c r="B1628" t="str">
        <f>INDEX(PDC!$F$1:$G$40,MATCH('RP2016'!C1628,PDC!F:F,0),MATCH(PDC!$G$1,PDC!$F$1:$G$1,0))</f>
        <v>Activités informatiques et services d'information</v>
      </c>
      <c r="C1628" t="s">
        <v>222</v>
      </c>
      <c r="D1628" t="s">
        <v>157</v>
      </c>
      <c r="E1628" t="s">
        <v>200</v>
      </c>
      <c r="F1628" s="58">
        <v>19.464541297681599</v>
      </c>
      <c r="G1628">
        <f t="shared" si="306"/>
        <v>19.464541297681599</v>
      </c>
      <c r="AC1628" t="str">
        <f t="shared" si="307"/>
        <v>8429_Ouvriers non qualifiés de type artisanal_1</v>
      </c>
      <c r="AD1628" t="str">
        <f>INDEX(PDC!$I$1:$L$33,MATCH('RP2016'!AF1628,PDC!I:I,0),MATCH(PDC!$K$1,PDC!$I$1:$L$1,0))</f>
        <v>Ouvriers non qualifiés de type artisanal</v>
      </c>
      <c r="AE1628" t="s">
        <v>199</v>
      </c>
      <c r="AF1628" t="s">
        <v>291</v>
      </c>
      <c r="AG1628" t="s">
        <v>177</v>
      </c>
      <c r="AH1628" s="58">
        <v>351.65866568521</v>
      </c>
      <c r="AI1628">
        <f t="shared" si="308"/>
        <v>351.65866568521</v>
      </c>
      <c r="BE1628" t="str">
        <f t="shared" si="309"/>
        <v>8422_AZ_TPTotal Hommes_SEXE1</v>
      </c>
      <c r="BF1628">
        <v>1</v>
      </c>
      <c r="BG1628" s="77" t="s">
        <v>345</v>
      </c>
      <c r="BH1628" t="s">
        <v>198</v>
      </c>
      <c r="BI1628" t="s">
        <v>163</v>
      </c>
      <c r="BJ1628" s="61">
        <v>339.69314547810302</v>
      </c>
      <c r="BK1628" s="61">
        <f t="shared" si="310"/>
        <v>339.69314547810302</v>
      </c>
    </row>
    <row r="1629" spans="1:63" x14ac:dyDescent="0.35">
      <c r="A1629" t="str">
        <f t="shared" si="305"/>
        <v>8420_Activités financières et d'assurance_1</v>
      </c>
      <c r="B1629" t="str">
        <f>INDEX(PDC!$F$1:$G$40,MATCH('RP2016'!C1629,PDC!F:F,0),MATCH(PDC!$G$1,PDC!$F$1:$G$1,0))</f>
        <v>Activités financières et d'assurance</v>
      </c>
      <c r="C1629" t="s">
        <v>223</v>
      </c>
      <c r="D1629" t="s">
        <v>157</v>
      </c>
      <c r="E1629" t="s">
        <v>199</v>
      </c>
      <c r="F1629" s="58">
        <v>240.107014944871</v>
      </c>
      <c r="G1629">
        <f t="shared" si="306"/>
        <v>240.107014944871</v>
      </c>
      <c r="AC1629" t="str">
        <f t="shared" si="307"/>
        <v>8429_Ouvriers non qualifiés de type artisanal_2</v>
      </c>
      <c r="AD1629" t="str">
        <f>INDEX(PDC!$I$1:$L$33,MATCH('RP2016'!AF1629,PDC!I:I,0),MATCH(PDC!$K$1,PDC!$I$1:$L$1,0))</f>
        <v>Ouvriers non qualifiés de type artisanal</v>
      </c>
      <c r="AE1629" t="s">
        <v>200</v>
      </c>
      <c r="AF1629" t="s">
        <v>291</v>
      </c>
      <c r="AG1629" t="s">
        <v>177</v>
      </c>
      <c r="AH1629" s="58">
        <v>111.843712811449</v>
      </c>
      <c r="AI1629">
        <f t="shared" si="308"/>
        <v>111.843712811449</v>
      </c>
      <c r="BE1629" t="str">
        <f t="shared" si="309"/>
        <v>8422_C1_TPTotal Hommes_SEXE1</v>
      </c>
      <c r="BF1629">
        <v>1</v>
      </c>
      <c r="BG1629" s="77" t="s">
        <v>345</v>
      </c>
      <c r="BH1629" t="s">
        <v>314</v>
      </c>
      <c r="BI1629" t="s">
        <v>163</v>
      </c>
      <c r="BJ1629" s="61">
        <v>312.131736917485</v>
      </c>
      <c r="BK1629" s="61">
        <f t="shared" si="310"/>
        <v>312.131736917485</v>
      </c>
    </row>
    <row r="1630" spans="1:63" x14ac:dyDescent="0.35">
      <c r="A1630" t="str">
        <f t="shared" si="305"/>
        <v>8420_Activités financières et d'assurance_2</v>
      </c>
      <c r="B1630" t="str">
        <f>INDEX(PDC!$F$1:$G$40,MATCH('RP2016'!C1630,PDC!F:F,0),MATCH(PDC!$G$1,PDC!$F$1:$G$1,0))</f>
        <v>Activités financières et d'assurance</v>
      </c>
      <c r="C1630" t="s">
        <v>223</v>
      </c>
      <c r="D1630" t="s">
        <v>157</v>
      </c>
      <c r="E1630" t="s">
        <v>200</v>
      </c>
      <c r="F1630" s="58">
        <v>395.03182161746599</v>
      </c>
      <c r="G1630">
        <f t="shared" si="306"/>
        <v>395.03182161746599</v>
      </c>
      <c r="AC1630" t="str">
        <f t="shared" si="307"/>
        <v>8429_Ouvriers agricoles_1</v>
      </c>
      <c r="AD1630" t="str">
        <f>INDEX(PDC!$I$1:$L$33,MATCH('RP2016'!AF1630,PDC!I:I,0),MATCH(PDC!$K$1,PDC!$I$1:$L$1,0))</f>
        <v>Ouvriers agricoles</v>
      </c>
      <c r="AE1630" t="s">
        <v>199</v>
      </c>
      <c r="AF1630" t="s">
        <v>109</v>
      </c>
      <c r="AG1630" t="s">
        <v>177</v>
      </c>
      <c r="AH1630" s="58">
        <v>186.620987163471</v>
      </c>
      <c r="AI1630">
        <f t="shared" si="308"/>
        <v>186.620987163471</v>
      </c>
      <c r="BE1630" t="str">
        <f t="shared" si="309"/>
        <v>8422_C2_TPTotal Hommes_SEXE1</v>
      </c>
      <c r="BF1630">
        <v>1</v>
      </c>
      <c r="BG1630" s="77" t="s">
        <v>345</v>
      </c>
      <c r="BH1630" t="s">
        <v>323</v>
      </c>
      <c r="BI1630" t="s">
        <v>163</v>
      </c>
      <c r="BJ1630" s="83">
        <v>1.01537498592673</v>
      </c>
      <c r="BK1630" s="61" t="str">
        <f t="shared" si="310"/>
        <v>(s)</v>
      </c>
    </row>
    <row r="1631" spans="1:63" x14ac:dyDescent="0.35">
      <c r="A1631" t="str">
        <f t="shared" si="305"/>
        <v>8420_Activités immobilières_1</v>
      </c>
      <c r="B1631" t="str">
        <f>INDEX(PDC!$F$1:$G$40,MATCH('RP2016'!C1631,PDC!F:F,0),MATCH(PDC!$G$1,PDC!$F$1:$G$1,0))</f>
        <v>Activités immobilières</v>
      </c>
      <c r="C1631" t="s">
        <v>224</v>
      </c>
      <c r="D1631" t="s">
        <v>157</v>
      </c>
      <c r="E1631" t="s">
        <v>199</v>
      </c>
      <c r="F1631" s="58">
        <v>53.719761422332901</v>
      </c>
      <c r="G1631">
        <f t="shared" si="306"/>
        <v>53.719761422332901</v>
      </c>
      <c r="AC1631" t="str">
        <f t="shared" si="307"/>
        <v>8429_Ouvriers agricoles_2</v>
      </c>
      <c r="AD1631" t="str">
        <f>INDEX(PDC!$I$1:$L$33,MATCH('RP2016'!AF1631,PDC!I:I,0),MATCH(PDC!$K$1,PDC!$I$1:$L$1,0))</f>
        <v>Ouvriers agricoles</v>
      </c>
      <c r="AE1631" t="s">
        <v>200</v>
      </c>
      <c r="AF1631" t="s">
        <v>109</v>
      </c>
      <c r="AG1631" t="s">
        <v>177</v>
      </c>
      <c r="AH1631" s="58">
        <v>43.302989466375003</v>
      </c>
      <c r="AI1631">
        <f t="shared" si="308"/>
        <v>43.302989466375003</v>
      </c>
      <c r="BE1631" t="str">
        <f t="shared" si="309"/>
        <v>8422_C3_TPTotal Hommes_SEXE1</v>
      </c>
      <c r="BF1631">
        <v>1</v>
      </c>
      <c r="BG1631" s="77" t="s">
        <v>345</v>
      </c>
      <c r="BH1631" t="s">
        <v>315</v>
      </c>
      <c r="BI1631" t="s">
        <v>163</v>
      </c>
      <c r="BJ1631" s="61">
        <v>224.20861681214299</v>
      </c>
      <c r="BK1631" s="61">
        <f t="shared" si="310"/>
        <v>224.20861681214299</v>
      </c>
    </row>
    <row r="1632" spans="1:63" x14ac:dyDescent="0.35">
      <c r="A1632" t="str">
        <f t="shared" si="305"/>
        <v>8420_Activités immobilières_2</v>
      </c>
      <c r="B1632" t="str">
        <f>INDEX(PDC!$F$1:$G$40,MATCH('RP2016'!C1632,PDC!F:F,0),MATCH(PDC!$G$1,PDC!$F$1:$G$1,0))</f>
        <v>Activités immobilières</v>
      </c>
      <c r="C1632" t="s">
        <v>224</v>
      </c>
      <c r="D1632" t="s">
        <v>157</v>
      </c>
      <c r="E1632" t="s">
        <v>200</v>
      </c>
      <c r="F1632" s="58">
        <v>50.168326004714402</v>
      </c>
      <c r="G1632">
        <f t="shared" si="306"/>
        <v>50.168326004714402</v>
      </c>
      <c r="AC1632" t="str">
        <f t="shared" si="307"/>
        <v>8430_Professions libérales*_1</v>
      </c>
      <c r="AD1632" t="str">
        <f>INDEX(PDC!$I$1:$L$33,MATCH('RP2016'!AF1632,PDC!I:I,0),MATCH(PDC!$K$1,PDC!$I$1:$L$1,0))</f>
        <v>Professions libérales*</v>
      </c>
      <c r="AE1632" t="s">
        <v>199</v>
      </c>
      <c r="AF1632" t="s">
        <v>273</v>
      </c>
      <c r="AG1632" t="s">
        <v>179</v>
      </c>
      <c r="AH1632" s="58">
        <v>4.0190611169439503</v>
      </c>
      <c r="AI1632" t="str">
        <f t="shared" si="308"/>
        <v>(s)</v>
      </c>
      <c r="BE1632" t="str">
        <f t="shared" si="309"/>
        <v>8422_C4_TPTotal Hommes_SEXE1</v>
      </c>
      <c r="BF1632">
        <v>1</v>
      </c>
      <c r="BG1632" s="77" t="s">
        <v>345</v>
      </c>
      <c r="BH1632" t="s">
        <v>316</v>
      </c>
      <c r="BI1632" t="s">
        <v>163</v>
      </c>
      <c r="BJ1632" s="61">
        <v>32.164202277922698</v>
      </c>
      <c r="BK1632" s="61">
        <f t="shared" si="310"/>
        <v>32.164202277922698</v>
      </c>
    </row>
    <row r="1633" spans="1:63" x14ac:dyDescent="0.35">
      <c r="A1633" t="str">
        <f t="shared" si="305"/>
        <v>8420_Activités juridiques, comptables, de gestion, d'architecture, d'ingénierie, de contrôle et d'analyses techniques_1</v>
      </c>
      <c r="B1633" t="str">
        <f>INDEX(PDC!$F$1:$G$40,MATCH('RP2016'!C1633,PDC!F:F,0),MATCH(PDC!$G$1,PDC!$F$1:$G$1,0))</f>
        <v>Activités juridiques, comptables, de gestion, d'architecture, d'ingénierie, de contrôle et d'analyses techniques</v>
      </c>
      <c r="C1633" t="s">
        <v>225</v>
      </c>
      <c r="D1633" t="s">
        <v>157</v>
      </c>
      <c r="E1633" t="s">
        <v>199</v>
      </c>
      <c r="F1633" s="58">
        <v>140.94435068118301</v>
      </c>
      <c r="G1633">
        <f t="shared" si="306"/>
        <v>140.94435068118301</v>
      </c>
      <c r="AC1633" t="str">
        <f t="shared" si="307"/>
        <v>8430_Professions libérales*_2</v>
      </c>
      <c r="AD1633" t="str">
        <f>INDEX(PDC!$I$1:$L$33,MATCH('RP2016'!AF1633,PDC!I:I,0),MATCH(PDC!$K$1,PDC!$I$1:$L$1,0))</f>
        <v>Professions libérales*</v>
      </c>
      <c r="AE1633" t="s">
        <v>200</v>
      </c>
      <c r="AF1633" t="s">
        <v>273</v>
      </c>
      <c r="AG1633" t="s">
        <v>179</v>
      </c>
      <c r="AH1633" s="58">
        <v>15.2399860948229</v>
      </c>
      <c r="AI1633">
        <f t="shared" si="308"/>
        <v>15.2399860948229</v>
      </c>
      <c r="BE1633" t="str">
        <f t="shared" si="309"/>
        <v>8422_C5_TPTotal Hommes_SEXE1</v>
      </c>
      <c r="BF1633">
        <v>1</v>
      </c>
      <c r="BG1633" s="77" t="s">
        <v>345</v>
      </c>
      <c r="BH1633" t="s">
        <v>317</v>
      </c>
      <c r="BI1633" t="s">
        <v>163</v>
      </c>
      <c r="BJ1633" s="61">
        <v>1670.50500565024</v>
      </c>
      <c r="BK1633" s="61">
        <f t="shared" si="310"/>
        <v>1670.50500565024</v>
      </c>
    </row>
    <row r="1634" spans="1:63" x14ac:dyDescent="0.35">
      <c r="A1634" t="str">
        <f t="shared" si="305"/>
        <v>8420_Activités juridiques, comptables, de gestion, d'architecture, d'ingénierie, de contrôle et d'analyses techniques_2</v>
      </c>
      <c r="B1634" t="str">
        <f>INDEX(PDC!$F$1:$G$40,MATCH('RP2016'!C1634,PDC!F:F,0),MATCH(PDC!$G$1,PDC!$F$1:$G$1,0))</f>
        <v>Activités juridiques, comptables, de gestion, d'architecture, d'ingénierie, de contrôle et d'analyses techniques</v>
      </c>
      <c r="C1634" t="s">
        <v>225</v>
      </c>
      <c r="D1634" t="s">
        <v>157</v>
      </c>
      <c r="E1634" t="s">
        <v>200</v>
      </c>
      <c r="F1634" s="58">
        <v>190.334032248695</v>
      </c>
      <c r="G1634">
        <f t="shared" si="306"/>
        <v>190.334032248695</v>
      </c>
      <c r="AC1634" t="str">
        <f t="shared" si="307"/>
        <v>8430_Cadres de la fonction publique_1</v>
      </c>
      <c r="AD1634" t="str">
        <f>INDEX(PDC!$I$1:$L$33,MATCH('RP2016'!AF1634,PDC!I:I,0),MATCH(PDC!$K$1,PDC!$I$1:$L$1,0))</f>
        <v>Cadres de la fonction publique</v>
      </c>
      <c r="AE1634" t="s">
        <v>199</v>
      </c>
      <c r="AF1634" t="s">
        <v>274</v>
      </c>
      <c r="AG1634" t="s">
        <v>179</v>
      </c>
      <c r="AH1634" s="58">
        <v>27.674613816437599</v>
      </c>
      <c r="AI1634">
        <f t="shared" si="308"/>
        <v>27.674613816437599</v>
      </c>
      <c r="BE1634" t="str">
        <f t="shared" si="309"/>
        <v>8422_DE_TPTotal Hommes_SEXE1</v>
      </c>
      <c r="BF1634">
        <v>1</v>
      </c>
      <c r="BG1634" s="77" t="s">
        <v>345</v>
      </c>
      <c r="BH1634" t="s">
        <v>318</v>
      </c>
      <c r="BI1634" t="s">
        <v>163</v>
      </c>
      <c r="BJ1634" s="61">
        <v>1587.3072095815901</v>
      </c>
      <c r="BK1634" s="61">
        <f t="shared" si="310"/>
        <v>1587.3072095815901</v>
      </c>
    </row>
    <row r="1635" spans="1:63" x14ac:dyDescent="0.35">
      <c r="A1635" t="str">
        <f t="shared" si="305"/>
        <v>8420_Recherche-développement scientifique_2</v>
      </c>
      <c r="B1635" t="str">
        <f>INDEX(PDC!$F$1:$G$40,MATCH('RP2016'!C1635,PDC!F:F,0),MATCH(PDC!$G$1,PDC!$F$1:$G$1,0))</f>
        <v>Recherche-développement scientifique</v>
      </c>
      <c r="C1635" t="s">
        <v>226</v>
      </c>
      <c r="D1635" t="s">
        <v>157</v>
      </c>
      <c r="E1635" t="s">
        <v>200</v>
      </c>
      <c r="F1635" s="58">
        <v>2.4434025611228698</v>
      </c>
      <c r="G1635" s="58" t="s">
        <v>242</v>
      </c>
      <c r="H1635" s="58"/>
      <c r="I1635" s="58"/>
      <c r="J1635" s="58"/>
      <c r="AC1635" t="str">
        <f t="shared" si="307"/>
        <v>8430_Cadres de la fonction publique_2</v>
      </c>
      <c r="AD1635" t="str">
        <f>INDEX(PDC!$I$1:$L$33,MATCH('RP2016'!AF1635,PDC!I:I,0),MATCH(PDC!$K$1,PDC!$I$1:$L$1,0))</f>
        <v>Cadres de la fonction publique</v>
      </c>
      <c r="AE1635" t="s">
        <v>200</v>
      </c>
      <c r="AF1635" t="s">
        <v>274</v>
      </c>
      <c r="AG1635" t="s">
        <v>179</v>
      </c>
      <c r="AH1635" s="58">
        <v>7.5859393802330999</v>
      </c>
      <c r="AI1635">
        <f t="shared" si="308"/>
        <v>7.5859393802330999</v>
      </c>
      <c r="BE1635" t="str">
        <f t="shared" si="309"/>
        <v>8422_FZ_TPTotal Hommes_SEXE1</v>
      </c>
      <c r="BF1635">
        <v>1</v>
      </c>
      <c r="BG1635" s="77" t="s">
        <v>345</v>
      </c>
      <c r="BH1635" t="s">
        <v>216</v>
      </c>
      <c r="BI1635" t="s">
        <v>163</v>
      </c>
      <c r="BJ1635" s="61">
        <v>2012.8582764684199</v>
      </c>
      <c r="BK1635" s="61">
        <f t="shared" si="310"/>
        <v>2012.8582764684199</v>
      </c>
    </row>
    <row r="1636" spans="1:63" x14ac:dyDescent="0.35">
      <c r="A1636" t="str">
        <f t="shared" si="305"/>
        <v>8420_Autres activités spécialisées, scientifiques et techniques_1</v>
      </c>
      <c r="B1636" t="str">
        <f>INDEX(PDC!$F$1:$G$40,MATCH('RP2016'!C1636,PDC!F:F,0),MATCH(PDC!$G$1,PDC!$F$1:$G$1,0))</f>
        <v>Autres activités spécialisées, scientifiques et techniques</v>
      </c>
      <c r="C1636" t="s">
        <v>227</v>
      </c>
      <c r="D1636" t="s">
        <v>157</v>
      </c>
      <c r="E1636" t="s">
        <v>199</v>
      </c>
      <c r="F1636" s="58">
        <v>4.9177462640340597</v>
      </c>
      <c r="G1636" s="58" t="s">
        <v>242</v>
      </c>
      <c r="H1636" s="58"/>
      <c r="I1636" s="58"/>
      <c r="J1636" s="58"/>
      <c r="AC1636" t="str">
        <f t="shared" si="307"/>
        <v>8430_Professeurs, professions scientifiques_1</v>
      </c>
      <c r="AD1636" t="str">
        <f>INDEX(PDC!$I$1:$L$33,MATCH('RP2016'!AF1636,PDC!I:I,0),MATCH(PDC!$K$1,PDC!$I$1:$L$1,0))</f>
        <v>Professeurs, professions scientifiques</v>
      </c>
      <c r="AE1636" t="s">
        <v>199</v>
      </c>
      <c r="AF1636" t="s">
        <v>275</v>
      </c>
      <c r="AG1636" t="s">
        <v>179</v>
      </c>
      <c r="AH1636" s="58">
        <v>25.980842930610599</v>
      </c>
      <c r="AI1636">
        <f t="shared" si="308"/>
        <v>25.980842930610599</v>
      </c>
      <c r="BE1636" t="str">
        <f t="shared" si="309"/>
        <v>8422_GZ_TPTotal Hommes_SEXE1</v>
      </c>
      <c r="BF1636">
        <v>1</v>
      </c>
      <c r="BG1636" s="77" t="s">
        <v>345</v>
      </c>
      <c r="BH1636" t="s">
        <v>217</v>
      </c>
      <c r="BI1636" t="s">
        <v>163</v>
      </c>
      <c r="BJ1636" s="61">
        <v>2390.9051035428201</v>
      </c>
      <c r="BK1636" s="61">
        <f t="shared" si="310"/>
        <v>2390.9051035428201</v>
      </c>
    </row>
    <row r="1637" spans="1:63" x14ac:dyDescent="0.35">
      <c r="A1637" t="str">
        <f t="shared" si="305"/>
        <v>8420_Autres activités spécialisées, scientifiques et techniques_2</v>
      </c>
      <c r="B1637" t="str">
        <f>INDEX(PDC!$F$1:$G$40,MATCH('RP2016'!C1637,PDC!F:F,0),MATCH(PDC!$G$1,PDC!$F$1:$G$1,0))</f>
        <v>Autres activités spécialisées, scientifiques et techniques</v>
      </c>
      <c r="C1637" t="s">
        <v>227</v>
      </c>
      <c r="D1637" t="s">
        <v>157</v>
      </c>
      <c r="E1637" t="s">
        <v>200</v>
      </c>
      <c r="F1637" s="58">
        <v>48.916381685029997</v>
      </c>
      <c r="G1637" t="s">
        <v>242</v>
      </c>
      <c r="AC1637" t="str">
        <f t="shared" si="307"/>
        <v>8430_Professeurs, professions scientifiques_2</v>
      </c>
      <c r="AD1637" t="str">
        <f>INDEX(PDC!$I$1:$L$33,MATCH('RP2016'!AF1637,PDC!I:I,0),MATCH(PDC!$K$1,PDC!$I$1:$L$1,0))</f>
        <v>Professeurs, professions scientifiques</v>
      </c>
      <c r="AE1637" t="s">
        <v>200</v>
      </c>
      <c r="AF1637" t="s">
        <v>275</v>
      </c>
      <c r="AG1637" t="s">
        <v>179</v>
      </c>
      <c r="AH1637" s="58">
        <v>43.042118990337002</v>
      </c>
      <c r="AI1637">
        <f t="shared" si="308"/>
        <v>43.042118990337002</v>
      </c>
      <c r="BE1637" t="str">
        <f t="shared" si="309"/>
        <v>8422_HZ_TPTotal Hommes_SEXE1</v>
      </c>
      <c r="BF1637">
        <v>1</v>
      </c>
      <c r="BG1637" s="77" t="s">
        <v>345</v>
      </c>
      <c r="BH1637" t="s">
        <v>218</v>
      </c>
      <c r="BI1637" t="s">
        <v>163</v>
      </c>
      <c r="BJ1637" s="61">
        <v>2021.1879036225801</v>
      </c>
      <c r="BK1637" s="61">
        <f t="shared" si="310"/>
        <v>2021.1879036225801</v>
      </c>
    </row>
    <row r="1638" spans="1:63" x14ac:dyDescent="0.35">
      <c r="A1638" t="str">
        <f t="shared" si="305"/>
        <v>8420_Activités de services administratifs et de soutien_1</v>
      </c>
      <c r="B1638" t="str">
        <f>INDEX(PDC!$F$1:$G$40,MATCH('RP2016'!C1638,PDC!F:F,0),MATCH(PDC!$G$1,PDC!$F$1:$G$1,0))</f>
        <v>Activités de services administratifs et de soutien</v>
      </c>
      <c r="C1638" t="s">
        <v>228</v>
      </c>
      <c r="D1638" t="s">
        <v>157</v>
      </c>
      <c r="E1638" t="s">
        <v>199</v>
      </c>
      <c r="F1638" s="58">
        <v>656.07520275102502</v>
      </c>
      <c r="G1638">
        <f t="shared" ref="G1638:G1669" si="311">F1638</f>
        <v>656.07520275102502</v>
      </c>
      <c r="AC1638" t="str">
        <f t="shared" si="307"/>
        <v>8430_Professions de l'information, des arts et des spectacles_1</v>
      </c>
      <c r="AD1638" t="str">
        <f>INDEX(PDC!$I$1:$L$33,MATCH('RP2016'!AF1638,PDC!I:I,0),MATCH(PDC!$K$1,PDC!$I$1:$L$1,0))</f>
        <v>Professions de l'information, des arts et des spectacles</v>
      </c>
      <c r="AE1638" t="s">
        <v>199</v>
      </c>
      <c r="AF1638" t="s">
        <v>276</v>
      </c>
      <c r="AG1638" t="s">
        <v>179</v>
      </c>
      <c r="AH1638" s="58">
        <v>36.782489079987798</v>
      </c>
      <c r="AI1638">
        <f t="shared" si="308"/>
        <v>36.782489079987798</v>
      </c>
      <c r="BE1638" t="str">
        <f t="shared" si="309"/>
        <v>8422_IZ_TPTotal Hommes_SEXE1</v>
      </c>
      <c r="BF1638">
        <v>1</v>
      </c>
      <c r="BG1638" s="77" t="s">
        <v>345</v>
      </c>
      <c r="BH1638" t="s">
        <v>219</v>
      </c>
      <c r="BI1638" t="s">
        <v>163</v>
      </c>
      <c r="BJ1638" s="61">
        <v>563.17881334392803</v>
      </c>
      <c r="BK1638" s="61">
        <f t="shared" si="310"/>
        <v>563.17881334392803</v>
      </c>
    </row>
    <row r="1639" spans="1:63" x14ac:dyDescent="0.35">
      <c r="A1639" t="str">
        <f t="shared" si="305"/>
        <v>8420_Activités de services administratifs et de soutien_2</v>
      </c>
      <c r="B1639" t="str">
        <f>INDEX(PDC!$F$1:$G$40,MATCH('RP2016'!C1639,PDC!F:F,0),MATCH(PDC!$G$1,PDC!$F$1:$G$1,0))</f>
        <v>Activités de services administratifs et de soutien</v>
      </c>
      <c r="C1639" t="s">
        <v>228</v>
      </c>
      <c r="D1639" t="s">
        <v>157</v>
      </c>
      <c r="E1639" t="s">
        <v>200</v>
      </c>
      <c r="F1639" s="58">
        <v>411.25329436885698</v>
      </c>
      <c r="G1639">
        <f t="shared" si="311"/>
        <v>411.25329436885698</v>
      </c>
      <c r="AC1639" t="str">
        <f t="shared" si="307"/>
        <v>8430_Professions de l'information, des arts et des spectacles_2</v>
      </c>
      <c r="AD1639" t="str">
        <f>INDEX(PDC!$I$1:$L$33,MATCH('RP2016'!AF1639,PDC!I:I,0),MATCH(PDC!$K$1,PDC!$I$1:$L$1,0))</f>
        <v>Professions de l'information, des arts et des spectacles</v>
      </c>
      <c r="AE1639" t="s">
        <v>200</v>
      </c>
      <c r="AF1639" t="s">
        <v>276</v>
      </c>
      <c r="AG1639" t="s">
        <v>179</v>
      </c>
      <c r="AH1639" s="58">
        <v>14.4318474817783</v>
      </c>
      <c r="AI1639">
        <f t="shared" si="308"/>
        <v>14.4318474817783</v>
      </c>
      <c r="BE1639" t="str">
        <f t="shared" si="309"/>
        <v>8422_JZ_TPTotal Hommes_SEXE1</v>
      </c>
      <c r="BF1639">
        <v>1</v>
      </c>
      <c r="BG1639" s="77" t="s">
        <v>345</v>
      </c>
      <c r="BH1639" t="s">
        <v>319</v>
      </c>
      <c r="BI1639" t="s">
        <v>163</v>
      </c>
      <c r="BJ1639" s="61">
        <v>133.393630801108</v>
      </c>
      <c r="BK1639" s="61">
        <f t="shared" si="310"/>
        <v>133.393630801108</v>
      </c>
    </row>
    <row r="1640" spans="1:63" x14ac:dyDescent="0.35">
      <c r="A1640" t="str">
        <f t="shared" si="305"/>
        <v>8420_Administration publique_1</v>
      </c>
      <c r="B1640" t="str">
        <f>INDEX(PDC!$F$1:$G$40,MATCH('RP2016'!C1640,PDC!F:F,0),MATCH(PDC!$G$1,PDC!$F$1:$G$1,0))</f>
        <v>Administration publique</v>
      </c>
      <c r="C1640" t="s">
        <v>229</v>
      </c>
      <c r="D1640" t="s">
        <v>157</v>
      </c>
      <c r="E1640" t="s">
        <v>199</v>
      </c>
      <c r="F1640" s="58">
        <v>269.925045139161</v>
      </c>
      <c r="G1640">
        <f t="shared" si="311"/>
        <v>269.925045139161</v>
      </c>
      <c r="AC1640" t="str">
        <f t="shared" si="307"/>
        <v>8430_Cadres administratifs et commerciaux d'entreprise_1</v>
      </c>
      <c r="AD1640" t="str">
        <f>INDEX(PDC!$I$1:$L$33,MATCH('RP2016'!AF1640,PDC!I:I,0),MATCH(PDC!$K$1,PDC!$I$1:$L$1,0))</f>
        <v>Cadres administratifs et commerciaux d'entreprise</v>
      </c>
      <c r="AE1640" t="s">
        <v>199</v>
      </c>
      <c r="AF1640" t="s">
        <v>277</v>
      </c>
      <c r="AG1640" t="s">
        <v>179</v>
      </c>
      <c r="AH1640" s="58">
        <v>224.00854770124701</v>
      </c>
      <c r="AI1640">
        <f t="shared" si="308"/>
        <v>224.00854770124701</v>
      </c>
      <c r="BE1640" t="str">
        <f t="shared" si="309"/>
        <v>8422_KZ_TPTotal Hommes_SEXE1</v>
      </c>
      <c r="BF1640">
        <v>1</v>
      </c>
      <c r="BG1640" s="77" t="s">
        <v>345</v>
      </c>
      <c r="BH1640" t="s">
        <v>223</v>
      </c>
      <c r="BI1640" t="s">
        <v>163</v>
      </c>
      <c r="BJ1640" s="61">
        <v>302.924330806353</v>
      </c>
      <c r="BK1640" s="61">
        <f t="shared" si="310"/>
        <v>302.924330806353</v>
      </c>
    </row>
    <row r="1641" spans="1:63" x14ac:dyDescent="0.35">
      <c r="A1641" t="str">
        <f t="shared" si="305"/>
        <v>8420_Administration publique_2</v>
      </c>
      <c r="B1641" t="str">
        <f>INDEX(PDC!$F$1:$G$40,MATCH('RP2016'!C1641,PDC!F:F,0),MATCH(PDC!$G$1,PDC!$F$1:$G$1,0))</f>
        <v>Administration publique</v>
      </c>
      <c r="C1641" t="s">
        <v>229</v>
      </c>
      <c r="D1641" t="s">
        <v>157</v>
      </c>
      <c r="E1641" t="s">
        <v>200</v>
      </c>
      <c r="F1641" s="58">
        <v>399.73186182276299</v>
      </c>
      <c r="G1641">
        <f t="shared" si="311"/>
        <v>399.73186182276299</v>
      </c>
      <c r="AC1641" t="str">
        <f t="shared" si="307"/>
        <v>8430_Cadres administratifs et commerciaux d'entreprise_2</v>
      </c>
      <c r="AD1641" t="str">
        <f>INDEX(PDC!$I$1:$L$33,MATCH('RP2016'!AF1641,PDC!I:I,0),MATCH(PDC!$K$1,PDC!$I$1:$L$1,0))</f>
        <v>Cadres administratifs et commerciaux d'entreprise</v>
      </c>
      <c r="AE1641" t="s">
        <v>200</v>
      </c>
      <c r="AF1641" t="s">
        <v>277</v>
      </c>
      <c r="AG1641" t="s">
        <v>179</v>
      </c>
      <c r="AH1641" s="58">
        <v>189.800267415116</v>
      </c>
      <c r="AI1641">
        <f t="shared" si="308"/>
        <v>189.800267415116</v>
      </c>
      <c r="BE1641" t="str">
        <f t="shared" si="309"/>
        <v>8422_LZ_TPTotal Hommes_SEXE1</v>
      </c>
      <c r="BF1641">
        <v>1</v>
      </c>
      <c r="BG1641" s="77" t="s">
        <v>345</v>
      </c>
      <c r="BH1641" t="s">
        <v>224</v>
      </c>
      <c r="BI1641" t="s">
        <v>163</v>
      </c>
      <c r="BJ1641" s="61">
        <v>108.454791505228</v>
      </c>
      <c r="BK1641" s="61">
        <f t="shared" si="310"/>
        <v>108.454791505228</v>
      </c>
    </row>
    <row r="1642" spans="1:63" x14ac:dyDescent="0.35">
      <c r="A1642" t="str">
        <f t="shared" si="305"/>
        <v>8420_Enseignement_1</v>
      </c>
      <c r="B1642" t="str">
        <f>INDEX(PDC!$F$1:$G$40,MATCH('RP2016'!C1642,PDC!F:F,0),MATCH(PDC!$G$1,PDC!$F$1:$G$1,0))</f>
        <v>Enseignement</v>
      </c>
      <c r="C1642" t="s">
        <v>230</v>
      </c>
      <c r="D1642" t="s">
        <v>157</v>
      </c>
      <c r="E1642" t="s">
        <v>199</v>
      </c>
      <c r="F1642" s="58">
        <v>184.76534462056301</v>
      </c>
      <c r="G1642">
        <f t="shared" si="311"/>
        <v>184.76534462056301</v>
      </c>
      <c r="AC1642" t="str">
        <f t="shared" si="307"/>
        <v>8430_Ingénieurs et cadres techniques d'entreprise_1</v>
      </c>
      <c r="AD1642" t="str">
        <f>INDEX(PDC!$I$1:$L$33,MATCH('RP2016'!AF1642,PDC!I:I,0),MATCH(PDC!$K$1,PDC!$I$1:$L$1,0))</f>
        <v>Ingénieurs et cadres techniques d'entreprise</v>
      </c>
      <c r="AE1642" t="s">
        <v>199</v>
      </c>
      <c r="AF1642" t="s">
        <v>101</v>
      </c>
      <c r="AG1642" t="s">
        <v>179</v>
      </c>
      <c r="AH1642" s="58">
        <v>402.01816185516401</v>
      </c>
      <c r="AI1642">
        <f t="shared" si="308"/>
        <v>402.01816185516401</v>
      </c>
      <c r="BE1642" t="str">
        <f t="shared" si="309"/>
        <v>8422_MN_TPTotal Hommes_SEXE1</v>
      </c>
      <c r="BF1642">
        <v>1</v>
      </c>
      <c r="BG1642" s="77" t="s">
        <v>345</v>
      </c>
      <c r="BH1642" t="s">
        <v>320</v>
      </c>
      <c r="BI1642" t="s">
        <v>163</v>
      </c>
      <c r="BJ1642" s="61">
        <v>1642.5326063356399</v>
      </c>
      <c r="BK1642" s="61">
        <f t="shared" si="310"/>
        <v>1642.5326063356399</v>
      </c>
    </row>
    <row r="1643" spans="1:63" x14ac:dyDescent="0.35">
      <c r="A1643" t="str">
        <f t="shared" si="305"/>
        <v>8420_Enseignement_2</v>
      </c>
      <c r="B1643" t="str">
        <f>INDEX(PDC!$F$1:$G$40,MATCH('RP2016'!C1643,PDC!F:F,0),MATCH(PDC!$G$1,PDC!$F$1:$G$1,0))</f>
        <v>Enseignement</v>
      </c>
      <c r="C1643" t="s">
        <v>230</v>
      </c>
      <c r="D1643" t="s">
        <v>157</v>
      </c>
      <c r="E1643" t="s">
        <v>200</v>
      </c>
      <c r="F1643" s="58">
        <v>614.01672364007698</v>
      </c>
      <c r="G1643">
        <f t="shared" si="311"/>
        <v>614.01672364007698</v>
      </c>
      <c r="AC1643" t="str">
        <f t="shared" si="307"/>
        <v>8430_Ingénieurs et cadres techniques d'entreprise_2</v>
      </c>
      <c r="AD1643" t="str">
        <f>INDEX(PDC!$I$1:$L$33,MATCH('RP2016'!AF1643,PDC!I:I,0),MATCH(PDC!$K$1,PDC!$I$1:$L$1,0))</f>
        <v>Ingénieurs et cadres techniques d'entreprise</v>
      </c>
      <c r="AE1643" t="s">
        <v>200</v>
      </c>
      <c r="AF1643" t="s">
        <v>101</v>
      </c>
      <c r="AG1643" t="s">
        <v>179</v>
      </c>
      <c r="AH1643" s="58">
        <v>66.541306633241305</v>
      </c>
      <c r="AI1643">
        <f t="shared" si="308"/>
        <v>66.541306633241305</v>
      </c>
      <c r="BE1643" t="str">
        <f t="shared" si="309"/>
        <v>8422_OQ_TPTotal Hommes_SEXE1</v>
      </c>
      <c r="BF1643">
        <v>1</v>
      </c>
      <c r="BG1643" s="77" t="s">
        <v>345</v>
      </c>
      <c r="BH1643" t="s">
        <v>321</v>
      </c>
      <c r="BI1643" t="s">
        <v>163</v>
      </c>
      <c r="BJ1643" s="61">
        <v>1264.2818112541599</v>
      </c>
      <c r="BK1643" s="61">
        <f t="shared" si="310"/>
        <v>1264.2818112541599</v>
      </c>
    </row>
    <row r="1644" spans="1:63" x14ac:dyDescent="0.35">
      <c r="A1644" t="str">
        <f t="shared" si="305"/>
        <v>8420_Activités pour la santé humaine_1</v>
      </c>
      <c r="B1644" t="str">
        <f>INDEX(PDC!$F$1:$G$40,MATCH('RP2016'!C1644,PDC!F:F,0),MATCH(PDC!$G$1,PDC!$F$1:$G$1,0))</f>
        <v>Activités pour la santé humaine</v>
      </c>
      <c r="C1644" t="s">
        <v>231</v>
      </c>
      <c r="D1644" t="s">
        <v>157</v>
      </c>
      <c r="E1644" t="s">
        <v>199</v>
      </c>
      <c r="F1644" s="58">
        <v>154.07820615106601</v>
      </c>
      <c r="G1644">
        <f t="shared" si="311"/>
        <v>154.07820615106601</v>
      </c>
      <c r="AC1644" t="str">
        <f t="shared" si="307"/>
        <v>8430_Professeurs des écoles, instituteurs et assimilés_1</v>
      </c>
      <c r="AD1644" t="str">
        <f>INDEX(PDC!$I$1:$L$33,MATCH('RP2016'!AF1644,PDC!I:I,0),MATCH(PDC!$K$1,PDC!$I$1:$L$1,0))</f>
        <v>Professeurs des écoles, instituteurs et assimilés</v>
      </c>
      <c r="AE1644" t="s">
        <v>199</v>
      </c>
      <c r="AF1644" t="s">
        <v>103</v>
      </c>
      <c r="AG1644" t="s">
        <v>179</v>
      </c>
      <c r="AH1644" s="58">
        <v>140.04389808384201</v>
      </c>
      <c r="AI1644">
        <f t="shared" si="308"/>
        <v>140.04389808384201</v>
      </c>
      <c r="BE1644" t="str">
        <f t="shared" si="309"/>
        <v>8422_RU_TPTotal Hommes_SEXE1</v>
      </c>
      <c r="BF1644">
        <v>1</v>
      </c>
      <c r="BG1644" s="77" t="s">
        <v>345</v>
      </c>
      <c r="BH1644" t="s">
        <v>322</v>
      </c>
      <c r="BI1644" t="s">
        <v>163</v>
      </c>
      <c r="BJ1644" s="61">
        <v>319.702737132366</v>
      </c>
      <c r="BK1644" s="61">
        <f t="shared" si="310"/>
        <v>319.702737132366</v>
      </c>
    </row>
    <row r="1645" spans="1:63" x14ac:dyDescent="0.35">
      <c r="A1645" t="str">
        <f t="shared" si="305"/>
        <v>8420_Activités pour la santé humaine_2</v>
      </c>
      <c r="B1645" t="str">
        <f>INDEX(PDC!$F$1:$G$40,MATCH('RP2016'!C1645,PDC!F:F,0),MATCH(PDC!$G$1,PDC!$F$1:$G$1,0))</f>
        <v>Activités pour la santé humaine</v>
      </c>
      <c r="C1645" t="s">
        <v>231</v>
      </c>
      <c r="D1645" t="s">
        <v>157</v>
      </c>
      <c r="E1645" t="s">
        <v>200</v>
      </c>
      <c r="F1645" s="58">
        <v>487.54363512012299</v>
      </c>
      <c r="G1645">
        <f t="shared" si="311"/>
        <v>487.54363512012299</v>
      </c>
      <c r="AC1645" t="str">
        <f t="shared" si="307"/>
        <v>8430_Professeurs des écoles, instituteurs et assimilés_2</v>
      </c>
      <c r="AD1645" t="str">
        <f>INDEX(PDC!$I$1:$L$33,MATCH('RP2016'!AF1645,PDC!I:I,0),MATCH(PDC!$K$1,PDC!$I$1:$L$1,0))</f>
        <v>Professeurs des écoles, instituteurs et assimilés</v>
      </c>
      <c r="AE1645" t="s">
        <v>200</v>
      </c>
      <c r="AF1645" t="s">
        <v>103</v>
      </c>
      <c r="AG1645" t="s">
        <v>179</v>
      </c>
      <c r="AH1645" s="58">
        <v>129.54998894849101</v>
      </c>
      <c r="AI1645">
        <f t="shared" si="308"/>
        <v>129.54998894849101</v>
      </c>
      <c r="BE1645" t="str">
        <f t="shared" si="309"/>
        <v>8423_AZ_TPTotal Hommes_SEXE1</v>
      </c>
      <c r="BF1645">
        <v>1</v>
      </c>
      <c r="BG1645" s="77" t="s">
        <v>345</v>
      </c>
      <c r="BH1645" t="s">
        <v>198</v>
      </c>
      <c r="BI1645" t="s">
        <v>165</v>
      </c>
      <c r="BJ1645" s="61">
        <v>269.83863332616698</v>
      </c>
      <c r="BK1645" s="61">
        <f t="shared" si="310"/>
        <v>269.83863332616698</v>
      </c>
    </row>
    <row r="1646" spans="1:63" x14ac:dyDescent="0.35">
      <c r="A1646" t="str">
        <f t="shared" si="305"/>
        <v>8420_Hébergement médico-social et social et action sociale sans hébergement_1</v>
      </c>
      <c r="B1646" t="str">
        <f>INDEX(PDC!$F$1:$G$40,MATCH('RP2016'!C1646,PDC!F:F,0),MATCH(PDC!$G$1,PDC!$F$1:$G$1,0))</f>
        <v>Hébergement médico-social et social et action sociale sans hébergement</v>
      </c>
      <c r="C1646" t="s">
        <v>232</v>
      </c>
      <c r="D1646" t="s">
        <v>157</v>
      </c>
      <c r="E1646" t="s">
        <v>199</v>
      </c>
      <c r="F1646" s="58">
        <v>351.11163077574798</v>
      </c>
      <c r="G1646">
        <f t="shared" si="311"/>
        <v>351.11163077574798</v>
      </c>
      <c r="AC1646" t="str">
        <f t="shared" si="307"/>
        <v>8430_Professions intermédiaires de la santé et du travail social_1</v>
      </c>
      <c r="AD1646" t="str">
        <f>INDEX(PDC!$I$1:$L$33,MATCH('RP2016'!AF1646,PDC!I:I,0),MATCH(PDC!$K$1,PDC!$I$1:$L$1,0))</f>
        <v>Professions intermédiaires de la santé et du travail social</v>
      </c>
      <c r="AE1646" t="s">
        <v>199</v>
      </c>
      <c r="AF1646" t="s">
        <v>105</v>
      </c>
      <c r="AG1646" t="s">
        <v>179</v>
      </c>
      <c r="AH1646" s="58">
        <v>169.41563552124299</v>
      </c>
      <c r="AI1646">
        <f t="shared" si="308"/>
        <v>169.41563552124299</v>
      </c>
      <c r="BE1646" t="str">
        <f t="shared" si="309"/>
        <v>8423_C1_TPTotal Hommes_SEXE1</v>
      </c>
      <c r="BF1646">
        <v>1</v>
      </c>
      <c r="BG1646" s="77" t="s">
        <v>345</v>
      </c>
      <c r="BH1646" t="s">
        <v>314</v>
      </c>
      <c r="BI1646" t="s">
        <v>165</v>
      </c>
      <c r="BJ1646" s="61">
        <v>756.37393154715403</v>
      </c>
      <c r="BK1646" s="61">
        <f t="shared" si="310"/>
        <v>756.37393154715403</v>
      </c>
    </row>
    <row r="1647" spans="1:63" x14ac:dyDescent="0.35">
      <c r="A1647" t="str">
        <f t="shared" si="305"/>
        <v>8420_Hébergement médico-social et social et action sociale sans hébergement_2</v>
      </c>
      <c r="B1647" t="str">
        <f>INDEX(PDC!$F$1:$G$40,MATCH('RP2016'!C1647,PDC!F:F,0),MATCH(PDC!$G$1,PDC!$F$1:$G$1,0))</f>
        <v>Hébergement médico-social et social et action sociale sans hébergement</v>
      </c>
      <c r="C1647" t="s">
        <v>232</v>
      </c>
      <c r="D1647" t="s">
        <v>157</v>
      </c>
      <c r="E1647" t="s">
        <v>200</v>
      </c>
      <c r="F1647" s="58">
        <v>2071.5102584256902</v>
      </c>
      <c r="G1647">
        <f t="shared" si="311"/>
        <v>2071.5102584256902</v>
      </c>
      <c r="AC1647" t="str">
        <f t="shared" si="307"/>
        <v>8430_Professions intermédiaires de la santé et du travail social_2</v>
      </c>
      <c r="AD1647" t="str">
        <f>INDEX(PDC!$I$1:$L$33,MATCH('RP2016'!AF1647,PDC!I:I,0),MATCH(PDC!$K$1,PDC!$I$1:$L$1,0))</f>
        <v>Professions intermédiaires de la santé et du travail social</v>
      </c>
      <c r="AE1647" t="s">
        <v>200</v>
      </c>
      <c r="AF1647" t="s">
        <v>105</v>
      </c>
      <c r="AG1647" t="s">
        <v>179</v>
      </c>
      <c r="AH1647" s="58">
        <v>454.20353038108698</v>
      </c>
      <c r="AI1647">
        <f t="shared" si="308"/>
        <v>454.20353038108698</v>
      </c>
      <c r="BE1647" t="str">
        <f t="shared" si="309"/>
        <v>8423_C3_TPTotal Hommes_SEXE1</v>
      </c>
      <c r="BF1647">
        <v>1</v>
      </c>
      <c r="BG1647" s="77" t="s">
        <v>345</v>
      </c>
      <c r="BH1647" t="s">
        <v>315</v>
      </c>
      <c r="BI1647" t="s">
        <v>165</v>
      </c>
      <c r="BJ1647" s="61">
        <v>865.40284379797902</v>
      </c>
      <c r="BK1647" s="61">
        <f t="shared" si="310"/>
        <v>865.40284379797902</v>
      </c>
    </row>
    <row r="1648" spans="1:63" x14ac:dyDescent="0.35">
      <c r="A1648" t="str">
        <f t="shared" si="305"/>
        <v>8420_Arts, spectacles et activités récréatives_1</v>
      </c>
      <c r="B1648" t="str">
        <f>INDEX(PDC!$F$1:$G$40,MATCH('RP2016'!C1648,PDC!F:F,0),MATCH(PDC!$G$1,PDC!$F$1:$G$1,0))</f>
        <v>Arts, spectacles et activités récréatives</v>
      </c>
      <c r="C1648" t="s">
        <v>233</v>
      </c>
      <c r="D1648" t="s">
        <v>157</v>
      </c>
      <c r="E1648" t="s">
        <v>199</v>
      </c>
      <c r="F1648" s="58">
        <v>73.203085164048801</v>
      </c>
      <c r="G1648">
        <f t="shared" si="311"/>
        <v>73.203085164048801</v>
      </c>
      <c r="AC1648" t="str">
        <f t="shared" si="307"/>
        <v>8430_Clergé, religieux_1</v>
      </c>
      <c r="AD1648" t="str">
        <f>INDEX(PDC!$I$1:$L$33,MATCH('RP2016'!AF1648,PDC!I:I,0),MATCH(PDC!$K$1,PDC!$I$1:$L$1,0))</f>
        <v>Clergé, religieux</v>
      </c>
      <c r="AE1648" t="s">
        <v>199</v>
      </c>
      <c r="AF1648" t="s">
        <v>292</v>
      </c>
      <c r="AG1648" t="s">
        <v>179</v>
      </c>
      <c r="AH1648" s="58">
        <v>10</v>
      </c>
      <c r="AI1648">
        <f t="shared" si="308"/>
        <v>10</v>
      </c>
      <c r="BE1648" t="str">
        <f t="shared" si="309"/>
        <v>8423_C4_TPTotal Hommes_SEXE1</v>
      </c>
      <c r="BF1648">
        <v>1</v>
      </c>
      <c r="BG1648" s="77" t="s">
        <v>345</v>
      </c>
      <c r="BH1648" t="s">
        <v>316</v>
      </c>
      <c r="BI1648" t="s">
        <v>165</v>
      </c>
      <c r="BJ1648" s="61">
        <v>69.428969433857901</v>
      </c>
      <c r="BK1648" s="61">
        <f t="shared" si="310"/>
        <v>69.428969433857901</v>
      </c>
    </row>
    <row r="1649" spans="1:63" x14ac:dyDescent="0.35">
      <c r="A1649" t="str">
        <f t="shared" si="305"/>
        <v>8420_Arts, spectacles et activités récréatives_2</v>
      </c>
      <c r="B1649" t="str">
        <f>INDEX(PDC!$F$1:$G$40,MATCH('RP2016'!C1649,PDC!F:F,0),MATCH(PDC!$G$1,PDC!$F$1:$G$1,0))</f>
        <v>Arts, spectacles et activités récréatives</v>
      </c>
      <c r="C1649" t="s">
        <v>233</v>
      </c>
      <c r="D1649" t="s">
        <v>157</v>
      </c>
      <c r="E1649" t="s">
        <v>200</v>
      </c>
      <c r="F1649" s="58">
        <v>110.998018271945</v>
      </c>
      <c r="G1649">
        <f t="shared" si="311"/>
        <v>110.998018271945</v>
      </c>
      <c r="AC1649" t="str">
        <f t="shared" si="307"/>
        <v>8430_Professions intermédiaires administratives de la Fonction Publique_1</v>
      </c>
      <c r="AD1649" t="str">
        <f>INDEX(PDC!$I$1:$L$33,MATCH('RP2016'!AF1649,PDC!I:I,0),MATCH(PDC!$K$1,PDC!$I$1:$L$1,0))</f>
        <v>Professions intermédiaires administratives de la Fonction Publique</v>
      </c>
      <c r="AE1649" t="s">
        <v>199</v>
      </c>
      <c r="AF1649" t="s">
        <v>278</v>
      </c>
      <c r="AG1649" t="s">
        <v>179</v>
      </c>
      <c r="AH1649" s="58">
        <v>5.0659654346324103</v>
      </c>
      <c r="AI1649">
        <f t="shared" si="308"/>
        <v>5.0659654346324103</v>
      </c>
      <c r="BE1649" t="str">
        <f t="shared" si="309"/>
        <v>8423_C5_TPTotal Hommes_SEXE1</v>
      </c>
      <c r="BF1649">
        <v>1</v>
      </c>
      <c r="BG1649" s="77" t="s">
        <v>345</v>
      </c>
      <c r="BH1649" t="s">
        <v>317</v>
      </c>
      <c r="BI1649" t="s">
        <v>165</v>
      </c>
      <c r="BJ1649" s="61">
        <v>3369.21022475988</v>
      </c>
      <c r="BK1649" s="61">
        <f t="shared" si="310"/>
        <v>3369.21022475988</v>
      </c>
    </row>
    <row r="1650" spans="1:63" x14ac:dyDescent="0.35">
      <c r="A1650" t="str">
        <f t="shared" si="305"/>
        <v>8420_Autres activités de services _1</v>
      </c>
      <c r="B1650" t="str">
        <f>INDEX(PDC!$F$1:$G$40,MATCH('RP2016'!C1650,PDC!F:F,0),MATCH(PDC!$G$1,PDC!$F$1:$G$1,0))</f>
        <v xml:space="preserve">Autres activités de services </v>
      </c>
      <c r="C1650" t="s">
        <v>234</v>
      </c>
      <c r="D1650" t="s">
        <v>157</v>
      </c>
      <c r="E1650" t="s">
        <v>199</v>
      </c>
      <c r="F1650" s="58">
        <v>76.635838694696403</v>
      </c>
      <c r="G1650">
        <f t="shared" si="311"/>
        <v>76.635838694696403</v>
      </c>
      <c r="AC1650" t="str">
        <f t="shared" si="307"/>
        <v>8430_Professions intermédiaires administratives de la Fonction Publique_2</v>
      </c>
      <c r="AD1650" t="str">
        <f>INDEX(PDC!$I$1:$L$33,MATCH('RP2016'!AF1650,PDC!I:I,0),MATCH(PDC!$K$1,PDC!$I$1:$L$1,0))</f>
        <v>Professions intermédiaires administratives de la Fonction Publique</v>
      </c>
      <c r="AE1650" t="s">
        <v>200</v>
      </c>
      <c r="AF1650" t="s">
        <v>278</v>
      </c>
      <c r="AG1650" t="s">
        <v>179</v>
      </c>
      <c r="AH1650" s="58">
        <v>14.8407718078728</v>
      </c>
      <c r="AI1650">
        <f t="shared" si="308"/>
        <v>14.8407718078728</v>
      </c>
      <c r="BE1650" t="str">
        <f t="shared" si="309"/>
        <v>8423_DE_TPTotal Hommes_SEXE1</v>
      </c>
      <c r="BF1650">
        <v>1</v>
      </c>
      <c r="BG1650" s="77" t="s">
        <v>345</v>
      </c>
      <c r="BH1650" t="s">
        <v>318</v>
      </c>
      <c r="BI1650" t="s">
        <v>165</v>
      </c>
      <c r="BJ1650" s="61">
        <v>453.06937007800502</v>
      </c>
      <c r="BK1650" s="61">
        <f t="shared" si="310"/>
        <v>453.06937007800502</v>
      </c>
    </row>
    <row r="1651" spans="1:63" x14ac:dyDescent="0.35">
      <c r="A1651" t="str">
        <f t="shared" si="305"/>
        <v>8420_Autres activités de services _2</v>
      </c>
      <c r="B1651" t="str">
        <f>INDEX(PDC!$F$1:$G$40,MATCH('RP2016'!C1651,PDC!F:F,0),MATCH(PDC!$G$1,PDC!$F$1:$G$1,0))</f>
        <v xml:space="preserve">Autres activités de services </v>
      </c>
      <c r="C1651" t="s">
        <v>234</v>
      </c>
      <c r="D1651" t="s">
        <v>157</v>
      </c>
      <c r="E1651" t="s">
        <v>200</v>
      </c>
      <c r="F1651" s="58">
        <v>182.669967485238</v>
      </c>
      <c r="G1651">
        <f t="shared" si="311"/>
        <v>182.669967485238</v>
      </c>
      <c r="AC1651" t="str">
        <f t="shared" si="307"/>
        <v>8430_Professions intermédiaires administratives et commerciales des entreprises_1</v>
      </c>
      <c r="AD1651" t="str">
        <f>INDEX(PDC!$I$1:$L$33,MATCH('RP2016'!AF1651,PDC!I:I,0),MATCH(PDC!$K$1,PDC!$I$1:$L$1,0))</f>
        <v>Professions intermédiaires administratives et commerciales des entreprises</v>
      </c>
      <c r="AE1651" t="s">
        <v>199</v>
      </c>
      <c r="AF1651" t="s">
        <v>279</v>
      </c>
      <c r="AG1651" t="s">
        <v>179</v>
      </c>
      <c r="AH1651" s="58">
        <v>416.358230349444</v>
      </c>
      <c r="AI1651">
        <f t="shared" si="308"/>
        <v>416.358230349444</v>
      </c>
      <c r="BE1651" t="str">
        <f t="shared" si="309"/>
        <v>8423_FZ_TPTotal Hommes_SEXE1</v>
      </c>
      <c r="BF1651">
        <v>1</v>
      </c>
      <c r="BG1651" s="77" t="s">
        <v>345</v>
      </c>
      <c r="BH1651" t="s">
        <v>216</v>
      </c>
      <c r="BI1651" t="s">
        <v>165</v>
      </c>
      <c r="BJ1651" s="61">
        <v>1664.8449649747499</v>
      </c>
      <c r="BK1651" s="61">
        <f t="shared" si="310"/>
        <v>1664.8449649747499</v>
      </c>
    </row>
    <row r="1652" spans="1:63" x14ac:dyDescent="0.35">
      <c r="A1652" t="str">
        <f t="shared" si="305"/>
        <v>8420_Activités des ménages en tant qu'employeurs ; activités indifférenciées des ménages en tant que producteurs de biens et services pour usage propre_2</v>
      </c>
      <c r="B1652" t="str">
        <f>INDEX(PDC!$F$1:$G$40,MATCH('RP2016'!C1652,PDC!F:F,0),MATCH(PDC!$G$1,PDC!$F$1:$G$1,0))</f>
        <v>Activités des ménages en tant qu'employeurs ; activités indifférenciées des ménages en tant que producteurs de biens et services pour usage propre</v>
      </c>
      <c r="C1652" t="s">
        <v>235</v>
      </c>
      <c r="D1652" t="s">
        <v>157</v>
      </c>
      <c r="E1652" t="s">
        <v>200</v>
      </c>
      <c r="F1652" s="58">
        <v>124.850593750988</v>
      </c>
      <c r="G1652">
        <f t="shared" si="311"/>
        <v>124.850593750988</v>
      </c>
      <c r="AC1652" t="str">
        <f t="shared" si="307"/>
        <v>8430_Professions intermédiaires administratives et commerciales des entreprises_2</v>
      </c>
      <c r="AD1652" t="str">
        <f>INDEX(PDC!$I$1:$L$33,MATCH('RP2016'!AF1652,PDC!I:I,0),MATCH(PDC!$K$1,PDC!$I$1:$L$1,0))</f>
        <v>Professions intermédiaires administratives et commerciales des entreprises</v>
      </c>
      <c r="AE1652" t="s">
        <v>200</v>
      </c>
      <c r="AF1652" t="s">
        <v>279</v>
      </c>
      <c r="AG1652" t="s">
        <v>179</v>
      </c>
      <c r="AH1652" s="58">
        <v>564.13904093165502</v>
      </c>
      <c r="AI1652">
        <f t="shared" si="308"/>
        <v>564.13904093165502</v>
      </c>
      <c r="BE1652" t="str">
        <f t="shared" si="309"/>
        <v>8423_GZ_TPTotal Hommes_SEXE1</v>
      </c>
      <c r="BF1652">
        <v>1</v>
      </c>
      <c r="BG1652" s="77" t="s">
        <v>345</v>
      </c>
      <c r="BH1652" t="s">
        <v>217</v>
      </c>
      <c r="BI1652" t="s">
        <v>165</v>
      </c>
      <c r="BJ1652" s="61">
        <v>2154.92583441223</v>
      </c>
      <c r="BK1652" s="61">
        <f t="shared" si="310"/>
        <v>2154.92583441223</v>
      </c>
    </row>
    <row r="1653" spans="1:63" x14ac:dyDescent="0.35">
      <c r="A1653" t="str">
        <f t="shared" si="305"/>
        <v>8421_Agriculture, sylviculture et pêche_1</v>
      </c>
      <c r="B1653" t="str">
        <f>INDEX(PDC!$F$1:$G$40,MATCH('RP2016'!C1653,PDC!F:F,0),MATCH(PDC!$G$1,PDC!$F$1:$G$1,0))</f>
        <v>Agriculture, sylviculture et pêche</v>
      </c>
      <c r="C1653" t="s">
        <v>198</v>
      </c>
      <c r="D1653" t="s">
        <v>159</v>
      </c>
      <c r="E1653" t="s">
        <v>199</v>
      </c>
      <c r="F1653" s="58">
        <v>1025.15642691264</v>
      </c>
      <c r="G1653">
        <f t="shared" si="311"/>
        <v>1025.15642691264</v>
      </c>
      <c r="AC1653" t="str">
        <f t="shared" si="307"/>
        <v>8430_Techniciens_1</v>
      </c>
      <c r="AD1653" t="str">
        <f>INDEX(PDC!$I$1:$L$33,MATCH('RP2016'!AF1653,PDC!I:I,0),MATCH(PDC!$K$1,PDC!$I$1:$L$1,0))</f>
        <v>Techniciens</v>
      </c>
      <c r="AE1653" t="s">
        <v>199</v>
      </c>
      <c r="AF1653" t="s">
        <v>280</v>
      </c>
      <c r="AG1653" t="s">
        <v>179</v>
      </c>
      <c r="AH1653" s="58">
        <v>671.46767625482801</v>
      </c>
      <c r="AI1653">
        <f t="shared" si="308"/>
        <v>671.46767625482801</v>
      </c>
      <c r="BE1653" t="str">
        <f t="shared" si="309"/>
        <v>8423_HZ_TPTotal Hommes_SEXE1</v>
      </c>
      <c r="BF1653">
        <v>1</v>
      </c>
      <c r="BG1653" s="77" t="s">
        <v>345</v>
      </c>
      <c r="BH1653" t="s">
        <v>218</v>
      </c>
      <c r="BI1653" t="s">
        <v>165</v>
      </c>
      <c r="BJ1653" s="61">
        <v>635.220984721793</v>
      </c>
      <c r="BK1653" s="61">
        <f t="shared" si="310"/>
        <v>635.220984721793</v>
      </c>
    </row>
    <row r="1654" spans="1:63" x14ac:dyDescent="0.35">
      <c r="A1654" t="str">
        <f t="shared" si="305"/>
        <v>8421_Agriculture, sylviculture et pêche_2</v>
      </c>
      <c r="B1654" t="str">
        <f>INDEX(PDC!$F$1:$G$40,MATCH('RP2016'!C1654,PDC!F:F,0),MATCH(PDC!$G$1,PDC!$F$1:$G$1,0))</f>
        <v>Agriculture, sylviculture et pêche</v>
      </c>
      <c r="C1654" t="s">
        <v>198</v>
      </c>
      <c r="D1654" t="s">
        <v>159</v>
      </c>
      <c r="E1654" t="s">
        <v>200</v>
      </c>
      <c r="F1654" s="58">
        <v>597.328586761216</v>
      </c>
      <c r="G1654">
        <f t="shared" si="311"/>
        <v>597.328586761216</v>
      </c>
      <c r="AC1654" t="str">
        <f t="shared" si="307"/>
        <v>8430_Techniciens_2</v>
      </c>
      <c r="AD1654" t="str">
        <f>INDEX(PDC!$I$1:$L$33,MATCH('RP2016'!AF1654,PDC!I:I,0),MATCH(PDC!$K$1,PDC!$I$1:$L$1,0))</f>
        <v>Techniciens</v>
      </c>
      <c r="AE1654" t="s">
        <v>200</v>
      </c>
      <c r="AF1654" t="s">
        <v>280</v>
      </c>
      <c r="AG1654" t="s">
        <v>179</v>
      </c>
      <c r="AH1654" s="58">
        <v>109.298725344593</v>
      </c>
      <c r="AI1654">
        <f t="shared" si="308"/>
        <v>109.298725344593</v>
      </c>
      <c r="BE1654" t="str">
        <f t="shared" si="309"/>
        <v>8423_IZ_TPTotal Hommes_SEXE1</v>
      </c>
      <c r="BF1654">
        <v>1</v>
      </c>
      <c r="BG1654" s="77" t="s">
        <v>345</v>
      </c>
      <c r="BH1654" t="s">
        <v>219</v>
      </c>
      <c r="BI1654" t="s">
        <v>165</v>
      </c>
      <c r="BJ1654" s="61">
        <v>452.540913417436</v>
      </c>
      <c r="BK1654" s="61">
        <f t="shared" si="310"/>
        <v>452.540913417436</v>
      </c>
    </row>
    <row r="1655" spans="1:63" x14ac:dyDescent="0.35">
      <c r="A1655" t="str">
        <f t="shared" si="305"/>
        <v>8421_Industries extractives _1</v>
      </c>
      <c r="B1655" t="str">
        <f>INDEX(PDC!$F$1:$G$40,MATCH('RP2016'!C1655,PDC!F:F,0),MATCH(PDC!$G$1,PDC!$F$1:$G$1,0))</f>
        <v xml:space="preserve">Industries extractives </v>
      </c>
      <c r="C1655" t="s">
        <v>201</v>
      </c>
      <c r="D1655" t="s">
        <v>159</v>
      </c>
      <c r="E1655" t="s">
        <v>199</v>
      </c>
      <c r="F1655" s="58">
        <v>174.579009953125</v>
      </c>
      <c r="G1655">
        <f t="shared" si="311"/>
        <v>174.579009953125</v>
      </c>
      <c r="AC1655" t="str">
        <f t="shared" si="307"/>
        <v>8430_Contremaîtres, agents de maîtrise_1</v>
      </c>
      <c r="AD1655" t="str">
        <f>INDEX(PDC!$I$1:$L$33,MATCH('RP2016'!AF1655,PDC!I:I,0),MATCH(PDC!$K$1,PDC!$I$1:$L$1,0))</f>
        <v>Contremaîtres, agents de maîtrise</v>
      </c>
      <c r="AE1655" t="s">
        <v>199</v>
      </c>
      <c r="AF1655" t="s">
        <v>281</v>
      </c>
      <c r="AG1655" t="s">
        <v>179</v>
      </c>
      <c r="AH1655" s="58">
        <v>293.13221615348601</v>
      </c>
      <c r="AI1655">
        <f t="shared" si="308"/>
        <v>293.13221615348601</v>
      </c>
      <c r="BE1655" t="str">
        <f t="shared" si="309"/>
        <v>8423_JZ_TPTotal Hommes_SEXE1</v>
      </c>
      <c r="BF1655">
        <v>1</v>
      </c>
      <c r="BG1655" s="77" t="s">
        <v>345</v>
      </c>
      <c r="BH1655" t="s">
        <v>319</v>
      </c>
      <c r="BI1655" t="s">
        <v>165</v>
      </c>
      <c r="BJ1655" s="61">
        <v>70.191070206176306</v>
      </c>
      <c r="BK1655" s="61">
        <f t="shared" si="310"/>
        <v>70.191070206176306</v>
      </c>
    </row>
    <row r="1656" spans="1:63" x14ac:dyDescent="0.35">
      <c r="A1656" t="str">
        <f t="shared" si="305"/>
        <v>8421_Industries extractives _2</v>
      </c>
      <c r="B1656" t="str">
        <f>INDEX(PDC!$F$1:$G$40,MATCH('RP2016'!C1656,PDC!F:F,0),MATCH(PDC!$G$1,PDC!$F$1:$G$1,0))</f>
        <v xml:space="preserve">Industries extractives </v>
      </c>
      <c r="C1656" t="s">
        <v>201</v>
      </c>
      <c r="D1656" t="s">
        <v>159</v>
      </c>
      <c r="E1656" t="s">
        <v>200</v>
      </c>
      <c r="F1656" s="58">
        <v>67.051535091095602</v>
      </c>
      <c r="G1656">
        <f t="shared" si="311"/>
        <v>67.051535091095602</v>
      </c>
      <c r="AC1656" t="str">
        <f t="shared" si="307"/>
        <v>8430_Contremaîtres, agents de maîtrise_2</v>
      </c>
      <c r="AD1656" t="str">
        <f>INDEX(PDC!$I$1:$L$33,MATCH('RP2016'!AF1656,PDC!I:I,0),MATCH(PDC!$K$1,PDC!$I$1:$L$1,0))</f>
        <v>Contremaîtres, agents de maîtrise</v>
      </c>
      <c r="AE1656" t="s">
        <v>200</v>
      </c>
      <c r="AF1656" t="s">
        <v>281</v>
      </c>
      <c r="AG1656" t="s">
        <v>179</v>
      </c>
      <c r="AH1656" s="58">
        <v>33.7751879292422</v>
      </c>
      <c r="AI1656">
        <f t="shared" si="308"/>
        <v>33.7751879292422</v>
      </c>
      <c r="BE1656" t="str">
        <f t="shared" si="309"/>
        <v>8423_KZ_TPTotal Hommes_SEXE1</v>
      </c>
      <c r="BF1656">
        <v>1</v>
      </c>
      <c r="BG1656" s="77" t="s">
        <v>345</v>
      </c>
      <c r="BH1656" t="s">
        <v>223</v>
      </c>
      <c r="BI1656" t="s">
        <v>165</v>
      </c>
      <c r="BJ1656" s="61">
        <v>225.96308566597301</v>
      </c>
      <c r="BK1656" s="61">
        <f t="shared" si="310"/>
        <v>225.96308566597301</v>
      </c>
    </row>
    <row r="1657" spans="1:63" x14ac:dyDescent="0.35">
      <c r="A1657" t="str">
        <f t="shared" si="305"/>
        <v>8421_Fabrication de denrées alimentaires, de boissons et de produits à base de tabac_1</v>
      </c>
      <c r="B1657" t="str">
        <f>INDEX(PDC!$F$1:$G$40,MATCH('RP2016'!C1657,PDC!F:F,0),MATCH(PDC!$G$1,PDC!$F$1:$G$1,0))</f>
        <v>Fabrication de denrées alimentaires, de boissons et de produits à base de tabac</v>
      </c>
      <c r="C1657" t="s">
        <v>202</v>
      </c>
      <c r="D1657" t="s">
        <v>159</v>
      </c>
      <c r="E1657" t="s">
        <v>199</v>
      </c>
      <c r="F1657" s="58">
        <v>4116.6787563476901</v>
      </c>
      <c r="G1657">
        <f t="shared" si="311"/>
        <v>4116.6787563476901</v>
      </c>
      <c r="AC1657" t="str">
        <f t="shared" si="307"/>
        <v>8430_Employés civils et agents de service de la Fonction Publique_1</v>
      </c>
      <c r="AD1657" t="str">
        <f>INDEX(PDC!$I$1:$L$33,MATCH('RP2016'!AF1657,PDC!I:I,0),MATCH(PDC!$K$1,PDC!$I$1:$L$1,0))</f>
        <v>Employés civils et agents de service de la Fonction Publique</v>
      </c>
      <c r="AE1657" t="s">
        <v>199</v>
      </c>
      <c r="AF1657" t="s">
        <v>282</v>
      </c>
      <c r="AG1657" t="s">
        <v>179</v>
      </c>
      <c r="AH1657" s="58">
        <v>180.05735891755199</v>
      </c>
      <c r="AI1657">
        <f t="shared" si="308"/>
        <v>180.05735891755199</v>
      </c>
      <c r="BE1657" t="str">
        <f t="shared" si="309"/>
        <v>8423_LZ_TPTotal Hommes_SEXE1</v>
      </c>
      <c r="BF1657">
        <v>1</v>
      </c>
      <c r="BG1657" s="77" t="s">
        <v>345</v>
      </c>
      <c r="BH1657" t="s">
        <v>224</v>
      </c>
      <c r="BI1657" t="s">
        <v>165</v>
      </c>
      <c r="BJ1657" s="61">
        <v>211.792130127261</v>
      </c>
      <c r="BK1657" s="61">
        <f t="shared" si="310"/>
        <v>211.792130127261</v>
      </c>
    </row>
    <row r="1658" spans="1:63" x14ac:dyDescent="0.35">
      <c r="A1658" t="str">
        <f t="shared" si="305"/>
        <v>8421_Fabrication de denrées alimentaires, de boissons et de produits à base de tabac_2</v>
      </c>
      <c r="B1658" t="str">
        <f>INDEX(PDC!$F$1:$G$40,MATCH('RP2016'!C1658,PDC!F:F,0),MATCH(PDC!$G$1,PDC!$F$1:$G$1,0))</f>
        <v>Fabrication de denrées alimentaires, de boissons et de produits à base de tabac</v>
      </c>
      <c r="C1658" t="s">
        <v>202</v>
      </c>
      <c r="D1658" t="s">
        <v>159</v>
      </c>
      <c r="E1658" t="s">
        <v>200</v>
      </c>
      <c r="F1658" s="58">
        <v>3558.0307297223699</v>
      </c>
      <c r="G1658">
        <f t="shared" si="311"/>
        <v>3558.0307297223699</v>
      </c>
      <c r="AC1658" t="str">
        <f t="shared" si="307"/>
        <v>8430_Employés civils et agents de service de la Fonction Publique_2</v>
      </c>
      <c r="AD1658" t="str">
        <f>INDEX(PDC!$I$1:$L$33,MATCH('RP2016'!AF1658,PDC!I:I,0),MATCH(PDC!$K$1,PDC!$I$1:$L$1,0))</f>
        <v>Employés civils et agents de service de la Fonction Publique</v>
      </c>
      <c r="AE1658" t="s">
        <v>200</v>
      </c>
      <c r="AF1658" t="s">
        <v>282</v>
      </c>
      <c r="AG1658" t="s">
        <v>179</v>
      </c>
      <c r="AH1658" s="58">
        <v>1037.2941673776299</v>
      </c>
      <c r="AI1658">
        <f t="shared" si="308"/>
        <v>1037.2941673776299</v>
      </c>
      <c r="BE1658" t="str">
        <f t="shared" si="309"/>
        <v>8423_MN_TPTotal Hommes_SEXE1</v>
      </c>
      <c r="BF1658">
        <v>1</v>
      </c>
      <c r="BG1658" s="77" t="s">
        <v>345</v>
      </c>
      <c r="BH1658" t="s">
        <v>320</v>
      </c>
      <c r="BI1658" t="s">
        <v>165</v>
      </c>
      <c r="BJ1658" s="61">
        <v>1386.8366985233499</v>
      </c>
      <c r="BK1658" s="61">
        <f t="shared" si="310"/>
        <v>1386.8366985233499</v>
      </c>
    </row>
    <row r="1659" spans="1:63" x14ac:dyDescent="0.35">
      <c r="A1659" t="str">
        <f t="shared" si="305"/>
        <v>8421_Fabrication de textiles, industries de l'habillement, industrie du cuir et de la chaussure_1</v>
      </c>
      <c r="B1659" t="str">
        <f>INDEX(PDC!$F$1:$G$40,MATCH('RP2016'!C1659,PDC!F:F,0),MATCH(PDC!$G$1,PDC!$F$1:$G$1,0))</f>
        <v>Fabrication de textiles, industries de l'habillement, industrie du cuir et de la chaussure</v>
      </c>
      <c r="C1659" t="s">
        <v>203</v>
      </c>
      <c r="D1659" t="s">
        <v>159</v>
      </c>
      <c r="E1659" t="s">
        <v>199</v>
      </c>
      <c r="F1659" s="58">
        <v>1297.4953698101899</v>
      </c>
      <c r="G1659">
        <f t="shared" si="311"/>
        <v>1297.4953698101899</v>
      </c>
      <c r="AC1659" t="str">
        <f t="shared" si="307"/>
        <v>8430_Policiers et militaires_1</v>
      </c>
      <c r="AD1659" t="str">
        <f>INDEX(PDC!$I$1:$L$33,MATCH('RP2016'!AF1659,PDC!I:I,0),MATCH(PDC!$K$1,PDC!$I$1:$L$1,0))</f>
        <v>Policiers et militaires</v>
      </c>
      <c r="AE1659" t="s">
        <v>199</v>
      </c>
      <c r="AF1659" t="s">
        <v>283</v>
      </c>
      <c r="AG1659" t="s">
        <v>179</v>
      </c>
      <c r="AH1659" s="58">
        <v>45.847053735975798</v>
      </c>
      <c r="AI1659">
        <f t="shared" si="308"/>
        <v>45.847053735975798</v>
      </c>
      <c r="BE1659" t="str">
        <f t="shared" si="309"/>
        <v>8423_OQ_TPTotal Hommes_SEXE1</v>
      </c>
      <c r="BF1659">
        <v>1</v>
      </c>
      <c r="BG1659" s="77" t="s">
        <v>345</v>
      </c>
      <c r="BH1659" t="s">
        <v>321</v>
      </c>
      <c r="BI1659" t="s">
        <v>165</v>
      </c>
      <c r="BJ1659" s="61">
        <v>1912.33707171791</v>
      </c>
      <c r="BK1659" s="61">
        <f t="shared" si="310"/>
        <v>1912.33707171791</v>
      </c>
    </row>
    <row r="1660" spans="1:63" x14ac:dyDescent="0.35">
      <c r="A1660" t="str">
        <f t="shared" si="305"/>
        <v>8421_Fabrication de textiles, industries de l'habillement, industrie du cuir et de la chaussure_2</v>
      </c>
      <c r="B1660" t="str">
        <f>INDEX(PDC!$F$1:$G$40,MATCH('RP2016'!C1660,PDC!F:F,0),MATCH(PDC!$G$1,PDC!$F$1:$G$1,0))</f>
        <v>Fabrication de textiles, industries de l'habillement, industrie du cuir et de la chaussure</v>
      </c>
      <c r="C1660" t="s">
        <v>203</v>
      </c>
      <c r="D1660" t="s">
        <v>159</v>
      </c>
      <c r="E1660" t="s">
        <v>200</v>
      </c>
      <c r="F1660" s="58">
        <v>1682.3515888142599</v>
      </c>
      <c r="G1660">
        <f t="shared" si="311"/>
        <v>1682.3515888142599</v>
      </c>
      <c r="AC1660" t="str">
        <f t="shared" si="307"/>
        <v>8430_Policiers et militaires_2</v>
      </c>
      <c r="AD1660" t="str">
        <f>INDEX(PDC!$I$1:$L$33,MATCH('RP2016'!AF1660,PDC!I:I,0),MATCH(PDC!$K$1,PDC!$I$1:$L$1,0))</f>
        <v>Policiers et militaires</v>
      </c>
      <c r="AE1660" t="s">
        <v>200</v>
      </c>
      <c r="AF1660" t="s">
        <v>283</v>
      </c>
      <c r="AG1660" t="s">
        <v>179</v>
      </c>
      <c r="AH1660" s="58">
        <v>27.3150889834411</v>
      </c>
      <c r="AI1660">
        <f t="shared" si="308"/>
        <v>27.3150889834411</v>
      </c>
      <c r="BE1660" t="str">
        <f t="shared" si="309"/>
        <v>8423_RU_TPTotal Hommes_SEXE1</v>
      </c>
      <c r="BF1660">
        <v>1</v>
      </c>
      <c r="BG1660" s="77" t="s">
        <v>345</v>
      </c>
      <c r="BH1660" t="s">
        <v>322</v>
      </c>
      <c r="BI1660" t="s">
        <v>165</v>
      </c>
      <c r="BJ1660" s="61">
        <v>707.40567071542398</v>
      </c>
      <c r="BK1660" s="61">
        <f t="shared" si="310"/>
        <v>707.40567071542398</v>
      </c>
    </row>
    <row r="1661" spans="1:63" x14ac:dyDescent="0.35">
      <c r="A1661" t="str">
        <f t="shared" si="305"/>
        <v>8421_Travail du bois, industries du papier et imprimerie _1</v>
      </c>
      <c r="B1661" t="str">
        <f>INDEX(PDC!$F$1:$G$40,MATCH('RP2016'!C1661,PDC!F:F,0),MATCH(PDC!$G$1,PDC!$F$1:$G$1,0))</f>
        <v xml:space="preserve">Travail du bois, industries du papier et imprimerie </v>
      </c>
      <c r="C1661" t="s">
        <v>204</v>
      </c>
      <c r="D1661" t="s">
        <v>159</v>
      </c>
      <c r="E1661" t="s">
        <v>199</v>
      </c>
      <c r="F1661" s="58">
        <v>2468.00296422569</v>
      </c>
      <c r="G1661">
        <f t="shared" si="311"/>
        <v>2468.00296422569</v>
      </c>
      <c r="AC1661" t="str">
        <f t="shared" si="307"/>
        <v>8430_Employés administratifs d'entreprise_1</v>
      </c>
      <c r="AD1661" t="str">
        <f>INDEX(PDC!$I$1:$L$33,MATCH('RP2016'!AF1661,PDC!I:I,0),MATCH(PDC!$K$1,PDC!$I$1:$L$1,0))</f>
        <v>Employés administratifs d'entreprise</v>
      </c>
      <c r="AE1661" t="s">
        <v>199</v>
      </c>
      <c r="AF1661" t="s">
        <v>284</v>
      </c>
      <c r="AG1661" t="s">
        <v>179</v>
      </c>
      <c r="AH1661" s="58">
        <v>76.718687064164101</v>
      </c>
      <c r="AI1661">
        <f t="shared" si="308"/>
        <v>76.718687064164101</v>
      </c>
      <c r="BE1661" t="str">
        <f t="shared" si="309"/>
        <v>8424_AZ_TPTotal Hommes_SEXE1</v>
      </c>
      <c r="BF1661">
        <v>1</v>
      </c>
      <c r="BG1661" s="77" t="s">
        <v>345</v>
      </c>
      <c r="BH1661" t="s">
        <v>198</v>
      </c>
      <c r="BI1661" t="s">
        <v>167</v>
      </c>
      <c r="BJ1661" s="61">
        <v>480.38872152748701</v>
      </c>
      <c r="BK1661" s="61">
        <f t="shared" si="310"/>
        <v>480.38872152748701</v>
      </c>
    </row>
    <row r="1662" spans="1:63" x14ac:dyDescent="0.35">
      <c r="A1662" t="str">
        <f t="shared" si="305"/>
        <v>8421_Travail du bois, industries du papier et imprimerie _2</v>
      </c>
      <c r="B1662" t="str">
        <f>INDEX(PDC!$F$1:$G$40,MATCH('RP2016'!C1662,PDC!F:F,0),MATCH(PDC!$G$1,PDC!$F$1:$G$1,0))</f>
        <v xml:space="preserve">Travail du bois, industries du papier et imprimerie </v>
      </c>
      <c r="C1662" t="s">
        <v>204</v>
      </c>
      <c r="D1662" t="s">
        <v>159</v>
      </c>
      <c r="E1662" t="s">
        <v>200</v>
      </c>
      <c r="F1662" s="58">
        <v>979.27424927737695</v>
      </c>
      <c r="G1662">
        <f t="shared" si="311"/>
        <v>979.27424927737695</v>
      </c>
      <c r="AC1662" t="str">
        <f t="shared" si="307"/>
        <v>8430_Employés administratifs d'entreprise_2</v>
      </c>
      <c r="AD1662" t="str">
        <f>INDEX(PDC!$I$1:$L$33,MATCH('RP2016'!AF1662,PDC!I:I,0),MATCH(PDC!$K$1,PDC!$I$1:$L$1,0))</f>
        <v>Employés administratifs d'entreprise</v>
      </c>
      <c r="AE1662" t="s">
        <v>200</v>
      </c>
      <c r="AF1662" t="s">
        <v>284</v>
      </c>
      <c r="AG1662" t="s">
        <v>179</v>
      </c>
      <c r="AH1662" s="58">
        <v>772.24225578169103</v>
      </c>
      <c r="AI1662">
        <f t="shared" si="308"/>
        <v>772.24225578169103</v>
      </c>
      <c r="BE1662" t="str">
        <f t="shared" si="309"/>
        <v>8424_C1_TPTotal Hommes_SEXE1</v>
      </c>
      <c r="BF1662">
        <v>1</v>
      </c>
      <c r="BG1662" s="77" t="s">
        <v>345</v>
      </c>
      <c r="BH1662" t="s">
        <v>314</v>
      </c>
      <c r="BI1662" t="s">
        <v>167</v>
      </c>
      <c r="BJ1662" s="61">
        <v>286.15234484573898</v>
      </c>
      <c r="BK1662" s="61">
        <f t="shared" si="310"/>
        <v>286.15234484573898</v>
      </c>
    </row>
    <row r="1663" spans="1:63" x14ac:dyDescent="0.35">
      <c r="A1663" t="str">
        <f t="shared" si="305"/>
        <v>8421_Cokéfaction et raffinage_1</v>
      </c>
      <c r="B1663" t="str">
        <f>INDEX(PDC!$F$1:$G$40,MATCH('RP2016'!C1663,PDC!F:F,0),MATCH(PDC!$G$1,PDC!$F$1:$G$1,0))</f>
        <v>Cokéfaction et raffinage</v>
      </c>
      <c r="C1663" t="s">
        <v>236</v>
      </c>
      <c r="D1663" t="s">
        <v>159</v>
      </c>
      <c r="E1663" t="s">
        <v>199</v>
      </c>
      <c r="F1663" s="58">
        <v>729.89891302794399</v>
      </c>
      <c r="G1663">
        <f t="shared" si="311"/>
        <v>729.89891302794399</v>
      </c>
      <c r="AC1663" t="str">
        <f t="shared" si="307"/>
        <v>8430_Employés de commerce_1</v>
      </c>
      <c r="AD1663" t="str">
        <f>INDEX(PDC!$I$1:$L$33,MATCH('RP2016'!AF1663,PDC!I:I,0),MATCH(PDC!$K$1,PDC!$I$1:$L$1,0))</f>
        <v>Employés de commerce</v>
      </c>
      <c r="AE1663" t="s">
        <v>199</v>
      </c>
      <c r="AF1663" t="s">
        <v>285</v>
      </c>
      <c r="AG1663" t="s">
        <v>179</v>
      </c>
      <c r="AH1663" s="58">
        <v>98.735678271415097</v>
      </c>
      <c r="AI1663">
        <f t="shared" si="308"/>
        <v>98.735678271415097</v>
      </c>
      <c r="BE1663" t="str">
        <f t="shared" si="309"/>
        <v>8424_C2_TPTotal Hommes_SEXE1</v>
      </c>
      <c r="BF1663">
        <v>1</v>
      </c>
      <c r="BG1663" s="77" t="s">
        <v>345</v>
      </c>
      <c r="BH1663" t="s">
        <v>323</v>
      </c>
      <c r="BI1663" t="s">
        <v>167</v>
      </c>
      <c r="BJ1663" s="61">
        <v>5.0921659564908301</v>
      </c>
      <c r="BK1663" s="61">
        <f t="shared" si="310"/>
        <v>5.0921659564908301</v>
      </c>
    </row>
    <row r="1664" spans="1:63" x14ac:dyDescent="0.35">
      <c r="A1664" t="str">
        <f t="shared" si="305"/>
        <v>8421_Cokéfaction et raffinage_2</v>
      </c>
      <c r="B1664" t="str">
        <f>INDEX(PDC!$F$1:$G$40,MATCH('RP2016'!C1664,PDC!F:F,0),MATCH(PDC!$G$1,PDC!$F$1:$G$1,0))</f>
        <v>Cokéfaction et raffinage</v>
      </c>
      <c r="C1664" t="s">
        <v>236</v>
      </c>
      <c r="D1664" t="s">
        <v>159</v>
      </c>
      <c r="E1664" t="s">
        <v>200</v>
      </c>
      <c r="F1664" s="58">
        <v>165.97166075081901</v>
      </c>
      <c r="G1664">
        <f t="shared" si="311"/>
        <v>165.97166075081901</v>
      </c>
      <c r="AC1664" t="str">
        <f t="shared" si="307"/>
        <v>8430_Employés de commerce_2</v>
      </c>
      <c r="AD1664" t="str">
        <f>INDEX(PDC!$I$1:$L$33,MATCH('RP2016'!AF1664,PDC!I:I,0),MATCH(PDC!$K$1,PDC!$I$1:$L$1,0))</f>
        <v>Employés de commerce</v>
      </c>
      <c r="AE1664" t="s">
        <v>200</v>
      </c>
      <c r="AF1664" t="s">
        <v>285</v>
      </c>
      <c r="AG1664" t="s">
        <v>179</v>
      </c>
      <c r="AH1664" s="58">
        <v>527.77737795264704</v>
      </c>
      <c r="AI1664">
        <f t="shared" si="308"/>
        <v>527.77737795264704</v>
      </c>
      <c r="BE1664" t="str">
        <f t="shared" si="309"/>
        <v>8424_C3_TPTotal Hommes_SEXE1</v>
      </c>
      <c r="BF1664">
        <v>1</v>
      </c>
      <c r="BG1664" s="77" t="s">
        <v>345</v>
      </c>
      <c r="BH1664" t="s">
        <v>315</v>
      </c>
      <c r="BI1664" t="s">
        <v>167</v>
      </c>
      <c r="BJ1664" s="61">
        <v>421.41689248777601</v>
      </c>
      <c r="BK1664" s="61">
        <f t="shared" si="310"/>
        <v>421.41689248777601</v>
      </c>
    </row>
    <row r="1665" spans="1:63" x14ac:dyDescent="0.35">
      <c r="A1665" t="str">
        <f t="shared" si="305"/>
        <v>8421_Industrie chimique_1</v>
      </c>
      <c r="B1665" t="str">
        <f>INDEX(PDC!$F$1:$G$40,MATCH('RP2016'!C1665,PDC!F:F,0),MATCH(PDC!$G$1,PDC!$F$1:$G$1,0))</f>
        <v>Industrie chimique</v>
      </c>
      <c r="C1665" t="s">
        <v>205</v>
      </c>
      <c r="D1665" t="s">
        <v>159</v>
      </c>
      <c r="E1665" t="s">
        <v>199</v>
      </c>
      <c r="F1665" s="58">
        <v>5672.44600194755</v>
      </c>
      <c r="G1665">
        <f t="shared" si="311"/>
        <v>5672.44600194755</v>
      </c>
      <c r="AC1665" t="str">
        <f t="shared" si="307"/>
        <v>8430_Personnels des services directs aux particuliers_1</v>
      </c>
      <c r="AD1665" t="str">
        <f>INDEX(PDC!$I$1:$L$33,MATCH('RP2016'!AF1665,PDC!I:I,0),MATCH(PDC!$K$1,PDC!$I$1:$L$1,0))</f>
        <v>Personnels des services directs aux particuliers</v>
      </c>
      <c r="AE1665" t="s">
        <v>199</v>
      </c>
      <c r="AF1665" t="s">
        <v>286</v>
      </c>
      <c r="AG1665" t="s">
        <v>179</v>
      </c>
      <c r="AH1665" s="58">
        <v>134.334936720157</v>
      </c>
      <c r="AI1665">
        <f t="shared" si="308"/>
        <v>134.334936720157</v>
      </c>
      <c r="BE1665" t="str">
        <f t="shared" si="309"/>
        <v>8424_C4_TPTotal Hommes_SEXE1</v>
      </c>
      <c r="BF1665">
        <v>1</v>
      </c>
      <c r="BG1665" s="77" t="s">
        <v>345</v>
      </c>
      <c r="BH1665" t="s">
        <v>316</v>
      </c>
      <c r="BI1665" t="s">
        <v>167</v>
      </c>
      <c r="BJ1665" s="61">
        <v>292.62013428079302</v>
      </c>
      <c r="BK1665" s="61">
        <f t="shared" si="310"/>
        <v>292.62013428079302</v>
      </c>
    </row>
    <row r="1666" spans="1:63" x14ac:dyDescent="0.35">
      <c r="A1666" t="str">
        <f t="shared" si="305"/>
        <v>8421_Industrie chimique_2</v>
      </c>
      <c r="B1666" t="str">
        <f>INDEX(PDC!$F$1:$G$40,MATCH('RP2016'!C1666,PDC!F:F,0),MATCH(PDC!$G$1,PDC!$F$1:$G$1,0))</f>
        <v>Industrie chimique</v>
      </c>
      <c r="C1666" t="s">
        <v>205</v>
      </c>
      <c r="D1666" t="s">
        <v>159</v>
      </c>
      <c r="E1666" t="s">
        <v>200</v>
      </c>
      <c r="F1666" s="58">
        <v>3880.2627247004202</v>
      </c>
      <c r="G1666">
        <f t="shared" si="311"/>
        <v>3880.2627247004202</v>
      </c>
      <c r="AC1666" t="str">
        <f t="shared" si="307"/>
        <v>8430_Personnels des services directs aux particuliers_2</v>
      </c>
      <c r="AD1666" t="str">
        <f>INDEX(PDC!$I$1:$L$33,MATCH('RP2016'!AF1666,PDC!I:I,0),MATCH(PDC!$K$1,PDC!$I$1:$L$1,0))</f>
        <v>Personnels des services directs aux particuliers</v>
      </c>
      <c r="AE1666" t="s">
        <v>200</v>
      </c>
      <c r="AF1666" t="s">
        <v>286</v>
      </c>
      <c r="AG1666" t="s">
        <v>179</v>
      </c>
      <c r="AH1666" s="58">
        <v>1171.9106917839999</v>
      </c>
      <c r="AI1666">
        <f t="shared" si="308"/>
        <v>1171.9106917839999</v>
      </c>
      <c r="BE1666" t="str">
        <f t="shared" si="309"/>
        <v>8424_C5_TPTotal Hommes_SEXE1</v>
      </c>
      <c r="BF1666">
        <v>1</v>
      </c>
      <c r="BG1666" s="77" t="s">
        <v>345</v>
      </c>
      <c r="BH1666" t="s">
        <v>317</v>
      </c>
      <c r="BI1666" t="s">
        <v>167</v>
      </c>
      <c r="BJ1666" s="61">
        <v>1515.9129266554501</v>
      </c>
      <c r="BK1666" s="61">
        <f t="shared" si="310"/>
        <v>1515.9129266554501</v>
      </c>
    </row>
    <row r="1667" spans="1:63" x14ac:dyDescent="0.35">
      <c r="A1667" t="str">
        <f t="shared" si="305"/>
        <v>8421_Industrie pharmaceutique_1</v>
      </c>
      <c r="B1667" t="str">
        <f>INDEX(PDC!$F$1:$G$40,MATCH('RP2016'!C1667,PDC!F:F,0),MATCH(PDC!$G$1,PDC!$F$1:$G$1,0))</f>
        <v>Industrie pharmaceutique</v>
      </c>
      <c r="C1667" t="s">
        <v>206</v>
      </c>
      <c r="D1667" t="s">
        <v>159</v>
      </c>
      <c r="E1667" t="s">
        <v>199</v>
      </c>
      <c r="F1667" s="58">
        <v>4648.49894948578</v>
      </c>
      <c r="G1667">
        <f t="shared" si="311"/>
        <v>4648.49894948578</v>
      </c>
      <c r="AC1667" t="str">
        <f t="shared" si="307"/>
        <v>8430_Ouvriers qualifiés de type industriel_1</v>
      </c>
      <c r="AD1667" t="str">
        <f>INDEX(PDC!$I$1:$L$33,MATCH('RP2016'!AF1667,PDC!I:I,0),MATCH(PDC!$K$1,PDC!$I$1:$L$1,0))</f>
        <v>Ouvriers qualifiés de type industriel</v>
      </c>
      <c r="AE1667" t="s">
        <v>199</v>
      </c>
      <c r="AF1667" t="s">
        <v>287</v>
      </c>
      <c r="AG1667" t="s">
        <v>179</v>
      </c>
      <c r="AH1667" s="58">
        <v>1011.20217901558</v>
      </c>
      <c r="AI1667">
        <f t="shared" si="308"/>
        <v>1011.20217901558</v>
      </c>
      <c r="BE1667" t="str">
        <f t="shared" si="309"/>
        <v>8424_DE_TPTotal Hommes_SEXE1</v>
      </c>
      <c r="BF1667">
        <v>1</v>
      </c>
      <c r="BG1667" s="77" t="s">
        <v>345</v>
      </c>
      <c r="BH1667" t="s">
        <v>318</v>
      </c>
      <c r="BI1667" t="s">
        <v>167</v>
      </c>
      <c r="BJ1667" s="61">
        <v>251.443854451417</v>
      </c>
      <c r="BK1667" s="61">
        <f t="shared" si="310"/>
        <v>251.443854451417</v>
      </c>
    </row>
    <row r="1668" spans="1:63" x14ac:dyDescent="0.35">
      <c r="A1668" t="str">
        <f t="shared" ref="A1668:A1731" si="312">D1668&amp;"_"&amp;B1668&amp;"_"&amp;E1668</f>
        <v>8421_Industrie pharmaceutique_2</v>
      </c>
      <c r="B1668" t="str">
        <f>INDEX(PDC!$F$1:$G$40,MATCH('RP2016'!C1668,PDC!F:F,0),MATCH(PDC!$G$1,PDC!$F$1:$G$1,0))</f>
        <v>Industrie pharmaceutique</v>
      </c>
      <c r="C1668" t="s">
        <v>206</v>
      </c>
      <c r="D1668" t="s">
        <v>159</v>
      </c>
      <c r="E1668" t="s">
        <v>200</v>
      </c>
      <c r="F1668" s="58">
        <v>4947.0192065068904</v>
      </c>
      <c r="G1668">
        <f t="shared" si="311"/>
        <v>4947.0192065068904</v>
      </c>
      <c r="AC1668" t="str">
        <f t="shared" si="307"/>
        <v>8430_Ouvriers qualifiés de type industriel_2</v>
      </c>
      <c r="AD1668" t="str">
        <f>INDEX(PDC!$I$1:$L$33,MATCH('RP2016'!AF1668,PDC!I:I,0),MATCH(PDC!$K$1,PDC!$I$1:$L$1,0))</f>
        <v>Ouvriers qualifiés de type industriel</v>
      </c>
      <c r="AE1668" t="s">
        <v>200</v>
      </c>
      <c r="AF1668" t="s">
        <v>287</v>
      </c>
      <c r="AG1668" t="s">
        <v>179</v>
      </c>
      <c r="AH1668" s="58">
        <v>126.73918437079</v>
      </c>
      <c r="AI1668">
        <f t="shared" si="308"/>
        <v>126.73918437079</v>
      </c>
      <c r="BE1668" t="str">
        <f t="shared" si="309"/>
        <v>8424_FZ_TPTotal Hommes_SEXE1</v>
      </c>
      <c r="BF1668">
        <v>1</v>
      </c>
      <c r="BG1668" s="77" t="s">
        <v>345</v>
      </c>
      <c r="BH1668" t="s">
        <v>216</v>
      </c>
      <c r="BI1668" t="s">
        <v>167</v>
      </c>
      <c r="BJ1668" s="61">
        <v>1973.21478507139</v>
      </c>
      <c r="BK1668" s="61">
        <f t="shared" si="310"/>
        <v>1973.21478507139</v>
      </c>
    </row>
    <row r="1669" spans="1:63" x14ac:dyDescent="0.35">
      <c r="A1669" t="str">
        <f t="shared" si="312"/>
        <v>8421_Fabrication de produits en caoutchouc et en plastique ainsi que d'autres produits minéraux non métalliques_1</v>
      </c>
      <c r="B1669" t="str">
        <f>INDEX(PDC!$F$1:$G$40,MATCH('RP2016'!C1669,PDC!F:F,0),MATCH(PDC!$G$1,PDC!$F$1:$G$1,0))</f>
        <v>Fabrication de produits en caoutchouc et en plastique ainsi que d'autres produits minéraux non métalliques</v>
      </c>
      <c r="C1669" t="s">
        <v>207</v>
      </c>
      <c r="D1669" t="s">
        <v>159</v>
      </c>
      <c r="E1669" t="s">
        <v>199</v>
      </c>
      <c r="F1669" s="58">
        <v>3989.8056800487898</v>
      </c>
      <c r="G1669">
        <f t="shared" si="311"/>
        <v>3989.8056800487898</v>
      </c>
      <c r="AC1669" t="str">
        <f t="shared" ref="AC1669:AC1732" si="313">AG1669&amp;"_"&amp;AD1669&amp;"_"&amp;AE1669</f>
        <v>8430_Ouvriers qualifiés de type artisanal_1</v>
      </c>
      <c r="AD1669" t="str">
        <f>INDEX(PDC!$I$1:$L$33,MATCH('RP2016'!AF1669,PDC!I:I,0),MATCH(PDC!$K$1,PDC!$I$1:$L$1,0))</f>
        <v>Ouvriers qualifiés de type artisanal</v>
      </c>
      <c r="AE1669" t="s">
        <v>199</v>
      </c>
      <c r="AF1669" t="s">
        <v>107</v>
      </c>
      <c r="AG1669" t="s">
        <v>179</v>
      </c>
      <c r="AH1669" s="58">
        <v>958.36132131874194</v>
      </c>
      <c r="AI1669">
        <f t="shared" ref="AI1669:AI1732" si="314">IF(AH1669&lt;5,"(s)",AH1669)</f>
        <v>958.36132131874194</v>
      </c>
      <c r="BE1669" t="str">
        <f t="shared" ref="BE1669:BE1732" si="315">BI1669&amp;"_"&amp;BH1669&amp;"_TP"&amp;BG1669&amp;"_SEXE"&amp;BF1669</f>
        <v>8424_GZ_TPTotal Hommes_SEXE1</v>
      </c>
      <c r="BF1669">
        <v>1</v>
      </c>
      <c r="BG1669" s="77" t="s">
        <v>345</v>
      </c>
      <c r="BH1669" t="s">
        <v>217</v>
      </c>
      <c r="BI1669" t="s">
        <v>167</v>
      </c>
      <c r="BJ1669" s="61">
        <v>2083.7616295304801</v>
      </c>
      <c r="BK1669" s="61">
        <f t="shared" ref="BK1669:BK1732" si="316">IF(BJ1669&lt;5,"(s)",BJ1669)</f>
        <v>2083.7616295304801</v>
      </c>
    </row>
    <row r="1670" spans="1:63" x14ac:dyDescent="0.35">
      <c r="A1670" t="str">
        <f t="shared" si="312"/>
        <v>8421_Fabrication de produits en caoutchouc et en plastique ainsi que d'autres produits minéraux non métalliques_2</v>
      </c>
      <c r="B1670" t="str">
        <f>INDEX(PDC!$F$1:$G$40,MATCH('RP2016'!C1670,PDC!F:F,0),MATCH(PDC!$G$1,PDC!$F$1:$G$1,0))</f>
        <v>Fabrication de produits en caoutchouc et en plastique ainsi que d'autres produits minéraux non métalliques</v>
      </c>
      <c r="C1670" t="s">
        <v>207</v>
      </c>
      <c r="D1670" t="s">
        <v>159</v>
      </c>
      <c r="E1670" t="s">
        <v>200</v>
      </c>
      <c r="F1670" s="58">
        <v>1331.4164352790499</v>
      </c>
      <c r="G1670">
        <f t="shared" ref="G1670:G1701" si="317">F1670</f>
        <v>1331.4164352790499</v>
      </c>
      <c r="AC1670" t="str">
        <f t="shared" si="313"/>
        <v>8430_Ouvriers qualifiés de type artisanal_2</v>
      </c>
      <c r="AD1670" t="str">
        <f>INDEX(PDC!$I$1:$L$33,MATCH('RP2016'!AF1670,PDC!I:I,0),MATCH(PDC!$K$1,PDC!$I$1:$L$1,0))</f>
        <v>Ouvriers qualifiés de type artisanal</v>
      </c>
      <c r="AE1670" t="s">
        <v>200</v>
      </c>
      <c r="AF1670" t="s">
        <v>107</v>
      </c>
      <c r="AG1670" t="s">
        <v>179</v>
      </c>
      <c r="AH1670" s="58">
        <v>82.541064946190403</v>
      </c>
      <c r="AI1670">
        <f t="shared" si="314"/>
        <v>82.541064946190403</v>
      </c>
      <c r="BE1670" t="str">
        <f t="shared" si="315"/>
        <v>8424_HZ_TPTotal Hommes_SEXE1</v>
      </c>
      <c r="BF1670">
        <v>1</v>
      </c>
      <c r="BG1670" s="77" t="s">
        <v>345</v>
      </c>
      <c r="BH1670" t="s">
        <v>218</v>
      </c>
      <c r="BI1670" t="s">
        <v>167</v>
      </c>
      <c r="BJ1670" s="61">
        <v>1042.4412181529101</v>
      </c>
      <c r="BK1670" s="61">
        <f t="shared" si="316"/>
        <v>1042.4412181529101</v>
      </c>
    </row>
    <row r="1671" spans="1:63" x14ac:dyDescent="0.35">
      <c r="A1671" t="str">
        <f t="shared" si="312"/>
        <v>8421_Métallurgie et fabrication de produits métalliques à l'exception des machines et des équipements_1</v>
      </c>
      <c r="B1671" t="str">
        <f>INDEX(PDC!$F$1:$G$40,MATCH('RP2016'!C1671,PDC!F:F,0),MATCH(PDC!$G$1,PDC!$F$1:$G$1,0))</f>
        <v>Métallurgie et fabrication de produits métalliques à l'exception des machines et des équipements</v>
      </c>
      <c r="C1671" t="s">
        <v>208</v>
      </c>
      <c r="D1671" t="s">
        <v>159</v>
      </c>
      <c r="E1671" t="s">
        <v>199</v>
      </c>
      <c r="F1671" s="58">
        <v>8285.0634721205006</v>
      </c>
      <c r="G1671">
        <f t="shared" si="317"/>
        <v>8285.0634721205006</v>
      </c>
      <c r="AC1671" t="str">
        <f t="shared" si="313"/>
        <v>8430_Chauffeurs_1</v>
      </c>
      <c r="AD1671" t="str">
        <f>INDEX(PDC!$I$1:$L$33,MATCH('RP2016'!AF1671,PDC!I:I,0),MATCH(PDC!$K$1,PDC!$I$1:$L$1,0))</f>
        <v>Chauffeurs</v>
      </c>
      <c r="AE1671" t="s">
        <v>199</v>
      </c>
      <c r="AF1671" t="s">
        <v>288</v>
      </c>
      <c r="AG1671" t="s">
        <v>179</v>
      </c>
      <c r="AH1671" s="58">
        <v>648.00502394385398</v>
      </c>
      <c r="AI1671">
        <f t="shared" si="314"/>
        <v>648.00502394385398</v>
      </c>
      <c r="BE1671" t="str">
        <f t="shared" si="315"/>
        <v>8424_IZ_TPTotal Hommes_SEXE1</v>
      </c>
      <c r="BF1671">
        <v>1</v>
      </c>
      <c r="BG1671" s="77" t="s">
        <v>345</v>
      </c>
      <c r="BH1671" t="s">
        <v>219</v>
      </c>
      <c r="BI1671" t="s">
        <v>167</v>
      </c>
      <c r="BJ1671" s="61">
        <v>403.16685340968399</v>
      </c>
      <c r="BK1671" s="61">
        <f t="shared" si="316"/>
        <v>403.16685340968399</v>
      </c>
    </row>
    <row r="1672" spans="1:63" x14ac:dyDescent="0.35">
      <c r="A1672" t="str">
        <f t="shared" si="312"/>
        <v>8421_Métallurgie et fabrication de produits métalliques à l'exception des machines et des équipements_2</v>
      </c>
      <c r="B1672" t="str">
        <f>INDEX(PDC!$F$1:$G$40,MATCH('RP2016'!C1672,PDC!F:F,0),MATCH(PDC!$G$1,PDC!$F$1:$G$1,0))</f>
        <v>Métallurgie et fabrication de produits métalliques à l'exception des machines et des équipements</v>
      </c>
      <c r="C1672" t="s">
        <v>208</v>
      </c>
      <c r="D1672" t="s">
        <v>159</v>
      </c>
      <c r="E1672" t="s">
        <v>200</v>
      </c>
      <c r="F1672" s="58">
        <v>1836.6631900920399</v>
      </c>
      <c r="G1672">
        <f t="shared" si="317"/>
        <v>1836.6631900920399</v>
      </c>
      <c r="AC1672" t="str">
        <f t="shared" si="313"/>
        <v>8430_Chauffeurs_2</v>
      </c>
      <c r="AD1672" t="str">
        <f>INDEX(PDC!$I$1:$L$33,MATCH('RP2016'!AF1672,PDC!I:I,0),MATCH(PDC!$K$1,PDC!$I$1:$L$1,0))</f>
        <v>Chauffeurs</v>
      </c>
      <c r="AE1672" t="s">
        <v>200</v>
      </c>
      <c r="AF1672" t="s">
        <v>288</v>
      </c>
      <c r="AG1672" t="s">
        <v>179</v>
      </c>
      <c r="AH1672" s="58">
        <v>69.929855509846504</v>
      </c>
      <c r="AI1672">
        <f t="shared" si="314"/>
        <v>69.929855509846504</v>
      </c>
      <c r="BE1672" t="str">
        <f t="shared" si="315"/>
        <v>8424_JZ_TPTotal Hommes_SEXE1</v>
      </c>
      <c r="BF1672">
        <v>1</v>
      </c>
      <c r="BG1672" s="77" t="s">
        <v>345</v>
      </c>
      <c r="BH1672" t="s">
        <v>319</v>
      </c>
      <c r="BI1672" t="s">
        <v>167</v>
      </c>
      <c r="BJ1672" s="61">
        <v>68.506629065904804</v>
      </c>
      <c r="BK1672" s="61">
        <f t="shared" si="316"/>
        <v>68.506629065904804</v>
      </c>
    </row>
    <row r="1673" spans="1:63" x14ac:dyDescent="0.35">
      <c r="A1673" t="str">
        <f t="shared" si="312"/>
        <v>8421_Fabrication de produits informatiques, électroniques et optiques_1</v>
      </c>
      <c r="B1673" t="str">
        <f>INDEX(PDC!$F$1:$G$40,MATCH('RP2016'!C1673,PDC!F:F,0),MATCH(PDC!$G$1,PDC!$F$1:$G$1,0))</f>
        <v>Fabrication de produits informatiques, électroniques et optiques</v>
      </c>
      <c r="C1673" t="s">
        <v>209</v>
      </c>
      <c r="D1673" t="s">
        <v>159</v>
      </c>
      <c r="E1673" t="s">
        <v>199</v>
      </c>
      <c r="F1673" s="58">
        <v>1334.2894522634399</v>
      </c>
      <c r="G1673">
        <f t="shared" si="317"/>
        <v>1334.2894522634399</v>
      </c>
      <c r="AC1673" t="str">
        <f t="shared" si="313"/>
        <v>8430_Ouvriers qualifiés de la manutention, du magasinage et du transport_1</v>
      </c>
      <c r="AD1673" t="str">
        <f>INDEX(PDC!$I$1:$L$33,MATCH('RP2016'!AF1673,PDC!I:I,0),MATCH(PDC!$K$1,PDC!$I$1:$L$1,0))</f>
        <v>Ouvriers qualifiés de la manutention, du magasinage et du transport</v>
      </c>
      <c r="AE1673" t="s">
        <v>199</v>
      </c>
      <c r="AF1673" t="s">
        <v>289</v>
      </c>
      <c r="AG1673" t="s">
        <v>179</v>
      </c>
      <c r="AH1673" s="58">
        <v>259.47919677941599</v>
      </c>
      <c r="AI1673">
        <f t="shared" si="314"/>
        <v>259.47919677941599</v>
      </c>
      <c r="BE1673" t="str">
        <f t="shared" si="315"/>
        <v>8424_KZ_TPTotal Hommes_SEXE1</v>
      </c>
      <c r="BF1673">
        <v>1</v>
      </c>
      <c r="BG1673" s="77" t="s">
        <v>345</v>
      </c>
      <c r="BH1673" t="s">
        <v>223</v>
      </c>
      <c r="BI1673" t="s">
        <v>167</v>
      </c>
      <c r="BJ1673" s="61">
        <v>314.83302109438102</v>
      </c>
      <c r="BK1673" s="61">
        <f t="shared" si="316"/>
        <v>314.83302109438102</v>
      </c>
    </row>
    <row r="1674" spans="1:63" x14ac:dyDescent="0.35">
      <c r="A1674" t="str">
        <f t="shared" si="312"/>
        <v>8421_Fabrication de produits informatiques, électroniques et optiques_2</v>
      </c>
      <c r="B1674" t="str">
        <f>INDEX(PDC!$F$1:$G$40,MATCH('RP2016'!C1674,PDC!F:F,0),MATCH(PDC!$G$1,PDC!$F$1:$G$1,0))</f>
        <v>Fabrication de produits informatiques, électroniques et optiques</v>
      </c>
      <c r="C1674" t="s">
        <v>209</v>
      </c>
      <c r="D1674" t="s">
        <v>159</v>
      </c>
      <c r="E1674" t="s">
        <v>200</v>
      </c>
      <c r="F1674" s="58">
        <v>718.39285088012605</v>
      </c>
      <c r="G1674">
        <f t="shared" si="317"/>
        <v>718.39285088012605</v>
      </c>
      <c r="AC1674" t="str">
        <f t="shared" si="313"/>
        <v>8430_Ouvriers qualifiés de la manutention, du magasinage et du transport_2</v>
      </c>
      <c r="AD1674" t="str">
        <f>INDEX(PDC!$I$1:$L$33,MATCH('RP2016'!AF1674,PDC!I:I,0),MATCH(PDC!$K$1,PDC!$I$1:$L$1,0))</f>
        <v>Ouvriers qualifiés de la manutention, du magasinage et du transport</v>
      </c>
      <c r="AE1674" t="s">
        <v>200</v>
      </c>
      <c r="AF1674" t="s">
        <v>289</v>
      </c>
      <c r="AG1674" t="s">
        <v>179</v>
      </c>
      <c r="AH1674" s="58">
        <v>46.288424890221002</v>
      </c>
      <c r="AI1674">
        <f t="shared" si="314"/>
        <v>46.288424890221002</v>
      </c>
      <c r="BE1674" t="str">
        <f t="shared" si="315"/>
        <v>8424_LZ_TPTotal Hommes_SEXE1</v>
      </c>
      <c r="BF1674">
        <v>1</v>
      </c>
      <c r="BG1674" s="77" t="s">
        <v>345</v>
      </c>
      <c r="BH1674" t="s">
        <v>224</v>
      </c>
      <c r="BI1674" t="s">
        <v>167</v>
      </c>
      <c r="BJ1674" s="61">
        <v>99.857762155737703</v>
      </c>
      <c r="BK1674" s="61">
        <f t="shared" si="316"/>
        <v>99.857762155737703</v>
      </c>
    </row>
    <row r="1675" spans="1:63" x14ac:dyDescent="0.35">
      <c r="A1675" t="str">
        <f t="shared" si="312"/>
        <v>8421_Fabrication d'équipements électriques_1</v>
      </c>
      <c r="B1675" t="str">
        <f>INDEX(PDC!$F$1:$G$40,MATCH('RP2016'!C1675,PDC!F:F,0),MATCH(PDC!$G$1,PDC!$F$1:$G$1,0))</f>
        <v>Fabrication d'équipements électriques</v>
      </c>
      <c r="C1675" t="s">
        <v>210</v>
      </c>
      <c r="D1675" t="s">
        <v>159</v>
      </c>
      <c r="E1675" t="s">
        <v>199</v>
      </c>
      <c r="F1675" s="58">
        <v>3747.9843040820201</v>
      </c>
      <c r="G1675">
        <f t="shared" si="317"/>
        <v>3747.9843040820201</v>
      </c>
      <c r="AC1675" t="str">
        <f t="shared" si="313"/>
        <v>8430_Ouvriers non qualifiés de type industriel_1</v>
      </c>
      <c r="AD1675" t="str">
        <f>INDEX(PDC!$I$1:$L$33,MATCH('RP2016'!AF1675,PDC!I:I,0),MATCH(PDC!$K$1,PDC!$I$1:$L$1,0))</f>
        <v>Ouvriers non qualifiés de type industriel</v>
      </c>
      <c r="AE1675" t="s">
        <v>199</v>
      </c>
      <c r="AF1675" t="s">
        <v>290</v>
      </c>
      <c r="AG1675" t="s">
        <v>179</v>
      </c>
      <c r="AH1675" s="58">
        <v>1223.4488027140701</v>
      </c>
      <c r="AI1675">
        <f t="shared" si="314"/>
        <v>1223.4488027140701</v>
      </c>
      <c r="BE1675" t="str">
        <f t="shared" si="315"/>
        <v>8424_MN_TPTotal Hommes_SEXE1</v>
      </c>
      <c r="BF1675">
        <v>1</v>
      </c>
      <c r="BG1675" s="77" t="s">
        <v>345</v>
      </c>
      <c r="BH1675" t="s">
        <v>320</v>
      </c>
      <c r="BI1675" t="s">
        <v>167</v>
      </c>
      <c r="BJ1675" s="61">
        <v>974.35400627179695</v>
      </c>
      <c r="BK1675" s="61">
        <f t="shared" si="316"/>
        <v>974.35400627179695</v>
      </c>
    </row>
    <row r="1676" spans="1:63" x14ac:dyDescent="0.35">
      <c r="A1676" t="str">
        <f t="shared" si="312"/>
        <v>8421_Fabrication d'équipements électriques_2</v>
      </c>
      <c r="B1676" t="str">
        <f>INDEX(PDC!$F$1:$G$40,MATCH('RP2016'!C1676,PDC!F:F,0),MATCH(PDC!$G$1,PDC!$F$1:$G$1,0))</f>
        <v>Fabrication d'équipements électriques</v>
      </c>
      <c r="C1676" t="s">
        <v>210</v>
      </c>
      <c r="D1676" t="s">
        <v>159</v>
      </c>
      <c r="E1676" t="s">
        <v>200</v>
      </c>
      <c r="F1676" s="58">
        <v>1632.4600121718299</v>
      </c>
      <c r="G1676">
        <f t="shared" si="317"/>
        <v>1632.4600121718299</v>
      </c>
      <c r="AC1676" t="str">
        <f t="shared" si="313"/>
        <v>8430_Ouvriers non qualifiés de type industriel_2</v>
      </c>
      <c r="AD1676" t="str">
        <f>INDEX(PDC!$I$1:$L$33,MATCH('RP2016'!AF1676,PDC!I:I,0),MATCH(PDC!$K$1,PDC!$I$1:$L$1,0))</f>
        <v>Ouvriers non qualifiés de type industriel</v>
      </c>
      <c r="AE1676" t="s">
        <v>200</v>
      </c>
      <c r="AF1676" t="s">
        <v>290</v>
      </c>
      <c r="AG1676" t="s">
        <v>179</v>
      </c>
      <c r="AH1676" s="58">
        <v>654.26638381155999</v>
      </c>
      <c r="AI1676">
        <f t="shared" si="314"/>
        <v>654.26638381155999</v>
      </c>
      <c r="BE1676" t="str">
        <f t="shared" si="315"/>
        <v>8424_OQ_TPTotal Hommes_SEXE1</v>
      </c>
      <c r="BF1676">
        <v>1</v>
      </c>
      <c r="BG1676" s="77" t="s">
        <v>345</v>
      </c>
      <c r="BH1676" t="s">
        <v>321</v>
      </c>
      <c r="BI1676" t="s">
        <v>167</v>
      </c>
      <c r="BJ1676" s="61">
        <v>1828.8784855910001</v>
      </c>
      <c r="BK1676" s="61">
        <f t="shared" si="316"/>
        <v>1828.8784855910001</v>
      </c>
    </row>
    <row r="1677" spans="1:63" x14ac:dyDescent="0.35">
      <c r="A1677" t="str">
        <f t="shared" si="312"/>
        <v>8421_Fabrication de machines et équipements n.c.a._1</v>
      </c>
      <c r="B1677" t="str">
        <f>INDEX(PDC!$F$1:$G$40,MATCH('RP2016'!C1677,PDC!F:F,0),MATCH(PDC!$G$1,PDC!$F$1:$G$1,0))</f>
        <v>Fabrication de machines et équipements n.c.a.</v>
      </c>
      <c r="C1677" t="s">
        <v>211</v>
      </c>
      <c r="D1677" t="s">
        <v>159</v>
      </c>
      <c r="E1677" t="s">
        <v>199</v>
      </c>
      <c r="F1677" s="58">
        <v>7200.98116967035</v>
      </c>
      <c r="G1677">
        <f t="shared" si="317"/>
        <v>7200.98116967035</v>
      </c>
      <c r="AC1677" t="str">
        <f t="shared" si="313"/>
        <v>8430_Ouvriers non qualifiés de type artisanal_1</v>
      </c>
      <c r="AD1677" t="str">
        <f>INDEX(PDC!$I$1:$L$33,MATCH('RP2016'!AF1677,PDC!I:I,0),MATCH(PDC!$K$1,PDC!$I$1:$L$1,0))</f>
        <v>Ouvriers non qualifiés de type artisanal</v>
      </c>
      <c r="AE1677" t="s">
        <v>199</v>
      </c>
      <c r="AF1677" t="s">
        <v>291</v>
      </c>
      <c r="AG1677" t="s">
        <v>179</v>
      </c>
      <c r="AH1677" s="58">
        <v>851.00899842787703</v>
      </c>
      <c r="AI1677">
        <f t="shared" si="314"/>
        <v>851.00899842787703</v>
      </c>
      <c r="BE1677" t="str">
        <f t="shared" si="315"/>
        <v>8424_RU_TPTotal Hommes_SEXE1</v>
      </c>
      <c r="BF1677">
        <v>1</v>
      </c>
      <c r="BG1677" s="77" t="s">
        <v>345</v>
      </c>
      <c r="BH1677" t="s">
        <v>322</v>
      </c>
      <c r="BI1677" t="s">
        <v>167</v>
      </c>
      <c r="BJ1677" s="61">
        <v>498.29175502031597</v>
      </c>
      <c r="BK1677" s="61">
        <f t="shared" si="316"/>
        <v>498.29175502031597</v>
      </c>
    </row>
    <row r="1678" spans="1:63" x14ac:dyDescent="0.35">
      <c r="A1678" t="str">
        <f t="shared" si="312"/>
        <v>8421_Fabrication de machines et équipements n.c.a._2</v>
      </c>
      <c r="B1678" t="str">
        <f>INDEX(PDC!$F$1:$G$40,MATCH('RP2016'!C1678,PDC!F:F,0),MATCH(PDC!$G$1,PDC!$F$1:$G$1,0))</f>
        <v>Fabrication de machines et équipements n.c.a.</v>
      </c>
      <c r="C1678" t="s">
        <v>211</v>
      </c>
      <c r="D1678" t="s">
        <v>159</v>
      </c>
      <c r="E1678" t="s">
        <v>200</v>
      </c>
      <c r="F1678" s="58">
        <v>2261.1374386410298</v>
      </c>
      <c r="G1678">
        <f t="shared" si="317"/>
        <v>2261.1374386410298</v>
      </c>
      <c r="AC1678" t="str">
        <f t="shared" si="313"/>
        <v>8430_Ouvriers non qualifiés de type artisanal_2</v>
      </c>
      <c r="AD1678" t="str">
        <f>INDEX(PDC!$I$1:$L$33,MATCH('RP2016'!AF1678,PDC!I:I,0),MATCH(PDC!$K$1,PDC!$I$1:$L$1,0))</f>
        <v>Ouvriers non qualifiés de type artisanal</v>
      </c>
      <c r="AE1678" t="s">
        <v>200</v>
      </c>
      <c r="AF1678" t="s">
        <v>291</v>
      </c>
      <c r="AG1678" t="s">
        <v>179</v>
      </c>
      <c r="AH1678" s="58">
        <v>231.15907439602</v>
      </c>
      <c r="AI1678">
        <f t="shared" si="314"/>
        <v>231.15907439602</v>
      </c>
      <c r="BE1678" t="str">
        <f t="shared" si="315"/>
        <v>8425_AZ_TPTotal Hommes_SEXE1</v>
      </c>
      <c r="BF1678">
        <v>1</v>
      </c>
      <c r="BG1678" s="77" t="s">
        <v>345</v>
      </c>
      <c r="BH1678" t="s">
        <v>198</v>
      </c>
      <c r="BI1678" t="s">
        <v>169</v>
      </c>
      <c r="BJ1678" s="61">
        <v>108.257066389237</v>
      </c>
      <c r="BK1678" s="61">
        <f t="shared" si="316"/>
        <v>108.257066389237</v>
      </c>
    </row>
    <row r="1679" spans="1:63" x14ac:dyDescent="0.35">
      <c r="A1679" t="str">
        <f t="shared" si="312"/>
        <v>8421_Fabrication de matériels de transport_1</v>
      </c>
      <c r="B1679" t="str">
        <f>INDEX(PDC!$F$1:$G$40,MATCH('RP2016'!C1679,PDC!F:F,0),MATCH(PDC!$G$1,PDC!$F$1:$G$1,0))</f>
        <v>Fabrication de matériels de transport</v>
      </c>
      <c r="C1679" t="s">
        <v>212</v>
      </c>
      <c r="D1679" t="s">
        <v>159</v>
      </c>
      <c r="E1679" t="s">
        <v>199</v>
      </c>
      <c r="F1679" s="58">
        <v>6315.09529463338</v>
      </c>
      <c r="G1679">
        <f t="shared" si="317"/>
        <v>6315.09529463338</v>
      </c>
      <c r="AC1679" t="str">
        <f t="shared" si="313"/>
        <v>8430_Ouvriers agricoles_1</v>
      </c>
      <c r="AD1679" t="str">
        <f>INDEX(PDC!$I$1:$L$33,MATCH('RP2016'!AF1679,PDC!I:I,0),MATCH(PDC!$K$1,PDC!$I$1:$L$1,0))</f>
        <v>Ouvriers agricoles</v>
      </c>
      <c r="AE1679" t="s">
        <v>199</v>
      </c>
      <c r="AF1679" t="s">
        <v>109</v>
      </c>
      <c r="AG1679" t="s">
        <v>179</v>
      </c>
      <c r="AH1679" s="58">
        <v>138.17081568459199</v>
      </c>
      <c r="AI1679">
        <f t="shared" si="314"/>
        <v>138.17081568459199</v>
      </c>
      <c r="BE1679" t="str">
        <f t="shared" si="315"/>
        <v>8425_C1_TPTotal Hommes_SEXE1</v>
      </c>
      <c r="BF1679">
        <v>1</v>
      </c>
      <c r="BG1679" s="77" t="s">
        <v>345</v>
      </c>
      <c r="BH1679" t="s">
        <v>314</v>
      </c>
      <c r="BI1679" t="s">
        <v>169</v>
      </c>
      <c r="BJ1679" s="61">
        <v>104.59993627777401</v>
      </c>
      <c r="BK1679" s="61">
        <f t="shared" si="316"/>
        <v>104.59993627777401</v>
      </c>
    </row>
    <row r="1680" spans="1:63" x14ac:dyDescent="0.35">
      <c r="A1680" t="str">
        <f t="shared" si="312"/>
        <v>8421_Fabrication de matériels de transport_2</v>
      </c>
      <c r="B1680" t="str">
        <f>INDEX(PDC!$F$1:$G$40,MATCH('RP2016'!C1680,PDC!F:F,0),MATCH(PDC!$G$1,PDC!$F$1:$G$1,0))</f>
        <v>Fabrication de matériels de transport</v>
      </c>
      <c r="C1680" t="s">
        <v>212</v>
      </c>
      <c r="D1680" t="s">
        <v>159</v>
      </c>
      <c r="E1680" t="s">
        <v>200</v>
      </c>
      <c r="F1680" s="58">
        <v>1980.9294064893099</v>
      </c>
      <c r="G1680">
        <f t="shared" si="317"/>
        <v>1980.9294064893099</v>
      </c>
      <c r="AC1680" t="str">
        <f t="shared" si="313"/>
        <v>8430_Ouvriers agricoles_2</v>
      </c>
      <c r="AD1680" t="str">
        <f>INDEX(PDC!$I$1:$L$33,MATCH('RP2016'!AF1680,PDC!I:I,0),MATCH(PDC!$K$1,PDC!$I$1:$L$1,0))</f>
        <v>Ouvriers agricoles</v>
      </c>
      <c r="AE1680" t="s">
        <v>200</v>
      </c>
      <c r="AF1680" t="s">
        <v>109</v>
      </c>
      <c r="AG1680" t="s">
        <v>179</v>
      </c>
      <c r="AH1680" s="58">
        <v>35.839629183980101</v>
      </c>
      <c r="AI1680">
        <f t="shared" si="314"/>
        <v>35.839629183980101</v>
      </c>
      <c r="BE1680" t="str">
        <f t="shared" si="315"/>
        <v>8425_C3_TPTotal Hommes_SEXE1</v>
      </c>
      <c r="BF1680">
        <v>1</v>
      </c>
      <c r="BG1680" s="77" t="s">
        <v>345</v>
      </c>
      <c r="BH1680" t="s">
        <v>315</v>
      </c>
      <c r="BI1680" t="s">
        <v>169</v>
      </c>
      <c r="BJ1680" s="61">
        <v>426.92809879139799</v>
      </c>
      <c r="BK1680" s="61">
        <f t="shared" si="316"/>
        <v>426.92809879139799</v>
      </c>
    </row>
    <row r="1681" spans="1:63" x14ac:dyDescent="0.35">
      <c r="A1681" t="str">
        <f t="shared" si="312"/>
        <v>8421_Autres industries manufacturières ; réparation et installation de machines et d'équipements_1</v>
      </c>
      <c r="B1681" t="str">
        <f>INDEX(PDC!$F$1:$G$40,MATCH('RP2016'!C1681,PDC!F:F,0),MATCH(PDC!$G$1,PDC!$F$1:$G$1,0))</f>
        <v>Autres industries manufacturières ; réparation et installation de machines et d'équipements</v>
      </c>
      <c r="C1681" t="s">
        <v>213</v>
      </c>
      <c r="D1681" t="s">
        <v>159</v>
      </c>
      <c r="E1681" t="s">
        <v>199</v>
      </c>
      <c r="F1681" s="58">
        <v>7778.48519891048</v>
      </c>
      <c r="G1681">
        <f t="shared" si="317"/>
        <v>7778.48519891048</v>
      </c>
      <c r="AC1681" t="str">
        <f t="shared" si="313"/>
        <v>8431_Professions libérales*_1</v>
      </c>
      <c r="AD1681" t="str">
        <f>INDEX(PDC!$I$1:$L$33,MATCH('RP2016'!AF1681,PDC!I:I,0),MATCH(PDC!$K$1,PDC!$I$1:$L$1,0))</f>
        <v>Professions libérales*</v>
      </c>
      <c r="AE1681" t="s">
        <v>199</v>
      </c>
      <c r="AF1681" t="s">
        <v>273</v>
      </c>
      <c r="AG1681" t="s">
        <v>183</v>
      </c>
      <c r="AH1681" s="58">
        <v>22.4750308347868</v>
      </c>
      <c r="AI1681">
        <f t="shared" si="314"/>
        <v>22.4750308347868</v>
      </c>
      <c r="BE1681" t="str">
        <f t="shared" si="315"/>
        <v>8425_C4_TPTotal Hommes_SEXE1</v>
      </c>
      <c r="BF1681">
        <v>1</v>
      </c>
      <c r="BG1681" s="77" t="s">
        <v>345</v>
      </c>
      <c r="BH1681" t="s">
        <v>316</v>
      </c>
      <c r="BI1681" t="s">
        <v>169</v>
      </c>
      <c r="BJ1681" s="61">
        <v>224.195527137955</v>
      </c>
      <c r="BK1681" s="61">
        <f t="shared" si="316"/>
        <v>224.195527137955</v>
      </c>
    </row>
    <row r="1682" spans="1:63" x14ac:dyDescent="0.35">
      <c r="A1682" t="str">
        <f t="shared" si="312"/>
        <v>8421_Autres industries manufacturières ; réparation et installation de machines et d'équipements_2</v>
      </c>
      <c r="B1682" t="str">
        <f>INDEX(PDC!$F$1:$G$40,MATCH('RP2016'!C1682,PDC!F:F,0),MATCH(PDC!$G$1,PDC!$F$1:$G$1,0))</f>
        <v>Autres industries manufacturières ; réparation et installation de machines et d'équipements</v>
      </c>
      <c r="C1682" t="s">
        <v>213</v>
      </c>
      <c r="D1682" t="s">
        <v>159</v>
      </c>
      <c r="E1682" t="s">
        <v>200</v>
      </c>
      <c r="F1682" s="58">
        <v>3063.5026808785001</v>
      </c>
      <c r="G1682">
        <f t="shared" si="317"/>
        <v>3063.5026808785001</v>
      </c>
      <c r="AC1682" t="str">
        <f t="shared" si="313"/>
        <v>8431_Professions libérales*_2</v>
      </c>
      <c r="AD1682" t="str">
        <f>INDEX(PDC!$I$1:$L$33,MATCH('RP2016'!AF1682,PDC!I:I,0),MATCH(PDC!$K$1,PDC!$I$1:$L$1,0))</f>
        <v>Professions libérales*</v>
      </c>
      <c r="AE1682" t="s">
        <v>200</v>
      </c>
      <c r="AF1682" t="s">
        <v>273</v>
      </c>
      <c r="AG1682" t="s">
        <v>183</v>
      </c>
      <c r="AH1682" s="58">
        <v>119.863450612053</v>
      </c>
      <c r="AI1682">
        <f t="shared" si="314"/>
        <v>119.863450612053</v>
      </c>
      <c r="BE1682" t="str">
        <f t="shared" si="315"/>
        <v>8425_C5_TPTotal Hommes_SEXE1</v>
      </c>
      <c r="BF1682">
        <v>1</v>
      </c>
      <c r="BG1682" s="77" t="s">
        <v>345</v>
      </c>
      <c r="BH1682" t="s">
        <v>317</v>
      </c>
      <c r="BI1682" t="s">
        <v>169</v>
      </c>
      <c r="BJ1682" s="61">
        <v>4864.9837288073704</v>
      </c>
      <c r="BK1682" s="61">
        <f t="shared" si="316"/>
        <v>4864.9837288073704</v>
      </c>
    </row>
    <row r="1683" spans="1:63" x14ac:dyDescent="0.35">
      <c r="A1683" t="str">
        <f t="shared" si="312"/>
        <v>8421_Production et distribution d'électricité, de gaz, de vapeur et d'air conditionné_1</v>
      </c>
      <c r="B1683" t="str">
        <f>INDEX(PDC!$F$1:$G$40,MATCH('RP2016'!C1683,PDC!F:F,0),MATCH(PDC!$G$1,PDC!$F$1:$G$1,0))</f>
        <v>Production et distribution d'électricité, de gaz, de vapeur et d'air conditionné</v>
      </c>
      <c r="C1683" t="s">
        <v>214</v>
      </c>
      <c r="D1683" t="s">
        <v>159</v>
      </c>
      <c r="E1683" t="s">
        <v>199</v>
      </c>
      <c r="F1683" s="58">
        <v>5836.2859787216303</v>
      </c>
      <c r="G1683">
        <f t="shared" si="317"/>
        <v>5836.2859787216303</v>
      </c>
      <c r="AC1683" t="str">
        <f t="shared" si="313"/>
        <v>8431_Cadres de la fonction publique_1</v>
      </c>
      <c r="AD1683" t="str">
        <f>INDEX(PDC!$I$1:$L$33,MATCH('RP2016'!AF1683,PDC!I:I,0),MATCH(PDC!$K$1,PDC!$I$1:$L$1,0))</f>
        <v>Cadres de la fonction publique</v>
      </c>
      <c r="AE1683" t="s">
        <v>199</v>
      </c>
      <c r="AF1683" t="s">
        <v>274</v>
      </c>
      <c r="AG1683" t="s">
        <v>183</v>
      </c>
      <c r="AH1683" s="58">
        <v>298.837520966228</v>
      </c>
      <c r="AI1683">
        <f t="shared" si="314"/>
        <v>298.837520966228</v>
      </c>
      <c r="BE1683" t="str">
        <f t="shared" si="315"/>
        <v>8425_DE_TPTotal Hommes_SEXE1</v>
      </c>
      <c r="BF1683">
        <v>1</v>
      </c>
      <c r="BG1683" s="77" t="s">
        <v>345</v>
      </c>
      <c r="BH1683" t="s">
        <v>318</v>
      </c>
      <c r="BI1683" t="s">
        <v>169</v>
      </c>
      <c r="BJ1683" s="61">
        <v>101.470504491195</v>
      </c>
      <c r="BK1683" s="61">
        <f t="shared" si="316"/>
        <v>101.470504491195</v>
      </c>
    </row>
    <row r="1684" spans="1:63" x14ac:dyDescent="0.35">
      <c r="A1684" t="str">
        <f t="shared" si="312"/>
        <v>8421_Production et distribution d'électricité, de gaz, de vapeur et d'air conditionné_2</v>
      </c>
      <c r="B1684" t="str">
        <f>INDEX(PDC!$F$1:$G$40,MATCH('RP2016'!C1684,PDC!F:F,0),MATCH(PDC!$G$1,PDC!$F$1:$G$1,0))</f>
        <v>Production et distribution d'électricité, de gaz, de vapeur et d'air conditionné</v>
      </c>
      <c r="C1684" t="s">
        <v>214</v>
      </c>
      <c r="D1684" t="s">
        <v>159</v>
      </c>
      <c r="E1684" t="s">
        <v>200</v>
      </c>
      <c r="F1684" s="58">
        <v>2814.6273981106101</v>
      </c>
      <c r="G1684">
        <f t="shared" si="317"/>
        <v>2814.6273981106101</v>
      </c>
      <c r="AC1684" t="str">
        <f t="shared" si="313"/>
        <v>8431_Cadres de la fonction publique_2</v>
      </c>
      <c r="AD1684" t="str">
        <f>INDEX(PDC!$I$1:$L$33,MATCH('RP2016'!AF1684,PDC!I:I,0),MATCH(PDC!$K$1,PDC!$I$1:$L$1,0))</f>
        <v>Cadres de la fonction publique</v>
      </c>
      <c r="AE1684" t="s">
        <v>200</v>
      </c>
      <c r="AF1684" t="s">
        <v>274</v>
      </c>
      <c r="AG1684" t="s">
        <v>183</v>
      </c>
      <c r="AH1684" s="58">
        <v>236.69676342768099</v>
      </c>
      <c r="AI1684">
        <f t="shared" si="314"/>
        <v>236.69676342768099</v>
      </c>
      <c r="BE1684" t="str">
        <f t="shared" si="315"/>
        <v>8425_FZ_TPTotal Hommes_SEXE1</v>
      </c>
      <c r="BF1684">
        <v>1</v>
      </c>
      <c r="BG1684" s="77" t="s">
        <v>345</v>
      </c>
      <c r="BH1684" t="s">
        <v>216</v>
      </c>
      <c r="BI1684" t="s">
        <v>169</v>
      </c>
      <c r="BJ1684" s="61">
        <v>925.16341168030499</v>
      </c>
      <c r="BK1684" s="61">
        <f t="shared" si="316"/>
        <v>925.16341168030499</v>
      </c>
    </row>
    <row r="1685" spans="1:63" x14ac:dyDescent="0.35">
      <c r="A1685" t="str">
        <f t="shared" si="312"/>
        <v>8421_Production et distribution d'eau ; assainissement, gestion des déchets et dépollution_1</v>
      </c>
      <c r="B1685" t="str">
        <f>INDEX(PDC!$F$1:$G$40,MATCH('RP2016'!C1685,PDC!F:F,0),MATCH(PDC!$G$1,PDC!$F$1:$G$1,0))</f>
        <v>Production et distribution d'eau ; assainissement, gestion des déchets et dépollution</v>
      </c>
      <c r="C1685" t="s">
        <v>215</v>
      </c>
      <c r="D1685" t="s">
        <v>159</v>
      </c>
      <c r="E1685" t="s">
        <v>199</v>
      </c>
      <c r="F1685" s="58">
        <v>3703.4351353272</v>
      </c>
      <c r="G1685">
        <f t="shared" si="317"/>
        <v>3703.4351353272</v>
      </c>
      <c r="AC1685" t="str">
        <f t="shared" si="313"/>
        <v>8431_Professeurs, professions scientifiques_1</v>
      </c>
      <c r="AD1685" t="str">
        <f>INDEX(PDC!$I$1:$L$33,MATCH('RP2016'!AF1685,PDC!I:I,0),MATCH(PDC!$K$1,PDC!$I$1:$L$1,0))</f>
        <v>Professeurs, professions scientifiques</v>
      </c>
      <c r="AE1685" t="s">
        <v>199</v>
      </c>
      <c r="AF1685" t="s">
        <v>275</v>
      </c>
      <c r="AG1685" t="s">
        <v>183</v>
      </c>
      <c r="AH1685" s="58">
        <v>311.50819992522202</v>
      </c>
      <c r="AI1685">
        <f t="shared" si="314"/>
        <v>311.50819992522202</v>
      </c>
      <c r="BE1685" t="str">
        <f t="shared" si="315"/>
        <v>8425_GZ_TPTotal Hommes_SEXE1</v>
      </c>
      <c r="BF1685">
        <v>1</v>
      </c>
      <c r="BG1685" s="77" t="s">
        <v>345</v>
      </c>
      <c r="BH1685" t="s">
        <v>217</v>
      </c>
      <c r="BI1685" t="s">
        <v>169</v>
      </c>
      <c r="BJ1685" s="61">
        <v>1241.85122929507</v>
      </c>
      <c r="BK1685" s="61">
        <f t="shared" si="316"/>
        <v>1241.85122929507</v>
      </c>
    </row>
    <row r="1686" spans="1:63" x14ac:dyDescent="0.35">
      <c r="A1686" t="str">
        <f t="shared" si="312"/>
        <v>8421_Production et distribution d'eau ; assainissement, gestion des déchets et dépollution_2</v>
      </c>
      <c r="B1686" t="str">
        <f>INDEX(PDC!$F$1:$G$40,MATCH('RP2016'!C1686,PDC!F:F,0),MATCH(PDC!$G$1,PDC!$F$1:$G$1,0))</f>
        <v>Production et distribution d'eau ; assainissement, gestion des déchets et dépollution</v>
      </c>
      <c r="C1686" t="s">
        <v>215</v>
      </c>
      <c r="D1686" t="s">
        <v>159</v>
      </c>
      <c r="E1686" t="s">
        <v>200</v>
      </c>
      <c r="F1686" s="58">
        <v>1264.96332711325</v>
      </c>
      <c r="G1686">
        <f t="shared" si="317"/>
        <v>1264.96332711325</v>
      </c>
      <c r="AC1686" t="str">
        <f t="shared" si="313"/>
        <v>8431_Professeurs, professions scientifiques_2</v>
      </c>
      <c r="AD1686" t="str">
        <f>INDEX(PDC!$I$1:$L$33,MATCH('RP2016'!AF1686,PDC!I:I,0),MATCH(PDC!$K$1,PDC!$I$1:$L$1,0))</f>
        <v>Professeurs, professions scientifiques</v>
      </c>
      <c r="AE1686" t="s">
        <v>200</v>
      </c>
      <c r="AF1686" t="s">
        <v>275</v>
      </c>
      <c r="AG1686" t="s">
        <v>183</v>
      </c>
      <c r="AH1686" s="58">
        <v>464.53472465355998</v>
      </c>
      <c r="AI1686">
        <f t="shared" si="314"/>
        <v>464.53472465355998</v>
      </c>
      <c r="BE1686" t="str">
        <f t="shared" si="315"/>
        <v>8425_HZ_TPTotal Hommes_SEXE1</v>
      </c>
      <c r="BF1686">
        <v>1</v>
      </c>
      <c r="BG1686" s="77" t="s">
        <v>345</v>
      </c>
      <c r="BH1686" t="s">
        <v>218</v>
      </c>
      <c r="BI1686" t="s">
        <v>169</v>
      </c>
      <c r="BJ1686" s="61">
        <v>614.29023773476604</v>
      </c>
      <c r="BK1686" s="61">
        <f t="shared" si="316"/>
        <v>614.29023773476604</v>
      </c>
    </row>
    <row r="1687" spans="1:63" x14ac:dyDescent="0.35">
      <c r="A1687" t="str">
        <f t="shared" si="312"/>
        <v>8421_Construction _1</v>
      </c>
      <c r="B1687" t="str">
        <f>INDEX(PDC!$F$1:$G$40,MATCH('RP2016'!C1687,PDC!F:F,0),MATCH(PDC!$G$1,PDC!$F$1:$G$1,0))</f>
        <v xml:space="preserve">Construction </v>
      </c>
      <c r="C1687" t="s">
        <v>216</v>
      </c>
      <c r="D1687" t="s">
        <v>159</v>
      </c>
      <c r="E1687" t="s">
        <v>199</v>
      </c>
      <c r="F1687" s="58">
        <v>35367.403788626601</v>
      </c>
      <c r="G1687">
        <f t="shared" si="317"/>
        <v>35367.403788626601</v>
      </c>
      <c r="AC1687" t="str">
        <f t="shared" si="313"/>
        <v>8431_Professions de l'information, des arts et des spectacles_1</v>
      </c>
      <c r="AD1687" t="str">
        <f>INDEX(PDC!$I$1:$L$33,MATCH('RP2016'!AF1687,PDC!I:I,0),MATCH(PDC!$K$1,PDC!$I$1:$L$1,0))</f>
        <v>Professions de l'information, des arts et des spectacles</v>
      </c>
      <c r="AE1687" t="s">
        <v>199</v>
      </c>
      <c r="AF1687" t="s">
        <v>276</v>
      </c>
      <c r="AG1687" t="s">
        <v>183</v>
      </c>
      <c r="AH1687" s="58">
        <v>353.67803611058002</v>
      </c>
      <c r="AI1687">
        <f t="shared" si="314"/>
        <v>353.67803611058002</v>
      </c>
      <c r="BE1687" t="str">
        <f t="shared" si="315"/>
        <v>8425_IZ_TPTotal Hommes_SEXE1</v>
      </c>
      <c r="BF1687">
        <v>1</v>
      </c>
      <c r="BG1687" s="77" t="s">
        <v>345</v>
      </c>
      <c r="BH1687" t="s">
        <v>219</v>
      </c>
      <c r="BI1687" t="s">
        <v>169</v>
      </c>
      <c r="BJ1687" s="61">
        <v>169.33706736259899</v>
      </c>
      <c r="BK1687" s="61">
        <f t="shared" si="316"/>
        <v>169.33706736259899</v>
      </c>
    </row>
    <row r="1688" spans="1:63" x14ac:dyDescent="0.35">
      <c r="A1688" t="str">
        <f t="shared" si="312"/>
        <v>8421_Construction _2</v>
      </c>
      <c r="B1688" t="str">
        <f>INDEX(PDC!$F$1:$G$40,MATCH('RP2016'!C1688,PDC!F:F,0),MATCH(PDC!$G$1,PDC!$F$1:$G$1,0))</f>
        <v xml:space="preserve">Construction </v>
      </c>
      <c r="C1688" t="s">
        <v>216</v>
      </c>
      <c r="D1688" t="s">
        <v>159</v>
      </c>
      <c r="E1688" t="s">
        <v>200</v>
      </c>
      <c r="F1688" s="58">
        <v>6400.4703577712598</v>
      </c>
      <c r="G1688">
        <f t="shared" si="317"/>
        <v>6400.4703577712598</v>
      </c>
      <c r="AC1688" t="str">
        <f t="shared" si="313"/>
        <v>8431_Professions de l'information, des arts et des spectacles_2</v>
      </c>
      <c r="AD1688" t="str">
        <f>INDEX(PDC!$I$1:$L$33,MATCH('RP2016'!AF1688,PDC!I:I,0),MATCH(PDC!$K$1,PDC!$I$1:$L$1,0))</f>
        <v>Professions de l'information, des arts et des spectacles</v>
      </c>
      <c r="AE1688" t="s">
        <v>200</v>
      </c>
      <c r="AF1688" t="s">
        <v>276</v>
      </c>
      <c r="AG1688" t="s">
        <v>183</v>
      </c>
      <c r="AH1688" s="58">
        <v>315.29955306208097</v>
      </c>
      <c r="AI1688">
        <f t="shared" si="314"/>
        <v>315.29955306208097</v>
      </c>
      <c r="BE1688" t="str">
        <f t="shared" si="315"/>
        <v>8425_JZ_TPTotal Hommes_SEXE1</v>
      </c>
      <c r="BF1688">
        <v>1</v>
      </c>
      <c r="BG1688" s="77" t="s">
        <v>345</v>
      </c>
      <c r="BH1688" t="s">
        <v>319</v>
      </c>
      <c r="BI1688" t="s">
        <v>169</v>
      </c>
      <c r="BJ1688" s="61">
        <v>39.360434263095698</v>
      </c>
      <c r="BK1688" s="61">
        <f t="shared" si="316"/>
        <v>39.360434263095698</v>
      </c>
    </row>
    <row r="1689" spans="1:63" x14ac:dyDescent="0.35">
      <c r="A1689" t="str">
        <f t="shared" si="312"/>
        <v>8421_Commerce ; réparation d'automobiles et de motocycles_1</v>
      </c>
      <c r="B1689" t="str">
        <f>INDEX(PDC!$F$1:$G$40,MATCH('RP2016'!C1689,PDC!F:F,0),MATCH(PDC!$G$1,PDC!$F$1:$G$1,0))</f>
        <v>Commerce ; réparation d'automobiles et de motocycles</v>
      </c>
      <c r="C1689" t="s">
        <v>217</v>
      </c>
      <c r="D1689" t="s">
        <v>159</v>
      </c>
      <c r="E1689" t="s">
        <v>199</v>
      </c>
      <c r="F1689" s="58">
        <v>50934.6090876569</v>
      </c>
      <c r="G1689">
        <f t="shared" si="317"/>
        <v>50934.6090876569</v>
      </c>
      <c r="AC1689" t="str">
        <f t="shared" si="313"/>
        <v>8431_Cadres administratifs et commerciaux d'entreprise_1</v>
      </c>
      <c r="AD1689" t="str">
        <f>INDEX(PDC!$I$1:$L$33,MATCH('RP2016'!AF1689,PDC!I:I,0),MATCH(PDC!$K$1,PDC!$I$1:$L$1,0))</f>
        <v>Cadres administratifs et commerciaux d'entreprise</v>
      </c>
      <c r="AE1689" t="s">
        <v>199</v>
      </c>
      <c r="AF1689" t="s">
        <v>277</v>
      </c>
      <c r="AG1689" t="s">
        <v>183</v>
      </c>
      <c r="AH1689" s="58">
        <v>2369.0473259588298</v>
      </c>
      <c r="AI1689">
        <f t="shared" si="314"/>
        <v>2369.0473259588298</v>
      </c>
      <c r="BE1689" t="str">
        <f t="shared" si="315"/>
        <v>8425_KZ_TPTotal Hommes_SEXE1</v>
      </c>
      <c r="BF1689">
        <v>1</v>
      </c>
      <c r="BG1689" s="77" t="s">
        <v>345</v>
      </c>
      <c r="BH1689" t="s">
        <v>223</v>
      </c>
      <c r="BI1689" t="s">
        <v>169</v>
      </c>
      <c r="BJ1689" s="61">
        <v>110.287831138095</v>
      </c>
      <c r="BK1689" s="61">
        <f t="shared" si="316"/>
        <v>110.287831138095</v>
      </c>
    </row>
    <row r="1690" spans="1:63" x14ac:dyDescent="0.35">
      <c r="A1690" t="str">
        <f t="shared" si="312"/>
        <v>8421_Commerce ; réparation d'automobiles et de motocycles_2</v>
      </c>
      <c r="B1690" t="str">
        <f>INDEX(PDC!$F$1:$G$40,MATCH('RP2016'!C1690,PDC!F:F,0),MATCH(PDC!$G$1,PDC!$F$1:$G$1,0))</f>
        <v>Commerce ; réparation d'automobiles et de motocycles</v>
      </c>
      <c r="C1690" t="s">
        <v>217</v>
      </c>
      <c r="D1690" t="s">
        <v>159</v>
      </c>
      <c r="E1690" t="s">
        <v>200</v>
      </c>
      <c r="F1690" s="58">
        <v>43575.707840841402</v>
      </c>
      <c r="G1690">
        <f t="shared" si="317"/>
        <v>43575.707840841402</v>
      </c>
      <c r="AC1690" t="str">
        <f t="shared" si="313"/>
        <v>8431_Cadres administratifs et commerciaux d'entreprise_2</v>
      </c>
      <c r="AD1690" t="str">
        <f>INDEX(PDC!$I$1:$L$33,MATCH('RP2016'!AF1690,PDC!I:I,0),MATCH(PDC!$K$1,PDC!$I$1:$L$1,0))</f>
        <v>Cadres administratifs et commerciaux d'entreprise</v>
      </c>
      <c r="AE1690" t="s">
        <v>200</v>
      </c>
      <c r="AF1690" t="s">
        <v>277</v>
      </c>
      <c r="AG1690" t="s">
        <v>183</v>
      </c>
      <c r="AH1690" s="58">
        <v>1744.7659086508399</v>
      </c>
      <c r="AI1690">
        <f t="shared" si="314"/>
        <v>1744.7659086508399</v>
      </c>
      <c r="BE1690" t="str">
        <f t="shared" si="315"/>
        <v>8425_LZ_TPTotal Hommes_SEXE1</v>
      </c>
      <c r="BF1690">
        <v>1</v>
      </c>
      <c r="BG1690" s="77" t="s">
        <v>345</v>
      </c>
      <c r="BH1690" t="s">
        <v>224</v>
      </c>
      <c r="BI1690" t="s">
        <v>169</v>
      </c>
      <c r="BJ1690" s="61">
        <v>95.972429018261494</v>
      </c>
      <c r="BK1690" s="61">
        <f t="shared" si="316"/>
        <v>95.972429018261494</v>
      </c>
    </row>
    <row r="1691" spans="1:63" x14ac:dyDescent="0.35">
      <c r="A1691" t="str">
        <f t="shared" si="312"/>
        <v>8421_Transports et entreposage _1</v>
      </c>
      <c r="B1691" t="str">
        <f>INDEX(PDC!$F$1:$G$40,MATCH('RP2016'!C1691,PDC!F:F,0),MATCH(PDC!$G$1,PDC!$F$1:$G$1,0))</f>
        <v xml:space="preserve">Transports et entreposage </v>
      </c>
      <c r="C1691" t="s">
        <v>218</v>
      </c>
      <c r="D1691" t="s">
        <v>159</v>
      </c>
      <c r="E1691" t="s">
        <v>199</v>
      </c>
      <c r="F1691" s="58">
        <v>32744.480962520101</v>
      </c>
      <c r="G1691">
        <f t="shared" si="317"/>
        <v>32744.480962520101</v>
      </c>
      <c r="AC1691" t="str">
        <f t="shared" si="313"/>
        <v>8431_Ingénieurs et cadres techniques d'entreprise_1</v>
      </c>
      <c r="AD1691" t="str">
        <f>INDEX(PDC!$I$1:$L$33,MATCH('RP2016'!AF1691,PDC!I:I,0),MATCH(PDC!$K$1,PDC!$I$1:$L$1,0))</f>
        <v>Ingénieurs et cadres techniques d'entreprise</v>
      </c>
      <c r="AE1691" t="s">
        <v>199</v>
      </c>
      <c r="AF1691" t="s">
        <v>101</v>
      </c>
      <c r="AG1691" t="s">
        <v>183</v>
      </c>
      <c r="AH1691" s="58">
        <v>3769.41399163086</v>
      </c>
      <c r="AI1691">
        <f t="shared" si="314"/>
        <v>3769.41399163086</v>
      </c>
      <c r="BE1691" t="str">
        <f t="shared" si="315"/>
        <v>8425_MN_TPTotal Hommes_SEXE1</v>
      </c>
      <c r="BF1691">
        <v>1</v>
      </c>
      <c r="BG1691" s="77" t="s">
        <v>345</v>
      </c>
      <c r="BH1691" t="s">
        <v>320</v>
      </c>
      <c r="BI1691" t="s">
        <v>169</v>
      </c>
      <c r="BJ1691" s="61">
        <v>1497.2316276967599</v>
      </c>
      <c r="BK1691" s="61">
        <f t="shared" si="316"/>
        <v>1497.2316276967599</v>
      </c>
    </row>
    <row r="1692" spans="1:63" x14ac:dyDescent="0.35">
      <c r="A1692" t="str">
        <f t="shared" si="312"/>
        <v>8421_Transports et entreposage _2</v>
      </c>
      <c r="B1692" t="str">
        <f>INDEX(PDC!$F$1:$G$40,MATCH('RP2016'!C1692,PDC!F:F,0),MATCH(PDC!$G$1,PDC!$F$1:$G$1,0))</f>
        <v xml:space="preserve">Transports et entreposage </v>
      </c>
      <c r="C1692" t="s">
        <v>218</v>
      </c>
      <c r="D1692" t="s">
        <v>159</v>
      </c>
      <c r="E1692" t="s">
        <v>200</v>
      </c>
      <c r="F1692" s="58">
        <v>11057.794594335301</v>
      </c>
      <c r="G1692">
        <f t="shared" si="317"/>
        <v>11057.794594335301</v>
      </c>
      <c r="AC1692" t="str">
        <f t="shared" si="313"/>
        <v>8431_Ingénieurs et cadres techniques d'entreprise_2</v>
      </c>
      <c r="AD1692" t="str">
        <f>INDEX(PDC!$I$1:$L$33,MATCH('RP2016'!AF1692,PDC!I:I,0),MATCH(PDC!$K$1,PDC!$I$1:$L$1,0))</f>
        <v>Ingénieurs et cadres techniques d'entreprise</v>
      </c>
      <c r="AE1692" t="s">
        <v>200</v>
      </c>
      <c r="AF1692" t="s">
        <v>101</v>
      </c>
      <c r="AG1692" t="s">
        <v>183</v>
      </c>
      <c r="AH1692" s="58">
        <v>866.14302767035804</v>
      </c>
      <c r="AI1692">
        <f t="shared" si="314"/>
        <v>866.14302767035804</v>
      </c>
      <c r="BE1692" t="str">
        <f t="shared" si="315"/>
        <v>8425_OQ_TPTotal Hommes_SEXE1</v>
      </c>
      <c r="BF1692">
        <v>1</v>
      </c>
      <c r="BG1692" s="77" t="s">
        <v>345</v>
      </c>
      <c r="BH1692" t="s">
        <v>321</v>
      </c>
      <c r="BI1692" t="s">
        <v>169</v>
      </c>
      <c r="BJ1692" s="61">
        <v>476.05778726146798</v>
      </c>
      <c r="BK1692" s="61">
        <f t="shared" si="316"/>
        <v>476.05778726146798</v>
      </c>
    </row>
    <row r="1693" spans="1:63" x14ac:dyDescent="0.35">
      <c r="A1693" t="str">
        <f t="shared" si="312"/>
        <v>8421_Hébergement et restauration_1</v>
      </c>
      <c r="B1693" t="str">
        <f>INDEX(PDC!$F$1:$G$40,MATCH('RP2016'!C1693,PDC!F:F,0),MATCH(PDC!$G$1,PDC!$F$1:$G$1,0))</f>
        <v>Hébergement et restauration</v>
      </c>
      <c r="C1693" t="s">
        <v>219</v>
      </c>
      <c r="D1693" t="s">
        <v>159</v>
      </c>
      <c r="E1693" t="s">
        <v>199</v>
      </c>
      <c r="F1693" s="58">
        <v>13122.191018441799</v>
      </c>
      <c r="G1693">
        <f t="shared" si="317"/>
        <v>13122.191018441799</v>
      </c>
      <c r="AC1693" t="str">
        <f t="shared" si="313"/>
        <v>8431_Professeurs des écoles, instituteurs et assimilés_1</v>
      </c>
      <c r="AD1693" t="str">
        <f>INDEX(PDC!$I$1:$L$33,MATCH('RP2016'!AF1693,PDC!I:I,0),MATCH(PDC!$K$1,PDC!$I$1:$L$1,0))</f>
        <v>Professeurs des écoles, instituteurs et assimilés</v>
      </c>
      <c r="AE1693" t="s">
        <v>199</v>
      </c>
      <c r="AF1693" t="s">
        <v>103</v>
      </c>
      <c r="AG1693" t="s">
        <v>183</v>
      </c>
      <c r="AH1693" s="58">
        <v>644.66429014611799</v>
      </c>
      <c r="AI1693">
        <f t="shared" si="314"/>
        <v>644.66429014611799</v>
      </c>
      <c r="BE1693" t="str">
        <f t="shared" si="315"/>
        <v>8425_RU_TPTotal Hommes_SEXE1</v>
      </c>
      <c r="BF1693">
        <v>1</v>
      </c>
      <c r="BG1693" s="77" t="s">
        <v>345</v>
      </c>
      <c r="BH1693" t="s">
        <v>322</v>
      </c>
      <c r="BI1693" t="s">
        <v>169</v>
      </c>
      <c r="BJ1693" s="61">
        <v>147.18148399557401</v>
      </c>
      <c r="BK1693" s="61">
        <f t="shared" si="316"/>
        <v>147.18148399557401</v>
      </c>
    </row>
    <row r="1694" spans="1:63" x14ac:dyDescent="0.35">
      <c r="A1694" t="str">
        <f t="shared" si="312"/>
        <v>8421_Hébergement et restauration_2</v>
      </c>
      <c r="B1694" t="str">
        <f>INDEX(PDC!$F$1:$G$40,MATCH('RP2016'!C1694,PDC!F:F,0),MATCH(PDC!$G$1,PDC!$F$1:$G$1,0))</f>
        <v>Hébergement et restauration</v>
      </c>
      <c r="C1694" t="s">
        <v>219</v>
      </c>
      <c r="D1694" t="s">
        <v>159</v>
      </c>
      <c r="E1694" t="s">
        <v>200</v>
      </c>
      <c r="F1694" s="58">
        <v>12600.3959731825</v>
      </c>
      <c r="G1694">
        <f t="shared" si="317"/>
        <v>12600.3959731825</v>
      </c>
      <c r="AC1694" t="str">
        <f t="shared" si="313"/>
        <v>8431_Professeurs des écoles, instituteurs et assimilés_2</v>
      </c>
      <c r="AD1694" t="str">
        <f>INDEX(PDC!$I$1:$L$33,MATCH('RP2016'!AF1694,PDC!I:I,0),MATCH(PDC!$K$1,PDC!$I$1:$L$1,0))</f>
        <v>Professeurs des écoles, instituteurs et assimilés</v>
      </c>
      <c r="AE1694" t="s">
        <v>200</v>
      </c>
      <c r="AF1694" t="s">
        <v>103</v>
      </c>
      <c r="AG1694" t="s">
        <v>183</v>
      </c>
      <c r="AH1694" s="58">
        <v>958.00011013317203</v>
      </c>
      <c r="AI1694">
        <f t="shared" si="314"/>
        <v>958.00011013317203</v>
      </c>
      <c r="BE1694" t="str">
        <f t="shared" si="315"/>
        <v>8426_AZ_TPTotal Hommes_SEXE1</v>
      </c>
      <c r="BF1694">
        <v>1</v>
      </c>
      <c r="BG1694" s="77" t="s">
        <v>345</v>
      </c>
      <c r="BH1694" t="s">
        <v>198</v>
      </c>
      <c r="BI1694" t="s">
        <v>171</v>
      </c>
      <c r="BJ1694" s="61">
        <v>162.93140369739399</v>
      </c>
      <c r="BK1694" s="61">
        <f t="shared" si="316"/>
        <v>162.93140369739399</v>
      </c>
    </row>
    <row r="1695" spans="1:63" x14ac:dyDescent="0.35">
      <c r="A1695" t="str">
        <f t="shared" si="312"/>
        <v>8421_Edition, audiovisuel et diffusion_1</v>
      </c>
      <c r="B1695" t="str">
        <f>INDEX(PDC!$F$1:$G$40,MATCH('RP2016'!C1695,PDC!F:F,0),MATCH(PDC!$G$1,PDC!$F$1:$G$1,0))</f>
        <v>Edition, audiovisuel et diffusion</v>
      </c>
      <c r="C1695" t="s">
        <v>220</v>
      </c>
      <c r="D1695" t="s">
        <v>159</v>
      </c>
      <c r="E1695" t="s">
        <v>199</v>
      </c>
      <c r="F1695" s="58">
        <v>4565.2120129887899</v>
      </c>
      <c r="G1695">
        <f t="shared" si="317"/>
        <v>4565.2120129887899</v>
      </c>
      <c r="AC1695" t="str">
        <f t="shared" si="313"/>
        <v>8431_Professions intermédiaires de la santé et du travail social_1</v>
      </c>
      <c r="AD1695" t="str">
        <f>INDEX(PDC!$I$1:$L$33,MATCH('RP2016'!AF1695,PDC!I:I,0),MATCH(PDC!$K$1,PDC!$I$1:$L$1,0))</f>
        <v>Professions intermédiaires de la santé et du travail social</v>
      </c>
      <c r="AE1695" t="s">
        <v>199</v>
      </c>
      <c r="AF1695" t="s">
        <v>105</v>
      </c>
      <c r="AG1695" t="s">
        <v>183</v>
      </c>
      <c r="AH1695" s="58">
        <v>872.01182060043402</v>
      </c>
      <c r="AI1695">
        <f t="shared" si="314"/>
        <v>872.01182060043402</v>
      </c>
      <c r="BE1695" t="str">
        <f t="shared" si="315"/>
        <v>8426_C1_TPTotal Hommes_SEXE1</v>
      </c>
      <c r="BF1695">
        <v>1</v>
      </c>
      <c r="BG1695" s="77" t="s">
        <v>345</v>
      </c>
      <c r="BH1695" t="s">
        <v>314</v>
      </c>
      <c r="BI1695" t="s">
        <v>171</v>
      </c>
      <c r="BJ1695" s="61">
        <v>962.24463412816203</v>
      </c>
      <c r="BK1695" s="61">
        <f t="shared" si="316"/>
        <v>962.24463412816203</v>
      </c>
    </row>
    <row r="1696" spans="1:63" x14ac:dyDescent="0.35">
      <c r="A1696" t="str">
        <f t="shared" si="312"/>
        <v>8421_Edition, audiovisuel et diffusion_2</v>
      </c>
      <c r="B1696" t="str">
        <f>INDEX(PDC!$F$1:$G$40,MATCH('RP2016'!C1696,PDC!F:F,0),MATCH(PDC!$G$1,PDC!$F$1:$G$1,0))</f>
        <v>Edition, audiovisuel et diffusion</v>
      </c>
      <c r="C1696" t="s">
        <v>220</v>
      </c>
      <c r="D1696" t="s">
        <v>159</v>
      </c>
      <c r="E1696" t="s">
        <v>200</v>
      </c>
      <c r="F1696" s="58">
        <v>2336.9891390163002</v>
      </c>
      <c r="G1696">
        <f t="shared" si="317"/>
        <v>2336.9891390163002</v>
      </c>
      <c r="AC1696" t="str">
        <f t="shared" si="313"/>
        <v>8431_Professions intermédiaires de la santé et du travail social_2</v>
      </c>
      <c r="AD1696" t="str">
        <f>INDEX(PDC!$I$1:$L$33,MATCH('RP2016'!AF1696,PDC!I:I,0),MATCH(PDC!$K$1,PDC!$I$1:$L$1,0))</f>
        <v>Professions intermédiaires de la santé et du travail social</v>
      </c>
      <c r="AE1696" t="s">
        <v>200</v>
      </c>
      <c r="AF1696" t="s">
        <v>105</v>
      </c>
      <c r="AG1696" t="s">
        <v>183</v>
      </c>
      <c r="AH1696" s="58">
        <v>3079.1993679437901</v>
      </c>
      <c r="AI1696">
        <f t="shared" si="314"/>
        <v>3079.1993679437901</v>
      </c>
      <c r="BE1696" t="str">
        <f t="shared" si="315"/>
        <v>8426_C3_TPTotal Hommes_SEXE1</v>
      </c>
      <c r="BF1696">
        <v>1</v>
      </c>
      <c r="BG1696" s="77" t="s">
        <v>345</v>
      </c>
      <c r="BH1696" t="s">
        <v>315</v>
      </c>
      <c r="BI1696" t="s">
        <v>171</v>
      </c>
      <c r="BJ1696" s="61">
        <v>717.35543367637297</v>
      </c>
      <c r="BK1696" s="61">
        <f t="shared" si="316"/>
        <v>717.35543367637297</v>
      </c>
    </row>
    <row r="1697" spans="1:63" x14ac:dyDescent="0.35">
      <c r="A1697" t="str">
        <f t="shared" si="312"/>
        <v>8421_Télécommunications_1</v>
      </c>
      <c r="B1697" t="str">
        <f>INDEX(PDC!$F$1:$G$40,MATCH('RP2016'!C1697,PDC!F:F,0),MATCH(PDC!$G$1,PDC!$F$1:$G$1,0))</f>
        <v>Télécommunications</v>
      </c>
      <c r="C1697" t="s">
        <v>221</v>
      </c>
      <c r="D1697" t="s">
        <v>159</v>
      </c>
      <c r="E1697" t="s">
        <v>199</v>
      </c>
      <c r="F1697" s="58">
        <v>3187.6312839944198</v>
      </c>
      <c r="G1697">
        <f t="shared" si="317"/>
        <v>3187.6312839944198</v>
      </c>
      <c r="AC1697" t="str">
        <f t="shared" si="313"/>
        <v>8431_Clergé, religieux_1</v>
      </c>
      <c r="AD1697" t="str">
        <f>INDEX(PDC!$I$1:$L$33,MATCH('RP2016'!AF1697,PDC!I:I,0),MATCH(PDC!$K$1,PDC!$I$1:$L$1,0))</f>
        <v>Clergé, religieux</v>
      </c>
      <c r="AE1697" t="s">
        <v>199</v>
      </c>
      <c r="AF1697" t="s">
        <v>292</v>
      </c>
      <c r="AG1697" t="s">
        <v>183</v>
      </c>
      <c r="AH1697" s="58">
        <v>39.692154368627499</v>
      </c>
      <c r="AI1697">
        <f t="shared" si="314"/>
        <v>39.692154368627499</v>
      </c>
      <c r="BE1697" t="str">
        <f t="shared" si="315"/>
        <v>8426_C4_TPTotal Hommes_SEXE1</v>
      </c>
      <c r="BF1697">
        <v>1</v>
      </c>
      <c r="BG1697" s="77" t="s">
        <v>345</v>
      </c>
      <c r="BH1697" t="s">
        <v>316</v>
      </c>
      <c r="BI1697" t="s">
        <v>171</v>
      </c>
      <c r="BJ1697" s="61">
        <v>171.44711349994199</v>
      </c>
      <c r="BK1697" s="61">
        <f t="shared" si="316"/>
        <v>171.44711349994199</v>
      </c>
    </row>
    <row r="1698" spans="1:63" x14ac:dyDescent="0.35">
      <c r="A1698" t="str">
        <f t="shared" si="312"/>
        <v>8421_Télécommunications_2</v>
      </c>
      <c r="B1698" t="str">
        <f>INDEX(PDC!$F$1:$G$40,MATCH('RP2016'!C1698,PDC!F:F,0),MATCH(PDC!$G$1,PDC!$F$1:$G$1,0))</f>
        <v>Télécommunications</v>
      </c>
      <c r="C1698" t="s">
        <v>221</v>
      </c>
      <c r="D1698" t="s">
        <v>159</v>
      </c>
      <c r="E1698" t="s">
        <v>200</v>
      </c>
      <c r="F1698" s="58">
        <v>1310.65584753901</v>
      </c>
      <c r="G1698">
        <f t="shared" si="317"/>
        <v>1310.65584753901</v>
      </c>
      <c r="AC1698" t="str">
        <f t="shared" si="313"/>
        <v>8431_Clergé, religieux_2</v>
      </c>
      <c r="AD1698" t="str">
        <f>INDEX(PDC!$I$1:$L$33,MATCH('RP2016'!AF1698,PDC!I:I,0),MATCH(PDC!$K$1,PDC!$I$1:$L$1,0))</f>
        <v>Clergé, religieux</v>
      </c>
      <c r="AE1698" t="s">
        <v>200</v>
      </c>
      <c r="AF1698" t="s">
        <v>292</v>
      </c>
      <c r="AG1698" t="s">
        <v>183</v>
      </c>
      <c r="AH1698" s="58">
        <v>37.133377000290103</v>
      </c>
      <c r="AI1698">
        <f t="shared" si="314"/>
        <v>37.133377000290103</v>
      </c>
      <c r="BE1698" t="str">
        <f t="shared" si="315"/>
        <v>8426_C5_TPTotal Hommes_SEXE1</v>
      </c>
      <c r="BF1698">
        <v>1</v>
      </c>
      <c r="BG1698" s="77" t="s">
        <v>345</v>
      </c>
      <c r="BH1698" t="s">
        <v>317</v>
      </c>
      <c r="BI1698" t="s">
        <v>171</v>
      </c>
      <c r="BJ1698" s="61">
        <v>3958.6822826836701</v>
      </c>
      <c r="BK1698" s="61">
        <f t="shared" si="316"/>
        <v>3958.6822826836701</v>
      </c>
    </row>
    <row r="1699" spans="1:63" x14ac:dyDescent="0.35">
      <c r="A1699" t="str">
        <f t="shared" si="312"/>
        <v>8421_Activités informatiques et services d'information_1</v>
      </c>
      <c r="B1699" t="str">
        <f>INDEX(PDC!$F$1:$G$40,MATCH('RP2016'!C1699,PDC!F:F,0),MATCH(PDC!$G$1,PDC!$F$1:$G$1,0))</f>
        <v>Activités informatiques et services d'information</v>
      </c>
      <c r="C1699" t="s">
        <v>222</v>
      </c>
      <c r="D1699" t="s">
        <v>159</v>
      </c>
      <c r="E1699" t="s">
        <v>199</v>
      </c>
      <c r="F1699" s="58">
        <v>16928.331909816101</v>
      </c>
      <c r="G1699">
        <f t="shared" si="317"/>
        <v>16928.331909816101</v>
      </c>
      <c r="AC1699" t="str">
        <f t="shared" si="313"/>
        <v>8431_Professions intermédiaires administratives de la Fonction Publique_1</v>
      </c>
      <c r="AD1699" t="str">
        <f>INDEX(PDC!$I$1:$L$33,MATCH('RP2016'!AF1699,PDC!I:I,0),MATCH(PDC!$K$1,PDC!$I$1:$L$1,0))</f>
        <v>Professions intermédiaires administratives de la Fonction Publique</v>
      </c>
      <c r="AE1699" t="s">
        <v>199</v>
      </c>
      <c r="AF1699" t="s">
        <v>278</v>
      </c>
      <c r="AG1699" t="s">
        <v>183</v>
      </c>
      <c r="AH1699" s="58">
        <v>221.287848514975</v>
      </c>
      <c r="AI1699">
        <f t="shared" si="314"/>
        <v>221.287848514975</v>
      </c>
      <c r="BE1699" t="str">
        <f t="shared" si="315"/>
        <v>8426_DE_TPTotal Hommes_SEXE1</v>
      </c>
      <c r="BF1699">
        <v>1</v>
      </c>
      <c r="BG1699" s="77" t="s">
        <v>345</v>
      </c>
      <c r="BH1699" t="s">
        <v>318</v>
      </c>
      <c r="BI1699" t="s">
        <v>171</v>
      </c>
      <c r="BJ1699" s="61">
        <v>337.47936780950403</v>
      </c>
      <c r="BK1699" s="61">
        <f t="shared" si="316"/>
        <v>337.47936780950403</v>
      </c>
    </row>
    <row r="1700" spans="1:63" x14ac:dyDescent="0.35">
      <c r="A1700" t="str">
        <f t="shared" si="312"/>
        <v>8421_Activités informatiques et services d'information_2</v>
      </c>
      <c r="B1700" t="str">
        <f>INDEX(PDC!$F$1:$G$40,MATCH('RP2016'!C1700,PDC!F:F,0),MATCH(PDC!$G$1,PDC!$F$1:$G$1,0))</f>
        <v>Activités informatiques et services d'information</v>
      </c>
      <c r="C1700" t="s">
        <v>222</v>
      </c>
      <c r="D1700" t="s">
        <v>159</v>
      </c>
      <c r="E1700" t="s">
        <v>200</v>
      </c>
      <c r="F1700" s="58">
        <v>6541.9614274484502</v>
      </c>
      <c r="G1700">
        <f t="shared" si="317"/>
        <v>6541.9614274484502</v>
      </c>
      <c r="AC1700" t="str">
        <f t="shared" si="313"/>
        <v>8431_Professions intermédiaires administratives de la Fonction Publique_2</v>
      </c>
      <c r="AD1700" t="str">
        <f>INDEX(PDC!$I$1:$L$33,MATCH('RP2016'!AF1700,PDC!I:I,0),MATCH(PDC!$K$1,PDC!$I$1:$L$1,0))</f>
        <v>Professions intermédiaires administratives de la Fonction Publique</v>
      </c>
      <c r="AE1700" t="s">
        <v>200</v>
      </c>
      <c r="AF1700" t="s">
        <v>278</v>
      </c>
      <c r="AG1700" t="s">
        <v>183</v>
      </c>
      <c r="AH1700" s="58">
        <v>280.40724709284399</v>
      </c>
      <c r="AI1700">
        <f t="shared" si="314"/>
        <v>280.40724709284399</v>
      </c>
      <c r="BE1700" t="str">
        <f t="shared" si="315"/>
        <v>8426_FZ_TPTotal Hommes_SEXE1</v>
      </c>
      <c r="BF1700">
        <v>1</v>
      </c>
      <c r="BG1700" s="77" t="s">
        <v>345</v>
      </c>
      <c r="BH1700" t="s">
        <v>216</v>
      </c>
      <c r="BI1700" t="s">
        <v>171</v>
      </c>
      <c r="BJ1700" s="61">
        <v>2172.23485724488</v>
      </c>
      <c r="BK1700" s="61">
        <f t="shared" si="316"/>
        <v>2172.23485724488</v>
      </c>
    </row>
    <row r="1701" spans="1:63" x14ac:dyDescent="0.35">
      <c r="A1701" t="str">
        <f t="shared" si="312"/>
        <v>8421_Activités financières et d'assurance_1</v>
      </c>
      <c r="B1701" t="str">
        <f>INDEX(PDC!$F$1:$G$40,MATCH('RP2016'!C1701,PDC!F:F,0),MATCH(PDC!$G$1,PDC!$F$1:$G$1,0))</f>
        <v>Activités financières et d'assurance</v>
      </c>
      <c r="C1701" t="s">
        <v>223</v>
      </c>
      <c r="D1701" t="s">
        <v>159</v>
      </c>
      <c r="E1701" t="s">
        <v>199</v>
      </c>
      <c r="F1701" s="58">
        <v>11801.400326139899</v>
      </c>
      <c r="G1701">
        <f t="shared" si="317"/>
        <v>11801.400326139899</v>
      </c>
      <c r="AC1701" t="str">
        <f t="shared" si="313"/>
        <v>8431_Professions intermédiaires administratives et commerciales des entreprises_1</v>
      </c>
      <c r="AD1701" t="str">
        <f>INDEX(PDC!$I$1:$L$33,MATCH('RP2016'!AF1701,PDC!I:I,0),MATCH(PDC!$K$1,PDC!$I$1:$L$1,0))</f>
        <v>Professions intermédiaires administratives et commerciales des entreprises</v>
      </c>
      <c r="AE1701" t="s">
        <v>199</v>
      </c>
      <c r="AF1701" t="s">
        <v>279</v>
      </c>
      <c r="AG1701" t="s">
        <v>183</v>
      </c>
      <c r="AH1701" s="58">
        <v>4426.1728337797304</v>
      </c>
      <c r="AI1701">
        <f t="shared" si="314"/>
        <v>4426.1728337797304</v>
      </c>
      <c r="BE1701" t="str">
        <f t="shared" si="315"/>
        <v>8426_GZ_TPTotal Hommes_SEXE1</v>
      </c>
      <c r="BF1701">
        <v>1</v>
      </c>
      <c r="BG1701" s="77" t="s">
        <v>345</v>
      </c>
      <c r="BH1701" t="s">
        <v>217</v>
      </c>
      <c r="BI1701" t="s">
        <v>171</v>
      </c>
      <c r="BJ1701" s="61">
        <v>3330.0823004069798</v>
      </c>
      <c r="BK1701" s="61">
        <f t="shared" si="316"/>
        <v>3330.0823004069798</v>
      </c>
    </row>
    <row r="1702" spans="1:63" x14ac:dyDescent="0.35">
      <c r="A1702" t="str">
        <f t="shared" si="312"/>
        <v>8421_Activités financières et d'assurance_2</v>
      </c>
      <c r="B1702" t="str">
        <f>INDEX(PDC!$F$1:$G$40,MATCH('RP2016'!C1702,PDC!F:F,0),MATCH(PDC!$G$1,PDC!$F$1:$G$1,0))</f>
        <v>Activités financières et d'assurance</v>
      </c>
      <c r="C1702" t="s">
        <v>223</v>
      </c>
      <c r="D1702" t="s">
        <v>159</v>
      </c>
      <c r="E1702" t="s">
        <v>200</v>
      </c>
      <c r="F1702" s="58">
        <v>17193.257473116399</v>
      </c>
      <c r="G1702">
        <f t="shared" ref="G1702:G1733" si="318">F1702</f>
        <v>17193.257473116399</v>
      </c>
      <c r="AC1702" t="str">
        <f t="shared" si="313"/>
        <v>8431_Professions intermédiaires administratives et commerciales des entreprises_2</v>
      </c>
      <c r="AD1702" t="str">
        <f>INDEX(PDC!$I$1:$L$33,MATCH('RP2016'!AF1702,PDC!I:I,0),MATCH(PDC!$K$1,PDC!$I$1:$L$1,0))</f>
        <v>Professions intermédiaires administratives et commerciales des entreprises</v>
      </c>
      <c r="AE1702" t="s">
        <v>200</v>
      </c>
      <c r="AF1702" t="s">
        <v>279</v>
      </c>
      <c r="AG1702" t="s">
        <v>183</v>
      </c>
      <c r="AH1702" s="58">
        <v>5877.8118858769803</v>
      </c>
      <c r="AI1702">
        <f t="shared" si="314"/>
        <v>5877.8118858769803</v>
      </c>
      <c r="BE1702" t="str">
        <f t="shared" si="315"/>
        <v>8426_HZ_TPTotal Hommes_SEXE1</v>
      </c>
      <c r="BF1702">
        <v>1</v>
      </c>
      <c r="BG1702" s="77" t="s">
        <v>345</v>
      </c>
      <c r="BH1702" t="s">
        <v>218</v>
      </c>
      <c r="BI1702" t="s">
        <v>171</v>
      </c>
      <c r="BJ1702" s="61">
        <v>1015.19080841569</v>
      </c>
      <c r="BK1702" s="61">
        <f t="shared" si="316"/>
        <v>1015.19080841569</v>
      </c>
    </row>
    <row r="1703" spans="1:63" x14ac:dyDescent="0.35">
      <c r="A1703" t="str">
        <f t="shared" si="312"/>
        <v>8421_Activités immobilières_1</v>
      </c>
      <c r="B1703" t="str">
        <f>INDEX(PDC!$F$1:$G$40,MATCH('RP2016'!C1703,PDC!F:F,0),MATCH(PDC!$G$1,PDC!$F$1:$G$1,0))</f>
        <v>Activités immobilières</v>
      </c>
      <c r="C1703" t="s">
        <v>224</v>
      </c>
      <c r="D1703" t="s">
        <v>159</v>
      </c>
      <c r="E1703" t="s">
        <v>199</v>
      </c>
      <c r="F1703" s="58">
        <v>4291.1603433644495</v>
      </c>
      <c r="G1703">
        <f t="shared" si="318"/>
        <v>4291.1603433644495</v>
      </c>
      <c r="AC1703" t="str">
        <f t="shared" si="313"/>
        <v>8431_Techniciens_1</v>
      </c>
      <c r="AD1703" t="str">
        <f>INDEX(PDC!$I$1:$L$33,MATCH('RP2016'!AF1703,PDC!I:I,0),MATCH(PDC!$K$1,PDC!$I$1:$L$1,0))</f>
        <v>Techniciens</v>
      </c>
      <c r="AE1703" t="s">
        <v>199</v>
      </c>
      <c r="AF1703" t="s">
        <v>280</v>
      </c>
      <c r="AG1703" t="s">
        <v>183</v>
      </c>
      <c r="AH1703" s="58">
        <v>4246.1409564416399</v>
      </c>
      <c r="AI1703">
        <f t="shared" si="314"/>
        <v>4246.1409564416399</v>
      </c>
      <c r="BE1703" t="str">
        <f t="shared" si="315"/>
        <v>8426_IZ_TPTotal Hommes_SEXE1</v>
      </c>
      <c r="BF1703">
        <v>1</v>
      </c>
      <c r="BG1703" s="77" t="s">
        <v>345</v>
      </c>
      <c r="BH1703" t="s">
        <v>219</v>
      </c>
      <c r="BI1703" t="s">
        <v>171</v>
      </c>
      <c r="BJ1703" s="61">
        <v>519.71357370959004</v>
      </c>
      <c r="BK1703" s="61">
        <f t="shared" si="316"/>
        <v>519.71357370959004</v>
      </c>
    </row>
    <row r="1704" spans="1:63" x14ac:dyDescent="0.35">
      <c r="A1704" t="str">
        <f t="shared" si="312"/>
        <v>8421_Activités immobilières_2</v>
      </c>
      <c r="B1704" t="str">
        <f>INDEX(PDC!$F$1:$G$40,MATCH('RP2016'!C1704,PDC!F:F,0),MATCH(PDC!$G$1,PDC!$F$1:$G$1,0))</f>
        <v>Activités immobilières</v>
      </c>
      <c r="C1704" t="s">
        <v>224</v>
      </c>
      <c r="D1704" t="s">
        <v>159</v>
      </c>
      <c r="E1704" t="s">
        <v>200</v>
      </c>
      <c r="F1704" s="58">
        <v>6556.7426728209102</v>
      </c>
      <c r="G1704">
        <f t="shared" si="318"/>
        <v>6556.7426728209102</v>
      </c>
      <c r="AC1704" t="str">
        <f t="shared" si="313"/>
        <v>8431_Techniciens_2</v>
      </c>
      <c r="AD1704" t="str">
        <f>INDEX(PDC!$I$1:$L$33,MATCH('RP2016'!AF1704,PDC!I:I,0),MATCH(PDC!$K$1,PDC!$I$1:$L$1,0))</f>
        <v>Techniciens</v>
      </c>
      <c r="AE1704" t="s">
        <v>200</v>
      </c>
      <c r="AF1704" t="s">
        <v>280</v>
      </c>
      <c r="AG1704" t="s">
        <v>183</v>
      </c>
      <c r="AH1704" s="58">
        <v>893.09023795453697</v>
      </c>
      <c r="AI1704">
        <f t="shared" si="314"/>
        <v>893.09023795453697</v>
      </c>
      <c r="BE1704" t="str">
        <f t="shared" si="315"/>
        <v>8426_JZ_TPTotal Hommes_SEXE1</v>
      </c>
      <c r="BF1704">
        <v>1</v>
      </c>
      <c r="BG1704" s="77" t="s">
        <v>345</v>
      </c>
      <c r="BH1704" t="s">
        <v>319</v>
      </c>
      <c r="BI1704" t="s">
        <v>171</v>
      </c>
      <c r="BJ1704" s="61">
        <v>333.74411692021499</v>
      </c>
      <c r="BK1704" s="61">
        <f t="shared" si="316"/>
        <v>333.74411692021499</v>
      </c>
    </row>
    <row r="1705" spans="1:63" x14ac:dyDescent="0.35">
      <c r="A1705" t="str">
        <f t="shared" si="312"/>
        <v>8421_Activités juridiques, comptables, de gestion, d'architecture, d'ingénierie, de contrôle et d'analyses techniques_1</v>
      </c>
      <c r="B1705" t="str">
        <f>INDEX(PDC!$F$1:$G$40,MATCH('RP2016'!C1705,PDC!F:F,0),MATCH(PDC!$G$1,PDC!$F$1:$G$1,0))</f>
        <v>Activités juridiques, comptables, de gestion, d'architecture, d'ingénierie, de contrôle et d'analyses techniques</v>
      </c>
      <c r="C1705" t="s">
        <v>225</v>
      </c>
      <c r="D1705" t="s">
        <v>159</v>
      </c>
      <c r="E1705" t="s">
        <v>199</v>
      </c>
      <c r="F1705" s="58">
        <v>22495.552024693599</v>
      </c>
      <c r="G1705">
        <f t="shared" si="318"/>
        <v>22495.552024693599</v>
      </c>
      <c r="AC1705" t="str">
        <f t="shared" si="313"/>
        <v>8431_Contremaîtres, agents de maîtrise_1</v>
      </c>
      <c r="AD1705" t="str">
        <f>INDEX(PDC!$I$1:$L$33,MATCH('RP2016'!AF1705,PDC!I:I,0),MATCH(PDC!$K$1,PDC!$I$1:$L$1,0))</f>
        <v>Contremaîtres, agents de maîtrise</v>
      </c>
      <c r="AE1705" t="s">
        <v>199</v>
      </c>
      <c r="AF1705" t="s">
        <v>281</v>
      </c>
      <c r="AG1705" t="s">
        <v>183</v>
      </c>
      <c r="AH1705" s="58">
        <v>2213.5667194637799</v>
      </c>
      <c r="AI1705">
        <f t="shared" si="314"/>
        <v>2213.5667194637799</v>
      </c>
      <c r="BE1705" t="str">
        <f t="shared" si="315"/>
        <v>8426_KZ_TPTotal Hommes_SEXE1</v>
      </c>
      <c r="BF1705">
        <v>1</v>
      </c>
      <c r="BG1705" s="77" t="s">
        <v>345</v>
      </c>
      <c r="BH1705" t="s">
        <v>223</v>
      </c>
      <c r="BI1705" t="s">
        <v>171</v>
      </c>
      <c r="BJ1705" s="61">
        <v>346.482833867571</v>
      </c>
      <c r="BK1705" s="61">
        <f t="shared" si="316"/>
        <v>346.482833867571</v>
      </c>
    </row>
    <row r="1706" spans="1:63" x14ac:dyDescent="0.35">
      <c r="A1706" t="str">
        <f t="shared" si="312"/>
        <v>8421_Activités juridiques, comptables, de gestion, d'architecture, d'ingénierie, de contrôle et d'analyses techniques_2</v>
      </c>
      <c r="B1706" t="str">
        <f>INDEX(PDC!$F$1:$G$40,MATCH('RP2016'!C1706,PDC!F:F,0),MATCH(PDC!$G$1,PDC!$F$1:$G$1,0))</f>
        <v>Activités juridiques, comptables, de gestion, d'architecture, d'ingénierie, de contrôle et d'analyses techniques</v>
      </c>
      <c r="C1706" t="s">
        <v>225</v>
      </c>
      <c r="D1706" t="s">
        <v>159</v>
      </c>
      <c r="E1706" t="s">
        <v>200</v>
      </c>
      <c r="F1706" s="58">
        <v>20317.276411724899</v>
      </c>
      <c r="G1706">
        <f t="shared" si="318"/>
        <v>20317.276411724899</v>
      </c>
      <c r="AC1706" t="str">
        <f t="shared" si="313"/>
        <v>8431_Contremaîtres, agents de maîtrise_2</v>
      </c>
      <c r="AD1706" t="str">
        <f>INDEX(PDC!$I$1:$L$33,MATCH('RP2016'!AF1706,PDC!I:I,0),MATCH(PDC!$K$1,PDC!$I$1:$L$1,0))</f>
        <v>Contremaîtres, agents de maîtrise</v>
      </c>
      <c r="AE1706" t="s">
        <v>200</v>
      </c>
      <c r="AF1706" t="s">
        <v>281</v>
      </c>
      <c r="AG1706" t="s">
        <v>183</v>
      </c>
      <c r="AH1706" s="58">
        <v>458.36946843038999</v>
      </c>
      <c r="AI1706">
        <f t="shared" si="314"/>
        <v>458.36946843038999</v>
      </c>
      <c r="BE1706" t="str">
        <f t="shared" si="315"/>
        <v>8426_LZ_TPTotal Hommes_SEXE1</v>
      </c>
      <c r="BF1706">
        <v>1</v>
      </c>
      <c r="BG1706" s="77" t="s">
        <v>345</v>
      </c>
      <c r="BH1706" t="s">
        <v>224</v>
      </c>
      <c r="BI1706" t="s">
        <v>171</v>
      </c>
      <c r="BJ1706" s="61">
        <v>154.59499292763601</v>
      </c>
      <c r="BK1706" s="61">
        <f t="shared" si="316"/>
        <v>154.59499292763601</v>
      </c>
    </row>
    <row r="1707" spans="1:63" x14ac:dyDescent="0.35">
      <c r="A1707" t="str">
        <f t="shared" si="312"/>
        <v>8421_Recherche-développement scientifique_1</v>
      </c>
      <c r="B1707" t="str">
        <f>INDEX(PDC!$F$1:$G$40,MATCH('RP2016'!C1707,PDC!F:F,0),MATCH(PDC!$G$1,PDC!$F$1:$G$1,0))</f>
        <v>Recherche-développement scientifique</v>
      </c>
      <c r="C1707" t="s">
        <v>226</v>
      </c>
      <c r="D1707" t="s">
        <v>159</v>
      </c>
      <c r="E1707" t="s">
        <v>199</v>
      </c>
      <c r="F1707" s="58">
        <v>2705.9303742697002</v>
      </c>
      <c r="G1707">
        <f t="shared" si="318"/>
        <v>2705.9303742697002</v>
      </c>
      <c r="AC1707" t="str">
        <f t="shared" si="313"/>
        <v>8431_Employés civils et agents de service de la Fonction Publique_1</v>
      </c>
      <c r="AD1707" t="str">
        <f>INDEX(PDC!$I$1:$L$33,MATCH('RP2016'!AF1707,PDC!I:I,0),MATCH(PDC!$K$1,PDC!$I$1:$L$1,0))</f>
        <v>Employés civils et agents de service de la Fonction Publique</v>
      </c>
      <c r="AE1707" t="s">
        <v>199</v>
      </c>
      <c r="AF1707" t="s">
        <v>282</v>
      </c>
      <c r="AG1707" t="s">
        <v>183</v>
      </c>
      <c r="AH1707" s="58">
        <v>953.18264513868701</v>
      </c>
      <c r="AI1707">
        <f t="shared" si="314"/>
        <v>953.18264513868701</v>
      </c>
      <c r="BE1707" t="str">
        <f t="shared" si="315"/>
        <v>8426_MN_TPTotal Hommes_SEXE1</v>
      </c>
      <c r="BF1707">
        <v>1</v>
      </c>
      <c r="BG1707" s="77" t="s">
        <v>345</v>
      </c>
      <c r="BH1707" t="s">
        <v>320</v>
      </c>
      <c r="BI1707" t="s">
        <v>171</v>
      </c>
      <c r="BJ1707" s="61">
        <v>1846.50576740208</v>
      </c>
      <c r="BK1707" s="61">
        <f t="shared" si="316"/>
        <v>1846.50576740208</v>
      </c>
    </row>
    <row r="1708" spans="1:63" x14ac:dyDescent="0.35">
      <c r="A1708" t="str">
        <f t="shared" si="312"/>
        <v>8421_Recherche-développement scientifique_2</v>
      </c>
      <c r="B1708" t="str">
        <f>INDEX(PDC!$F$1:$G$40,MATCH('RP2016'!C1708,PDC!F:F,0),MATCH(PDC!$G$1,PDC!$F$1:$G$1,0))</f>
        <v>Recherche-développement scientifique</v>
      </c>
      <c r="C1708" t="s">
        <v>226</v>
      </c>
      <c r="D1708" t="s">
        <v>159</v>
      </c>
      <c r="E1708" t="s">
        <v>200</v>
      </c>
      <c r="F1708" s="58">
        <v>2603.85984637096</v>
      </c>
      <c r="G1708">
        <f t="shared" si="318"/>
        <v>2603.85984637096</v>
      </c>
      <c r="AC1708" t="str">
        <f t="shared" si="313"/>
        <v>8431_Employés civils et agents de service de la Fonction Publique_2</v>
      </c>
      <c r="AD1708" t="str">
        <f>INDEX(PDC!$I$1:$L$33,MATCH('RP2016'!AF1708,PDC!I:I,0),MATCH(PDC!$K$1,PDC!$I$1:$L$1,0))</f>
        <v>Employés civils et agents de service de la Fonction Publique</v>
      </c>
      <c r="AE1708" t="s">
        <v>200</v>
      </c>
      <c r="AF1708" t="s">
        <v>282</v>
      </c>
      <c r="AG1708" t="s">
        <v>183</v>
      </c>
      <c r="AH1708" s="58">
        <v>4586.1385514578196</v>
      </c>
      <c r="AI1708">
        <f t="shared" si="314"/>
        <v>4586.1385514578196</v>
      </c>
      <c r="BE1708" t="str">
        <f t="shared" si="315"/>
        <v>8426_OQ_TPTotal Hommes_SEXE1</v>
      </c>
      <c r="BF1708">
        <v>1</v>
      </c>
      <c r="BG1708" s="77" t="s">
        <v>345</v>
      </c>
      <c r="BH1708" t="s">
        <v>321</v>
      </c>
      <c r="BI1708" t="s">
        <v>171</v>
      </c>
      <c r="BJ1708" s="61">
        <v>1905.9287795625</v>
      </c>
      <c r="BK1708" s="61">
        <f t="shared" si="316"/>
        <v>1905.9287795625</v>
      </c>
    </row>
    <row r="1709" spans="1:63" x14ac:dyDescent="0.35">
      <c r="A1709" t="str">
        <f t="shared" si="312"/>
        <v>8421_Autres activités spécialisées, scientifiques et techniques_1</v>
      </c>
      <c r="B1709" t="str">
        <f>INDEX(PDC!$F$1:$G$40,MATCH('RP2016'!C1709,PDC!F:F,0),MATCH(PDC!$G$1,PDC!$F$1:$G$1,0))</f>
        <v>Autres activités spécialisées, scientifiques et techniques</v>
      </c>
      <c r="C1709" t="s">
        <v>227</v>
      </c>
      <c r="D1709" t="s">
        <v>159</v>
      </c>
      <c r="E1709" t="s">
        <v>199</v>
      </c>
      <c r="F1709" s="58">
        <v>3320.6950596481001</v>
      </c>
      <c r="G1709">
        <f t="shared" si="318"/>
        <v>3320.6950596481001</v>
      </c>
      <c r="AC1709" t="str">
        <f t="shared" si="313"/>
        <v>8431_Policiers et militaires_1</v>
      </c>
      <c r="AD1709" t="str">
        <f>INDEX(PDC!$I$1:$L$33,MATCH('RP2016'!AF1709,PDC!I:I,0),MATCH(PDC!$K$1,PDC!$I$1:$L$1,0))</f>
        <v>Policiers et militaires</v>
      </c>
      <c r="AE1709" t="s">
        <v>199</v>
      </c>
      <c r="AF1709" t="s">
        <v>283</v>
      </c>
      <c r="AG1709" t="s">
        <v>183</v>
      </c>
      <c r="AH1709" s="58">
        <v>1078.24494440131</v>
      </c>
      <c r="AI1709">
        <f t="shared" si="314"/>
        <v>1078.24494440131</v>
      </c>
      <c r="BE1709" t="str">
        <f t="shared" si="315"/>
        <v>8426_RU_TPTotal Hommes_SEXE1</v>
      </c>
      <c r="BF1709">
        <v>1</v>
      </c>
      <c r="BG1709" s="77" t="s">
        <v>345</v>
      </c>
      <c r="BH1709" t="s">
        <v>322</v>
      </c>
      <c r="BI1709" t="s">
        <v>171</v>
      </c>
      <c r="BJ1709" s="61">
        <v>617.90653616174097</v>
      </c>
      <c r="BK1709" s="61">
        <f t="shared" si="316"/>
        <v>617.90653616174097</v>
      </c>
    </row>
    <row r="1710" spans="1:63" x14ac:dyDescent="0.35">
      <c r="A1710" t="str">
        <f t="shared" si="312"/>
        <v>8421_Autres activités spécialisées, scientifiques et techniques_2</v>
      </c>
      <c r="B1710" t="str">
        <f>INDEX(PDC!$F$1:$G$40,MATCH('RP2016'!C1710,PDC!F:F,0),MATCH(PDC!$G$1,PDC!$F$1:$G$1,0))</f>
        <v>Autres activités spécialisées, scientifiques et techniques</v>
      </c>
      <c r="C1710" t="s">
        <v>227</v>
      </c>
      <c r="D1710" t="s">
        <v>159</v>
      </c>
      <c r="E1710" t="s">
        <v>200</v>
      </c>
      <c r="F1710" s="58">
        <v>3509.9717321039898</v>
      </c>
      <c r="G1710">
        <f t="shared" si="318"/>
        <v>3509.9717321039898</v>
      </c>
      <c r="AC1710" t="str">
        <f t="shared" si="313"/>
        <v>8431_Policiers et militaires_2</v>
      </c>
      <c r="AD1710" t="str">
        <f>INDEX(PDC!$I$1:$L$33,MATCH('RP2016'!AF1710,PDC!I:I,0),MATCH(PDC!$K$1,PDC!$I$1:$L$1,0))</f>
        <v>Policiers et militaires</v>
      </c>
      <c r="AE1710" t="s">
        <v>200</v>
      </c>
      <c r="AF1710" t="s">
        <v>283</v>
      </c>
      <c r="AG1710" t="s">
        <v>183</v>
      </c>
      <c r="AH1710" s="58">
        <v>109.30554604554</v>
      </c>
      <c r="AI1710">
        <f t="shared" si="314"/>
        <v>109.30554604554</v>
      </c>
      <c r="BE1710" t="str">
        <f t="shared" si="315"/>
        <v>8427_AZ_TPTotal Hommes_SEXE1</v>
      </c>
      <c r="BF1710">
        <v>1</v>
      </c>
      <c r="BG1710" s="77" t="s">
        <v>345</v>
      </c>
      <c r="BH1710" t="s">
        <v>198</v>
      </c>
      <c r="BI1710" t="s">
        <v>173</v>
      </c>
      <c r="BJ1710" s="61">
        <v>280.81508837893603</v>
      </c>
      <c r="BK1710" s="61">
        <f t="shared" si="316"/>
        <v>280.81508837893603</v>
      </c>
    </row>
    <row r="1711" spans="1:63" x14ac:dyDescent="0.35">
      <c r="A1711" t="str">
        <f t="shared" si="312"/>
        <v>8421_Activités de services administratifs et de soutien_1</v>
      </c>
      <c r="B1711" t="str">
        <f>INDEX(PDC!$F$1:$G$40,MATCH('RP2016'!C1711,PDC!F:F,0),MATCH(PDC!$G$1,PDC!$F$1:$G$1,0))</f>
        <v>Activités de services administratifs et de soutien</v>
      </c>
      <c r="C1711" t="s">
        <v>228</v>
      </c>
      <c r="D1711" t="s">
        <v>159</v>
      </c>
      <c r="E1711" t="s">
        <v>199</v>
      </c>
      <c r="F1711" s="58">
        <v>28814.167081130799</v>
      </c>
      <c r="G1711">
        <f t="shared" si="318"/>
        <v>28814.167081130799</v>
      </c>
      <c r="AC1711" t="str">
        <f t="shared" si="313"/>
        <v>8431_Employés administratifs d'entreprise_1</v>
      </c>
      <c r="AD1711" t="str">
        <f>INDEX(PDC!$I$1:$L$33,MATCH('RP2016'!AF1711,PDC!I:I,0),MATCH(PDC!$K$1,PDC!$I$1:$L$1,0))</f>
        <v>Employés administratifs d'entreprise</v>
      </c>
      <c r="AE1711" t="s">
        <v>199</v>
      </c>
      <c r="AF1711" t="s">
        <v>284</v>
      </c>
      <c r="AG1711" t="s">
        <v>183</v>
      </c>
      <c r="AH1711" s="58">
        <v>1173.8270125455699</v>
      </c>
      <c r="AI1711">
        <f t="shared" si="314"/>
        <v>1173.8270125455699</v>
      </c>
      <c r="BE1711" t="str">
        <f t="shared" si="315"/>
        <v>8427_C1_TPTotal Hommes_SEXE1</v>
      </c>
      <c r="BF1711">
        <v>1</v>
      </c>
      <c r="BG1711" s="77" t="s">
        <v>345</v>
      </c>
      <c r="BH1711" t="s">
        <v>314</v>
      </c>
      <c r="BI1711" t="s">
        <v>173</v>
      </c>
      <c r="BJ1711" s="61">
        <v>829.53164756661204</v>
      </c>
      <c r="BK1711" s="61">
        <f t="shared" si="316"/>
        <v>829.53164756661204</v>
      </c>
    </row>
    <row r="1712" spans="1:63" x14ac:dyDescent="0.35">
      <c r="A1712" t="str">
        <f t="shared" si="312"/>
        <v>8421_Activités de services administratifs et de soutien_2</v>
      </c>
      <c r="B1712" t="str">
        <f>INDEX(PDC!$F$1:$G$40,MATCH('RP2016'!C1712,PDC!F:F,0),MATCH(PDC!$G$1,PDC!$F$1:$G$1,0))</f>
        <v>Activités de services administratifs et de soutien</v>
      </c>
      <c r="C1712" t="s">
        <v>228</v>
      </c>
      <c r="D1712" t="s">
        <v>159</v>
      </c>
      <c r="E1712" t="s">
        <v>200</v>
      </c>
      <c r="F1712" s="58">
        <v>21795.199554447601</v>
      </c>
      <c r="G1712">
        <f t="shared" si="318"/>
        <v>21795.199554447601</v>
      </c>
      <c r="AC1712" t="str">
        <f t="shared" si="313"/>
        <v>8431_Employés administratifs d'entreprise_2</v>
      </c>
      <c r="AD1712" t="str">
        <f>INDEX(PDC!$I$1:$L$33,MATCH('RP2016'!AF1712,PDC!I:I,0),MATCH(PDC!$K$1,PDC!$I$1:$L$1,0))</f>
        <v>Employés administratifs d'entreprise</v>
      </c>
      <c r="AE1712" t="s">
        <v>200</v>
      </c>
      <c r="AF1712" t="s">
        <v>284</v>
      </c>
      <c r="AG1712" t="s">
        <v>183</v>
      </c>
      <c r="AH1712" s="58">
        <v>5554.1955652676397</v>
      </c>
      <c r="AI1712">
        <f t="shared" si="314"/>
        <v>5554.1955652676397</v>
      </c>
      <c r="BE1712" t="str">
        <f t="shared" si="315"/>
        <v>8427_C3_TPTotal Hommes_SEXE1</v>
      </c>
      <c r="BF1712">
        <v>1</v>
      </c>
      <c r="BG1712" s="77" t="s">
        <v>345</v>
      </c>
      <c r="BH1712" t="s">
        <v>315</v>
      </c>
      <c r="BI1712" t="s">
        <v>173</v>
      </c>
      <c r="BJ1712" s="61">
        <v>305.02652745111601</v>
      </c>
      <c r="BK1712" s="61">
        <f t="shared" si="316"/>
        <v>305.02652745111601</v>
      </c>
    </row>
    <row r="1713" spans="1:63" x14ac:dyDescent="0.35">
      <c r="A1713" t="str">
        <f t="shared" si="312"/>
        <v>8421_Administration publique_1</v>
      </c>
      <c r="B1713" t="str">
        <f>INDEX(PDC!$F$1:$G$40,MATCH('RP2016'!C1713,PDC!F:F,0),MATCH(PDC!$G$1,PDC!$F$1:$G$1,0))</f>
        <v>Administration publique</v>
      </c>
      <c r="C1713" t="s">
        <v>229</v>
      </c>
      <c r="D1713" t="s">
        <v>159</v>
      </c>
      <c r="E1713" t="s">
        <v>199</v>
      </c>
      <c r="F1713" s="58">
        <v>9510.8558754286005</v>
      </c>
      <c r="G1713">
        <f t="shared" si="318"/>
        <v>9510.8558754286005</v>
      </c>
      <c r="AC1713" t="str">
        <f t="shared" si="313"/>
        <v>8431_Employés de commerce_1</v>
      </c>
      <c r="AD1713" t="str">
        <f>INDEX(PDC!$I$1:$L$33,MATCH('RP2016'!AF1713,PDC!I:I,0),MATCH(PDC!$K$1,PDC!$I$1:$L$1,0))</f>
        <v>Employés de commerce</v>
      </c>
      <c r="AE1713" t="s">
        <v>199</v>
      </c>
      <c r="AF1713" t="s">
        <v>285</v>
      </c>
      <c r="AG1713" t="s">
        <v>183</v>
      </c>
      <c r="AH1713" s="58">
        <v>1712.70304240378</v>
      </c>
      <c r="AI1713">
        <f t="shared" si="314"/>
        <v>1712.70304240378</v>
      </c>
      <c r="BE1713" t="str">
        <f t="shared" si="315"/>
        <v>8427_C4_TPTotal Hommes_SEXE1</v>
      </c>
      <c r="BF1713">
        <v>1</v>
      </c>
      <c r="BG1713" s="77" t="s">
        <v>345</v>
      </c>
      <c r="BH1713" t="s">
        <v>316</v>
      </c>
      <c r="BI1713" t="s">
        <v>173</v>
      </c>
      <c r="BJ1713" s="61">
        <v>260.60719339733498</v>
      </c>
      <c r="BK1713" s="61">
        <f t="shared" si="316"/>
        <v>260.60719339733498</v>
      </c>
    </row>
    <row r="1714" spans="1:63" x14ac:dyDescent="0.35">
      <c r="A1714" t="str">
        <f t="shared" si="312"/>
        <v>8421_Administration publique_2</v>
      </c>
      <c r="B1714" t="str">
        <f>INDEX(PDC!$F$1:$G$40,MATCH('RP2016'!C1714,PDC!F:F,0),MATCH(PDC!$G$1,PDC!$F$1:$G$1,0))</f>
        <v>Administration publique</v>
      </c>
      <c r="C1714" t="s">
        <v>229</v>
      </c>
      <c r="D1714" t="s">
        <v>159</v>
      </c>
      <c r="E1714" t="s">
        <v>200</v>
      </c>
      <c r="F1714" s="58">
        <v>12677.9895555941</v>
      </c>
      <c r="G1714">
        <f t="shared" si="318"/>
        <v>12677.9895555941</v>
      </c>
      <c r="AC1714" t="str">
        <f t="shared" si="313"/>
        <v>8431_Employés de commerce_2</v>
      </c>
      <c r="AD1714" t="str">
        <f>INDEX(PDC!$I$1:$L$33,MATCH('RP2016'!AF1714,PDC!I:I,0),MATCH(PDC!$K$1,PDC!$I$1:$L$1,0))</f>
        <v>Employés de commerce</v>
      </c>
      <c r="AE1714" t="s">
        <v>200</v>
      </c>
      <c r="AF1714" t="s">
        <v>285</v>
      </c>
      <c r="AG1714" t="s">
        <v>183</v>
      </c>
      <c r="AH1714" s="58">
        <v>4110.0487328847303</v>
      </c>
      <c r="AI1714">
        <f t="shared" si="314"/>
        <v>4110.0487328847303</v>
      </c>
      <c r="BE1714" t="str">
        <f t="shared" si="315"/>
        <v>8427_C5_TPTotal Hommes_SEXE1</v>
      </c>
      <c r="BF1714">
        <v>1</v>
      </c>
      <c r="BG1714" s="77" t="s">
        <v>345</v>
      </c>
      <c r="BH1714" t="s">
        <v>317</v>
      </c>
      <c r="BI1714" t="s">
        <v>173</v>
      </c>
      <c r="BJ1714" s="61">
        <v>2337.5174575326801</v>
      </c>
      <c r="BK1714" s="61">
        <f t="shared" si="316"/>
        <v>2337.5174575326801</v>
      </c>
    </row>
    <row r="1715" spans="1:63" x14ac:dyDescent="0.35">
      <c r="A1715" t="str">
        <f t="shared" si="312"/>
        <v>8421_Enseignement_1</v>
      </c>
      <c r="B1715" t="str">
        <f>INDEX(PDC!$F$1:$G$40,MATCH('RP2016'!C1715,PDC!F:F,0),MATCH(PDC!$G$1,PDC!$F$1:$G$1,0))</f>
        <v>Enseignement</v>
      </c>
      <c r="C1715" t="s">
        <v>230</v>
      </c>
      <c r="D1715" t="s">
        <v>159</v>
      </c>
      <c r="E1715" t="s">
        <v>199</v>
      </c>
      <c r="F1715" s="58">
        <v>9352.7087263851809</v>
      </c>
      <c r="G1715">
        <f t="shared" si="318"/>
        <v>9352.7087263851809</v>
      </c>
      <c r="AC1715" t="str">
        <f t="shared" si="313"/>
        <v>8431_Personnels des services directs aux particuliers_1</v>
      </c>
      <c r="AD1715" t="str">
        <f>INDEX(PDC!$I$1:$L$33,MATCH('RP2016'!AF1715,PDC!I:I,0),MATCH(PDC!$K$1,PDC!$I$1:$L$1,0))</f>
        <v>Personnels des services directs aux particuliers</v>
      </c>
      <c r="AE1715" t="s">
        <v>199</v>
      </c>
      <c r="AF1715" t="s">
        <v>286</v>
      </c>
      <c r="AG1715" t="s">
        <v>183</v>
      </c>
      <c r="AH1715" s="58">
        <v>756.77032456395204</v>
      </c>
      <c r="AI1715">
        <f t="shared" si="314"/>
        <v>756.77032456395204</v>
      </c>
      <c r="BE1715" t="str">
        <f t="shared" si="315"/>
        <v>8427_DE_TPTotal Hommes_SEXE1</v>
      </c>
      <c r="BF1715">
        <v>1</v>
      </c>
      <c r="BG1715" s="77" t="s">
        <v>345</v>
      </c>
      <c r="BH1715" t="s">
        <v>318</v>
      </c>
      <c r="BI1715" t="s">
        <v>173</v>
      </c>
      <c r="BJ1715" s="61">
        <v>339.87533060527602</v>
      </c>
      <c r="BK1715" s="61">
        <f t="shared" si="316"/>
        <v>339.87533060527602</v>
      </c>
    </row>
    <row r="1716" spans="1:63" x14ac:dyDescent="0.35">
      <c r="A1716" t="str">
        <f t="shared" si="312"/>
        <v>8421_Enseignement_2</v>
      </c>
      <c r="B1716" t="str">
        <f>INDEX(PDC!$F$1:$G$40,MATCH('RP2016'!C1716,PDC!F:F,0),MATCH(PDC!$G$1,PDC!$F$1:$G$1,0))</f>
        <v>Enseignement</v>
      </c>
      <c r="C1716" t="s">
        <v>230</v>
      </c>
      <c r="D1716" t="s">
        <v>159</v>
      </c>
      <c r="E1716" t="s">
        <v>200</v>
      </c>
      <c r="F1716" s="58">
        <v>16790.641719216699</v>
      </c>
      <c r="G1716">
        <f t="shared" si="318"/>
        <v>16790.641719216699</v>
      </c>
      <c r="AC1716" t="str">
        <f t="shared" si="313"/>
        <v>8431_Personnels des services directs aux particuliers_2</v>
      </c>
      <c r="AD1716" t="str">
        <f>INDEX(PDC!$I$1:$L$33,MATCH('RP2016'!AF1716,PDC!I:I,0),MATCH(PDC!$K$1,PDC!$I$1:$L$1,0))</f>
        <v>Personnels des services directs aux particuliers</v>
      </c>
      <c r="AE1716" t="s">
        <v>200</v>
      </c>
      <c r="AF1716" t="s">
        <v>286</v>
      </c>
      <c r="AG1716" t="s">
        <v>183</v>
      </c>
      <c r="AH1716" s="58">
        <v>5811.2478841858101</v>
      </c>
      <c r="AI1716">
        <f t="shared" si="314"/>
        <v>5811.2478841858101</v>
      </c>
      <c r="BE1716" t="str">
        <f t="shared" si="315"/>
        <v>8427_FZ_TPTotal Hommes_SEXE1</v>
      </c>
      <c r="BF1716">
        <v>1</v>
      </c>
      <c r="BG1716" s="77" t="s">
        <v>345</v>
      </c>
      <c r="BH1716" t="s">
        <v>216</v>
      </c>
      <c r="BI1716" t="s">
        <v>173</v>
      </c>
      <c r="BJ1716" s="61">
        <v>1539.40366364684</v>
      </c>
      <c r="BK1716" s="61">
        <f t="shared" si="316"/>
        <v>1539.40366364684</v>
      </c>
    </row>
    <row r="1717" spans="1:63" x14ac:dyDescent="0.35">
      <c r="A1717" t="str">
        <f t="shared" si="312"/>
        <v>8421_Activités pour la santé humaine_1</v>
      </c>
      <c r="B1717" t="str">
        <f>INDEX(PDC!$F$1:$G$40,MATCH('RP2016'!C1717,PDC!F:F,0),MATCH(PDC!$G$1,PDC!$F$1:$G$1,0))</f>
        <v>Activités pour la santé humaine</v>
      </c>
      <c r="C1717" t="s">
        <v>231</v>
      </c>
      <c r="D1717" t="s">
        <v>159</v>
      </c>
      <c r="E1717" t="s">
        <v>199</v>
      </c>
      <c r="F1717" s="58">
        <v>5521.7777549353596</v>
      </c>
      <c r="G1717">
        <f t="shared" si="318"/>
        <v>5521.7777549353596</v>
      </c>
      <c r="AC1717" t="str">
        <f t="shared" si="313"/>
        <v>8431_Ouvriers qualifiés de type industriel_1</v>
      </c>
      <c r="AD1717" t="str">
        <f>INDEX(PDC!$I$1:$L$33,MATCH('RP2016'!AF1717,PDC!I:I,0),MATCH(PDC!$K$1,PDC!$I$1:$L$1,0))</f>
        <v>Ouvriers qualifiés de type industriel</v>
      </c>
      <c r="AE1717" t="s">
        <v>199</v>
      </c>
      <c r="AF1717" t="s">
        <v>287</v>
      </c>
      <c r="AG1717" t="s">
        <v>183</v>
      </c>
      <c r="AH1717" s="58">
        <v>3467.7386301690699</v>
      </c>
      <c r="AI1717">
        <f t="shared" si="314"/>
        <v>3467.7386301690699</v>
      </c>
      <c r="BE1717" t="str">
        <f t="shared" si="315"/>
        <v>8427_GZ_TPTotal Hommes_SEXE1</v>
      </c>
      <c r="BF1717">
        <v>1</v>
      </c>
      <c r="BG1717" s="77" t="s">
        <v>345</v>
      </c>
      <c r="BH1717" t="s">
        <v>217</v>
      </c>
      <c r="BI1717" t="s">
        <v>173</v>
      </c>
      <c r="BJ1717" s="61">
        <v>1869.6979732326099</v>
      </c>
      <c r="BK1717" s="61">
        <f t="shared" si="316"/>
        <v>1869.6979732326099</v>
      </c>
    </row>
    <row r="1718" spans="1:63" x14ac:dyDescent="0.35">
      <c r="A1718" t="str">
        <f t="shared" si="312"/>
        <v>8421_Activités pour la santé humaine_2</v>
      </c>
      <c r="B1718" t="str">
        <f>INDEX(PDC!$F$1:$G$40,MATCH('RP2016'!C1718,PDC!F:F,0),MATCH(PDC!$G$1,PDC!$F$1:$G$1,0))</f>
        <v>Activités pour la santé humaine</v>
      </c>
      <c r="C1718" t="s">
        <v>231</v>
      </c>
      <c r="D1718" t="s">
        <v>159</v>
      </c>
      <c r="E1718" t="s">
        <v>200</v>
      </c>
      <c r="F1718" s="58">
        <v>20630.423717743201</v>
      </c>
      <c r="G1718">
        <f t="shared" si="318"/>
        <v>20630.423717743201</v>
      </c>
      <c r="AC1718" t="str">
        <f t="shared" si="313"/>
        <v>8431_Ouvriers qualifiés de type industriel_2</v>
      </c>
      <c r="AD1718" t="str">
        <f>INDEX(PDC!$I$1:$L$33,MATCH('RP2016'!AF1718,PDC!I:I,0),MATCH(PDC!$K$1,PDC!$I$1:$L$1,0))</f>
        <v>Ouvriers qualifiés de type industriel</v>
      </c>
      <c r="AE1718" t="s">
        <v>200</v>
      </c>
      <c r="AF1718" t="s">
        <v>287</v>
      </c>
      <c r="AG1718" t="s">
        <v>183</v>
      </c>
      <c r="AH1718" s="58">
        <v>945.20920288157095</v>
      </c>
      <c r="AI1718">
        <f t="shared" si="314"/>
        <v>945.20920288157095</v>
      </c>
      <c r="BE1718" t="str">
        <f t="shared" si="315"/>
        <v>8427_HZ_TPTotal Hommes_SEXE1</v>
      </c>
      <c r="BF1718">
        <v>1</v>
      </c>
      <c r="BG1718" s="77" t="s">
        <v>345</v>
      </c>
      <c r="BH1718" t="s">
        <v>218</v>
      </c>
      <c r="BI1718" t="s">
        <v>173</v>
      </c>
      <c r="BJ1718" s="61">
        <v>702.27098688658805</v>
      </c>
      <c r="BK1718" s="61">
        <f t="shared" si="316"/>
        <v>702.27098688658805</v>
      </c>
    </row>
    <row r="1719" spans="1:63" x14ac:dyDescent="0.35">
      <c r="A1719" t="str">
        <f t="shared" si="312"/>
        <v>8421_Hébergement médico-social et social et action sociale sans hébergement_1</v>
      </c>
      <c r="B1719" t="str">
        <f>INDEX(PDC!$F$1:$G$40,MATCH('RP2016'!C1719,PDC!F:F,0),MATCH(PDC!$G$1,PDC!$F$1:$G$1,0))</f>
        <v>Hébergement médico-social et social et action sociale sans hébergement</v>
      </c>
      <c r="C1719" t="s">
        <v>232</v>
      </c>
      <c r="D1719" t="s">
        <v>159</v>
      </c>
      <c r="E1719" t="s">
        <v>199</v>
      </c>
      <c r="F1719" s="58">
        <v>7594.5511369219503</v>
      </c>
      <c r="G1719">
        <f t="shared" si="318"/>
        <v>7594.5511369219503</v>
      </c>
      <c r="AC1719" t="str">
        <f t="shared" si="313"/>
        <v>8431_Ouvriers qualifiés de type artisanal_1</v>
      </c>
      <c r="AD1719" t="str">
        <f>INDEX(PDC!$I$1:$L$33,MATCH('RP2016'!AF1719,PDC!I:I,0),MATCH(PDC!$K$1,PDC!$I$1:$L$1,0))</f>
        <v>Ouvriers qualifiés de type artisanal</v>
      </c>
      <c r="AE1719" t="s">
        <v>199</v>
      </c>
      <c r="AF1719" t="s">
        <v>107</v>
      </c>
      <c r="AG1719" t="s">
        <v>183</v>
      </c>
      <c r="AH1719" s="58">
        <v>3937.9474817657301</v>
      </c>
      <c r="AI1719">
        <f t="shared" si="314"/>
        <v>3937.9474817657301</v>
      </c>
      <c r="BE1719" t="str">
        <f t="shared" si="315"/>
        <v>8427_IZ_TPTotal Hommes_SEXE1</v>
      </c>
      <c r="BF1719">
        <v>1</v>
      </c>
      <c r="BG1719" s="77" t="s">
        <v>345</v>
      </c>
      <c r="BH1719" t="s">
        <v>219</v>
      </c>
      <c r="BI1719" t="s">
        <v>173</v>
      </c>
      <c r="BJ1719" s="61">
        <v>307.18424024312702</v>
      </c>
      <c r="BK1719" s="61">
        <f t="shared" si="316"/>
        <v>307.18424024312702</v>
      </c>
    </row>
    <row r="1720" spans="1:63" x14ac:dyDescent="0.35">
      <c r="A1720" t="str">
        <f t="shared" si="312"/>
        <v>8421_Hébergement médico-social et social et action sociale sans hébergement_2</v>
      </c>
      <c r="B1720" t="str">
        <f>INDEX(PDC!$F$1:$G$40,MATCH('RP2016'!C1720,PDC!F:F,0),MATCH(PDC!$G$1,PDC!$F$1:$G$1,0))</f>
        <v>Hébergement médico-social et social et action sociale sans hébergement</v>
      </c>
      <c r="C1720" t="s">
        <v>232</v>
      </c>
      <c r="D1720" t="s">
        <v>159</v>
      </c>
      <c r="E1720" t="s">
        <v>200</v>
      </c>
      <c r="F1720" s="58">
        <v>39354.8079843495</v>
      </c>
      <c r="G1720">
        <f t="shared" si="318"/>
        <v>39354.8079843495</v>
      </c>
      <c r="AC1720" t="str">
        <f t="shared" si="313"/>
        <v>8431_Ouvriers qualifiés de type artisanal_2</v>
      </c>
      <c r="AD1720" t="str">
        <f>INDEX(PDC!$I$1:$L$33,MATCH('RP2016'!AF1720,PDC!I:I,0),MATCH(PDC!$K$1,PDC!$I$1:$L$1,0))</f>
        <v>Ouvriers qualifiés de type artisanal</v>
      </c>
      <c r="AE1720" t="s">
        <v>200</v>
      </c>
      <c r="AF1720" t="s">
        <v>107</v>
      </c>
      <c r="AG1720" t="s">
        <v>183</v>
      </c>
      <c r="AH1720" s="58">
        <v>508.201058372651</v>
      </c>
      <c r="AI1720">
        <f t="shared" si="314"/>
        <v>508.201058372651</v>
      </c>
      <c r="BE1720" t="str">
        <f t="shared" si="315"/>
        <v>8427_JZ_TPTotal Hommes_SEXE1</v>
      </c>
      <c r="BF1720">
        <v>1</v>
      </c>
      <c r="BG1720" s="77" t="s">
        <v>345</v>
      </c>
      <c r="BH1720" t="s">
        <v>319</v>
      </c>
      <c r="BI1720" t="s">
        <v>173</v>
      </c>
      <c r="BJ1720" s="61">
        <v>188.75607767314901</v>
      </c>
      <c r="BK1720" s="61">
        <f t="shared" si="316"/>
        <v>188.75607767314901</v>
      </c>
    </row>
    <row r="1721" spans="1:63" x14ac:dyDescent="0.35">
      <c r="A1721" t="str">
        <f t="shared" si="312"/>
        <v>8421_Arts, spectacles et activités récréatives_1</v>
      </c>
      <c r="B1721" t="str">
        <f>INDEX(PDC!$F$1:$G$40,MATCH('RP2016'!C1721,PDC!F:F,0),MATCH(PDC!$G$1,PDC!$F$1:$G$1,0))</f>
        <v>Arts, spectacles et activités récréatives</v>
      </c>
      <c r="C1721" t="s">
        <v>233</v>
      </c>
      <c r="D1721" t="s">
        <v>159</v>
      </c>
      <c r="E1721" t="s">
        <v>199</v>
      </c>
      <c r="F1721" s="58">
        <v>4529.5623501543796</v>
      </c>
      <c r="G1721">
        <f t="shared" si="318"/>
        <v>4529.5623501543796</v>
      </c>
      <c r="AC1721" t="str">
        <f t="shared" si="313"/>
        <v>8431_Chauffeurs_1</v>
      </c>
      <c r="AD1721" t="str">
        <f>INDEX(PDC!$I$1:$L$33,MATCH('RP2016'!AF1721,PDC!I:I,0),MATCH(PDC!$K$1,PDC!$I$1:$L$1,0))</f>
        <v>Chauffeurs</v>
      </c>
      <c r="AE1721" t="s">
        <v>199</v>
      </c>
      <c r="AF1721" t="s">
        <v>288</v>
      </c>
      <c r="AG1721" t="s">
        <v>183</v>
      </c>
      <c r="AH1721" s="58">
        <v>2981.85015724086</v>
      </c>
      <c r="AI1721">
        <f t="shared" si="314"/>
        <v>2981.85015724086</v>
      </c>
      <c r="BE1721" t="str">
        <f t="shared" si="315"/>
        <v>8427_KZ_TPTotal Hommes_SEXE1</v>
      </c>
      <c r="BF1721">
        <v>1</v>
      </c>
      <c r="BG1721" s="77" t="s">
        <v>345</v>
      </c>
      <c r="BH1721" t="s">
        <v>223</v>
      </c>
      <c r="BI1721" t="s">
        <v>173</v>
      </c>
      <c r="BJ1721" s="61">
        <v>298.99886480028101</v>
      </c>
      <c r="BK1721" s="61">
        <f t="shared" si="316"/>
        <v>298.99886480028101</v>
      </c>
    </row>
    <row r="1722" spans="1:63" x14ac:dyDescent="0.35">
      <c r="A1722" t="str">
        <f t="shared" si="312"/>
        <v>8421_Arts, spectacles et activités récréatives_2</v>
      </c>
      <c r="B1722" t="str">
        <f>INDEX(PDC!$F$1:$G$40,MATCH('RP2016'!C1722,PDC!F:F,0),MATCH(PDC!$G$1,PDC!$F$1:$G$1,0))</f>
        <v>Arts, spectacles et activités récréatives</v>
      </c>
      <c r="C1722" t="s">
        <v>233</v>
      </c>
      <c r="D1722" t="s">
        <v>159</v>
      </c>
      <c r="E1722" t="s">
        <v>200</v>
      </c>
      <c r="F1722" s="58">
        <v>3980.8294278164899</v>
      </c>
      <c r="G1722">
        <f t="shared" si="318"/>
        <v>3980.8294278164899</v>
      </c>
      <c r="AC1722" t="str">
        <f t="shared" si="313"/>
        <v>8431_Chauffeurs_2</v>
      </c>
      <c r="AD1722" t="str">
        <f>INDEX(PDC!$I$1:$L$33,MATCH('RP2016'!AF1722,PDC!I:I,0),MATCH(PDC!$K$1,PDC!$I$1:$L$1,0))</f>
        <v>Chauffeurs</v>
      </c>
      <c r="AE1722" t="s">
        <v>200</v>
      </c>
      <c r="AF1722" t="s">
        <v>288</v>
      </c>
      <c r="AG1722" t="s">
        <v>183</v>
      </c>
      <c r="AH1722" s="58">
        <v>226.830921168771</v>
      </c>
      <c r="AI1722">
        <f t="shared" si="314"/>
        <v>226.830921168771</v>
      </c>
      <c r="BE1722" t="str">
        <f t="shared" si="315"/>
        <v>8427_LZ_TPTotal Hommes_SEXE1</v>
      </c>
      <c r="BF1722">
        <v>1</v>
      </c>
      <c r="BG1722" s="77" t="s">
        <v>345</v>
      </c>
      <c r="BH1722" t="s">
        <v>224</v>
      </c>
      <c r="BI1722" t="s">
        <v>173</v>
      </c>
      <c r="BJ1722" s="61">
        <v>76.644037050924595</v>
      </c>
      <c r="BK1722" s="61">
        <f t="shared" si="316"/>
        <v>76.644037050924595</v>
      </c>
    </row>
    <row r="1723" spans="1:63" x14ac:dyDescent="0.35">
      <c r="A1723" t="str">
        <f t="shared" si="312"/>
        <v>8421_Autres activités de services _1</v>
      </c>
      <c r="B1723" t="str">
        <f>INDEX(PDC!$F$1:$G$40,MATCH('RP2016'!C1723,PDC!F:F,0),MATCH(PDC!$G$1,PDC!$F$1:$G$1,0))</f>
        <v xml:space="preserve">Autres activités de services </v>
      </c>
      <c r="C1723" t="s">
        <v>234</v>
      </c>
      <c r="D1723" t="s">
        <v>159</v>
      </c>
      <c r="E1723" t="s">
        <v>199</v>
      </c>
      <c r="F1723" s="58">
        <v>5753.46019117593</v>
      </c>
      <c r="G1723">
        <f t="shared" si="318"/>
        <v>5753.46019117593</v>
      </c>
      <c r="AC1723" t="str">
        <f t="shared" si="313"/>
        <v>8431_Ouvriers qualifiés de la manutention, du magasinage et du transport_1</v>
      </c>
      <c r="AD1723" t="str">
        <f>INDEX(PDC!$I$1:$L$33,MATCH('RP2016'!AF1723,PDC!I:I,0),MATCH(PDC!$K$1,PDC!$I$1:$L$1,0))</f>
        <v>Ouvriers qualifiés de la manutention, du magasinage et du transport</v>
      </c>
      <c r="AE1723" t="s">
        <v>199</v>
      </c>
      <c r="AF1723" t="s">
        <v>289</v>
      </c>
      <c r="AG1723" t="s">
        <v>183</v>
      </c>
      <c r="AH1723" s="58">
        <v>1970.48502571274</v>
      </c>
      <c r="AI1723">
        <f t="shared" si="314"/>
        <v>1970.48502571274</v>
      </c>
      <c r="BE1723" t="str">
        <f t="shared" si="315"/>
        <v>8427_MN_TPTotal Hommes_SEXE1</v>
      </c>
      <c r="BF1723">
        <v>1</v>
      </c>
      <c r="BG1723" s="77" t="s">
        <v>345</v>
      </c>
      <c r="BH1723" t="s">
        <v>320</v>
      </c>
      <c r="BI1723" t="s">
        <v>173</v>
      </c>
      <c r="BJ1723" s="61">
        <v>1176.2329271491401</v>
      </c>
      <c r="BK1723" s="61">
        <f t="shared" si="316"/>
        <v>1176.2329271491401</v>
      </c>
    </row>
    <row r="1724" spans="1:63" x14ac:dyDescent="0.35">
      <c r="A1724" t="str">
        <f t="shared" si="312"/>
        <v>8421_Autres activités de services _2</v>
      </c>
      <c r="B1724" t="str">
        <f>INDEX(PDC!$F$1:$G$40,MATCH('RP2016'!C1724,PDC!F:F,0),MATCH(PDC!$G$1,PDC!$F$1:$G$1,0))</f>
        <v xml:space="preserve">Autres activités de services </v>
      </c>
      <c r="C1724" t="s">
        <v>234</v>
      </c>
      <c r="D1724" t="s">
        <v>159</v>
      </c>
      <c r="E1724" t="s">
        <v>200</v>
      </c>
      <c r="F1724" s="58">
        <v>11837.8524350155</v>
      </c>
      <c r="G1724">
        <f t="shared" si="318"/>
        <v>11837.8524350155</v>
      </c>
      <c r="AC1724" t="str">
        <f t="shared" si="313"/>
        <v>8431_Ouvriers qualifiés de la manutention, du magasinage et du transport_2</v>
      </c>
      <c r="AD1724" t="str">
        <f>INDEX(PDC!$I$1:$L$33,MATCH('RP2016'!AF1724,PDC!I:I,0),MATCH(PDC!$K$1,PDC!$I$1:$L$1,0))</f>
        <v>Ouvriers qualifiés de la manutention, du magasinage et du transport</v>
      </c>
      <c r="AE1724" t="s">
        <v>200</v>
      </c>
      <c r="AF1724" t="s">
        <v>289</v>
      </c>
      <c r="AG1724" t="s">
        <v>183</v>
      </c>
      <c r="AH1724" s="58">
        <v>248.36429839378201</v>
      </c>
      <c r="AI1724">
        <f t="shared" si="314"/>
        <v>248.36429839378201</v>
      </c>
      <c r="BE1724" t="str">
        <f t="shared" si="315"/>
        <v>8427_OQ_TPTotal Hommes_SEXE1</v>
      </c>
      <c r="BF1724">
        <v>1</v>
      </c>
      <c r="BG1724" s="77" t="s">
        <v>345</v>
      </c>
      <c r="BH1724" t="s">
        <v>321</v>
      </c>
      <c r="BI1724" t="s">
        <v>173</v>
      </c>
      <c r="BJ1724" s="61">
        <v>1253.3544302053399</v>
      </c>
      <c r="BK1724" s="61">
        <f t="shared" si="316"/>
        <v>1253.3544302053399</v>
      </c>
    </row>
    <row r="1725" spans="1:63" x14ac:dyDescent="0.35">
      <c r="A1725" t="str">
        <f t="shared" si="312"/>
        <v>8421_Activités des ménages en tant qu'employeurs ; activités indifférenciées des ménages en tant que producteurs de biens et services pour usage propre_1</v>
      </c>
      <c r="B1725" t="str">
        <f>INDEX(PDC!$F$1:$G$40,MATCH('RP2016'!C1725,PDC!F:F,0),MATCH(PDC!$G$1,PDC!$F$1:$G$1,0))</f>
        <v>Activités des ménages en tant qu'employeurs ; activités indifférenciées des ménages en tant que producteurs de biens et services pour usage propre</v>
      </c>
      <c r="C1725" t="s">
        <v>235</v>
      </c>
      <c r="D1725" t="s">
        <v>159</v>
      </c>
      <c r="E1725" t="s">
        <v>199</v>
      </c>
      <c r="F1725" s="58">
        <v>176.63083219929899</v>
      </c>
      <c r="G1725">
        <f t="shared" si="318"/>
        <v>176.63083219929899</v>
      </c>
      <c r="AC1725" t="str">
        <f t="shared" si="313"/>
        <v>8431_Ouvriers non qualifiés de type industriel_1</v>
      </c>
      <c r="AD1725" t="str">
        <f>INDEX(PDC!$I$1:$L$33,MATCH('RP2016'!AF1725,PDC!I:I,0),MATCH(PDC!$K$1,PDC!$I$1:$L$1,0))</f>
        <v>Ouvriers non qualifiés de type industriel</v>
      </c>
      <c r="AE1725" t="s">
        <v>199</v>
      </c>
      <c r="AF1725" t="s">
        <v>290</v>
      </c>
      <c r="AG1725" t="s">
        <v>183</v>
      </c>
      <c r="AH1725" s="58">
        <v>4291.9546981009098</v>
      </c>
      <c r="AI1725">
        <f t="shared" si="314"/>
        <v>4291.9546981009098</v>
      </c>
      <c r="BE1725" t="str">
        <f t="shared" si="315"/>
        <v>8427_RU_TPTotal Hommes_SEXE1</v>
      </c>
      <c r="BF1725">
        <v>1</v>
      </c>
      <c r="BG1725" s="77" t="s">
        <v>345</v>
      </c>
      <c r="BH1725" t="s">
        <v>322</v>
      </c>
      <c r="BI1725" t="s">
        <v>173</v>
      </c>
      <c r="BJ1725" s="61">
        <v>346.60818559296399</v>
      </c>
      <c r="BK1725" s="61">
        <f t="shared" si="316"/>
        <v>346.60818559296399</v>
      </c>
    </row>
    <row r="1726" spans="1:63" x14ac:dyDescent="0.35">
      <c r="A1726" t="str">
        <f t="shared" si="312"/>
        <v>8421_Activités des ménages en tant qu'employeurs ; activités indifférenciées des ménages en tant que producteurs de biens et services pour usage propre_2</v>
      </c>
      <c r="B1726" t="str">
        <f>INDEX(PDC!$F$1:$G$40,MATCH('RP2016'!C1726,PDC!F:F,0),MATCH(PDC!$G$1,PDC!$F$1:$G$1,0))</f>
        <v>Activités des ménages en tant qu'employeurs ; activités indifférenciées des ménages en tant que producteurs de biens et services pour usage propre</v>
      </c>
      <c r="C1726" t="s">
        <v>235</v>
      </c>
      <c r="D1726" t="s">
        <v>159</v>
      </c>
      <c r="E1726" t="s">
        <v>200</v>
      </c>
      <c r="F1726" s="58">
        <v>4138.4010656544397</v>
      </c>
      <c r="G1726">
        <f t="shared" si="318"/>
        <v>4138.4010656544397</v>
      </c>
      <c r="AC1726" t="str">
        <f t="shared" si="313"/>
        <v>8431_Ouvriers non qualifiés de type industriel_2</v>
      </c>
      <c r="AD1726" t="str">
        <f>INDEX(PDC!$I$1:$L$33,MATCH('RP2016'!AF1726,PDC!I:I,0),MATCH(PDC!$K$1,PDC!$I$1:$L$1,0))</f>
        <v>Ouvriers non qualifiés de type industriel</v>
      </c>
      <c r="AE1726" t="s">
        <v>200</v>
      </c>
      <c r="AF1726" t="s">
        <v>290</v>
      </c>
      <c r="AG1726" t="s">
        <v>183</v>
      </c>
      <c r="AH1726" s="58">
        <v>1642.97490568738</v>
      </c>
      <c r="AI1726">
        <f t="shared" si="314"/>
        <v>1642.97490568738</v>
      </c>
      <c r="BE1726" t="str">
        <f t="shared" si="315"/>
        <v>8428_AZ_TPTotal Hommes_SEXE1</v>
      </c>
      <c r="BF1726">
        <v>1</v>
      </c>
      <c r="BG1726" s="77" t="s">
        <v>345</v>
      </c>
      <c r="BH1726" t="s">
        <v>198</v>
      </c>
      <c r="BI1726" t="s">
        <v>175</v>
      </c>
      <c r="BJ1726" s="61">
        <v>574.76862263606904</v>
      </c>
      <c r="BK1726" s="61">
        <f t="shared" si="316"/>
        <v>574.76862263606904</v>
      </c>
    </row>
    <row r="1727" spans="1:63" x14ac:dyDescent="0.35">
      <c r="A1727" t="str">
        <f t="shared" si="312"/>
        <v>8421_Activités extra-territoriales_1</v>
      </c>
      <c r="B1727" t="str">
        <f>INDEX(PDC!$F$1:$G$40,MATCH('RP2016'!C1727,PDC!F:F,0),MATCH(PDC!$G$1,PDC!$F$1:$G$1,0))</f>
        <v>Activités extra-territoriales</v>
      </c>
      <c r="C1727" t="s">
        <v>237</v>
      </c>
      <c r="D1727" t="s">
        <v>159</v>
      </c>
      <c r="E1727" t="s">
        <v>199</v>
      </c>
      <c r="F1727" s="58">
        <v>217.09834725099299</v>
      </c>
      <c r="G1727">
        <f t="shared" si="318"/>
        <v>217.09834725099299</v>
      </c>
      <c r="AC1727" t="str">
        <f t="shared" si="313"/>
        <v>8431_Ouvriers non qualifiés de type artisanal_1</v>
      </c>
      <c r="AD1727" t="str">
        <f>INDEX(PDC!$I$1:$L$33,MATCH('RP2016'!AF1727,PDC!I:I,0),MATCH(PDC!$K$1,PDC!$I$1:$L$1,0))</f>
        <v>Ouvriers non qualifiés de type artisanal</v>
      </c>
      <c r="AE1727" t="s">
        <v>199</v>
      </c>
      <c r="AF1727" t="s">
        <v>291</v>
      </c>
      <c r="AG1727" t="s">
        <v>183</v>
      </c>
      <c r="AH1727" s="58">
        <v>2376.4082919274801</v>
      </c>
      <c r="AI1727">
        <f t="shared" si="314"/>
        <v>2376.4082919274801</v>
      </c>
      <c r="BE1727" t="str">
        <f t="shared" si="315"/>
        <v>8428_C1_TPTotal Hommes_SEXE1</v>
      </c>
      <c r="BF1727">
        <v>1</v>
      </c>
      <c r="BG1727" s="77" t="s">
        <v>345</v>
      </c>
      <c r="BH1727" t="s">
        <v>314</v>
      </c>
      <c r="BI1727" t="s">
        <v>175</v>
      </c>
      <c r="BJ1727" s="61">
        <v>3180.4175079666302</v>
      </c>
      <c r="BK1727" s="61">
        <f t="shared" si="316"/>
        <v>3180.4175079666302</v>
      </c>
    </row>
    <row r="1728" spans="1:63" x14ac:dyDescent="0.35">
      <c r="A1728" t="str">
        <f t="shared" si="312"/>
        <v>8421_Activités extra-territoriales_2</v>
      </c>
      <c r="B1728" t="str">
        <f>INDEX(PDC!$F$1:$G$40,MATCH('RP2016'!C1728,PDC!F:F,0),MATCH(PDC!$G$1,PDC!$F$1:$G$1,0))</f>
        <v>Activités extra-territoriales</v>
      </c>
      <c r="C1728" t="s">
        <v>237</v>
      </c>
      <c r="D1728" t="s">
        <v>159</v>
      </c>
      <c r="E1728" t="s">
        <v>200</v>
      </c>
      <c r="F1728" s="58">
        <v>399.30360464153699</v>
      </c>
      <c r="G1728">
        <f t="shared" si="318"/>
        <v>399.30360464153699</v>
      </c>
      <c r="AC1728" t="str">
        <f t="shared" si="313"/>
        <v>8431_Ouvriers non qualifiés de type artisanal_2</v>
      </c>
      <c r="AD1728" t="str">
        <f>INDEX(PDC!$I$1:$L$33,MATCH('RP2016'!AF1728,PDC!I:I,0),MATCH(PDC!$K$1,PDC!$I$1:$L$1,0))</f>
        <v>Ouvriers non qualifiés de type artisanal</v>
      </c>
      <c r="AE1728" t="s">
        <v>200</v>
      </c>
      <c r="AF1728" t="s">
        <v>291</v>
      </c>
      <c r="AG1728" t="s">
        <v>183</v>
      </c>
      <c r="AH1728" s="58">
        <v>1144.94475584628</v>
      </c>
      <c r="AI1728">
        <f t="shared" si="314"/>
        <v>1144.94475584628</v>
      </c>
      <c r="BE1728" t="str">
        <f t="shared" si="315"/>
        <v>8428_C2_TPTotal Hommes_SEXE1</v>
      </c>
      <c r="BF1728">
        <v>1</v>
      </c>
      <c r="BG1728" s="77" t="s">
        <v>345</v>
      </c>
      <c r="BH1728" t="s">
        <v>323</v>
      </c>
      <c r="BI1728" t="s">
        <v>175</v>
      </c>
      <c r="BJ1728" s="83">
        <v>2.9006305541042701</v>
      </c>
      <c r="BK1728" s="61" t="str">
        <f t="shared" si="316"/>
        <v>(s)</v>
      </c>
    </row>
    <row r="1729" spans="1:63" x14ac:dyDescent="0.35">
      <c r="A1729" t="str">
        <f t="shared" si="312"/>
        <v>8422_Agriculture, sylviculture et pêche_1</v>
      </c>
      <c r="B1729" t="str">
        <f>INDEX(PDC!$F$1:$G$40,MATCH('RP2016'!C1729,PDC!F:F,0),MATCH(PDC!$G$1,PDC!$F$1:$G$1,0))</f>
        <v>Agriculture, sylviculture et pêche</v>
      </c>
      <c r="C1729" t="s">
        <v>198</v>
      </c>
      <c r="D1729" t="s">
        <v>163</v>
      </c>
      <c r="E1729" t="s">
        <v>199</v>
      </c>
      <c r="F1729" s="58">
        <v>339.69314547810302</v>
      </c>
      <c r="G1729">
        <f t="shared" si="318"/>
        <v>339.69314547810302</v>
      </c>
      <c r="AC1729" t="str">
        <f t="shared" si="313"/>
        <v>8431_Ouvriers agricoles_1</v>
      </c>
      <c r="AD1729" t="str">
        <f>INDEX(PDC!$I$1:$L$33,MATCH('RP2016'!AF1729,PDC!I:I,0),MATCH(PDC!$K$1,PDC!$I$1:$L$1,0))</f>
        <v>Ouvriers agricoles</v>
      </c>
      <c r="AE1729" t="s">
        <v>199</v>
      </c>
      <c r="AF1729" t="s">
        <v>109</v>
      </c>
      <c r="AG1729" t="s">
        <v>183</v>
      </c>
      <c r="AH1729" s="58">
        <v>1057.3762683288401</v>
      </c>
      <c r="AI1729">
        <f t="shared" si="314"/>
        <v>1057.3762683288401</v>
      </c>
      <c r="BE1729" t="str">
        <f t="shared" si="315"/>
        <v>8428_C3_TPTotal Hommes_SEXE1</v>
      </c>
      <c r="BF1729">
        <v>1</v>
      </c>
      <c r="BG1729" s="77" t="s">
        <v>345</v>
      </c>
      <c r="BH1729" t="s">
        <v>315</v>
      </c>
      <c r="BI1729" t="s">
        <v>175</v>
      </c>
      <c r="BJ1729" s="61">
        <v>3506.6868427026998</v>
      </c>
      <c r="BK1729" s="61">
        <f t="shared" si="316"/>
        <v>3506.6868427026998</v>
      </c>
    </row>
    <row r="1730" spans="1:63" x14ac:dyDescent="0.35">
      <c r="A1730" t="str">
        <f t="shared" si="312"/>
        <v>8422_Agriculture, sylviculture et pêche_2</v>
      </c>
      <c r="B1730" t="str">
        <f>INDEX(PDC!$F$1:$G$40,MATCH('RP2016'!C1730,PDC!F:F,0),MATCH(PDC!$G$1,PDC!$F$1:$G$1,0))</f>
        <v>Agriculture, sylviculture et pêche</v>
      </c>
      <c r="C1730" t="s">
        <v>198</v>
      </c>
      <c r="D1730" t="s">
        <v>163</v>
      </c>
      <c r="E1730" t="s">
        <v>200</v>
      </c>
      <c r="F1730" s="58">
        <v>161.40753425552199</v>
      </c>
      <c r="G1730">
        <f t="shared" si="318"/>
        <v>161.40753425552199</v>
      </c>
      <c r="AC1730" t="str">
        <f t="shared" si="313"/>
        <v>8431_Ouvriers agricoles_2</v>
      </c>
      <c r="AD1730" t="str">
        <f>INDEX(PDC!$I$1:$L$33,MATCH('RP2016'!AF1730,PDC!I:I,0),MATCH(PDC!$K$1,PDC!$I$1:$L$1,0))</f>
        <v>Ouvriers agricoles</v>
      </c>
      <c r="AE1730" t="s">
        <v>200</v>
      </c>
      <c r="AF1730" t="s">
        <v>109</v>
      </c>
      <c r="AG1730" t="s">
        <v>183</v>
      </c>
      <c r="AH1730" s="58">
        <v>333.60031658806002</v>
      </c>
      <c r="AI1730">
        <f t="shared" si="314"/>
        <v>333.60031658806002</v>
      </c>
      <c r="BE1730" t="str">
        <f t="shared" si="315"/>
        <v>8428_C4_TPTotal Hommes_SEXE1</v>
      </c>
      <c r="BF1730">
        <v>1</v>
      </c>
      <c r="BG1730" s="77" t="s">
        <v>345</v>
      </c>
      <c r="BH1730" t="s">
        <v>316</v>
      </c>
      <c r="BI1730" t="s">
        <v>175</v>
      </c>
      <c r="BJ1730" s="61">
        <v>1926.12979836519</v>
      </c>
      <c r="BK1730" s="61">
        <f t="shared" si="316"/>
        <v>1926.12979836519</v>
      </c>
    </row>
    <row r="1731" spans="1:63" x14ac:dyDescent="0.35">
      <c r="A1731" t="str">
        <f t="shared" si="312"/>
        <v>8422_Industries extractives _1</v>
      </c>
      <c r="B1731" t="str">
        <f>INDEX(PDC!$F$1:$G$40,MATCH('RP2016'!C1731,PDC!F:F,0),MATCH(PDC!$G$1,PDC!$F$1:$G$1,0))</f>
        <v xml:space="preserve">Industries extractives </v>
      </c>
      <c r="C1731" t="s">
        <v>201</v>
      </c>
      <c r="D1731" t="s">
        <v>163</v>
      </c>
      <c r="E1731" t="s">
        <v>199</v>
      </c>
      <c r="F1731" s="58">
        <v>17.559621597195601</v>
      </c>
      <c r="G1731">
        <f t="shared" si="318"/>
        <v>17.559621597195601</v>
      </c>
      <c r="AC1731" t="str">
        <f t="shared" si="313"/>
        <v>8432_Professions libérales*_1</v>
      </c>
      <c r="AD1731" t="str">
        <f>INDEX(PDC!$I$1:$L$33,MATCH('RP2016'!AF1731,PDC!I:I,0),MATCH(PDC!$K$1,PDC!$I$1:$L$1,0))</f>
        <v>Professions libérales*</v>
      </c>
      <c r="AE1731" t="s">
        <v>199</v>
      </c>
      <c r="AF1731" t="s">
        <v>273</v>
      </c>
      <c r="AG1731" t="s">
        <v>187</v>
      </c>
      <c r="AH1731" s="58">
        <v>23.099094879853499</v>
      </c>
      <c r="AI1731">
        <f t="shared" si="314"/>
        <v>23.099094879853499</v>
      </c>
      <c r="BE1731" t="str">
        <f t="shared" si="315"/>
        <v>8428_C5_TPTotal Hommes_SEXE1</v>
      </c>
      <c r="BF1731">
        <v>1</v>
      </c>
      <c r="BG1731" s="77" t="s">
        <v>345</v>
      </c>
      <c r="BH1731" t="s">
        <v>317</v>
      </c>
      <c r="BI1731" t="s">
        <v>175</v>
      </c>
      <c r="BJ1731" s="61">
        <v>13700.746429876601</v>
      </c>
      <c r="BK1731" s="61">
        <f t="shared" si="316"/>
        <v>13700.746429876601</v>
      </c>
    </row>
    <row r="1732" spans="1:63" x14ac:dyDescent="0.35">
      <c r="A1732" t="str">
        <f t="shared" ref="A1732:A1795" si="319">D1732&amp;"_"&amp;B1732&amp;"_"&amp;E1732</f>
        <v>8422_Industries extractives _2</v>
      </c>
      <c r="B1732" t="str">
        <f>INDEX(PDC!$F$1:$G$40,MATCH('RP2016'!C1732,PDC!F:F,0),MATCH(PDC!$G$1,PDC!$F$1:$G$1,0))</f>
        <v xml:space="preserve">Industries extractives </v>
      </c>
      <c r="C1732" t="s">
        <v>201</v>
      </c>
      <c r="D1732" t="s">
        <v>163</v>
      </c>
      <c r="E1732" t="s">
        <v>200</v>
      </c>
      <c r="F1732" s="58">
        <v>5.1640515409122703</v>
      </c>
      <c r="G1732">
        <f t="shared" si="318"/>
        <v>5.1640515409122703</v>
      </c>
      <c r="AC1732" t="str">
        <f t="shared" si="313"/>
        <v>8432_Professions libérales*_2</v>
      </c>
      <c r="AD1732" t="str">
        <f>INDEX(PDC!$I$1:$L$33,MATCH('RP2016'!AF1732,PDC!I:I,0),MATCH(PDC!$K$1,PDC!$I$1:$L$1,0))</f>
        <v>Professions libérales*</v>
      </c>
      <c r="AE1732" t="s">
        <v>200</v>
      </c>
      <c r="AF1732" t="s">
        <v>273</v>
      </c>
      <c r="AG1732" t="s">
        <v>187</v>
      </c>
      <c r="AH1732" s="58">
        <v>50.462885070001803</v>
      </c>
      <c r="AI1732">
        <f t="shared" si="314"/>
        <v>50.462885070001803</v>
      </c>
      <c r="BE1732" t="str">
        <f t="shared" si="315"/>
        <v>8428_DE_TPTotal Hommes_SEXE1</v>
      </c>
      <c r="BF1732">
        <v>1</v>
      </c>
      <c r="BG1732" s="77" t="s">
        <v>345</v>
      </c>
      <c r="BH1732" t="s">
        <v>318</v>
      </c>
      <c r="BI1732" t="s">
        <v>175</v>
      </c>
      <c r="BJ1732" s="61">
        <v>1654.11601541034</v>
      </c>
      <c r="BK1732" s="61">
        <f t="shared" si="316"/>
        <v>1654.11601541034</v>
      </c>
    </row>
    <row r="1733" spans="1:63" x14ac:dyDescent="0.35">
      <c r="A1733" t="str">
        <f t="shared" si="319"/>
        <v>8422_Fabrication de denrées alimentaires, de boissons et de produits à base de tabac_1</v>
      </c>
      <c r="B1733" t="str">
        <f>INDEX(PDC!$F$1:$G$40,MATCH('RP2016'!C1733,PDC!F:F,0),MATCH(PDC!$G$1,PDC!$F$1:$G$1,0))</f>
        <v>Fabrication de denrées alimentaires, de boissons et de produits à base de tabac</v>
      </c>
      <c r="C1733" t="s">
        <v>202</v>
      </c>
      <c r="D1733" t="s">
        <v>163</v>
      </c>
      <c r="E1733" t="s">
        <v>199</v>
      </c>
      <c r="F1733" s="58">
        <v>312.131736917485</v>
      </c>
      <c r="G1733">
        <f t="shared" si="318"/>
        <v>312.131736917485</v>
      </c>
      <c r="AC1733" t="str">
        <f t="shared" ref="AC1733:AC1796" si="320">AG1733&amp;"_"&amp;AD1733&amp;"_"&amp;AE1733</f>
        <v>8432_Cadres de la fonction publique_1</v>
      </c>
      <c r="AD1733" t="str">
        <f>INDEX(PDC!$I$1:$L$33,MATCH('RP2016'!AF1733,PDC!I:I,0),MATCH(PDC!$K$1,PDC!$I$1:$L$1,0))</f>
        <v>Cadres de la fonction publique</v>
      </c>
      <c r="AE1733" t="s">
        <v>199</v>
      </c>
      <c r="AF1733" t="s">
        <v>274</v>
      </c>
      <c r="AG1733" t="s">
        <v>187</v>
      </c>
      <c r="AH1733" s="58">
        <v>43.580900549820498</v>
      </c>
      <c r="AI1733">
        <f t="shared" ref="AI1733:AI1796" si="321">IF(AH1733&lt;5,"(s)",AH1733)</f>
        <v>43.580900549820498</v>
      </c>
      <c r="BE1733" t="str">
        <f t="shared" ref="BE1733:BE1796" si="322">BI1733&amp;"_"&amp;BH1733&amp;"_TP"&amp;BG1733&amp;"_SEXE"&amp;BF1733</f>
        <v>8428_FZ_TPTotal Hommes_SEXE1</v>
      </c>
      <c r="BF1733">
        <v>1</v>
      </c>
      <c r="BG1733" s="77" t="s">
        <v>345</v>
      </c>
      <c r="BH1733" t="s">
        <v>216</v>
      </c>
      <c r="BI1733" t="s">
        <v>175</v>
      </c>
      <c r="BJ1733" s="61">
        <v>9106.5167313839193</v>
      </c>
      <c r="BK1733" s="61">
        <f t="shared" ref="BK1733:BK1796" si="323">IF(BJ1733&lt;5,"(s)",BJ1733)</f>
        <v>9106.5167313839193</v>
      </c>
    </row>
    <row r="1734" spans="1:63" x14ac:dyDescent="0.35">
      <c r="A1734" t="str">
        <f t="shared" si="319"/>
        <v>8422_Fabrication de denrées alimentaires, de boissons et de produits à base de tabac_2</v>
      </c>
      <c r="B1734" t="str">
        <f>INDEX(PDC!$F$1:$G$40,MATCH('RP2016'!C1734,PDC!F:F,0),MATCH(PDC!$G$1,PDC!$F$1:$G$1,0))</f>
        <v>Fabrication de denrées alimentaires, de boissons et de produits à base de tabac</v>
      </c>
      <c r="C1734" t="s">
        <v>202</v>
      </c>
      <c r="D1734" t="s">
        <v>163</v>
      </c>
      <c r="E1734" t="s">
        <v>200</v>
      </c>
      <c r="F1734" s="58">
        <v>395.49879558571803</v>
      </c>
      <c r="G1734">
        <f t="shared" ref="G1734:G1738" si="324">F1734</f>
        <v>395.49879558571803</v>
      </c>
      <c r="AC1734" t="str">
        <f t="shared" si="320"/>
        <v>8432_Cadres de la fonction publique_2</v>
      </c>
      <c r="AD1734" t="str">
        <f>INDEX(PDC!$I$1:$L$33,MATCH('RP2016'!AF1734,PDC!I:I,0),MATCH(PDC!$K$1,PDC!$I$1:$L$1,0))</f>
        <v>Cadres de la fonction publique</v>
      </c>
      <c r="AE1734" t="s">
        <v>200</v>
      </c>
      <c r="AF1734" t="s">
        <v>274</v>
      </c>
      <c r="AG1734" t="s">
        <v>187</v>
      </c>
      <c r="AH1734" s="58">
        <v>50.854423110225</v>
      </c>
      <c r="AI1734">
        <f t="shared" si="321"/>
        <v>50.854423110225</v>
      </c>
      <c r="BE1734" t="str">
        <f t="shared" si="322"/>
        <v>8428_GZ_TPTotal Hommes_SEXE1</v>
      </c>
      <c r="BF1734">
        <v>1</v>
      </c>
      <c r="BG1734" s="77" t="s">
        <v>345</v>
      </c>
      <c r="BH1734" t="s">
        <v>217</v>
      </c>
      <c r="BI1734" t="s">
        <v>175</v>
      </c>
      <c r="BJ1734" s="61">
        <v>11229.957472336901</v>
      </c>
      <c r="BK1734" s="61">
        <f t="shared" si="323"/>
        <v>11229.957472336901</v>
      </c>
    </row>
    <row r="1735" spans="1:63" x14ac:dyDescent="0.35">
      <c r="A1735" t="str">
        <f t="shared" si="319"/>
        <v>8422_Fabrication de textiles, industries de l'habillement, industrie du cuir et de la chaussure_1</v>
      </c>
      <c r="B1735" t="str">
        <f>INDEX(PDC!$F$1:$G$40,MATCH('RP2016'!C1735,PDC!F:F,0),MATCH(PDC!$G$1,PDC!$F$1:$G$1,0))</f>
        <v>Fabrication de textiles, industries de l'habillement, industrie du cuir et de la chaussure</v>
      </c>
      <c r="C1735" t="s">
        <v>203</v>
      </c>
      <c r="D1735" t="s">
        <v>163</v>
      </c>
      <c r="E1735" t="s">
        <v>199</v>
      </c>
      <c r="F1735" s="58">
        <v>11.7771748789798</v>
      </c>
      <c r="G1735">
        <f t="shared" si="324"/>
        <v>11.7771748789798</v>
      </c>
      <c r="AC1735" t="str">
        <f t="shared" si="320"/>
        <v>8432_Professeurs, professions scientifiques_1</v>
      </c>
      <c r="AD1735" t="str">
        <f>INDEX(PDC!$I$1:$L$33,MATCH('RP2016'!AF1735,PDC!I:I,0),MATCH(PDC!$K$1,PDC!$I$1:$L$1,0))</f>
        <v>Professeurs, professions scientifiques</v>
      </c>
      <c r="AE1735" t="s">
        <v>199</v>
      </c>
      <c r="AF1735" t="s">
        <v>275</v>
      </c>
      <c r="AG1735" t="s">
        <v>187</v>
      </c>
      <c r="AH1735" s="58">
        <v>83.808476699279097</v>
      </c>
      <c r="AI1735">
        <f t="shared" si="321"/>
        <v>83.808476699279097</v>
      </c>
      <c r="BE1735" t="str">
        <f t="shared" si="322"/>
        <v>8428_HZ_TPTotal Hommes_SEXE1</v>
      </c>
      <c r="BF1735">
        <v>1</v>
      </c>
      <c r="BG1735" s="77" t="s">
        <v>345</v>
      </c>
      <c r="BH1735" t="s">
        <v>218</v>
      </c>
      <c r="BI1735" t="s">
        <v>175</v>
      </c>
      <c r="BJ1735" s="61">
        <v>5839.8574509452901</v>
      </c>
      <c r="BK1735" s="61">
        <f t="shared" si="323"/>
        <v>5839.8574509452901</v>
      </c>
    </row>
    <row r="1736" spans="1:63" x14ac:dyDescent="0.35">
      <c r="A1736" t="str">
        <f t="shared" si="319"/>
        <v>8422_Fabrication de textiles, industries de l'habillement, industrie du cuir et de la chaussure_2</v>
      </c>
      <c r="B1736" t="str">
        <f>INDEX(PDC!$F$1:$G$40,MATCH('RP2016'!C1736,PDC!F:F,0),MATCH(PDC!$G$1,PDC!$F$1:$G$1,0))</f>
        <v>Fabrication de textiles, industries de l'habillement, industrie du cuir et de la chaussure</v>
      </c>
      <c r="C1736" t="s">
        <v>203</v>
      </c>
      <c r="D1736" t="s">
        <v>163</v>
      </c>
      <c r="E1736" t="s">
        <v>200</v>
      </c>
      <c r="F1736" s="58">
        <v>33.718447912669902</v>
      </c>
      <c r="G1736">
        <f t="shared" si="324"/>
        <v>33.718447912669902</v>
      </c>
      <c r="AC1736" t="str">
        <f t="shared" si="320"/>
        <v>8432_Professeurs, professions scientifiques_2</v>
      </c>
      <c r="AD1736" t="str">
        <f>INDEX(PDC!$I$1:$L$33,MATCH('RP2016'!AF1736,PDC!I:I,0),MATCH(PDC!$K$1,PDC!$I$1:$L$1,0))</f>
        <v>Professeurs, professions scientifiques</v>
      </c>
      <c r="AE1736" t="s">
        <v>200</v>
      </c>
      <c r="AF1736" t="s">
        <v>275</v>
      </c>
      <c r="AG1736" t="s">
        <v>187</v>
      </c>
      <c r="AH1736" s="58">
        <v>152.79897910372799</v>
      </c>
      <c r="AI1736">
        <f t="shared" si="321"/>
        <v>152.79897910372799</v>
      </c>
      <c r="BE1736" t="str">
        <f t="shared" si="322"/>
        <v>8428_IZ_TPTotal Hommes_SEXE1</v>
      </c>
      <c r="BF1736">
        <v>1</v>
      </c>
      <c r="BG1736" s="77" t="s">
        <v>345</v>
      </c>
      <c r="BH1736" t="s">
        <v>219</v>
      </c>
      <c r="BI1736" t="s">
        <v>175</v>
      </c>
      <c r="BJ1736" s="61">
        <v>2152.2046217305901</v>
      </c>
      <c r="BK1736" s="61">
        <f t="shared" si="323"/>
        <v>2152.2046217305901</v>
      </c>
    </row>
    <row r="1737" spans="1:63" x14ac:dyDescent="0.35">
      <c r="A1737" t="str">
        <f t="shared" si="319"/>
        <v>8422_Travail du bois, industries du papier et imprimerie _1</v>
      </c>
      <c r="B1737" t="str">
        <f>INDEX(PDC!$F$1:$G$40,MATCH('RP2016'!C1737,PDC!F:F,0),MATCH(PDC!$G$1,PDC!$F$1:$G$1,0))</f>
        <v xml:space="preserve">Travail du bois, industries du papier et imprimerie </v>
      </c>
      <c r="C1737" t="s">
        <v>204</v>
      </c>
      <c r="D1737" t="s">
        <v>163</v>
      </c>
      <c r="E1737" t="s">
        <v>199</v>
      </c>
      <c r="F1737" s="58">
        <v>613.75345740912405</v>
      </c>
      <c r="G1737">
        <f t="shared" si="324"/>
        <v>613.75345740912405</v>
      </c>
      <c r="AC1737" t="str">
        <f t="shared" si="320"/>
        <v>8432_Professions de l'information, des arts et des spectacles_1</v>
      </c>
      <c r="AD1737" t="str">
        <f>INDEX(PDC!$I$1:$L$33,MATCH('RP2016'!AF1737,PDC!I:I,0),MATCH(PDC!$K$1,PDC!$I$1:$L$1,0))</f>
        <v>Professions de l'information, des arts et des spectacles</v>
      </c>
      <c r="AE1737" t="s">
        <v>199</v>
      </c>
      <c r="AF1737" t="s">
        <v>276</v>
      </c>
      <c r="AG1737" t="s">
        <v>187</v>
      </c>
      <c r="AH1737" s="58">
        <v>87.983840055273802</v>
      </c>
      <c r="AI1737">
        <f t="shared" si="321"/>
        <v>87.983840055273802</v>
      </c>
      <c r="BE1737" t="str">
        <f t="shared" si="322"/>
        <v>8428_JZ_TPTotal Hommes_SEXE1</v>
      </c>
      <c r="BF1737">
        <v>1</v>
      </c>
      <c r="BG1737" s="77" t="s">
        <v>345</v>
      </c>
      <c r="BH1737" t="s">
        <v>319</v>
      </c>
      <c r="BI1737" t="s">
        <v>175</v>
      </c>
      <c r="BJ1737" s="61">
        <v>1307.0716321274499</v>
      </c>
      <c r="BK1737" s="61">
        <f t="shared" si="323"/>
        <v>1307.0716321274499</v>
      </c>
    </row>
    <row r="1738" spans="1:63" x14ac:dyDescent="0.35">
      <c r="A1738" t="str">
        <f t="shared" si="319"/>
        <v>8422_Travail du bois, industries du papier et imprimerie _2</v>
      </c>
      <c r="B1738" t="str">
        <f>INDEX(PDC!$F$1:$G$40,MATCH('RP2016'!C1738,PDC!F:F,0),MATCH(PDC!$G$1,PDC!$F$1:$G$1,0))</f>
        <v xml:space="preserve">Travail du bois, industries du papier et imprimerie </v>
      </c>
      <c r="C1738" t="s">
        <v>204</v>
      </c>
      <c r="D1738" t="s">
        <v>163</v>
      </c>
      <c r="E1738" t="s">
        <v>200</v>
      </c>
      <c r="F1738" s="58">
        <v>289.10741936075698</v>
      </c>
      <c r="G1738">
        <f t="shared" si="324"/>
        <v>289.10741936075698</v>
      </c>
      <c r="AC1738" t="str">
        <f t="shared" si="320"/>
        <v>8432_Professions de l'information, des arts et des spectacles_2</v>
      </c>
      <c r="AD1738" t="str">
        <f>INDEX(PDC!$I$1:$L$33,MATCH('RP2016'!AF1738,PDC!I:I,0),MATCH(PDC!$K$1,PDC!$I$1:$L$1,0))</f>
        <v>Professions de l'information, des arts et des spectacles</v>
      </c>
      <c r="AE1738" t="s">
        <v>200</v>
      </c>
      <c r="AF1738" t="s">
        <v>276</v>
      </c>
      <c r="AG1738" t="s">
        <v>187</v>
      </c>
      <c r="AH1738" s="58">
        <v>45.442352628629202</v>
      </c>
      <c r="AI1738">
        <f t="shared" si="321"/>
        <v>45.442352628629202</v>
      </c>
      <c r="BE1738" t="str">
        <f t="shared" si="322"/>
        <v>8428_KZ_TPTotal Hommes_SEXE1</v>
      </c>
      <c r="BF1738">
        <v>1</v>
      </c>
      <c r="BG1738" s="77" t="s">
        <v>345</v>
      </c>
      <c r="BH1738" t="s">
        <v>223</v>
      </c>
      <c r="BI1738" t="s">
        <v>175</v>
      </c>
      <c r="BJ1738" s="61">
        <v>2335.3338365478699</v>
      </c>
      <c r="BK1738" s="61">
        <f t="shared" si="323"/>
        <v>2335.3338365478699</v>
      </c>
    </row>
    <row r="1739" spans="1:63" x14ac:dyDescent="0.35">
      <c r="A1739" t="str">
        <f t="shared" si="319"/>
        <v>8422_Cokéfaction et raffinage_1</v>
      </c>
      <c r="B1739" t="str">
        <f>INDEX(PDC!$F$1:$G$40,MATCH('RP2016'!C1739,PDC!F:F,0),MATCH(PDC!$G$1,PDC!$F$1:$G$1,0))</f>
        <v>Cokéfaction et raffinage</v>
      </c>
      <c r="C1739" t="s">
        <v>236</v>
      </c>
      <c r="D1739" t="s">
        <v>163</v>
      </c>
      <c r="E1739" t="s">
        <v>199</v>
      </c>
      <c r="F1739" s="58">
        <v>1.01537498592673</v>
      </c>
      <c r="G1739" s="58" t="s">
        <v>242</v>
      </c>
      <c r="H1739" s="58"/>
      <c r="I1739" s="58"/>
      <c r="J1739" s="58"/>
      <c r="AC1739" t="str">
        <f t="shared" si="320"/>
        <v>8432_Cadres administratifs et commerciaux d'entreprise_1</v>
      </c>
      <c r="AD1739" t="str">
        <f>INDEX(PDC!$I$1:$L$33,MATCH('RP2016'!AF1739,PDC!I:I,0),MATCH(PDC!$K$1,PDC!$I$1:$L$1,0))</f>
        <v>Cadres administratifs et commerciaux d'entreprise</v>
      </c>
      <c r="AE1739" t="s">
        <v>199</v>
      </c>
      <c r="AF1739" t="s">
        <v>277</v>
      </c>
      <c r="AG1739" t="s">
        <v>187</v>
      </c>
      <c r="AH1739" s="58">
        <v>517.22918773025594</v>
      </c>
      <c r="AI1739">
        <f t="shared" si="321"/>
        <v>517.22918773025594</v>
      </c>
      <c r="BE1739" t="str">
        <f t="shared" si="322"/>
        <v>8428_LZ_TPTotal Hommes_SEXE1</v>
      </c>
      <c r="BF1739">
        <v>1</v>
      </c>
      <c r="BG1739" s="77" t="s">
        <v>345</v>
      </c>
      <c r="BH1739" t="s">
        <v>224</v>
      </c>
      <c r="BI1739" t="s">
        <v>175</v>
      </c>
      <c r="BJ1739" s="61">
        <v>875.93592768695601</v>
      </c>
      <c r="BK1739" s="61">
        <f t="shared" si="323"/>
        <v>875.93592768695601</v>
      </c>
    </row>
    <row r="1740" spans="1:63" x14ac:dyDescent="0.35">
      <c r="A1740" t="str">
        <f t="shared" si="319"/>
        <v>8422_Industrie chimique_1</v>
      </c>
      <c r="B1740" t="str">
        <f>INDEX(PDC!$F$1:$G$40,MATCH('RP2016'!C1740,PDC!F:F,0),MATCH(PDC!$G$1,PDC!$F$1:$G$1,0))</f>
        <v>Industrie chimique</v>
      </c>
      <c r="C1740" t="s">
        <v>205</v>
      </c>
      <c r="D1740" t="s">
        <v>163</v>
      </c>
      <c r="E1740" t="s">
        <v>199</v>
      </c>
      <c r="F1740" s="58">
        <v>59.048090322214797</v>
      </c>
      <c r="G1740">
        <f t="shared" ref="G1740:G1747" si="325">F1740</f>
        <v>59.048090322214797</v>
      </c>
      <c r="AC1740" t="str">
        <f t="shared" si="320"/>
        <v>8432_Cadres administratifs et commerciaux d'entreprise_2</v>
      </c>
      <c r="AD1740" t="str">
        <f>INDEX(PDC!$I$1:$L$33,MATCH('RP2016'!AF1740,PDC!I:I,0),MATCH(PDC!$K$1,PDC!$I$1:$L$1,0))</f>
        <v>Cadres administratifs et commerciaux d'entreprise</v>
      </c>
      <c r="AE1740" t="s">
        <v>200</v>
      </c>
      <c r="AF1740" t="s">
        <v>277</v>
      </c>
      <c r="AG1740" t="s">
        <v>187</v>
      </c>
      <c r="AH1740" s="58">
        <v>449.24610027160099</v>
      </c>
      <c r="AI1740">
        <f t="shared" si="321"/>
        <v>449.24610027160099</v>
      </c>
      <c r="BE1740" t="str">
        <f t="shared" si="322"/>
        <v>8428_MN_TPTotal Hommes_SEXE1</v>
      </c>
      <c r="BF1740">
        <v>1</v>
      </c>
      <c r="BG1740" s="77" t="s">
        <v>345</v>
      </c>
      <c r="BH1740" t="s">
        <v>320</v>
      </c>
      <c r="BI1740" t="s">
        <v>175</v>
      </c>
      <c r="BJ1740" s="61">
        <v>9342.6681558074506</v>
      </c>
      <c r="BK1740" s="61">
        <f t="shared" si="323"/>
        <v>9342.6681558074506</v>
      </c>
    </row>
    <row r="1741" spans="1:63" x14ac:dyDescent="0.35">
      <c r="A1741" t="str">
        <f t="shared" si="319"/>
        <v>8422_Industrie chimique_2</v>
      </c>
      <c r="B1741" t="str">
        <f>INDEX(PDC!$F$1:$G$40,MATCH('RP2016'!C1741,PDC!F:F,0),MATCH(PDC!$G$1,PDC!$F$1:$G$1,0))</f>
        <v>Industrie chimique</v>
      </c>
      <c r="C1741" t="s">
        <v>205</v>
      </c>
      <c r="D1741" t="s">
        <v>163</v>
      </c>
      <c r="E1741" t="s">
        <v>200</v>
      </c>
      <c r="F1741" s="58">
        <v>19.931273971242799</v>
      </c>
      <c r="G1741">
        <f t="shared" si="325"/>
        <v>19.931273971242799</v>
      </c>
      <c r="AC1741" t="str">
        <f t="shared" si="320"/>
        <v>8432_Ingénieurs et cadres techniques d'entreprise_1</v>
      </c>
      <c r="AD1741" t="str">
        <f>INDEX(PDC!$I$1:$L$33,MATCH('RP2016'!AF1741,PDC!I:I,0),MATCH(PDC!$K$1,PDC!$I$1:$L$1,0))</f>
        <v>Ingénieurs et cadres techniques d'entreprise</v>
      </c>
      <c r="AE1741" t="s">
        <v>199</v>
      </c>
      <c r="AF1741" t="s">
        <v>101</v>
      </c>
      <c r="AG1741" t="s">
        <v>187</v>
      </c>
      <c r="AH1741" s="58">
        <v>757.59768396199001</v>
      </c>
      <c r="AI1741">
        <f t="shared" si="321"/>
        <v>757.59768396199001</v>
      </c>
      <c r="BE1741" t="str">
        <f t="shared" si="322"/>
        <v>8428_OQ_TPTotal Hommes_SEXE1</v>
      </c>
      <c r="BF1741">
        <v>1</v>
      </c>
      <c r="BG1741" s="77" t="s">
        <v>345</v>
      </c>
      <c r="BH1741" t="s">
        <v>321</v>
      </c>
      <c r="BI1741" t="s">
        <v>175</v>
      </c>
      <c r="BJ1741" s="61">
        <v>8036.6065960435199</v>
      </c>
      <c r="BK1741" s="61">
        <f t="shared" si="323"/>
        <v>8036.6065960435199</v>
      </c>
    </row>
    <row r="1742" spans="1:63" x14ac:dyDescent="0.35">
      <c r="A1742" t="str">
        <f t="shared" si="319"/>
        <v>8422_Industrie pharmaceutique_1</v>
      </c>
      <c r="B1742" t="str">
        <f>INDEX(PDC!$F$1:$G$40,MATCH('RP2016'!C1742,PDC!F:F,0),MATCH(PDC!$G$1,PDC!$F$1:$G$1,0))</f>
        <v>Industrie pharmaceutique</v>
      </c>
      <c r="C1742" t="s">
        <v>206</v>
      </c>
      <c r="D1742" t="s">
        <v>163</v>
      </c>
      <c r="E1742" t="s">
        <v>199</v>
      </c>
      <c r="F1742" s="58">
        <v>40.673745000580297</v>
      </c>
      <c r="G1742">
        <f t="shared" si="325"/>
        <v>40.673745000580297</v>
      </c>
      <c r="AC1742" t="str">
        <f t="shared" si="320"/>
        <v>8432_Ingénieurs et cadres techniques d'entreprise_2</v>
      </c>
      <c r="AD1742" t="str">
        <f>INDEX(PDC!$I$1:$L$33,MATCH('RP2016'!AF1742,PDC!I:I,0),MATCH(PDC!$K$1,PDC!$I$1:$L$1,0))</f>
        <v>Ingénieurs et cadres techniques d'entreprise</v>
      </c>
      <c r="AE1742" t="s">
        <v>200</v>
      </c>
      <c r="AF1742" t="s">
        <v>101</v>
      </c>
      <c r="AG1742" t="s">
        <v>187</v>
      </c>
      <c r="AH1742" s="58">
        <v>229.13528460207399</v>
      </c>
      <c r="AI1742">
        <f t="shared" si="321"/>
        <v>229.13528460207399</v>
      </c>
      <c r="BE1742" t="str">
        <f t="shared" si="322"/>
        <v>8428_RU_TPTotal Hommes_SEXE1</v>
      </c>
      <c r="BF1742">
        <v>1</v>
      </c>
      <c r="BG1742" s="77" t="s">
        <v>345</v>
      </c>
      <c r="BH1742" t="s">
        <v>322</v>
      </c>
      <c r="BI1742" t="s">
        <v>175</v>
      </c>
      <c r="BJ1742" s="61">
        <v>2040.6628840570199</v>
      </c>
      <c r="BK1742" s="61">
        <f t="shared" si="323"/>
        <v>2040.6628840570199</v>
      </c>
    </row>
    <row r="1743" spans="1:63" x14ac:dyDescent="0.35">
      <c r="A1743" t="str">
        <f t="shared" si="319"/>
        <v>8422_Industrie pharmaceutique_2</v>
      </c>
      <c r="B1743" t="str">
        <f>INDEX(PDC!$F$1:$G$40,MATCH('RP2016'!C1743,PDC!F:F,0),MATCH(PDC!$G$1,PDC!$F$1:$G$1,0))</f>
        <v>Industrie pharmaceutique</v>
      </c>
      <c r="C1743" t="s">
        <v>206</v>
      </c>
      <c r="D1743" t="s">
        <v>163</v>
      </c>
      <c r="E1743" t="s">
        <v>200</v>
      </c>
      <c r="F1743" s="58">
        <v>58.154222845701099</v>
      </c>
      <c r="G1743">
        <f t="shared" si="325"/>
        <v>58.154222845701099</v>
      </c>
      <c r="AC1743" t="str">
        <f t="shared" si="320"/>
        <v>8432_Professeurs des écoles, instituteurs et assimilés_1</v>
      </c>
      <c r="AD1743" t="str">
        <f>INDEX(PDC!$I$1:$L$33,MATCH('RP2016'!AF1743,PDC!I:I,0),MATCH(PDC!$K$1,PDC!$I$1:$L$1,0))</f>
        <v>Professeurs des écoles, instituteurs et assimilés</v>
      </c>
      <c r="AE1743" t="s">
        <v>199</v>
      </c>
      <c r="AF1743" t="s">
        <v>103</v>
      </c>
      <c r="AG1743" t="s">
        <v>187</v>
      </c>
      <c r="AH1743" s="58">
        <v>269.72711573430399</v>
      </c>
      <c r="AI1743">
        <f t="shared" si="321"/>
        <v>269.72711573430399</v>
      </c>
      <c r="BE1743" t="str">
        <f t="shared" si="322"/>
        <v>8429_AZ_TPTotal Hommes_SEXE1</v>
      </c>
      <c r="BF1743">
        <v>1</v>
      </c>
      <c r="BG1743" s="77" t="s">
        <v>345</v>
      </c>
      <c r="BH1743" t="s">
        <v>198</v>
      </c>
      <c r="BI1743" t="s">
        <v>177</v>
      </c>
      <c r="BJ1743" s="61">
        <v>271.59409284123097</v>
      </c>
      <c r="BK1743" s="61">
        <f t="shared" si="323"/>
        <v>271.59409284123097</v>
      </c>
    </row>
    <row r="1744" spans="1:63" x14ac:dyDescent="0.35">
      <c r="A1744" t="str">
        <f t="shared" si="319"/>
        <v>8422_Fabrication de produits en caoutchouc et en plastique ainsi que d'autres produits minéraux non métalliques_1</v>
      </c>
      <c r="B1744" t="str">
        <f>INDEX(PDC!$F$1:$G$40,MATCH('RP2016'!C1744,PDC!F:F,0),MATCH(PDC!$G$1,PDC!$F$1:$G$1,0))</f>
        <v>Fabrication de produits en caoutchouc et en plastique ainsi que d'autres produits minéraux non métalliques</v>
      </c>
      <c r="C1744" t="s">
        <v>207</v>
      </c>
      <c r="D1744" t="s">
        <v>163</v>
      </c>
      <c r="E1744" t="s">
        <v>199</v>
      </c>
      <c r="F1744" s="58">
        <v>486.56111515561298</v>
      </c>
      <c r="G1744">
        <f t="shared" si="325"/>
        <v>486.56111515561298</v>
      </c>
      <c r="AC1744" t="str">
        <f t="shared" si="320"/>
        <v>8432_Professeurs des écoles, instituteurs et assimilés_2</v>
      </c>
      <c r="AD1744" t="str">
        <f>INDEX(PDC!$I$1:$L$33,MATCH('RP2016'!AF1744,PDC!I:I,0),MATCH(PDC!$K$1,PDC!$I$1:$L$1,0))</f>
        <v>Professeurs des écoles, instituteurs et assimilés</v>
      </c>
      <c r="AE1744" t="s">
        <v>200</v>
      </c>
      <c r="AF1744" t="s">
        <v>103</v>
      </c>
      <c r="AG1744" t="s">
        <v>187</v>
      </c>
      <c r="AH1744" s="58">
        <v>433.218709620053</v>
      </c>
      <c r="AI1744">
        <f t="shared" si="321"/>
        <v>433.218709620053</v>
      </c>
      <c r="BE1744" t="str">
        <f t="shared" si="322"/>
        <v>8429_C1_TPTotal Hommes_SEXE1</v>
      </c>
      <c r="BF1744">
        <v>1</v>
      </c>
      <c r="BG1744" s="77" t="s">
        <v>345</v>
      </c>
      <c r="BH1744" t="s">
        <v>314</v>
      </c>
      <c r="BI1744" t="s">
        <v>177</v>
      </c>
      <c r="BJ1744" s="61">
        <v>317.65158956363098</v>
      </c>
      <c r="BK1744" s="61">
        <f t="shared" si="323"/>
        <v>317.65158956363098</v>
      </c>
    </row>
    <row r="1745" spans="1:63" x14ac:dyDescent="0.35">
      <c r="A1745" t="str">
        <f t="shared" si="319"/>
        <v>8422_Fabrication de produits en caoutchouc et en plastique ainsi que d'autres produits minéraux non métalliques_2</v>
      </c>
      <c r="B1745" t="str">
        <f>INDEX(PDC!$F$1:$G$40,MATCH('RP2016'!C1745,PDC!F:F,0),MATCH(PDC!$G$1,PDC!$F$1:$G$1,0))</f>
        <v>Fabrication de produits en caoutchouc et en plastique ainsi que d'autres produits minéraux non métalliques</v>
      </c>
      <c r="C1745" t="s">
        <v>207</v>
      </c>
      <c r="D1745" t="s">
        <v>163</v>
      </c>
      <c r="E1745" t="s">
        <v>200</v>
      </c>
      <c r="F1745" s="58">
        <v>109.524163237338</v>
      </c>
      <c r="G1745">
        <f t="shared" si="325"/>
        <v>109.524163237338</v>
      </c>
      <c r="AC1745" t="str">
        <f t="shared" si="320"/>
        <v>8432_Professions intermédiaires de la santé et du travail social_1</v>
      </c>
      <c r="AD1745" t="str">
        <f>INDEX(PDC!$I$1:$L$33,MATCH('RP2016'!AF1745,PDC!I:I,0),MATCH(PDC!$K$1,PDC!$I$1:$L$1,0))</f>
        <v>Professions intermédiaires de la santé et du travail social</v>
      </c>
      <c r="AE1745" t="s">
        <v>199</v>
      </c>
      <c r="AF1745" t="s">
        <v>105</v>
      </c>
      <c r="AG1745" t="s">
        <v>187</v>
      </c>
      <c r="AH1745" s="58">
        <v>289.62218026821398</v>
      </c>
      <c r="AI1745">
        <f t="shared" si="321"/>
        <v>289.62218026821398</v>
      </c>
      <c r="BE1745" t="str">
        <f t="shared" si="322"/>
        <v>8429_C3_TPTotal Hommes_SEXE1</v>
      </c>
      <c r="BF1745">
        <v>1</v>
      </c>
      <c r="BG1745" s="77" t="s">
        <v>345</v>
      </c>
      <c r="BH1745" t="s">
        <v>315</v>
      </c>
      <c r="BI1745" t="s">
        <v>177</v>
      </c>
      <c r="BJ1745" s="61">
        <v>11.2207776151751</v>
      </c>
      <c r="BK1745" s="61">
        <f t="shared" si="323"/>
        <v>11.2207776151751</v>
      </c>
    </row>
    <row r="1746" spans="1:63" x14ac:dyDescent="0.35">
      <c r="A1746" t="str">
        <f t="shared" si="319"/>
        <v>8422_Métallurgie et fabrication de produits métalliques à l'exception des machines et des équipements_1</v>
      </c>
      <c r="B1746" t="str">
        <f>INDEX(PDC!$F$1:$G$40,MATCH('RP2016'!C1746,PDC!F:F,0),MATCH(PDC!$G$1,PDC!$F$1:$G$1,0))</f>
        <v>Métallurgie et fabrication de produits métalliques à l'exception des machines et des équipements</v>
      </c>
      <c r="C1746" t="s">
        <v>208</v>
      </c>
      <c r="D1746" t="s">
        <v>163</v>
      </c>
      <c r="E1746" t="s">
        <v>199</v>
      </c>
      <c r="F1746" s="58">
        <v>209.948056888411</v>
      </c>
      <c r="G1746">
        <f t="shared" si="325"/>
        <v>209.948056888411</v>
      </c>
      <c r="AC1746" t="str">
        <f t="shared" si="320"/>
        <v>8432_Professions intermédiaires de la santé et du travail social_2</v>
      </c>
      <c r="AD1746" t="str">
        <f>INDEX(PDC!$I$1:$L$33,MATCH('RP2016'!AF1746,PDC!I:I,0),MATCH(PDC!$K$1,PDC!$I$1:$L$1,0))</f>
        <v>Professions intermédiaires de la santé et du travail social</v>
      </c>
      <c r="AE1746" t="s">
        <v>200</v>
      </c>
      <c r="AF1746" t="s">
        <v>105</v>
      </c>
      <c r="AG1746" t="s">
        <v>187</v>
      </c>
      <c r="AH1746" s="58">
        <v>964.15297638724496</v>
      </c>
      <c r="AI1746">
        <f t="shared" si="321"/>
        <v>964.15297638724496</v>
      </c>
      <c r="BE1746" t="str">
        <f t="shared" si="322"/>
        <v>8429_C5_TPTotal Hommes_SEXE1</v>
      </c>
      <c r="BF1746">
        <v>1</v>
      </c>
      <c r="BG1746" s="77" t="s">
        <v>345</v>
      </c>
      <c r="BH1746" t="s">
        <v>317</v>
      </c>
      <c r="BI1746" t="s">
        <v>177</v>
      </c>
      <c r="BJ1746" s="61">
        <v>293.35276173326002</v>
      </c>
      <c r="BK1746" s="61">
        <f t="shared" si="323"/>
        <v>293.35276173326002</v>
      </c>
    </row>
    <row r="1747" spans="1:63" x14ac:dyDescent="0.35">
      <c r="A1747" t="str">
        <f t="shared" si="319"/>
        <v>8422_Métallurgie et fabrication de produits métalliques à l'exception des machines et des équipements_2</v>
      </c>
      <c r="B1747" t="str">
        <f>INDEX(PDC!$F$1:$G$40,MATCH('RP2016'!C1747,PDC!F:F,0),MATCH(PDC!$G$1,PDC!$F$1:$G$1,0))</f>
        <v>Métallurgie et fabrication de produits métalliques à l'exception des machines et des équipements</v>
      </c>
      <c r="C1747" t="s">
        <v>208</v>
      </c>
      <c r="D1747" t="s">
        <v>163</v>
      </c>
      <c r="E1747" t="s">
        <v>200</v>
      </c>
      <c r="F1747" s="58">
        <v>27.557747628462302</v>
      </c>
      <c r="G1747">
        <f t="shared" si="325"/>
        <v>27.557747628462302</v>
      </c>
      <c r="AC1747" t="str">
        <f t="shared" si="320"/>
        <v>8432_Clergé, religieux_1</v>
      </c>
      <c r="AD1747" t="str">
        <f>INDEX(PDC!$I$1:$L$33,MATCH('RP2016'!AF1747,PDC!I:I,0),MATCH(PDC!$K$1,PDC!$I$1:$L$1,0))</f>
        <v>Clergé, religieux</v>
      </c>
      <c r="AE1747" t="s">
        <v>199</v>
      </c>
      <c r="AF1747" t="s">
        <v>292</v>
      </c>
      <c r="AG1747" t="s">
        <v>187</v>
      </c>
      <c r="AH1747" s="58">
        <v>12.708550411363699</v>
      </c>
      <c r="AI1747">
        <f t="shared" si="321"/>
        <v>12.708550411363699</v>
      </c>
      <c r="BE1747" t="str">
        <f t="shared" si="322"/>
        <v>8429_DE_TPTotal Hommes_SEXE1</v>
      </c>
      <c r="BF1747">
        <v>1</v>
      </c>
      <c r="BG1747" s="77" t="s">
        <v>345</v>
      </c>
      <c r="BH1747" t="s">
        <v>318</v>
      </c>
      <c r="BI1747" t="s">
        <v>177</v>
      </c>
      <c r="BJ1747" s="61">
        <v>90.636420183468701</v>
      </c>
      <c r="BK1747" s="61">
        <f t="shared" si="323"/>
        <v>90.636420183468701</v>
      </c>
    </row>
    <row r="1748" spans="1:63" x14ac:dyDescent="0.35">
      <c r="A1748" t="str">
        <f t="shared" si="319"/>
        <v>8422_Fabrication de produits informatiques, électroniques et optiques_1</v>
      </c>
      <c r="B1748" t="str">
        <f>INDEX(PDC!$F$1:$G$40,MATCH('RP2016'!C1748,PDC!F:F,0),MATCH(PDC!$G$1,PDC!$F$1:$G$1,0))</f>
        <v>Fabrication de produits informatiques, électroniques et optiques</v>
      </c>
      <c r="C1748" t="s">
        <v>209</v>
      </c>
      <c r="D1748" t="s">
        <v>163</v>
      </c>
      <c r="E1748" t="s">
        <v>199</v>
      </c>
      <c r="F1748" s="58">
        <v>16.073917359696601</v>
      </c>
      <c r="G1748" t="s">
        <v>242</v>
      </c>
      <c r="AC1748" t="str">
        <f t="shared" si="320"/>
        <v>8432_Clergé, religieux_2</v>
      </c>
      <c r="AD1748" t="str">
        <f>INDEX(PDC!$I$1:$L$33,MATCH('RP2016'!AF1748,PDC!I:I,0),MATCH(PDC!$K$1,PDC!$I$1:$L$1,0))</f>
        <v>Clergé, religieux</v>
      </c>
      <c r="AE1748" t="s">
        <v>200</v>
      </c>
      <c r="AF1748" t="s">
        <v>292</v>
      </c>
      <c r="AG1748" t="s">
        <v>187</v>
      </c>
      <c r="AH1748" s="58">
        <v>29.401091553483202</v>
      </c>
      <c r="AI1748">
        <f t="shared" si="321"/>
        <v>29.401091553483202</v>
      </c>
      <c r="BE1748" t="str">
        <f t="shared" si="322"/>
        <v>8429_FZ_TPTotal Hommes_SEXE1</v>
      </c>
      <c r="BF1748">
        <v>1</v>
      </c>
      <c r="BG1748" s="77" t="s">
        <v>345</v>
      </c>
      <c r="BH1748" t="s">
        <v>216</v>
      </c>
      <c r="BI1748" t="s">
        <v>177</v>
      </c>
      <c r="BJ1748" s="61">
        <v>865.94583015123806</v>
      </c>
      <c r="BK1748" s="61">
        <f t="shared" si="323"/>
        <v>865.94583015123806</v>
      </c>
    </row>
    <row r="1749" spans="1:63" x14ac:dyDescent="0.35">
      <c r="A1749" t="str">
        <f t="shared" si="319"/>
        <v>8422_Fabrication de produits informatiques, électroniques et optiques_2</v>
      </c>
      <c r="B1749" t="str">
        <f>INDEX(PDC!$F$1:$G$40,MATCH('RP2016'!C1749,PDC!F:F,0),MATCH(PDC!$G$1,PDC!$F$1:$G$1,0))</f>
        <v>Fabrication de produits informatiques, électroniques et optiques</v>
      </c>
      <c r="C1749" t="s">
        <v>209</v>
      </c>
      <c r="D1749" t="s">
        <v>163</v>
      </c>
      <c r="E1749" t="s">
        <v>200</v>
      </c>
      <c r="F1749" s="58">
        <v>1.03187044553673</v>
      </c>
      <c r="G1749" s="58" t="s">
        <v>242</v>
      </c>
      <c r="H1749" s="58"/>
      <c r="I1749" s="58"/>
      <c r="J1749" s="58"/>
      <c r="AC1749" t="str">
        <f t="shared" si="320"/>
        <v>8432_Professions intermédiaires administratives de la Fonction Publique_1</v>
      </c>
      <c r="AD1749" t="str">
        <f>INDEX(PDC!$I$1:$L$33,MATCH('RP2016'!AF1749,PDC!I:I,0),MATCH(PDC!$K$1,PDC!$I$1:$L$1,0))</f>
        <v>Professions intermédiaires administratives de la Fonction Publique</v>
      </c>
      <c r="AE1749" t="s">
        <v>199</v>
      </c>
      <c r="AF1749" t="s">
        <v>278</v>
      </c>
      <c r="AG1749" t="s">
        <v>187</v>
      </c>
      <c r="AH1749" s="58">
        <v>24.851573737757199</v>
      </c>
      <c r="AI1749">
        <f t="shared" si="321"/>
        <v>24.851573737757199</v>
      </c>
      <c r="BE1749" t="str">
        <f t="shared" si="322"/>
        <v>8429_GZ_TPTotal Hommes_SEXE1</v>
      </c>
      <c r="BF1749">
        <v>1</v>
      </c>
      <c r="BG1749" s="77" t="s">
        <v>345</v>
      </c>
      <c r="BH1749" t="s">
        <v>217</v>
      </c>
      <c r="BI1749" t="s">
        <v>177</v>
      </c>
      <c r="BJ1749" s="61">
        <v>758.23660945912297</v>
      </c>
      <c r="BK1749" s="61">
        <f t="shared" si="323"/>
        <v>758.23660945912297</v>
      </c>
    </row>
    <row r="1750" spans="1:63" x14ac:dyDescent="0.35">
      <c r="A1750" t="str">
        <f t="shared" si="319"/>
        <v>8422_Fabrication d'équipements électriques_1</v>
      </c>
      <c r="B1750" t="str">
        <f>INDEX(PDC!$F$1:$G$40,MATCH('RP2016'!C1750,PDC!F:F,0),MATCH(PDC!$G$1,PDC!$F$1:$G$1,0))</f>
        <v>Fabrication d'équipements électriques</v>
      </c>
      <c r="C1750" t="s">
        <v>210</v>
      </c>
      <c r="D1750" t="s">
        <v>163</v>
      </c>
      <c r="E1750" t="s">
        <v>199</v>
      </c>
      <c r="F1750" s="58">
        <v>44.362831059397102</v>
      </c>
      <c r="G1750">
        <f>F1750</f>
        <v>44.362831059397102</v>
      </c>
      <c r="AC1750" t="str">
        <f t="shared" si="320"/>
        <v>8432_Professions intermédiaires administratives de la Fonction Publique_2</v>
      </c>
      <c r="AD1750" t="str">
        <f>INDEX(PDC!$I$1:$L$33,MATCH('RP2016'!AF1750,PDC!I:I,0),MATCH(PDC!$K$1,PDC!$I$1:$L$1,0))</f>
        <v>Professions intermédiaires administratives de la Fonction Publique</v>
      </c>
      <c r="AE1750" t="s">
        <v>200</v>
      </c>
      <c r="AF1750" t="s">
        <v>278</v>
      </c>
      <c r="AG1750" t="s">
        <v>187</v>
      </c>
      <c r="AH1750" s="58">
        <v>71.938641728033005</v>
      </c>
      <c r="AI1750">
        <f t="shared" si="321"/>
        <v>71.938641728033005</v>
      </c>
      <c r="BE1750" t="str">
        <f t="shared" si="322"/>
        <v>8429_HZ_TPTotal Hommes_SEXE1</v>
      </c>
      <c r="BF1750">
        <v>1</v>
      </c>
      <c r="BG1750" s="77" t="s">
        <v>345</v>
      </c>
      <c r="BH1750" t="s">
        <v>218</v>
      </c>
      <c r="BI1750" t="s">
        <v>177</v>
      </c>
      <c r="BJ1750" s="61">
        <v>271.39946465009899</v>
      </c>
      <c r="BK1750" s="61">
        <f t="shared" si="323"/>
        <v>271.39946465009899</v>
      </c>
    </row>
    <row r="1751" spans="1:63" x14ac:dyDescent="0.35">
      <c r="A1751" t="str">
        <f t="shared" si="319"/>
        <v>8422_Fabrication d'équipements électriques_2</v>
      </c>
      <c r="B1751" t="str">
        <f>INDEX(PDC!$F$1:$G$40,MATCH('RP2016'!C1751,PDC!F:F,0),MATCH(PDC!$G$1,PDC!$F$1:$G$1,0))</f>
        <v>Fabrication d'équipements électriques</v>
      </c>
      <c r="C1751" t="s">
        <v>210</v>
      </c>
      <c r="D1751" t="s">
        <v>163</v>
      </c>
      <c r="E1751" t="s">
        <v>200</v>
      </c>
      <c r="F1751" s="58">
        <v>9.1258148978015701</v>
      </c>
      <c r="G1751">
        <f>F1751</f>
        <v>9.1258148978015701</v>
      </c>
      <c r="AC1751" t="str">
        <f t="shared" si="320"/>
        <v>8432_Professions intermédiaires administratives et commerciales des entreprises_1</v>
      </c>
      <c r="AD1751" t="str">
        <f>INDEX(PDC!$I$1:$L$33,MATCH('RP2016'!AF1751,PDC!I:I,0),MATCH(PDC!$K$1,PDC!$I$1:$L$1,0))</f>
        <v>Professions intermédiaires administratives et commerciales des entreprises</v>
      </c>
      <c r="AE1751" t="s">
        <v>199</v>
      </c>
      <c r="AF1751" t="s">
        <v>279</v>
      </c>
      <c r="AG1751" t="s">
        <v>187</v>
      </c>
      <c r="AH1751" s="58">
        <v>1238.05245462377</v>
      </c>
      <c r="AI1751">
        <f t="shared" si="321"/>
        <v>1238.05245462377</v>
      </c>
      <c r="BE1751" t="str">
        <f t="shared" si="322"/>
        <v>8429_IZ_TPTotal Hommes_SEXE1</v>
      </c>
      <c r="BF1751">
        <v>1</v>
      </c>
      <c r="BG1751" s="77" t="s">
        <v>345</v>
      </c>
      <c r="BH1751" t="s">
        <v>219</v>
      </c>
      <c r="BI1751" t="s">
        <v>177</v>
      </c>
      <c r="BJ1751" s="61">
        <v>189.88056105663199</v>
      </c>
      <c r="BK1751" s="61">
        <f t="shared" si="323"/>
        <v>189.88056105663199</v>
      </c>
    </row>
    <row r="1752" spans="1:63" x14ac:dyDescent="0.35">
      <c r="A1752" t="str">
        <f t="shared" si="319"/>
        <v>8422_Fabrication de machines et équipements n.c.a._1</v>
      </c>
      <c r="B1752" t="str">
        <f>INDEX(PDC!$F$1:$G$40,MATCH('RP2016'!C1752,PDC!F:F,0),MATCH(PDC!$G$1,PDC!$F$1:$G$1,0))</f>
        <v>Fabrication de machines et équipements n.c.a.</v>
      </c>
      <c r="C1752" t="s">
        <v>211</v>
      </c>
      <c r="D1752" t="s">
        <v>163</v>
      </c>
      <c r="E1752" t="s">
        <v>199</v>
      </c>
      <c r="F1752" s="58">
        <v>163.77186839305</v>
      </c>
      <c r="G1752">
        <f>F1752</f>
        <v>163.77186839305</v>
      </c>
      <c r="AC1752" t="str">
        <f t="shared" si="320"/>
        <v>8432_Professions intermédiaires administratives et commerciales des entreprises_2</v>
      </c>
      <c r="AD1752" t="str">
        <f>INDEX(PDC!$I$1:$L$33,MATCH('RP2016'!AF1752,PDC!I:I,0),MATCH(PDC!$K$1,PDC!$I$1:$L$1,0))</f>
        <v>Professions intermédiaires administratives et commerciales des entreprises</v>
      </c>
      <c r="AE1752" t="s">
        <v>200</v>
      </c>
      <c r="AF1752" t="s">
        <v>279</v>
      </c>
      <c r="AG1752" t="s">
        <v>187</v>
      </c>
      <c r="AH1752" s="58">
        <v>1658.4678026147101</v>
      </c>
      <c r="AI1752">
        <f t="shared" si="321"/>
        <v>1658.4678026147101</v>
      </c>
      <c r="BE1752" t="str">
        <f t="shared" si="322"/>
        <v>8429_JZ_TPTotal Hommes_SEXE1</v>
      </c>
      <c r="BF1752">
        <v>1</v>
      </c>
      <c r="BG1752" s="77" t="s">
        <v>345</v>
      </c>
      <c r="BH1752" t="s">
        <v>319</v>
      </c>
      <c r="BI1752" t="s">
        <v>177</v>
      </c>
      <c r="BJ1752" s="61">
        <v>14.7269724310662</v>
      </c>
      <c r="BK1752" s="61">
        <f t="shared" si="323"/>
        <v>14.7269724310662</v>
      </c>
    </row>
    <row r="1753" spans="1:63" x14ac:dyDescent="0.35">
      <c r="A1753" t="str">
        <f t="shared" si="319"/>
        <v>8422_Fabrication de machines et équipements n.c.a._2</v>
      </c>
      <c r="B1753" t="str">
        <f>INDEX(PDC!$F$1:$G$40,MATCH('RP2016'!C1753,PDC!F:F,0),MATCH(PDC!$G$1,PDC!$F$1:$G$1,0))</f>
        <v>Fabrication de machines et équipements n.c.a.</v>
      </c>
      <c r="C1753" t="s">
        <v>211</v>
      </c>
      <c r="D1753" t="s">
        <v>163</v>
      </c>
      <c r="E1753" t="s">
        <v>200</v>
      </c>
      <c r="F1753" s="58">
        <v>33.412242321869599</v>
      </c>
      <c r="G1753">
        <f>F1753</f>
        <v>33.412242321869599</v>
      </c>
      <c r="AC1753" t="str">
        <f t="shared" si="320"/>
        <v>8432_Techniciens_1</v>
      </c>
      <c r="AD1753" t="str">
        <f>INDEX(PDC!$I$1:$L$33,MATCH('RP2016'!AF1753,PDC!I:I,0),MATCH(PDC!$K$1,PDC!$I$1:$L$1,0))</f>
        <v>Techniciens</v>
      </c>
      <c r="AE1753" t="s">
        <v>199</v>
      </c>
      <c r="AF1753" t="s">
        <v>280</v>
      </c>
      <c r="AG1753" t="s">
        <v>187</v>
      </c>
      <c r="AH1753" s="58">
        <v>1182.7367905255601</v>
      </c>
      <c r="AI1753">
        <f t="shared" si="321"/>
        <v>1182.7367905255601</v>
      </c>
      <c r="BE1753" t="str">
        <f t="shared" si="322"/>
        <v>8429_KZ_TPTotal Hommes_SEXE1</v>
      </c>
      <c r="BF1753">
        <v>1</v>
      </c>
      <c r="BG1753" s="77" t="s">
        <v>345</v>
      </c>
      <c r="BH1753" t="s">
        <v>223</v>
      </c>
      <c r="BI1753" t="s">
        <v>177</v>
      </c>
      <c r="BJ1753" s="61">
        <v>75.343925063321706</v>
      </c>
      <c r="BK1753" s="61">
        <f t="shared" si="323"/>
        <v>75.343925063321706</v>
      </c>
    </row>
    <row r="1754" spans="1:63" x14ac:dyDescent="0.35">
      <c r="A1754" t="str">
        <f t="shared" si="319"/>
        <v>8422_Fabrication de matériels de transport_1</v>
      </c>
      <c r="B1754" t="str">
        <f>INDEX(PDC!$F$1:$G$40,MATCH('RP2016'!C1754,PDC!F:F,0),MATCH(PDC!$G$1,PDC!$F$1:$G$1,0))</f>
        <v>Fabrication de matériels de transport</v>
      </c>
      <c r="C1754" t="s">
        <v>212</v>
      </c>
      <c r="D1754" t="s">
        <v>163</v>
      </c>
      <c r="E1754" t="s">
        <v>199</v>
      </c>
      <c r="F1754" s="58">
        <v>32.164202277922698</v>
      </c>
      <c r="G1754" t="s">
        <v>242</v>
      </c>
      <c r="AC1754" t="str">
        <f t="shared" si="320"/>
        <v>8432_Techniciens_2</v>
      </c>
      <c r="AD1754" t="str">
        <f>INDEX(PDC!$I$1:$L$33,MATCH('RP2016'!AF1754,PDC!I:I,0),MATCH(PDC!$K$1,PDC!$I$1:$L$1,0))</f>
        <v>Techniciens</v>
      </c>
      <c r="AE1754" t="s">
        <v>200</v>
      </c>
      <c r="AF1754" t="s">
        <v>280</v>
      </c>
      <c r="AG1754" t="s">
        <v>187</v>
      </c>
      <c r="AH1754" s="58">
        <v>272.437996175141</v>
      </c>
      <c r="AI1754">
        <f t="shared" si="321"/>
        <v>272.437996175141</v>
      </c>
      <c r="BE1754" t="str">
        <f t="shared" si="322"/>
        <v>8429_LZ_TPTotal Hommes_SEXE1</v>
      </c>
      <c r="BF1754">
        <v>1</v>
      </c>
      <c r="BG1754" s="77" t="s">
        <v>345</v>
      </c>
      <c r="BH1754" t="s">
        <v>224</v>
      </c>
      <c r="BI1754" t="s">
        <v>177</v>
      </c>
      <c r="BJ1754" s="61">
        <v>20.4582738049608</v>
      </c>
      <c r="BK1754" s="61">
        <f t="shared" si="323"/>
        <v>20.4582738049608</v>
      </c>
    </row>
    <row r="1755" spans="1:63" x14ac:dyDescent="0.35">
      <c r="A1755" t="str">
        <f t="shared" si="319"/>
        <v>8422_Fabrication de matériels de transport_2</v>
      </c>
      <c r="B1755" t="str">
        <f>INDEX(PDC!$F$1:$G$40,MATCH('RP2016'!C1755,PDC!F:F,0),MATCH(PDC!$G$1,PDC!$F$1:$G$1,0))</f>
        <v>Fabrication de matériels de transport</v>
      </c>
      <c r="C1755" t="s">
        <v>212</v>
      </c>
      <c r="D1755" t="s">
        <v>163</v>
      </c>
      <c r="E1755" t="s">
        <v>200</v>
      </c>
      <c r="F1755" s="58">
        <v>4.2804298482056398</v>
      </c>
      <c r="G1755" s="58" t="s">
        <v>242</v>
      </c>
      <c r="H1755" s="58"/>
      <c r="I1755" s="58"/>
      <c r="J1755" s="58"/>
      <c r="AC1755" t="str">
        <f t="shared" si="320"/>
        <v>8432_Contremaîtres, agents de maîtrise_1</v>
      </c>
      <c r="AD1755" t="str">
        <f>INDEX(PDC!$I$1:$L$33,MATCH('RP2016'!AF1755,PDC!I:I,0),MATCH(PDC!$K$1,PDC!$I$1:$L$1,0))</f>
        <v>Contremaîtres, agents de maîtrise</v>
      </c>
      <c r="AE1755" t="s">
        <v>199</v>
      </c>
      <c r="AF1755" t="s">
        <v>281</v>
      </c>
      <c r="AG1755" t="s">
        <v>187</v>
      </c>
      <c r="AH1755" s="58">
        <v>682.427604790234</v>
      </c>
      <c r="AI1755">
        <f t="shared" si="321"/>
        <v>682.427604790234</v>
      </c>
      <c r="BE1755" t="str">
        <f t="shared" si="322"/>
        <v>8429_MN_TPTotal Hommes_SEXE1</v>
      </c>
      <c r="BF1755">
        <v>1</v>
      </c>
      <c r="BG1755" s="77" t="s">
        <v>345</v>
      </c>
      <c r="BH1755" t="s">
        <v>320</v>
      </c>
      <c r="BI1755" t="s">
        <v>177</v>
      </c>
      <c r="BJ1755" s="61">
        <v>292.40785407513602</v>
      </c>
      <c r="BK1755" s="61">
        <f t="shared" si="323"/>
        <v>292.40785407513602</v>
      </c>
    </row>
    <row r="1756" spans="1:63" x14ac:dyDescent="0.35">
      <c r="A1756" t="str">
        <f t="shared" si="319"/>
        <v>8422_Autres industries manufacturières ; réparation et installation de machines et d'équipements_1</v>
      </c>
      <c r="B1756" t="str">
        <f>INDEX(PDC!$F$1:$G$40,MATCH('RP2016'!C1756,PDC!F:F,0),MATCH(PDC!$G$1,PDC!$F$1:$G$1,0))</f>
        <v>Autres industries manufacturières ; réparation et installation de machines et d'équipements</v>
      </c>
      <c r="C1756" t="s">
        <v>213</v>
      </c>
      <c r="D1756" t="s">
        <v>163</v>
      </c>
      <c r="E1756" t="s">
        <v>199</v>
      </c>
      <c r="F1756" s="58">
        <v>248.74336599531699</v>
      </c>
      <c r="G1756">
        <f t="shared" ref="G1756:G1781" si="326">F1756</f>
        <v>248.74336599531699</v>
      </c>
      <c r="AC1756" t="str">
        <f t="shared" si="320"/>
        <v>8432_Contremaîtres, agents de maîtrise_2</v>
      </c>
      <c r="AD1756" t="str">
        <f>INDEX(PDC!$I$1:$L$33,MATCH('RP2016'!AF1756,PDC!I:I,0),MATCH(PDC!$K$1,PDC!$I$1:$L$1,0))</f>
        <v>Contremaîtres, agents de maîtrise</v>
      </c>
      <c r="AE1756" t="s">
        <v>200</v>
      </c>
      <c r="AF1756" t="s">
        <v>281</v>
      </c>
      <c r="AG1756" t="s">
        <v>187</v>
      </c>
      <c r="AH1756" s="58">
        <v>137.16458449051299</v>
      </c>
      <c r="AI1756">
        <f t="shared" si="321"/>
        <v>137.16458449051299</v>
      </c>
      <c r="BE1756" t="str">
        <f t="shared" si="322"/>
        <v>8429_OQ_TPTotal Hommes_SEXE1</v>
      </c>
      <c r="BF1756">
        <v>1</v>
      </c>
      <c r="BG1756" s="77" t="s">
        <v>345</v>
      </c>
      <c r="BH1756" t="s">
        <v>321</v>
      </c>
      <c r="BI1756" t="s">
        <v>177</v>
      </c>
      <c r="BJ1756" s="61">
        <v>461.94166788785299</v>
      </c>
      <c r="BK1756" s="61">
        <f t="shared" si="323"/>
        <v>461.94166788785299</v>
      </c>
    </row>
    <row r="1757" spans="1:63" x14ac:dyDescent="0.35">
      <c r="A1757" t="str">
        <f t="shared" si="319"/>
        <v>8422_Autres industries manufacturières ; réparation et installation de machines et d'équipements_2</v>
      </c>
      <c r="B1757" t="str">
        <f>INDEX(PDC!$F$1:$G$40,MATCH('RP2016'!C1757,PDC!F:F,0),MATCH(PDC!$G$1,PDC!$F$1:$G$1,0))</f>
        <v>Autres industries manufacturières ; réparation et installation de machines et d'équipements</v>
      </c>
      <c r="C1757" t="s">
        <v>213</v>
      </c>
      <c r="D1757" t="s">
        <v>163</v>
      </c>
      <c r="E1757" t="s">
        <v>200</v>
      </c>
      <c r="F1757" s="58">
        <v>32.198284748825898</v>
      </c>
      <c r="G1757">
        <f t="shared" si="326"/>
        <v>32.198284748825898</v>
      </c>
      <c r="AC1757" t="str">
        <f t="shared" si="320"/>
        <v>8432_Employés civils et agents de service de la Fonction Publique_1</v>
      </c>
      <c r="AD1757" t="str">
        <f>INDEX(PDC!$I$1:$L$33,MATCH('RP2016'!AF1757,PDC!I:I,0),MATCH(PDC!$K$1,PDC!$I$1:$L$1,0))</f>
        <v>Employés civils et agents de service de la Fonction Publique</v>
      </c>
      <c r="AE1757" t="s">
        <v>199</v>
      </c>
      <c r="AF1757" t="s">
        <v>282</v>
      </c>
      <c r="AG1757" t="s">
        <v>187</v>
      </c>
      <c r="AH1757" s="58">
        <v>583.39796001187096</v>
      </c>
      <c r="AI1757">
        <f t="shared" si="321"/>
        <v>583.39796001187096</v>
      </c>
      <c r="BE1757" t="str">
        <f t="shared" si="322"/>
        <v>8429_RU_TPTotal Hommes_SEXE1</v>
      </c>
      <c r="BF1757">
        <v>1</v>
      </c>
      <c r="BG1757" s="77" t="s">
        <v>345</v>
      </c>
      <c r="BH1757" t="s">
        <v>322</v>
      </c>
      <c r="BI1757" t="s">
        <v>177</v>
      </c>
      <c r="BJ1757" s="61">
        <v>131.19585232390301</v>
      </c>
      <c r="BK1757" s="61">
        <f t="shared" si="323"/>
        <v>131.19585232390301</v>
      </c>
    </row>
    <row r="1758" spans="1:63" x14ac:dyDescent="0.35">
      <c r="A1758" t="str">
        <f t="shared" si="319"/>
        <v>8422_Production et distribution d'électricité, de gaz, de vapeur et d'air conditionné_1</v>
      </c>
      <c r="B1758" t="str">
        <f>INDEX(PDC!$F$1:$G$40,MATCH('RP2016'!C1758,PDC!F:F,0),MATCH(PDC!$G$1,PDC!$F$1:$G$1,0))</f>
        <v>Production et distribution d'électricité, de gaz, de vapeur et d'air conditionné</v>
      </c>
      <c r="C1758" t="s">
        <v>214</v>
      </c>
      <c r="D1758" t="s">
        <v>163</v>
      </c>
      <c r="E1758" t="s">
        <v>199</v>
      </c>
      <c r="F1758" s="58">
        <v>1403.41164499929</v>
      </c>
      <c r="G1758">
        <f t="shared" si="326"/>
        <v>1403.41164499929</v>
      </c>
      <c r="AC1758" t="str">
        <f t="shared" si="320"/>
        <v>8432_Employés civils et agents de service de la Fonction Publique_2</v>
      </c>
      <c r="AD1758" t="str">
        <f>INDEX(PDC!$I$1:$L$33,MATCH('RP2016'!AF1758,PDC!I:I,0),MATCH(PDC!$K$1,PDC!$I$1:$L$1,0))</f>
        <v>Employés civils et agents de service de la Fonction Publique</v>
      </c>
      <c r="AE1758" t="s">
        <v>200</v>
      </c>
      <c r="AF1758" t="s">
        <v>282</v>
      </c>
      <c r="AG1758" t="s">
        <v>187</v>
      </c>
      <c r="AH1758" s="58">
        <v>2154.8990514771199</v>
      </c>
      <c r="AI1758">
        <f t="shared" si="321"/>
        <v>2154.8990514771199</v>
      </c>
      <c r="BE1758" t="str">
        <f t="shared" si="322"/>
        <v>8430_AZ_TPTotal Hommes_SEXE1</v>
      </c>
      <c r="BF1758">
        <v>1</v>
      </c>
      <c r="BG1758" s="77" t="s">
        <v>345</v>
      </c>
      <c r="BH1758" t="s">
        <v>198</v>
      </c>
      <c r="BI1758" t="s">
        <v>179</v>
      </c>
      <c r="BJ1758" s="61">
        <v>169.353747431545</v>
      </c>
      <c r="BK1758" s="61">
        <f t="shared" si="323"/>
        <v>169.353747431545</v>
      </c>
    </row>
    <row r="1759" spans="1:63" x14ac:dyDescent="0.35">
      <c r="A1759" t="str">
        <f t="shared" si="319"/>
        <v>8422_Production et distribution d'électricité, de gaz, de vapeur et d'air conditionné_2</v>
      </c>
      <c r="B1759" t="str">
        <f>INDEX(PDC!$F$1:$G$40,MATCH('RP2016'!C1759,PDC!F:F,0),MATCH(PDC!$G$1,PDC!$F$1:$G$1,0))</f>
        <v>Production et distribution d'électricité, de gaz, de vapeur et d'air conditionné</v>
      </c>
      <c r="C1759" t="s">
        <v>214</v>
      </c>
      <c r="D1759" t="s">
        <v>163</v>
      </c>
      <c r="E1759" t="s">
        <v>200</v>
      </c>
      <c r="F1759" s="58">
        <v>339.65180892544799</v>
      </c>
      <c r="G1759">
        <f t="shared" si="326"/>
        <v>339.65180892544799</v>
      </c>
      <c r="AC1759" t="str">
        <f t="shared" si="320"/>
        <v>8432_Policiers et militaires_1</v>
      </c>
      <c r="AD1759" t="str">
        <f>INDEX(PDC!$I$1:$L$33,MATCH('RP2016'!AF1759,PDC!I:I,0),MATCH(PDC!$K$1,PDC!$I$1:$L$1,0))</f>
        <v>Policiers et militaires</v>
      </c>
      <c r="AE1759" t="s">
        <v>199</v>
      </c>
      <c r="AF1759" t="s">
        <v>283</v>
      </c>
      <c r="AG1759" t="s">
        <v>187</v>
      </c>
      <c r="AH1759" s="58">
        <v>164.037042465013</v>
      </c>
      <c r="AI1759">
        <f t="shared" si="321"/>
        <v>164.037042465013</v>
      </c>
      <c r="BE1759" t="str">
        <f t="shared" si="322"/>
        <v>8430_C1_TPTotal Hommes_SEXE1</v>
      </c>
      <c r="BF1759">
        <v>1</v>
      </c>
      <c r="BG1759" s="77" t="s">
        <v>345</v>
      </c>
      <c r="BH1759" t="s">
        <v>314</v>
      </c>
      <c r="BI1759" t="s">
        <v>179</v>
      </c>
      <c r="BJ1759" s="61">
        <v>320.699788710527</v>
      </c>
      <c r="BK1759" s="61">
        <f t="shared" si="323"/>
        <v>320.699788710527</v>
      </c>
    </row>
    <row r="1760" spans="1:63" x14ac:dyDescent="0.35">
      <c r="A1760" t="str">
        <f t="shared" si="319"/>
        <v>8422_Production et distribution d'eau ; assainissement, gestion des déchets et dépollution_1</v>
      </c>
      <c r="B1760" t="str">
        <f>INDEX(PDC!$F$1:$G$40,MATCH('RP2016'!C1760,PDC!F:F,0),MATCH(PDC!$G$1,PDC!$F$1:$G$1,0))</f>
        <v>Production et distribution d'eau ; assainissement, gestion des déchets et dépollution</v>
      </c>
      <c r="C1760" t="s">
        <v>215</v>
      </c>
      <c r="D1760" t="s">
        <v>163</v>
      </c>
      <c r="E1760" t="s">
        <v>199</v>
      </c>
      <c r="F1760" s="58">
        <v>166.33594298510101</v>
      </c>
      <c r="G1760">
        <f t="shared" si="326"/>
        <v>166.33594298510101</v>
      </c>
      <c r="AC1760" t="str">
        <f t="shared" si="320"/>
        <v>8432_Policiers et militaires_2</v>
      </c>
      <c r="AD1760" t="str">
        <f>INDEX(PDC!$I$1:$L$33,MATCH('RP2016'!AF1760,PDC!I:I,0),MATCH(PDC!$K$1,PDC!$I$1:$L$1,0))</f>
        <v>Policiers et militaires</v>
      </c>
      <c r="AE1760" t="s">
        <v>200</v>
      </c>
      <c r="AF1760" t="s">
        <v>283</v>
      </c>
      <c r="AG1760" t="s">
        <v>187</v>
      </c>
      <c r="AH1760" s="58">
        <v>25.1261873286475</v>
      </c>
      <c r="AI1760">
        <f t="shared" si="321"/>
        <v>25.1261873286475</v>
      </c>
      <c r="BE1760" t="str">
        <f t="shared" si="322"/>
        <v>8430_C3_TPTotal Hommes_SEXE1</v>
      </c>
      <c r="BF1760">
        <v>1</v>
      </c>
      <c r="BG1760" s="77" t="s">
        <v>345</v>
      </c>
      <c r="BH1760" t="s">
        <v>315</v>
      </c>
      <c r="BI1760" t="s">
        <v>179</v>
      </c>
      <c r="BJ1760" s="61">
        <v>107.470761988791</v>
      </c>
      <c r="BK1760" s="61">
        <f t="shared" si="323"/>
        <v>107.470761988791</v>
      </c>
    </row>
    <row r="1761" spans="1:63" x14ac:dyDescent="0.35">
      <c r="A1761" t="str">
        <f t="shared" si="319"/>
        <v>8422_Production et distribution d'eau ; assainissement, gestion des déchets et dépollution_2</v>
      </c>
      <c r="B1761" t="str">
        <f>INDEX(PDC!$F$1:$G$40,MATCH('RP2016'!C1761,PDC!F:F,0),MATCH(PDC!$G$1,PDC!$F$1:$G$1,0))</f>
        <v>Production et distribution d'eau ; assainissement, gestion des déchets et dépollution</v>
      </c>
      <c r="C1761" t="s">
        <v>215</v>
      </c>
      <c r="D1761" t="s">
        <v>163</v>
      </c>
      <c r="E1761" t="s">
        <v>200</v>
      </c>
      <c r="F1761" s="58">
        <v>54.461564871533902</v>
      </c>
      <c r="G1761">
        <f t="shared" si="326"/>
        <v>54.461564871533902</v>
      </c>
      <c r="AC1761" t="str">
        <f t="shared" si="320"/>
        <v>8432_Employés administratifs d'entreprise_1</v>
      </c>
      <c r="AD1761" t="str">
        <f>INDEX(PDC!$I$1:$L$33,MATCH('RP2016'!AF1761,PDC!I:I,0),MATCH(PDC!$K$1,PDC!$I$1:$L$1,0))</f>
        <v>Employés administratifs d'entreprise</v>
      </c>
      <c r="AE1761" t="s">
        <v>199</v>
      </c>
      <c r="AF1761" t="s">
        <v>284</v>
      </c>
      <c r="AG1761" t="s">
        <v>187</v>
      </c>
      <c r="AH1761" s="58">
        <v>296.21977171037702</v>
      </c>
      <c r="AI1761">
        <f t="shared" si="321"/>
        <v>296.21977171037702</v>
      </c>
      <c r="BE1761" t="str">
        <f t="shared" si="322"/>
        <v>8430_C4_TPTotal Hommes_SEXE1</v>
      </c>
      <c r="BF1761">
        <v>1</v>
      </c>
      <c r="BG1761" s="77" t="s">
        <v>345</v>
      </c>
      <c r="BH1761" t="s">
        <v>316</v>
      </c>
      <c r="BI1761" t="s">
        <v>179</v>
      </c>
      <c r="BJ1761" s="61">
        <v>8.5456621767821996</v>
      </c>
      <c r="BK1761" s="61">
        <f t="shared" si="323"/>
        <v>8.5456621767821996</v>
      </c>
    </row>
    <row r="1762" spans="1:63" x14ac:dyDescent="0.35">
      <c r="A1762" t="str">
        <f t="shared" si="319"/>
        <v>8422_Construction _1</v>
      </c>
      <c r="B1762" t="str">
        <f>INDEX(PDC!$F$1:$G$40,MATCH('RP2016'!C1762,PDC!F:F,0),MATCH(PDC!$G$1,PDC!$F$1:$G$1,0))</f>
        <v xml:space="preserve">Construction </v>
      </c>
      <c r="C1762" t="s">
        <v>216</v>
      </c>
      <c r="D1762" t="s">
        <v>163</v>
      </c>
      <c r="E1762" t="s">
        <v>199</v>
      </c>
      <c r="F1762" s="58">
        <v>2012.8582764684199</v>
      </c>
      <c r="G1762">
        <f t="shared" si="326"/>
        <v>2012.8582764684199</v>
      </c>
      <c r="AC1762" t="str">
        <f t="shared" si="320"/>
        <v>8432_Employés administratifs d'entreprise_2</v>
      </c>
      <c r="AD1762" t="str">
        <f>INDEX(PDC!$I$1:$L$33,MATCH('RP2016'!AF1762,PDC!I:I,0),MATCH(PDC!$K$1,PDC!$I$1:$L$1,0))</f>
        <v>Employés administratifs d'entreprise</v>
      </c>
      <c r="AE1762" t="s">
        <v>200</v>
      </c>
      <c r="AF1762" t="s">
        <v>284</v>
      </c>
      <c r="AG1762" t="s">
        <v>187</v>
      </c>
      <c r="AH1762" s="58">
        <v>1901.7469049106101</v>
      </c>
      <c r="AI1762">
        <f t="shared" si="321"/>
        <v>1901.7469049106101</v>
      </c>
      <c r="BE1762" t="str">
        <f t="shared" si="322"/>
        <v>8430_C5_TPTotal Hommes_SEXE1</v>
      </c>
      <c r="BF1762">
        <v>1</v>
      </c>
      <c r="BG1762" s="77" t="s">
        <v>345</v>
      </c>
      <c r="BH1762" t="s">
        <v>317</v>
      </c>
      <c r="BI1762" t="s">
        <v>179</v>
      </c>
      <c r="BJ1762" s="61">
        <v>2724.6430161247699</v>
      </c>
      <c r="BK1762" s="61">
        <f t="shared" si="323"/>
        <v>2724.6430161247699</v>
      </c>
    </row>
    <row r="1763" spans="1:63" x14ac:dyDescent="0.35">
      <c r="A1763" t="str">
        <f t="shared" si="319"/>
        <v>8422_Construction _2</v>
      </c>
      <c r="B1763" t="str">
        <f>INDEX(PDC!$F$1:$G$40,MATCH('RP2016'!C1763,PDC!F:F,0),MATCH(PDC!$G$1,PDC!$F$1:$G$1,0))</f>
        <v xml:space="preserve">Construction </v>
      </c>
      <c r="C1763" t="s">
        <v>216</v>
      </c>
      <c r="D1763" t="s">
        <v>163</v>
      </c>
      <c r="E1763" t="s">
        <v>200</v>
      </c>
      <c r="F1763" s="58">
        <v>260.99348252647297</v>
      </c>
      <c r="G1763">
        <f t="shared" si="326"/>
        <v>260.99348252647297</v>
      </c>
      <c r="AC1763" t="str">
        <f t="shared" si="320"/>
        <v>8432_Employés de commerce_1</v>
      </c>
      <c r="AD1763" t="str">
        <f>INDEX(PDC!$I$1:$L$33,MATCH('RP2016'!AF1763,PDC!I:I,0),MATCH(PDC!$K$1,PDC!$I$1:$L$1,0))</f>
        <v>Employés de commerce</v>
      </c>
      <c r="AE1763" t="s">
        <v>199</v>
      </c>
      <c r="AF1763" t="s">
        <v>285</v>
      </c>
      <c r="AG1763" t="s">
        <v>187</v>
      </c>
      <c r="AH1763" s="58">
        <v>481.47371170653702</v>
      </c>
      <c r="AI1763">
        <f t="shared" si="321"/>
        <v>481.47371170653702</v>
      </c>
      <c r="BE1763" t="str">
        <f t="shared" si="322"/>
        <v>8430_DE_TPTotal Hommes_SEXE1</v>
      </c>
      <c r="BF1763">
        <v>1</v>
      </c>
      <c r="BG1763" s="77" t="s">
        <v>345</v>
      </c>
      <c r="BH1763" t="s">
        <v>318</v>
      </c>
      <c r="BI1763" t="s">
        <v>179</v>
      </c>
      <c r="BJ1763" s="61">
        <v>85.043776122407806</v>
      </c>
      <c r="BK1763" s="61">
        <f t="shared" si="323"/>
        <v>85.043776122407806</v>
      </c>
    </row>
    <row r="1764" spans="1:63" x14ac:dyDescent="0.35">
      <c r="A1764" t="str">
        <f t="shared" si="319"/>
        <v>8422_Commerce ; réparation d'automobiles et de motocycles_1</v>
      </c>
      <c r="B1764" t="str">
        <f>INDEX(PDC!$F$1:$G$40,MATCH('RP2016'!C1764,PDC!F:F,0),MATCH(PDC!$G$1,PDC!$F$1:$G$1,0))</f>
        <v>Commerce ; réparation d'automobiles et de motocycles</v>
      </c>
      <c r="C1764" t="s">
        <v>217</v>
      </c>
      <c r="D1764" t="s">
        <v>163</v>
      </c>
      <c r="E1764" t="s">
        <v>199</v>
      </c>
      <c r="F1764" s="58">
        <v>2390.9051035428201</v>
      </c>
      <c r="G1764">
        <f t="shared" si="326"/>
        <v>2390.9051035428201</v>
      </c>
      <c r="AC1764" t="str">
        <f t="shared" si="320"/>
        <v>8432_Employés de commerce_2</v>
      </c>
      <c r="AD1764" t="str">
        <f>INDEX(PDC!$I$1:$L$33,MATCH('RP2016'!AF1764,PDC!I:I,0),MATCH(PDC!$K$1,PDC!$I$1:$L$1,0))</f>
        <v>Employés de commerce</v>
      </c>
      <c r="AE1764" t="s">
        <v>200</v>
      </c>
      <c r="AF1764" t="s">
        <v>285</v>
      </c>
      <c r="AG1764" t="s">
        <v>187</v>
      </c>
      <c r="AH1764" s="58">
        <v>2022.8027446374999</v>
      </c>
      <c r="AI1764">
        <f t="shared" si="321"/>
        <v>2022.8027446374999</v>
      </c>
      <c r="BE1764" t="str">
        <f t="shared" si="322"/>
        <v>8430_FZ_TPTotal Hommes_SEXE1</v>
      </c>
      <c r="BF1764">
        <v>1</v>
      </c>
      <c r="BG1764" s="77" t="s">
        <v>345</v>
      </c>
      <c r="BH1764" t="s">
        <v>216</v>
      </c>
      <c r="BI1764" t="s">
        <v>179</v>
      </c>
      <c r="BJ1764" s="61">
        <v>1294.3004543776101</v>
      </c>
      <c r="BK1764" s="61">
        <f t="shared" si="323"/>
        <v>1294.3004543776101</v>
      </c>
    </row>
    <row r="1765" spans="1:63" x14ac:dyDescent="0.35">
      <c r="A1765" t="str">
        <f t="shared" si="319"/>
        <v>8422_Commerce ; réparation d'automobiles et de motocycles_2</v>
      </c>
      <c r="B1765" t="str">
        <f>INDEX(PDC!$F$1:$G$40,MATCH('RP2016'!C1765,PDC!F:F,0),MATCH(PDC!$G$1,PDC!$F$1:$G$1,0))</f>
        <v>Commerce ; réparation d'automobiles et de motocycles</v>
      </c>
      <c r="C1765" t="s">
        <v>217</v>
      </c>
      <c r="D1765" t="s">
        <v>163</v>
      </c>
      <c r="E1765" t="s">
        <v>200</v>
      </c>
      <c r="F1765" s="58">
        <v>2234.9852790095802</v>
      </c>
      <c r="G1765">
        <f t="shared" si="326"/>
        <v>2234.9852790095802</v>
      </c>
      <c r="AC1765" t="str">
        <f t="shared" si="320"/>
        <v>8432_Personnels des services directs aux particuliers_1</v>
      </c>
      <c r="AD1765" t="str">
        <f>INDEX(PDC!$I$1:$L$33,MATCH('RP2016'!AF1765,PDC!I:I,0),MATCH(PDC!$K$1,PDC!$I$1:$L$1,0))</f>
        <v>Personnels des services directs aux particuliers</v>
      </c>
      <c r="AE1765" t="s">
        <v>199</v>
      </c>
      <c r="AF1765" t="s">
        <v>286</v>
      </c>
      <c r="AG1765" t="s">
        <v>187</v>
      </c>
      <c r="AH1765" s="58">
        <v>315.07720388687699</v>
      </c>
      <c r="AI1765">
        <f t="shared" si="321"/>
        <v>315.07720388687699</v>
      </c>
      <c r="BE1765" t="str">
        <f t="shared" si="322"/>
        <v>8430_GZ_TPTotal Hommes_SEXE1</v>
      </c>
      <c r="BF1765">
        <v>1</v>
      </c>
      <c r="BG1765" s="77" t="s">
        <v>345</v>
      </c>
      <c r="BH1765" t="s">
        <v>217</v>
      </c>
      <c r="BI1765" t="s">
        <v>179</v>
      </c>
      <c r="BJ1765" s="61">
        <v>719.71592491520198</v>
      </c>
      <c r="BK1765" s="61">
        <f t="shared" si="323"/>
        <v>719.71592491520198</v>
      </c>
    </row>
    <row r="1766" spans="1:63" x14ac:dyDescent="0.35">
      <c r="A1766" t="str">
        <f t="shared" si="319"/>
        <v>8422_Transports et entreposage _1</v>
      </c>
      <c r="B1766" t="str">
        <f>INDEX(PDC!$F$1:$G$40,MATCH('RP2016'!C1766,PDC!F:F,0),MATCH(PDC!$G$1,PDC!$F$1:$G$1,0))</f>
        <v xml:space="preserve">Transports et entreposage </v>
      </c>
      <c r="C1766" t="s">
        <v>218</v>
      </c>
      <c r="D1766" t="s">
        <v>163</v>
      </c>
      <c r="E1766" t="s">
        <v>199</v>
      </c>
      <c r="F1766" s="58">
        <v>2021.1879036225801</v>
      </c>
      <c r="G1766">
        <f t="shared" si="326"/>
        <v>2021.1879036225801</v>
      </c>
      <c r="AC1766" t="str">
        <f t="shared" si="320"/>
        <v>8432_Personnels des services directs aux particuliers_2</v>
      </c>
      <c r="AD1766" t="str">
        <f>INDEX(PDC!$I$1:$L$33,MATCH('RP2016'!AF1766,PDC!I:I,0),MATCH(PDC!$K$1,PDC!$I$1:$L$1,0))</f>
        <v>Personnels des services directs aux particuliers</v>
      </c>
      <c r="AE1766" t="s">
        <v>200</v>
      </c>
      <c r="AF1766" t="s">
        <v>286</v>
      </c>
      <c r="AG1766" t="s">
        <v>187</v>
      </c>
      <c r="AH1766" s="58">
        <v>3242.79321619853</v>
      </c>
      <c r="AI1766">
        <f t="shared" si="321"/>
        <v>3242.79321619853</v>
      </c>
      <c r="BE1766" t="str">
        <f t="shared" si="322"/>
        <v>8430_HZ_TPTotal Hommes_SEXE1</v>
      </c>
      <c r="BF1766">
        <v>1</v>
      </c>
      <c r="BG1766" s="77" t="s">
        <v>345</v>
      </c>
      <c r="BH1766" t="s">
        <v>218</v>
      </c>
      <c r="BI1766" t="s">
        <v>179</v>
      </c>
      <c r="BJ1766" s="61">
        <v>676.61968028211504</v>
      </c>
      <c r="BK1766" s="61">
        <f t="shared" si="323"/>
        <v>676.61968028211504</v>
      </c>
    </row>
    <row r="1767" spans="1:63" x14ac:dyDescent="0.35">
      <c r="A1767" t="str">
        <f t="shared" si="319"/>
        <v>8422_Transports et entreposage _2</v>
      </c>
      <c r="B1767" t="str">
        <f>INDEX(PDC!$F$1:$G$40,MATCH('RP2016'!C1767,PDC!F:F,0),MATCH(PDC!$G$1,PDC!$F$1:$G$1,0))</f>
        <v xml:space="preserve">Transports et entreposage </v>
      </c>
      <c r="C1767" t="s">
        <v>218</v>
      </c>
      <c r="D1767" t="s">
        <v>163</v>
      </c>
      <c r="E1767" t="s">
        <v>200</v>
      </c>
      <c r="F1767" s="58">
        <v>653.29554614891595</v>
      </c>
      <c r="G1767">
        <f t="shared" si="326"/>
        <v>653.29554614891595</v>
      </c>
      <c r="AC1767" t="str">
        <f t="shared" si="320"/>
        <v>8432_Ouvriers qualifiés de type industriel_1</v>
      </c>
      <c r="AD1767" t="str">
        <f>INDEX(PDC!$I$1:$L$33,MATCH('RP2016'!AF1767,PDC!I:I,0),MATCH(PDC!$K$1,PDC!$I$1:$L$1,0))</f>
        <v>Ouvriers qualifiés de type industriel</v>
      </c>
      <c r="AE1767" t="s">
        <v>199</v>
      </c>
      <c r="AF1767" t="s">
        <v>287</v>
      </c>
      <c r="AG1767" t="s">
        <v>187</v>
      </c>
      <c r="AH1767" s="58">
        <v>1580.91358408307</v>
      </c>
      <c r="AI1767">
        <f t="shared" si="321"/>
        <v>1580.91358408307</v>
      </c>
      <c r="BE1767" t="str">
        <f t="shared" si="322"/>
        <v>8430_IZ_TPTotal Hommes_SEXE1</v>
      </c>
      <c r="BF1767">
        <v>1</v>
      </c>
      <c r="BG1767" s="77" t="s">
        <v>345</v>
      </c>
      <c r="BH1767" t="s">
        <v>219</v>
      </c>
      <c r="BI1767" t="s">
        <v>179</v>
      </c>
      <c r="BJ1767" s="61">
        <v>144.01122445876399</v>
      </c>
      <c r="BK1767" s="61">
        <f t="shared" si="323"/>
        <v>144.01122445876399</v>
      </c>
    </row>
    <row r="1768" spans="1:63" x14ac:dyDescent="0.35">
      <c r="A1768" t="str">
        <f t="shared" si="319"/>
        <v>8422_Hébergement et restauration_1</v>
      </c>
      <c r="B1768" t="str">
        <f>INDEX(PDC!$F$1:$G$40,MATCH('RP2016'!C1768,PDC!F:F,0),MATCH(PDC!$G$1,PDC!$F$1:$G$1,0))</f>
        <v>Hébergement et restauration</v>
      </c>
      <c r="C1768" t="s">
        <v>219</v>
      </c>
      <c r="D1768" t="s">
        <v>163</v>
      </c>
      <c r="E1768" t="s">
        <v>199</v>
      </c>
      <c r="F1768" s="58">
        <v>563.178813343927</v>
      </c>
      <c r="G1768">
        <f t="shared" si="326"/>
        <v>563.178813343927</v>
      </c>
      <c r="AC1768" t="str">
        <f t="shared" si="320"/>
        <v>8432_Ouvriers qualifiés de type industriel_2</v>
      </c>
      <c r="AD1768" t="str">
        <f>INDEX(PDC!$I$1:$L$33,MATCH('RP2016'!AF1768,PDC!I:I,0),MATCH(PDC!$K$1,PDC!$I$1:$L$1,0))</f>
        <v>Ouvriers qualifiés de type industriel</v>
      </c>
      <c r="AE1768" t="s">
        <v>200</v>
      </c>
      <c r="AF1768" t="s">
        <v>287</v>
      </c>
      <c r="AG1768" t="s">
        <v>187</v>
      </c>
      <c r="AH1768" s="58">
        <v>415.68149948478703</v>
      </c>
      <c r="AI1768">
        <f t="shared" si="321"/>
        <v>415.68149948478703</v>
      </c>
      <c r="BE1768" t="str">
        <f t="shared" si="322"/>
        <v>8430_JZ_TPTotal Hommes_SEXE1</v>
      </c>
      <c r="BF1768">
        <v>1</v>
      </c>
      <c r="BG1768" s="77" t="s">
        <v>345</v>
      </c>
      <c r="BH1768" t="s">
        <v>319</v>
      </c>
      <c r="BI1768" t="s">
        <v>179</v>
      </c>
      <c r="BJ1768" s="61">
        <v>40.6645784961594</v>
      </c>
      <c r="BK1768" s="61">
        <f t="shared" si="323"/>
        <v>40.6645784961594</v>
      </c>
    </row>
    <row r="1769" spans="1:63" x14ac:dyDescent="0.35">
      <c r="A1769" t="str">
        <f t="shared" si="319"/>
        <v>8422_Hébergement et restauration_2</v>
      </c>
      <c r="B1769" t="str">
        <f>INDEX(PDC!$F$1:$G$40,MATCH('RP2016'!C1769,PDC!F:F,0),MATCH(PDC!$G$1,PDC!$F$1:$G$1,0))</f>
        <v>Hébergement et restauration</v>
      </c>
      <c r="C1769" t="s">
        <v>219</v>
      </c>
      <c r="D1769" t="s">
        <v>163</v>
      </c>
      <c r="E1769" t="s">
        <v>200</v>
      </c>
      <c r="F1769" s="58">
        <v>697.55937816015796</v>
      </c>
      <c r="G1769">
        <f t="shared" si="326"/>
        <v>697.55937816015796</v>
      </c>
      <c r="AC1769" t="str">
        <f t="shared" si="320"/>
        <v>8432_Ouvriers qualifiés de type artisanal_1</v>
      </c>
      <c r="AD1769" t="str">
        <f>INDEX(PDC!$I$1:$L$33,MATCH('RP2016'!AF1769,PDC!I:I,0),MATCH(PDC!$K$1,PDC!$I$1:$L$1,0))</f>
        <v>Ouvriers qualifiés de type artisanal</v>
      </c>
      <c r="AE1769" t="s">
        <v>199</v>
      </c>
      <c r="AF1769" t="s">
        <v>107</v>
      </c>
      <c r="AG1769" t="s">
        <v>187</v>
      </c>
      <c r="AH1769" s="58">
        <v>2031.6681515825801</v>
      </c>
      <c r="AI1769">
        <f t="shared" si="321"/>
        <v>2031.6681515825801</v>
      </c>
      <c r="BE1769" t="str">
        <f t="shared" si="322"/>
        <v>8430_KZ_TPTotal Hommes_SEXE1</v>
      </c>
      <c r="BF1769">
        <v>1</v>
      </c>
      <c r="BG1769" s="77" t="s">
        <v>345</v>
      </c>
      <c r="BH1769" t="s">
        <v>223</v>
      </c>
      <c r="BI1769" t="s">
        <v>179</v>
      </c>
      <c r="BJ1769" s="61">
        <v>66.528125260420794</v>
      </c>
      <c r="BK1769" s="61">
        <f t="shared" si="323"/>
        <v>66.528125260420794</v>
      </c>
    </row>
    <row r="1770" spans="1:63" x14ac:dyDescent="0.35">
      <c r="A1770" t="str">
        <f t="shared" si="319"/>
        <v>8422_Edition, audiovisuel et diffusion_1</v>
      </c>
      <c r="B1770" t="str">
        <f>INDEX(PDC!$F$1:$G$40,MATCH('RP2016'!C1770,PDC!F:F,0),MATCH(PDC!$G$1,PDC!$F$1:$G$1,0))</f>
        <v>Edition, audiovisuel et diffusion</v>
      </c>
      <c r="C1770" t="s">
        <v>220</v>
      </c>
      <c r="D1770" t="s">
        <v>163</v>
      </c>
      <c r="E1770" t="s">
        <v>199</v>
      </c>
      <c r="F1770" s="58">
        <v>29.9899979967823</v>
      </c>
      <c r="G1770">
        <f t="shared" si="326"/>
        <v>29.9899979967823</v>
      </c>
      <c r="AC1770" t="str">
        <f t="shared" si="320"/>
        <v>8432_Ouvriers qualifiés de type artisanal_2</v>
      </c>
      <c r="AD1770" t="str">
        <f>INDEX(PDC!$I$1:$L$33,MATCH('RP2016'!AF1770,PDC!I:I,0),MATCH(PDC!$K$1,PDC!$I$1:$L$1,0))</f>
        <v>Ouvriers qualifiés de type artisanal</v>
      </c>
      <c r="AE1770" t="s">
        <v>200</v>
      </c>
      <c r="AF1770" t="s">
        <v>107</v>
      </c>
      <c r="AG1770" t="s">
        <v>187</v>
      </c>
      <c r="AH1770" s="58">
        <v>419.18734705768202</v>
      </c>
      <c r="AI1770">
        <f t="shared" si="321"/>
        <v>419.18734705768202</v>
      </c>
      <c r="BE1770" t="str">
        <f t="shared" si="322"/>
        <v>8430_LZ_TPTotal Hommes_SEXE1</v>
      </c>
      <c r="BF1770">
        <v>1</v>
      </c>
      <c r="BG1770" s="77" t="s">
        <v>345</v>
      </c>
      <c r="BH1770" t="s">
        <v>224</v>
      </c>
      <c r="BI1770" t="s">
        <v>179</v>
      </c>
      <c r="BJ1770" s="61">
        <v>69.555490265554198</v>
      </c>
      <c r="BK1770" s="61">
        <f t="shared" si="323"/>
        <v>69.555490265554198</v>
      </c>
    </row>
    <row r="1771" spans="1:63" x14ac:dyDescent="0.35">
      <c r="A1771" t="str">
        <f t="shared" si="319"/>
        <v>8422_Edition, audiovisuel et diffusion_2</v>
      </c>
      <c r="B1771" t="str">
        <f>INDEX(PDC!$F$1:$G$40,MATCH('RP2016'!C1771,PDC!F:F,0),MATCH(PDC!$G$1,PDC!$F$1:$G$1,0))</f>
        <v>Edition, audiovisuel et diffusion</v>
      </c>
      <c r="C1771" t="s">
        <v>220</v>
      </c>
      <c r="D1771" t="s">
        <v>163</v>
      </c>
      <c r="E1771" t="s">
        <v>200</v>
      </c>
      <c r="F1771" s="58">
        <v>42.693280176405899</v>
      </c>
      <c r="G1771">
        <f t="shared" si="326"/>
        <v>42.693280176405899</v>
      </c>
      <c r="AC1771" t="str">
        <f t="shared" si="320"/>
        <v>8432_Chauffeurs_1</v>
      </c>
      <c r="AD1771" t="str">
        <f>INDEX(PDC!$I$1:$L$33,MATCH('RP2016'!AF1771,PDC!I:I,0),MATCH(PDC!$K$1,PDC!$I$1:$L$1,0))</f>
        <v>Chauffeurs</v>
      </c>
      <c r="AE1771" t="s">
        <v>199</v>
      </c>
      <c r="AF1771" t="s">
        <v>288</v>
      </c>
      <c r="AG1771" t="s">
        <v>187</v>
      </c>
      <c r="AH1771" s="58">
        <v>1352.8856545538199</v>
      </c>
      <c r="AI1771">
        <f t="shared" si="321"/>
        <v>1352.8856545538199</v>
      </c>
      <c r="BE1771" t="str">
        <f t="shared" si="322"/>
        <v>8430_MN_TPTotal Hommes_SEXE1</v>
      </c>
      <c r="BF1771">
        <v>1</v>
      </c>
      <c r="BG1771" s="77" t="s">
        <v>345</v>
      </c>
      <c r="BH1771" t="s">
        <v>320</v>
      </c>
      <c r="BI1771" t="s">
        <v>179</v>
      </c>
      <c r="BJ1771" s="61">
        <v>632.86630358919797</v>
      </c>
      <c r="BK1771" s="61">
        <f t="shared" si="323"/>
        <v>632.86630358919797</v>
      </c>
    </row>
    <row r="1772" spans="1:63" x14ac:dyDescent="0.35">
      <c r="A1772" t="str">
        <f t="shared" si="319"/>
        <v>8422_Télécommunications_1</v>
      </c>
      <c r="B1772" t="str">
        <f>INDEX(PDC!$F$1:$G$40,MATCH('RP2016'!C1772,PDC!F:F,0),MATCH(PDC!$G$1,PDC!$F$1:$G$1,0))</f>
        <v>Télécommunications</v>
      </c>
      <c r="C1772" t="s">
        <v>221</v>
      </c>
      <c r="D1772" t="s">
        <v>163</v>
      </c>
      <c r="E1772" t="s">
        <v>199</v>
      </c>
      <c r="F1772" s="58">
        <v>57.389029639086999</v>
      </c>
      <c r="G1772">
        <f t="shared" si="326"/>
        <v>57.389029639086999</v>
      </c>
      <c r="AC1772" t="str">
        <f t="shared" si="320"/>
        <v>8432_Chauffeurs_2</v>
      </c>
      <c r="AD1772" t="str">
        <f>INDEX(PDC!$I$1:$L$33,MATCH('RP2016'!AF1772,PDC!I:I,0),MATCH(PDC!$K$1,PDC!$I$1:$L$1,0))</f>
        <v>Chauffeurs</v>
      </c>
      <c r="AE1772" t="s">
        <v>200</v>
      </c>
      <c r="AF1772" t="s">
        <v>288</v>
      </c>
      <c r="AG1772" t="s">
        <v>187</v>
      </c>
      <c r="AH1772" s="58">
        <v>191.32247643472101</v>
      </c>
      <c r="AI1772">
        <f t="shared" si="321"/>
        <v>191.32247643472101</v>
      </c>
      <c r="BE1772" t="str">
        <f t="shared" si="322"/>
        <v>8430_OQ_TPTotal Hommes_SEXE1</v>
      </c>
      <c r="BF1772">
        <v>1</v>
      </c>
      <c r="BG1772" s="77" t="s">
        <v>345</v>
      </c>
      <c r="BH1772" t="s">
        <v>321</v>
      </c>
      <c r="BI1772" t="s">
        <v>179</v>
      </c>
      <c r="BJ1772" s="61">
        <v>909.75539189397398</v>
      </c>
      <c r="BK1772" s="61">
        <f t="shared" si="323"/>
        <v>909.75539189397398</v>
      </c>
    </row>
    <row r="1773" spans="1:63" x14ac:dyDescent="0.35">
      <c r="A1773" t="str">
        <f t="shared" si="319"/>
        <v>8422_Télécommunications_2</v>
      </c>
      <c r="B1773" t="str">
        <f>INDEX(PDC!$F$1:$G$40,MATCH('RP2016'!C1773,PDC!F:F,0),MATCH(PDC!$G$1,PDC!$F$1:$G$1,0))</f>
        <v>Télécommunications</v>
      </c>
      <c r="C1773" t="s">
        <v>221</v>
      </c>
      <c r="D1773" t="s">
        <v>163</v>
      </c>
      <c r="E1773" t="s">
        <v>200</v>
      </c>
      <c r="F1773" s="58">
        <v>20.642591659749801</v>
      </c>
      <c r="G1773">
        <f t="shared" si="326"/>
        <v>20.642591659749801</v>
      </c>
      <c r="AC1773" t="str">
        <f t="shared" si="320"/>
        <v>8432_Ouvriers qualifiés de la manutention, du magasinage et du transport_1</v>
      </c>
      <c r="AD1773" t="str">
        <f>INDEX(PDC!$I$1:$L$33,MATCH('RP2016'!AF1773,PDC!I:I,0),MATCH(PDC!$K$1,PDC!$I$1:$L$1,0))</f>
        <v>Ouvriers qualifiés de la manutention, du magasinage et du transport</v>
      </c>
      <c r="AE1773" t="s">
        <v>199</v>
      </c>
      <c r="AF1773" t="s">
        <v>289</v>
      </c>
      <c r="AG1773" t="s">
        <v>187</v>
      </c>
      <c r="AH1773" s="58">
        <v>587.05452280227996</v>
      </c>
      <c r="AI1773">
        <f t="shared" si="321"/>
        <v>587.05452280227996</v>
      </c>
      <c r="BE1773" t="str">
        <f t="shared" si="322"/>
        <v>8430_RU_TPTotal Hommes_SEXE1</v>
      </c>
      <c r="BF1773">
        <v>1</v>
      </c>
      <c r="BG1773" s="77" t="s">
        <v>345</v>
      </c>
      <c r="BH1773" t="s">
        <v>322</v>
      </c>
      <c r="BI1773" t="s">
        <v>179</v>
      </c>
      <c r="BJ1773" s="61">
        <v>81.563464797449697</v>
      </c>
      <c r="BK1773" s="61">
        <f t="shared" si="323"/>
        <v>81.563464797449697</v>
      </c>
    </row>
    <row r="1774" spans="1:63" x14ac:dyDescent="0.35">
      <c r="A1774" t="str">
        <f t="shared" si="319"/>
        <v>8422_Activités informatiques et services d'information_1</v>
      </c>
      <c r="B1774" t="str">
        <f>INDEX(PDC!$F$1:$G$40,MATCH('RP2016'!C1774,PDC!F:F,0),MATCH(PDC!$G$1,PDC!$F$1:$G$1,0))</f>
        <v>Activités informatiques et services d'information</v>
      </c>
      <c r="C1774" t="s">
        <v>222</v>
      </c>
      <c r="D1774" t="s">
        <v>163</v>
      </c>
      <c r="E1774" t="s">
        <v>199</v>
      </c>
      <c r="F1774" s="58">
        <v>46.014603165239002</v>
      </c>
      <c r="G1774">
        <f t="shared" si="326"/>
        <v>46.014603165239002</v>
      </c>
      <c r="AC1774" t="str">
        <f t="shared" si="320"/>
        <v>8432_Ouvriers qualifiés de la manutention, du magasinage et du transport_2</v>
      </c>
      <c r="AD1774" t="str">
        <f>INDEX(PDC!$I$1:$L$33,MATCH('RP2016'!AF1774,PDC!I:I,0),MATCH(PDC!$K$1,PDC!$I$1:$L$1,0))</f>
        <v>Ouvriers qualifiés de la manutention, du magasinage et du transport</v>
      </c>
      <c r="AE1774" t="s">
        <v>200</v>
      </c>
      <c r="AF1774" t="s">
        <v>289</v>
      </c>
      <c r="AG1774" t="s">
        <v>187</v>
      </c>
      <c r="AH1774" s="58">
        <v>112.92361569481599</v>
      </c>
      <c r="AI1774">
        <f t="shared" si="321"/>
        <v>112.92361569481599</v>
      </c>
      <c r="BE1774" t="str">
        <f t="shared" si="322"/>
        <v>8431_AZ_TPTotal Hommes_SEXE1</v>
      </c>
      <c r="BF1774">
        <v>1</v>
      </c>
      <c r="BG1774" s="77" t="s">
        <v>345</v>
      </c>
      <c r="BH1774" t="s">
        <v>198</v>
      </c>
      <c r="BI1774" t="s">
        <v>183</v>
      </c>
      <c r="BJ1774" s="61">
        <v>1385.46506814536</v>
      </c>
      <c r="BK1774" s="61">
        <f t="shared" si="323"/>
        <v>1385.46506814536</v>
      </c>
    </row>
    <row r="1775" spans="1:63" x14ac:dyDescent="0.35">
      <c r="A1775" t="str">
        <f t="shared" si="319"/>
        <v>8422_Activités informatiques et services d'information_2</v>
      </c>
      <c r="B1775" t="str">
        <f>INDEX(PDC!$F$1:$G$40,MATCH('RP2016'!C1775,PDC!F:F,0),MATCH(PDC!$G$1,PDC!$F$1:$G$1,0))</f>
        <v>Activités informatiques et services d'information</v>
      </c>
      <c r="C1775" t="s">
        <v>222</v>
      </c>
      <c r="D1775" t="s">
        <v>163</v>
      </c>
      <c r="E1775" t="s">
        <v>200</v>
      </c>
      <c r="F1775" s="58">
        <v>30.792183436752399</v>
      </c>
      <c r="G1775">
        <f t="shared" si="326"/>
        <v>30.792183436752399</v>
      </c>
      <c r="AC1775" t="str">
        <f t="shared" si="320"/>
        <v>8432_Ouvriers non qualifiés de type industriel_1</v>
      </c>
      <c r="AD1775" t="str">
        <f>INDEX(PDC!$I$1:$L$33,MATCH('RP2016'!AF1775,PDC!I:I,0),MATCH(PDC!$K$1,PDC!$I$1:$L$1,0))</f>
        <v>Ouvriers non qualifiés de type industriel</v>
      </c>
      <c r="AE1775" t="s">
        <v>199</v>
      </c>
      <c r="AF1775" t="s">
        <v>290</v>
      </c>
      <c r="AG1775" t="s">
        <v>187</v>
      </c>
      <c r="AH1775" s="58">
        <v>1639.69933812146</v>
      </c>
      <c r="AI1775">
        <f t="shared" si="321"/>
        <v>1639.69933812146</v>
      </c>
      <c r="BE1775" t="str">
        <f t="shared" si="322"/>
        <v>8431_C1_TPTotal Hommes_SEXE1</v>
      </c>
      <c r="BF1775">
        <v>1</v>
      </c>
      <c r="BG1775" s="77" t="s">
        <v>345</v>
      </c>
      <c r="BH1775" t="s">
        <v>314</v>
      </c>
      <c r="BI1775" t="s">
        <v>183</v>
      </c>
      <c r="BJ1775" s="61">
        <v>2384.7384426517101</v>
      </c>
      <c r="BK1775" s="61">
        <f t="shared" si="323"/>
        <v>2384.7384426517101</v>
      </c>
    </row>
    <row r="1776" spans="1:63" x14ac:dyDescent="0.35">
      <c r="A1776" t="str">
        <f t="shared" si="319"/>
        <v>8422_Activités financières et d'assurance_1</v>
      </c>
      <c r="B1776" t="str">
        <f>INDEX(PDC!$F$1:$G$40,MATCH('RP2016'!C1776,PDC!F:F,0),MATCH(PDC!$G$1,PDC!$F$1:$G$1,0))</f>
        <v>Activités financières et d'assurance</v>
      </c>
      <c r="C1776" t="s">
        <v>223</v>
      </c>
      <c r="D1776" t="s">
        <v>163</v>
      </c>
      <c r="E1776" t="s">
        <v>199</v>
      </c>
      <c r="F1776" s="58">
        <v>302.924330806353</v>
      </c>
      <c r="G1776">
        <f t="shared" si="326"/>
        <v>302.924330806353</v>
      </c>
      <c r="AC1776" t="str">
        <f t="shared" si="320"/>
        <v>8432_Ouvriers non qualifiés de type industriel_2</v>
      </c>
      <c r="AD1776" t="str">
        <f>INDEX(PDC!$I$1:$L$33,MATCH('RP2016'!AF1776,PDC!I:I,0),MATCH(PDC!$K$1,PDC!$I$1:$L$1,0))</f>
        <v>Ouvriers non qualifiés de type industriel</v>
      </c>
      <c r="AE1776" t="s">
        <v>200</v>
      </c>
      <c r="AF1776" t="s">
        <v>290</v>
      </c>
      <c r="AG1776" t="s">
        <v>187</v>
      </c>
      <c r="AH1776" s="58">
        <v>922.60459459505898</v>
      </c>
      <c r="AI1776">
        <f t="shared" si="321"/>
        <v>922.60459459505898</v>
      </c>
      <c r="BE1776" t="str">
        <f t="shared" si="322"/>
        <v>8431_C2_TPTotal Hommes_SEXE1</v>
      </c>
      <c r="BF1776">
        <v>1</v>
      </c>
      <c r="BG1776" s="77" t="s">
        <v>345</v>
      </c>
      <c r="BH1776" t="s">
        <v>323</v>
      </c>
      <c r="BI1776" t="s">
        <v>183</v>
      </c>
      <c r="BJ1776" s="61">
        <v>5.0209833196137099</v>
      </c>
      <c r="BK1776" s="61">
        <f t="shared" si="323"/>
        <v>5.0209833196137099</v>
      </c>
    </row>
    <row r="1777" spans="1:63" x14ac:dyDescent="0.35">
      <c r="A1777" t="str">
        <f t="shared" si="319"/>
        <v>8422_Activités financières et d'assurance_2</v>
      </c>
      <c r="B1777" t="str">
        <f>INDEX(PDC!$F$1:$G$40,MATCH('RP2016'!C1777,PDC!F:F,0),MATCH(PDC!$G$1,PDC!$F$1:$G$1,0))</f>
        <v>Activités financières et d'assurance</v>
      </c>
      <c r="C1777" t="s">
        <v>223</v>
      </c>
      <c r="D1777" t="s">
        <v>163</v>
      </c>
      <c r="E1777" t="s">
        <v>200</v>
      </c>
      <c r="F1777" s="58">
        <v>476.96889613856803</v>
      </c>
      <c r="G1777">
        <f t="shared" si="326"/>
        <v>476.96889613856803</v>
      </c>
      <c r="AC1777" t="str">
        <f t="shared" si="320"/>
        <v>8432_Ouvriers non qualifiés de type artisanal_1</v>
      </c>
      <c r="AD1777" t="str">
        <f>INDEX(PDC!$I$1:$L$33,MATCH('RP2016'!AF1777,PDC!I:I,0),MATCH(PDC!$K$1,PDC!$I$1:$L$1,0))</f>
        <v>Ouvriers non qualifiés de type artisanal</v>
      </c>
      <c r="AE1777" t="s">
        <v>199</v>
      </c>
      <c r="AF1777" t="s">
        <v>291</v>
      </c>
      <c r="AG1777" t="s">
        <v>187</v>
      </c>
      <c r="AH1777" s="58">
        <v>1212.2844347308101</v>
      </c>
      <c r="AI1777">
        <f t="shared" si="321"/>
        <v>1212.2844347308101</v>
      </c>
      <c r="BE1777" t="str">
        <f t="shared" si="322"/>
        <v>8431_C3_TPTotal Hommes_SEXE1</v>
      </c>
      <c r="BF1777">
        <v>1</v>
      </c>
      <c r="BG1777" s="77" t="s">
        <v>345</v>
      </c>
      <c r="BH1777" t="s">
        <v>315</v>
      </c>
      <c r="BI1777" t="s">
        <v>183</v>
      </c>
      <c r="BJ1777" s="61">
        <v>2177.4136026955898</v>
      </c>
      <c r="BK1777" s="61">
        <f t="shared" si="323"/>
        <v>2177.4136026955898</v>
      </c>
    </row>
    <row r="1778" spans="1:63" x14ac:dyDescent="0.35">
      <c r="A1778" t="str">
        <f t="shared" si="319"/>
        <v>8422_Activités immobilières_1</v>
      </c>
      <c r="B1778" t="str">
        <f>INDEX(PDC!$F$1:$G$40,MATCH('RP2016'!C1778,PDC!F:F,0),MATCH(PDC!$G$1,PDC!$F$1:$G$1,0))</f>
        <v>Activités immobilières</v>
      </c>
      <c r="C1778" t="s">
        <v>224</v>
      </c>
      <c r="D1778" t="s">
        <v>163</v>
      </c>
      <c r="E1778" t="s">
        <v>199</v>
      </c>
      <c r="F1778" s="58">
        <v>108.454791505228</v>
      </c>
      <c r="G1778">
        <f t="shared" si="326"/>
        <v>108.454791505228</v>
      </c>
      <c r="AC1778" t="str">
        <f t="shared" si="320"/>
        <v>8432_Ouvriers non qualifiés de type artisanal_2</v>
      </c>
      <c r="AD1778" t="str">
        <f>INDEX(PDC!$I$1:$L$33,MATCH('RP2016'!AF1778,PDC!I:I,0),MATCH(PDC!$K$1,PDC!$I$1:$L$1,0))</f>
        <v>Ouvriers non qualifiés de type artisanal</v>
      </c>
      <c r="AE1778" t="s">
        <v>200</v>
      </c>
      <c r="AF1778" t="s">
        <v>291</v>
      </c>
      <c r="AG1778" t="s">
        <v>187</v>
      </c>
      <c r="AH1778" s="58">
        <v>641.02388996585398</v>
      </c>
      <c r="AI1778">
        <f t="shared" si="321"/>
        <v>641.02388996585398</v>
      </c>
      <c r="BE1778" t="str">
        <f t="shared" si="322"/>
        <v>8431_C4_TPTotal Hommes_SEXE1</v>
      </c>
      <c r="BF1778">
        <v>1</v>
      </c>
      <c r="BG1778" s="77" t="s">
        <v>345</v>
      </c>
      <c r="BH1778" t="s">
        <v>316</v>
      </c>
      <c r="BI1778" t="s">
        <v>183</v>
      </c>
      <c r="BJ1778" s="61">
        <v>1231.3113479102899</v>
      </c>
      <c r="BK1778" s="61">
        <f t="shared" si="323"/>
        <v>1231.3113479102899</v>
      </c>
    </row>
    <row r="1779" spans="1:63" x14ac:dyDescent="0.35">
      <c r="A1779" t="str">
        <f t="shared" si="319"/>
        <v>8422_Activités immobilières_2</v>
      </c>
      <c r="B1779" t="str">
        <f>INDEX(PDC!$F$1:$G$40,MATCH('RP2016'!C1779,PDC!F:F,0),MATCH(PDC!$G$1,PDC!$F$1:$G$1,0))</f>
        <v>Activités immobilières</v>
      </c>
      <c r="C1779" t="s">
        <v>224</v>
      </c>
      <c r="D1779" t="s">
        <v>163</v>
      </c>
      <c r="E1779" t="s">
        <v>200</v>
      </c>
      <c r="F1779" s="58">
        <v>120.906694027141</v>
      </c>
      <c r="G1779">
        <f t="shared" si="326"/>
        <v>120.906694027141</v>
      </c>
      <c r="AC1779" t="str">
        <f t="shared" si="320"/>
        <v>8432_Ouvriers agricoles_1</v>
      </c>
      <c r="AD1779" t="str">
        <f>INDEX(PDC!$I$1:$L$33,MATCH('RP2016'!AF1779,PDC!I:I,0),MATCH(PDC!$K$1,PDC!$I$1:$L$1,0))</f>
        <v>Ouvriers agricoles</v>
      </c>
      <c r="AE1779" t="s">
        <v>199</v>
      </c>
      <c r="AF1779" t="s">
        <v>109</v>
      </c>
      <c r="AG1779" t="s">
        <v>187</v>
      </c>
      <c r="AH1779" s="58">
        <v>358.09823298545399</v>
      </c>
      <c r="AI1779">
        <f t="shared" si="321"/>
        <v>358.09823298545399</v>
      </c>
      <c r="BE1779" t="str">
        <f t="shared" si="322"/>
        <v>8431_C5_TPTotal Hommes_SEXE1</v>
      </c>
      <c r="BF1779">
        <v>1</v>
      </c>
      <c r="BG1779" s="77" t="s">
        <v>345</v>
      </c>
      <c r="BH1779" t="s">
        <v>317</v>
      </c>
      <c r="BI1779" t="s">
        <v>183</v>
      </c>
      <c r="BJ1779" s="61">
        <v>5189.6926617108502</v>
      </c>
      <c r="BK1779" s="61">
        <f t="shared" si="323"/>
        <v>5189.6926617108502</v>
      </c>
    </row>
    <row r="1780" spans="1:63" x14ac:dyDescent="0.35">
      <c r="A1780" t="str">
        <f t="shared" si="319"/>
        <v>8422_Activités juridiques, comptables, de gestion, d'architecture, d'ingénierie, de contrôle et d'analyses techniques_1</v>
      </c>
      <c r="B1780" t="str">
        <f>INDEX(PDC!$F$1:$G$40,MATCH('RP2016'!C1780,PDC!F:F,0),MATCH(PDC!$G$1,PDC!$F$1:$G$1,0))</f>
        <v>Activités juridiques, comptables, de gestion, d'architecture, d'ingénierie, de contrôle et d'analyses techniques</v>
      </c>
      <c r="C1780" t="s">
        <v>225</v>
      </c>
      <c r="D1780" t="s">
        <v>163</v>
      </c>
      <c r="E1780" t="s">
        <v>199</v>
      </c>
      <c r="F1780" s="58">
        <v>469.66106671255397</v>
      </c>
      <c r="G1780">
        <f t="shared" si="326"/>
        <v>469.66106671255397</v>
      </c>
      <c r="AC1780" t="str">
        <f t="shared" si="320"/>
        <v>8432_Ouvriers agricoles_2</v>
      </c>
      <c r="AD1780" t="str">
        <f>INDEX(PDC!$I$1:$L$33,MATCH('RP2016'!AF1780,PDC!I:I,0),MATCH(PDC!$K$1,PDC!$I$1:$L$1,0))</f>
        <v>Ouvriers agricoles</v>
      </c>
      <c r="AE1780" t="s">
        <v>200</v>
      </c>
      <c r="AF1780" t="s">
        <v>109</v>
      </c>
      <c r="AG1780" t="s">
        <v>187</v>
      </c>
      <c r="AH1780" s="58">
        <v>77.908862747018006</v>
      </c>
      <c r="AI1780">
        <f t="shared" si="321"/>
        <v>77.908862747018006</v>
      </c>
      <c r="BE1780" t="str">
        <f t="shared" si="322"/>
        <v>8431_DE_TPTotal Hommes_SEXE1</v>
      </c>
      <c r="BF1780">
        <v>1</v>
      </c>
      <c r="BG1780" s="77" t="s">
        <v>345</v>
      </c>
      <c r="BH1780" t="s">
        <v>318</v>
      </c>
      <c r="BI1780" t="s">
        <v>183</v>
      </c>
      <c r="BJ1780" s="61">
        <v>1078.0054372454999</v>
      </c>
      <c r="BK1780" s="61">
        <f t="shared" si="323"/>
        <v>1078.0054372454999</v>
      </c>
    </row>
    <row r="1781" spans="1:63" x14ac:dyDescent="0.35">
      <c r="A1781" t="str">
        <f t="shared" si="319"/>
        <v>8422_Activités juridiques, comptables, de gestion, d'architecture, d'ingénierie, de contrôle et d'analyses techniques_2</v>
      </c>
      <c r="B1781" t="str">
        <f>INDEX(PDC!$F$1:$G$40,MATCH('RP2016'!C1781,PDC!F:F,0),MATCH(PDC!$G$1,PDC!$F$1:$G$1,0))</f>
        <v>Activités juridiques, comptables, de gestion, d'architecture, d'ingénierie, de contrôle et d'analyses techniques</v>
      </c>
      <c r="C1781" t="s">
        <v>225</v>
      </c>
      <c r="D1781" t="s">
        <v>163</v>
      </c>
      <c r="E1781" t="s">
        <v>200</v>
      </c>
      <c r="F1781" s="58">
        <v>490.77109468536901</v>
      </c>
      <c r="G1781">
        <f t="shared" si="326"/>
        <v>490.77109468536901</v>
      </c>
      <c r="AC1781" t="str">
        <f t="shared" si="320"/>
        <v>8433_Professions libérales*_1</v>
      </c>
      <c r="AD1781" t="str">
        <f>INDEX(PDC!$I$1:$L$33,MATCH('RP2016'!AF1781,PDC!I:I,0),MATCH(PDC!$K$1,PDC!$I$1:$L$1,0))</f>
        <v>Professions libérales*</v>
      </c>
      <c r="AE1781" t="s">
        <v>199</v>
      </c>
      <c r="AF1781" t="s">
        <v>273</v>
      </c>
      <c r="AG1781" t="s">
        <v>189</v>
      </c>
      <c r="AH1781" s="58">
        <v>33.3326260263498</v>
      </c>
      <c r="AI1781">
        <f t="shared" si="321"/>
        <v>33.3326260263498</v>
      </c>
      <c r="BE1781" t="str">
        <f t="shared" si="322"/>
        <v>8431_FZ_TPTotal Hommes_SEXE1</v>
      </c>
      <c r="BF1781">
        <v>1</v>
      </c>
      <c r="BG1781" s="77" t="s">
        <v>345</v>
      </c>
      <c r="BH1781" t="s">
        <v>216</v>
      </c>
      <c r="BI1781" t="s">
        <v>183</v>
      </c>
      <c r="BJ1781" s="61">
        <v>5050.7444235704797</v>
      </c>
      <c r="BK1781" s="61">
        <f t="shared" si="323"/>
        <v>5050.7444235704797</v>
      </c>
    </row>
    <row r="1782" spans="1:63" x14ac:dyDescent="0.35">
      <c r="A1782" t="str">
        <f t="shared" si="319"/>
        <v>8422_Recherche-développement scientifique_1</v>
      </c>
      <c r="B1782" t="str">
        <f>INDEX(PDC!$F$1:$G$40,MATCH('RP2016'!C1782,PDC!F:F,0),MATCH(PDC!$G$1,PDC!$F$1:$G$1,0))</f>
        <v>Recherche-développement scientifique</v>
      </c>
      <c r="C1782" t="s">
        <v>226</v>
      </c>
      <c r="D1782" t="s">
        <v>163</v>
      </c>
      <c r="E1782" t="s">
        <v>199</v>
      </c>
      <c r="F1782" s="58">
        <v>34.4844661932541</v>
      </c>
      <c r="G1782" t="s">
        <v>242</v>
      </c>
      <c r="AC1782" t="str">
        <f t="shared" si="320"/>
        <v>8433_Professions libérales*_2</v>
      </c>
      <c r="AD1782" t="str">
        <f>INDEX(PDC!$I$1:$L$33,MATCH('RP2016'!AF1782,PDC!I:I,0),MATCH(PDC!$K$1,PDC!$I$1:$L$1,0))</f>
        <v>Professions libérales*</v>
      </c>
      <c r="AE1782" t="s">
        <v>200</v>
      </c>
      <c r="AF1782" t="s">
        <v>273</v>
      </c>
      <c r="AG1782" t="s">
        <v>189</v>
      </c>
      <c r="AH1782" s="58">
        <v>66.816991831222495</v>
      </c>
      <c r="AI1782">
        <f t="shared" si="321"/>
        <v>66.816991831222495</v>
      </c>
      <c r="BE1782" t="str">
        <f t="shared" si="322"/>
        <v>8431_GZ_TPTotal Hommes_SEXE1</v>
      </c>
      <c r="BF1782">
        <v>1</v>
      </c>
      <c r="BG1782" s="77" t="s">
        <v>345</v>
      </c>
      <c r="BH1782" t="s">
        <v>217</v>
      </c>
      <c r="BI1782" t="s">
        <v>183</v>
      </c>
      <c r="BJ1782" s="61">
        <v>8151.0061318171101</v>
      </c>
      <c r="BK1782" s="61">
        <f t="shared" si="323"/>
        <v>8151.0061318171101</v>
      </c>
    </row>
    <row r="1783" spans="1:63" x14ac:dyDescent="0.35">
      <c r="A1783" t="str">
        <f t="shared" si="319"/>
        <v>8422_Recherche-développement scientifique_2</v>
      </c>
      <c r="B1783" t="str">
        <f>INDEX(PDC!$F$1:$G$40,MATCH('RP2016'!C1783,PDC!F:F,0),MATCH(PDC!$G$1,PDC!$F$1:$G$1,0))</f>
        <v>Recherche-développement scientifique</v>
      </c>
      <c r="C1783" t="s">
        <v>226</v>
      </c>
      <c r="D1783" t="s">
        <v>163</v>
      </c>
      <c r="E1783" t="s">
        <v>200</v>
      </c>
      <c r="F1783" s="58">
        <v>3.8669902484101799</v>
      </c>
      <c r="G1783" s="58" t="s">
        <v>242</v>
      </c>
      <c r="H1783" s="58"/>
      <c r="I1783" s="58"/>
      <c r="J1783" s="58"/>
      <c r="AC1783" t="str">
        <f t="shared" si="320"/>
        <v>8433_Cadres de la fonction publique_1</v>
      </c>
      <c r="AD1783" t="str">
        <f>INDEX(PDC!$I$1:$L$33,MATCH('RP2016'!AF1783,PDC!I:I,0),MATCH(PDC!$K$1,PDC!$I$1:$L$1,0))</f>
        <v>Cadres de la fonction publique</v>
      </c>
      <c r="AE1783" t="s">
        <v>199</v>
      </c>
      <c r="AF1783" t="s">
        <v>274</v>
      </c>
      <c r="AG1783" t="s">
        <v>189</v>
      </c>
      <c r="AH1783" s="58">
        <v>166.71870185120301</v>
      </c>
      <c r="AI1783">
        <f t="shared" si="321"/>
        <v>166.71870185120301</v>
      </c>
      <c r="BE1783" t="str">
        <f t="shared" si="322"/>
        <v>8431_HZ_TPTotal Hommes_SEXE1</v>
      </c>
      <c r="BF1783">
        <v>1</v>
      </c>
      <c r="BG1783" s="77" t="s">
        <v>345</v>
      </c>
      <c r="BH1783" t="s">
        <v>218</v>
      </c>
      <c r="BI1783" t="s">
        <v>183</v>
      </c>
      <c r="BJ1783" s="61">
        <v>3778.8256038528698</v>
      </c>
      <c r="BK1783" s="61">
        <f t="shared" si="323"/>
        <v>3778.8256038528698</v>
      </c>
    </row>
    <row r="1784" spans="1:63" x14ac:dyDescent="0.35">
      <c r="A1784" t="str">
        <f t="shared" si="319"/>
        <v>8422_Autres activités spécialisées, scientifiques et techniques_1</v>
      </c>
      <c r="B1784" t="str">
        <f>INDEX(PDC!$F$1:$G$40,MATCH('RP2016'!C1784,PDC!F:F,0),MATCH(PDC!$G$1,PDC!$F$1:$G$1,0))</f>
        <v>Autres activités spécialisées, scientifiques et techniques</v>
      </c>
      <c r="C1784" t="s">
        <v>227</v>
      </c>
      <c r="D1784" t="s">
        <v>163</v>
      </c>
      <c r="E1784" t="s">
        <v>199</v>
      </c>
      <c r="F1784" s="58">
        <v>63.495329975274402</v>
      </c>
      <c r="G1784">
        <f t="shared" ref="G1784:G1815" si="327">F1784</f>
        <v>63.495329975274402</v>
      </c>
      <c r="AC1784" t="str">
        <f t="shared" si="320"/>
        <v>8433_Cadres de la fonction publique_2</v>
      </c>
      <c r="AD1784" t="str">
        <f>INDEX(PDC!$I$1:$L$33,MATCH('RP2016'!AF1784,PDC!I:I,0),MATCH(PDC!$K$1,PDC!$I$1:$L$1,0))</f>
        <v>Cadres de la fonction publique</v>
      </c>
      <c r="AE1784" t="s">
        <v>200</v>
      </c>
      <c r="AF1784" t="s">
        <v>274</v>
      </c>
      <c r="AG1784" t="s">
        <v>189</v>
      </c>
      <c r="AH1784" s="58">
        <v>155.701325336671</v>
      </c>
      <c r="AI1784">
        <f t="shared" si="321"/>
        <v>155.701325336671</v>
      </c>
      <c r="BE1784" t="str">
        <f t="shared" si="322"/>
        <v>8431_IZ_TPTotal Hommes_SEXE1</v>
      </c>
      <c r="BF1784">
        <v>1</v>
      </c>
      <c r="BG1784" s="77" t="s">
        <v>345</v>
      </c>
      <c r="BH1784" t="s">
        <v>219</v>
      </c>
      <c r="BI1784" t="s">
        <v>183</v>
      </c>
      <c r="BJ1784" s="61">
        <v>1341.9687268067901</v>
      </c>
      <c r="BK1784" s="61">
        <f t="shared" si="323"/>
        <v>1341.9687268067901</v>
      </c>
    </row>
    <row r="1785" spans="1:63" x14ac:dyDescent="0.35">
      <c r="A1785" t="str">
        <f t="shared" si="319"/>
        <v>8422_Autres activités spécialisées, scientifiques et techniques_2</v>
      </c>
      <c r="B1785" t="str">
        <f>INDEX(PDC!$F$1:$G$40,MATCH('RP2016'!C1785,PDC!F:F,0),MATCH(PDC!$G$1,PDC!$F$1:$G$1,0))</f>
        <v>Autres activités spécialisées, scientifiques et techniques</v>
      </c>
      <c r="C1785" t="s">
        <v>227</v>
      </c>
      <c r="D1785" t="s">
        <v>163</v>
      </c>
      <c r="E1785" t="s">
        <v>200</v>
      </c>
      <c r="F1785" s="58">
        <v>118.89737556483</v>
      </c>
      <c r="G1785">
        <f t="shared" si="327"/>
        <v>118.89737556483</v>
      </c>
      <c r="AC1785" t="str">
        <f t="shared" si="320"/>
        <v>8433_Professeurs, professions scientifiques_1</v>
      </c>
      <c r="AD1785" t="str">
        <f>INDEX(PDC!$I$1:$L$33,MATCH('RP2016'!AF1785,PDC!I:I,0),MATCH(PDC!$K$1,PDC!$I$1:$L$1,0))</f>
        <v>Professeurs, professions scientifiques</v>
      </c>
      <c r="AE1785" t="s">
        <v>199</v>
      </c>
      <c r="AF1785" t="s">
        <v>275</v>
      </c>
      <c r="AG1785" t="s">
        <v>189</v>
      </c>
      <c r="AH1785" s="58">
        <v>201.91389719438101</v>
      </c>
      <c r="AI1785">
        <f t="shared" si="321"/>
        <v>201.91389719438101</v>
      </c>
      <c r="BE1785" t="str">
        <f t="shared" si="322"/>
        <v>8431_JZ_TPTotal Hommes_SEXE1</v>
      </c>
      <c r="BF1785">
        <v>1</v>
      </c>
      <c r="BG1785" s="77" t="s">
        <v>345</v>
      </c>
      <c r="BH1785" t="s">
        <v>319</v>
      </c>
      <c r="BI1785" t="s">
        <v>183</v>
      </c>
      <c r="BJ1785" s="61">
        <v>1243.4909662569601</v>
      </c>
      <c r="BK1785" s="61">
        <f t="shared" si="323"/>
        <v>1243.4909662569601</v>
      </c>
    </row>
    <row r="1786" spans="1:63" x14ac:dyDescent="0.35">
      <c r="A1786" t="str">
        <f t="shared" si="319"/>
        <v>8422_Activités de services administratifs et de soutien_1</v>
      </c>
      <c r="B1786" t="str">
        <f>INDEX(PDC!$F$1:$G$40,MATCH('RP2016'!C1786,PDC!F:F,0),MATCH(PDC!$G$1,PDC!$F$1:$G$1,0))</f>
        <v>Activités de services administratifs et de soutien</v>
      </c>
      <c r="C1786" t="s">
        <v>228</v>
      </c>
      <c r="D1786" t="s">
        <v>163</v>
      </c>
      <c r="E1786" t="s">
        <v>199</v>
      </c>
      <c r="F1786" s="58">
        <v>1074.8917434545599</v>
      </c>
      <c r="G1786">
        <f t="shared" si="327"/>
        <v>1074.8917434545599</v>
      </c>
      <c r="AC1786" t="str">
        <f t="shared" si="320"/>
        <v>8433_Professeurs, professions scientifiques_2</v>
      </c>
      <c r="AD1786" t="str">
        <f>INDEX(PDC!$I$1:$L$33,MATCH('RP2016'!AF1786,PDC!I:I,0),MATCH(PDC!$K$1,PDC!$I$1:$L$1,0))</f>
        <v>Professeurs, professions scientifiques</v>
      </c>
      <c r="AE1786" t="s">
        <v>200</v>
      </c>
      <c r="AF1786" t="s">
        <v>275</v>
      </c>
      <c r="AG1786" t="s">
        <v>189</v>
      </c>
      <c r="AH1786" s="58">
        <v>414.31455677384002</v>
      </c>
      <c r="AI1786">
        <f t="shared" si="321"/>
        <v>414.31455677384002</v>
      </c>
      <c r="BE1786" t="str">
        <f t="shared" si="322"/>
        <v>8431_KZ_TPTotal Hommes_SEXE1</v>
      </c>
      <c r="BF1786">
        <v>1</v>
      </c>
      <c r="BG1786" s="77" t="s">
        <v>345</v>
      </c>
      <c r="BH1786" t="s">
        <v>223</v>
      </c>
      <c r="BI1786" t="s">
        <v>183</v>
      </c>
      <c r="BJ1786" s="61">
        <v>1198.90008037236</v>
      </c>
      <c r="BK1786" s="61">
        <f t="shared" si="323"/>
        <v>1198.90008037236</v>
      </c>
    </row>
    <row r="1787" spans="1:63" x14ac:dyDescent="0.35">
      <c r="A1787" t="str">
        <f t="shared" si="319"/>
        <v>8422_Activités de services administratifs et de soutien_2</v>
      </c>
      <c r="B1787" t="str">
        <f>INDEX(PDC!$F$1:$G$40,MATCH('RP2016'!C1787,PDC!F:F,0),MATCH(PDC!$G$1,PDC!$F$1:$G$1,0))</f>
        <v>Activités de services administratifs et de soutien</v>
      </c>
      <c r="C1787" t="s">
        <v>228</v>
      </c>
      <c r="D1787" t="s">
        <v>163</v>
      </c>
      <c r="E1787" t="s">
        <v>200</v>
      </c>
      <c r="F1787" s="58">
        <v>841.24641845796805</v>
      </c>
      <c r="G1787">
        <f t="shared" si="327"/>
        <v>841.24641845796805</v>
      </c>
      <c r="AC1787" t="str">
        <f t="shared" si="320"/>
        <v>8433_Professions de l'information, des arts et des spectacles_1</v>
      </c>
      <c r="AD1787" t="str">
        <f>INDEX(PDC!$I$1:$L$33,MATCH('RP2016'!AF1787,PDC!I:I,0),MATCH(PDC!$K$1,PDC!$I$1:$L$1,0))</f>
        <v>Professions de l'information, des arts et des spectacles</v>
      </c>
      <c r="AE1787" t="s">
        <v>199</v>
      </c>
      <c r="AF1787" t="s">
        <v>276</v>
      </c>
      <c r="AG1787" t="s">
        <v>189</v>
      </c>
      <c r="AH1787" s="58">
        <v>124.117369646699</v>
      </c>
      <c r="AI1787">
        <f t="shared" si="321"/>
        <v>124.117369646699</v>
      </c>
      <c r="BE1787" t="str">
        <f t="shared" si="322"/>
        <v>8431_LZ_TPTotal Hommes_SEXE1</v>
      </c>
      <c r="BF1787">
        <v>1</v>
      </c>
      <c r="BG1787" s="77" t="s">
        <v>345</v>
      </c>
      <c r="BH1787" t="s">
        <v>224</v>
      </c>
      <c r="BI1787" t="s">
        <v>183</v>
      </c>
      <c r="BJ1787" s="61">
        <v>350.13692609409799</v>
      </c>
      <c r="BK1787" s="61">
        <f t="shared" si="323"/>
        <v>350.13692609409799</v>
      </c>
    </row>
    <row r="1788" spans="1:63" x14ac:dyDescent="0.35">
      <c r="A1788" t="str">
        <f t="shared" si="319"/>
        <v>8422_Administration publique_1</v>
      </c>
      <c r="B1788" t="str">
        <f>INDEX(PDC!$F$1:$G$40,MATCH('RP2016'!C1788,PDC!F:F,0),MATCH(PDC!$G$1,PDC!$F$1:$G$1,0))</f>
        <v>Administration publique</v>
      </c>
      <c r="C1788" t="s">
        <v>229</v>
      </c>
      <c r="D1788" t="s">
        <v>163</v>
      </c>
      <c r="E1788" t="s">
        <v>199</v>
      </c>
      <c r="F1788" s="58">
        <v>371.14941466110901</v>
      </c>
      <c r="G1788">
        <f t="shared" si="327"/>
        <v>371.14941466110901</v>
      </c>
      <c r="AC1788" t="str">
        <f t="shared" si="320"/>
        <v>8433_Professions de l'information, des arts et des spectacles_2</v>
      </c>
      <c r="AD1788" t="str">
        <f>INDEX(PDC!$I$1:$L$33,MATCH('RP2016'!AF1788,PDC!I:I,0),MATCH(PDC!$K$1,PDC!$I$1:$L$1,0))</f>
        <v>Professions de l'information, des arts et des spectacles</v>
      </c>
      <c r="AE1788" t="s">
        <v>200</v>
      </c>
      <c r="AF1788" t="s">
        <v>276</v>
      </c>
      <c r="AG1788" t="s">
        <v>189</v>
      </c>
      <c r="AH1788" s="58">
        <v>109.290848422381</v>
      </c>
      <c r="AI1788">
        <f t="shared" si="321"/>
        <v>109.290848422381</v>
      </c>
      <c r="BE1788" t="str">
        <f t="shared" si="322"/>
        <v>8431_MN_TPTotal Hommes_SEXE1</v>
      </c>
      <c r="BF1788">
        <v>1</v>
      </c>
      <c r="BG1788" s="77" t="s">
        <v>345</v>
      </c>
      <c r="BH1788" t="s">
        <v>320</v>
      </c>
      <c r="BI1788" t="s">
        <v>183</v>
      </c>
      <c r="BJ1788" s="61">
        <v>4770.0792542068502</v>
      </c>
      <c r="BK1788" s="61">
        <f t="shared" si="323"/>
        <v>4770.0792542068502</v>
      </c>
    </row>
    <row r="1789" spans="1:63" x14ac:dyDescent="0.35">
      <c r="A1789" t="str">
        <f t="shared" si="319"/>
        <v>8422_Administration publique_2</v>
      </c>
      <c r="B1789" t="str">
        <f>INDEX(PDC!$F$1:$G$40,MATCH('RP2016'!C1789,PDC!F:F,0),MATCH(PDC!$G$1,PDC!$F$1:$G$1,0))</f>
        <v>Administration publique</v>
      </c>
      <c r="C1789" t="s">
        <v>229</v>
      </c>
      <c r="D1789" t="s">
        <v>163</v>
      </c>
      <c r="E1789" t="s">
        <v>200</v>
      </c>
      <c r="F1789" s="58">
        <v>445.09944495635898</v>
      </c>
      <c r="G1789">
        <f t="shared" si="327"/>
        <v>445.09944495635898</v>
      </c>
      <c r="AC1789" t="str">
        <f t="shared" si="320"/>
        <v>8433_Cadres administratifs et commerciaux d'entreprise_1</v>
      </c>
      <c r="AD1789" t="str">
        <f>INDEX(PDC!$I$1:$L$33,MATCH('RP2016'!AF1789,PDC!I:I,0),MATCH(PDC!$K$1,PDC!$I$1:$L$1,0))</f>
        <v>Cadres administratifs et commerciaux d'entreprise</v>
      </c>
      <c r="AE1789" t="s">
        <v>199</v>
      </c>
      <c r="AF1789" t="s">
        <v>277</v>
      </c>
      <c r="AG1789" t="s">
        <v>189</v>
      </c>
      <c r="AH1789" s="58">
        <v>1171.3420275830099</v>
      </c>
      <c r="AI1789">
        <f t="shared" si="321"/>
        <v>1171.3420275830099</v>
      </c>
      <c r="BE1789" t="str">
        <f t="shared" si="322"/>
        <v>8431_OQ_TPTotal Hommes_SEXE1</v>
      </c>
      <c r="BF1789">
        <v>1</v>
      </c>
      <c r="BG1789" s="77" t="s">
        <v>345</v>
      </c>
      <c r="BH1789" t="s">
        <v>321</v>
      </c>
      <c r="BI1789" t="s">
        <v>183</v>
      </c>
      <c r="BJ1789" s="61">
        <v>4467.4628362716003</v>
      </c>
      <c r="BK1789" s="61">
        <f t="shared" si="323"/>
        <v>4467.4628362716003</v>
      </c>
    </row>
    <row r="1790" spans="1:63" x14ac:dyDescent="0.35">
      <c r="A1790" t="str">
        <f t="shared" si="319"/>
        <v>8422_Enseignement_1</v>
      </c>
      <c r="B1790" t="str">
        <f>INDEX(PDC!$F$1:$G$40,MATCH('RP2016'!C1790,PDC!F:F,0),MATCH(PDC!$G$1,PDC!$F$1:$G$1,0))</f>
        <v>Enseignement</v>
      </c>
      <c r="C1790" t="s">
        <v>230</v>
      </c>
      <c r="D1790" t="s">
        <v>163</v>
      </c>
      <c r="E1790" t="s">
        <v>199</v>
      </c>
      <c r="F1790" s="58">
        <v>221.71861890467699</v>
      </c>
      <c r="G1790">
        <f t="shared" si="327"/>
        <v>221.71861890467699</v>
      </c>
      <c r="AC1790" t="str">
        <f t="shared" si="320"/>
        <v>8433_Cadres administratifs et commerciaux d'entreprise_2</v>
      </c>
      <c r="AD1790" t="str">
        <f>INDEX(PDC!$I$1:$L$33,MATCH('RP2016'!AF1790,PDC!I:I,0),MATCH(PDC!$K$1,PDC!$I$1:$L$1,0))</f>
        <v>Cadres administratifs et commerciaux d'entreprise</v>
      </c>
      <c r="AE1790" t="s">
        <v>200</v>
      </c>
      <c r="AF1790" t="s">
        <v>277</v>
      </c>
      <c r="AG1790" t="s">
        <v>189</v>
      </c>
      <c r="AH1790" s="58">
        <v>868.89882273132298</v>
      </c>
      <c r="AI1790">
        <f t="shared" si="321"/>
        <v>868.89882273132298</v>
      </c>
      <c r="BE1790" t="str">
        <f t="shared" si="322"/>
        <v>8431_RU_TPTotal Hommes_SEXE1</v>
      </c>
      <c r="BF1790">
        <v>1</v>
      </c>
      <c r="BG1790" s="77" t="s">
        <v>345</v>
      </c>
      <c r="BH1790" t="s">
        <v>322</v>
      </c>
      <c r="BI1790" t="s">
        <v>183</v>
      </c>
      <c r="BJ1790" s="61">
        <v>1742.7227581126599</v>
      </c>
      <c r="BK1790" s="61">
        <f t="shared" si="323"/>
        <v>1742.7227581126599</v>
      </c>
    </row>
    <row r="1791" spans="1:63" x14ac:dyDescent="0.35">
      <c r="A1791" t="str">
        <f t="shared" si="319"/>
        <v>8422_Enseignement_2</v>
      </c>
      <c r="B1791" t="str">
        <f>INDEX(PDC!$F$1:$G$40,MATCH('RP2016'!C1791,PDC!F:F,0),MATCH(PDC!$G$1,PDC!$F$1:$G$1,0))</f>
        <v>Enseignement</v>
      </c>
      <c r="C1791" t="s">
        <v>230</v>
      </c>
      <c r="D1791" t="s">
        <v>163</v>
      </c>
      <c r="E1791" t="s">
        <v>200</v>
      </c>
      <c r="F1791" s="58">
        <v>535.746414548281</v>
      </c>
      <c r="G1791">
        <f t="shared" si="327"/>
        <v>535.746414548281</v>
      </c>
      <c r="AC1791" t="str">
        <f t="shared" si="320"/>
        <v>8433_Ingénieurs et cadres techniques d'entreprise_1</v>
      </c>
      <c r="AD1791" t="str">
        <f>INDEX(PDC!$I$1:$L$33,MATCH('RP2016'!AF1791,PDC!I:I,0),MATCH(PDC!$K$1,PDC!$I$1:$L$1,0))</f>
        <v>Ingénieurs et cadres techniques d'entreprise</v>
      </c>
      <c r="AE1791" t="s">
        <v>199</v>
      </c>
      <c r="AF1791" t="s">
        <v>101</v>
      </c>
      <c r="AG1791" t="s">
        <v>189</v>
      </c>
      <c r="AH1791" s="58">
        <v>2082.9803850742001</v>
      </c>
      <c r="AI1791">
        <f t="shared" si="321"/>
        <v>2082.9803850742001</v>
      </c>
      <c r="BE1791" t="str">
        <f t="shared" si="322"/>
        <v>8432_AZ_TPTotal Hommes_SEXE1</v>
      </c>
      <c r="BF1791">
        <v>1</v>
      </c>
      <c r="BG1791" s="77" t="s">
        <v>345</v>
      </c>
      <c r="BH1791" t="s">
        <v>198</v>
      </c>
      <c r="BI1791" t="s">
        <v>187</v>
      </c>
      <c r="BJ1791" s="61">
        <v>389.546307785171</v>
      </c>
      <c r="BK1791" s="61">
        <f t="shared" si="323"/>
        <v>389.546307785171</v>
      </c>
    </row>
    <row r="1792" spans="1:63" x14ac:dyDescent="0.35">
      <c r="A1792" t="str">
        <f t="shared" si="319"/>
        <v>8422_Activités pour la santé humaine_1</v>
      </c>
      <c r="B1792" t="str">
        <f>INDEX(PDC!$F$1:$G$40,MATCH('RP2016'!C1792,PDC!F:F,0),MATCH(PDC!$G$1,PDC!$F$1:$G$1,0))</f>
        <v>Activités pour la santé humaine</v>
      </c>
      <c r="C1792" t="s">
        <v>231</v>
      </c>
      <c r="D1792" t="s">
        <v>163</v>
      </c>
      <c r="E1792" t="s">
        <v>199</v>
      </c>
      <c r="F1792" s="58">
        <v>252.113522940927</v>
      </c>
      <c r="G1792">
        <f t="shared" si="327"/>
        <v>252.113522940927</v>
      </c>
      <c r="AC1792" t="str">
        <f t="shared" si="320"/>
        <v>8433_Ingénieurs et cadres techniques d'entreprise_2</v>
      </c>
      <c r="AD1792" t="str">
        <f>INDEX(PDC!$I$1:$L$33,MATCH('RP2016'!AF1792,PDC!I:I,0),MATCH(PDC!$K$1,PDC!$I$1:$L$1,0))</f>
        <v>Ingénieurs et cadres techniques d'entreprise</v>
      </c>
      <c r="AE1792" t="s">
        <v>200</v>
      </c>
      <c r="AF1792" t="s">
        <v>101</v>
      </c>
      <c r="AG1792" t="s">
        <v>189</v>
      </c>
      <c r="AH1792" s="58">
        <v>495.97302906876303</v>
      </c>
      <c r="AI1792">
        <f t="shared" si="321"/>
        <v>495.97302906876303</v>
      </c>
      <c r="BE1792" t="str">
        <f t="shared" si="322"/>
        <v>8432_C1_TPTotal Hommes_SEXE1</v>
      </c>
      <c r="BF1792">
        <v>1</v>
      </c>
      <c r="BG1792" s="77" t="s">
        <v>345</v>
      </c>
      <c r="BH1792" t="s">
        <v>314</v>
      </c>
      <c r="BI1792" t="s">
        <v>187</v>
      </c>
      <c r="BJ1792" s="61">
        <v>923.144292465842</v>
      </c>
      <c r="BK1792" s="61">
        <f t="shared" si="323"/>
        <v>923.144292465842</v>
      </c>
    </row>
    <row r="1793" spans="1:63" x14ac:dyDescent="0.35">
      <c r="A1793" t="str">
        <f t="shared" si="319"/>
        <v>8422_Activités pour la santé humaine_2</v>
      </c>
      <c r="B1793" t="str">
        <f>INDEX(PDC!$F$1:$G$40,MATCH('RP2016'!C1793,PDC!F:F,0),MATCH(PDC!$G$1,PDC!$F$1:$G$1,0))</f>
        <v>Activités pour la santé humaine</v>
      </c>
      <c r="C1793" t="s">
        <v>231</v>
      </c>
      <c r="D1793" t="s">
        <v>163</v>
      </c>
      <c r="E1793" t="s">
        <v>200</v>
      </c>
      <c r="F1793" s="58">
        <v>933.15072954359596</v>
      </c>
      <c r="G1793">
        <f t="shared" si="327"/>
        <v>933.15072954359596</v>
      </c>
      <c r="AC1793" t="str">
        <f t="shared" si="320"/>
        <v>8433_Professeurs des écoles, instituteurs et assimilés_1</v>
      </c>
      <c r="AD1793" t="str">
        <f>INDEX(PDC!$I$1:$L$33,MATCH('RP2016'!AF1793,PDC!I:I,0),MATCH(PDC!$K$1,PDC!$I$1:$L$1,0))</f>
        <v>Professeurs des écoles, instituteurs et assimilés</v>
      </c>
      <c r="AE1793" t="s">
        <v>199</v>
      </c>
      <c r="AF1793" t="s">
        <v>103</v>
      </c>
      <c r="AG1793" t="s">
        <v>189</v>
      </c>
      <c r="AH1793" s="58">
        <v>450.11904137236797</v>
      </c>
      <c r="AI1793">
        <f t="shared" si="321"/>
        <v>450.11904137236797</v>
      </c>
      <c r="BE1793" t="str">
        <f t="shared" si="322"/>
        <v>8432_C3_TPTotal Hommes_SEXE1</v>
      </c>
      <c r="BF1793">
        <v>1</v>
      </c>
      <c r="BG1793" s="77" t="s">
        <v>345</v>
      </c>
      <c r="BH1793" t="s">
        <v>315</v>
      </c>
      <c r="BI1793" t="s">
        <v>187</v>
      </c>
      <c r="BJ1793" s="61">
        <v>344.83740543511902</v>
      </c>
      <c r="BK1793" s="61">
        <f t="shared" si="323"/>
        <v>344.83740543511902</v>
      </c>
    </row>
    <row r="1794" spans="1:63" x14ac:dyDescent="0.35">
      <c r="A1794" t="str">
        <f t="shared" si="319"/>
        <v>8422_Hébergement médico-social et social et action sociale sans hébergement_1</v>
      </c>
      <c r="B1794" t="str">
        <f>INDEX(PDC!$F$1:$G$40,MATCH('RP2016'!C1794,PDC!F:F,0),MATCH(PDC!$G$1,PDC!$F$1:$G$1,0))</f>
        <v>Hébergement médico-social et social et action sociale sans hébergement</v>
      </c>
      <c r="C1794" t="s">
        <v>232</v>
      </c>
      <c r="D1794" t="s">
        <v>163</v>
      </c>
      <c r="E1794" t="s">
        <v>199</v>
      </c>
      <c r="F1794" s="58">
        <v>419.30025474744201</v>
      </c>
      <c r="G1794">
        <f t="shared" si="327"/>
        <v>419.30025474744201</v>
      </c>
      <c r="AC1794" t="str">
        <f t="shared" si="320"/>
        <v>8433_Professeurs des écoles, instituteurs et assimilés_2</v>
      </c>
      <c r="AD1794" t="str">
        <f>INDEX(PDC!$I$1:$L$33,MATCH('RP2016'!AF1794,PDC!I:I,0),MATCH(PDC!$K$1,PDC!$I$1:$L$1,0))</f>
        <v>Professeurs des écoles, instituteurs et assimilés</v>
      </c>
      <c r="AE1794" t="s">
        <v>200</v>
      </c>
      <c r="AF1794" t="s">
        <v>103</v>
      </c>
      <c r="AG1794" t="s">
        <v>189</v>
      </c>
      <c r="AH1794" s="58">
        <v>846.75534272424295</v>
      </c>
      <c r="AI1794">
        <f t="shared" si="321"/>
        <v>846.75534272424295</v>
      </c>
      <c r="BE1794" t="str">
        <f t="shared" si="322"/>
        <v>8432_C4_TPTotal Hommes_SEXE1</v>
      </c>
      <c r="BF1794">
        <v>1</v>
      </c>
      <c r="BG1794" s="77" t="s">
        <v>345</v>
      </c>
      <c r="BH1794" t="s">
        <v>316</v>
      </c>
      <c r="BI1794" t="s">
        <v>187</v>
      </c>
      <c r="BJ1794" s="61">
        <v>157.32534635645999</v>
      </c>
      <c r="BK1794" s="61">
        <f t="shared" si="323"/>
        <v>157.32534635645999</v>
      </c>
    </row>
    <row r="1795" spans="1:63" x14ac:dyDescent="0.35">
      <c r="A1795" t="str">
        <f t="shared" si="319"/>
        <v>8422_Hébergement médico-social et social et action sociale sans hébergement_2</v>
      </c>
      <c r="B1795" t="str">
        <f>INDEX(PDC!$F$1:$G$40,MATCH('RP2016'!C1795,PDC!F:F,0),MATCH(PDC!$G$1,PDC!$F$1:$G$1,0))</f>
        <v>Hébergement médico-social et social et action sociale sans hébergement</v>
      </c>
      <c r="C1795" t="s">
        <v>232</v>
      </c>
      <c r="D1795" t="s">
        <v>163</v>
      </c>
      <c r="E1795" t="s">
        <v>200</v>
      </c>
      <c r="F1795" s="58">
        <v>2610.1814443927101</v>
      </c>
      <c r="G1795">
        <f t="shared" si="327"/>
        <v>2610.1814443927101</v>
      </c>
      <c r="AC1795" t="str">
        <f t="shared" si="320"/>
        <v>8433_Professions intermédiaires de la santé et du travail social_1</v>
      </c>
      <c r="AD1795" t="str">
        <f>INDEX(PDC!$I$1:$L$33,MATCH('RP2016'!AF1795,PDC!I:I,0),MATCH(PDC!$K$1,PDC!$I$1:$L$1,0))</f>
        <v>Professions intermédiaires de la santé et du travail social</v>
      </c>
      <c r="AE1795" t="s">
        <v>199</v>
      </c>
      <c r="AF1795" t="s">
        <v>105</v>
      </c>
      <c r="AG1795" t="s">
        <v>189</v>
      </c>
      <c r="AH1795" s="58">
        <v>446.82333821470098</v>
      </c>
      <c r="AI1795">
        <f t="shared" si="321"/>
        <v>446.82333821470098</v>
      </c>
      <c r="BE1795" t="str">
        <f t="shared" si="322"/>
        <v>8432_C5_TPTotal Hommes_SEXE1</v>
      </c>
      <c r="BF1795">
        <v>1</v>
      </c>
      <c r="BG1795" s="77" t="s">
        <v>345</v>
      </c>
      <c r="BH1795" t="s">
        <v>317</v>
      </c>
      <c r="BI1795" t="s">
        <v>187</v>
      </c>
      <c r="BJ1795" s="61">
        <v>2454.3939375599998</v>
      </c>
      <c r="BK1795" s="61">
        <f t="shared" si="323"/>
        <v>2454.3939375599998</v>
      </c>
    </row>
    <row r="1796" spans="1:63" x14ac:dyDescent="0.35">
      <c r="A1796" t="str">
        <f t="shared" ref="A1796:A1859" si="328">D1796&amp;"_"&amp;B1796&amp;"_"&amp;E1796</f>
        <v>8422_Arts, spectacles et activités récréatives_1</v>
      </c>
      <c r="B1796" t="str">
        <f>INDEX(PDC!$F$1:$G$40,MATCH('RP2016'!C1796,PDC!F:F,0),MATCH(PDC!$G$1,PDC!$F$1:$G$1,0))</f>
        <v>Arts, spectacles et activités récréatives</v>
      </c>
      <c r="C1796" t="s">
        <v>233</v>
      </c>
      <c r="D1796" t="s">
        <v>163</v>
      </c>
      <c r="E1796" t="s">
        <v>199</v>
      </c>
      <c r="F1796" s="58">
        <v>119.027970970399</v>
      </c>
      <c r="G1796">
        <f t="shared" si="327"/>
        <v>119.027970970399</v>
      </c>
      <c r="AC1796" t="str">
        <f t="shared" si="320"/>
        <v>8433_Professions intermédiaires de la santé et du travail social_2</v>
      </c>
      <c r="AD1796" t="str">
        <f>INDEX(PDC!$I$1:$L$33,MATCH('RP2016'!AF1796,PDC!I:I,0),MATCH(PDC!$K$1,PDC!$I$1:$L$1,0))</f>
        <v>Professions intermédiaires de la santé et du travail social</v>
      </c>
      <c r="AE1796" t="s">
        <v>200</v>
      </c>
      <c r="AF1796" t="s">
        <v>105</v>
      </c>
      <c r="AG1796" t="s">
        <v>189</v>
      </c>
      <c r="AH1796" s="58">
        <v>1989.0558441375199</v>
      </c>
      <c r="AI1796">
        <f t="shared" si="321"/>
        <v>1989.0558441375199</v>
      </c>
      <c r="BE1796" t="str">
        <f t="shared" si="322"/>
        <v>8432_DE_TPTotal Hommes_SEXE1</v>
      </c>
      <c r="BF1796">
        <v>1</v>
      </c>
      <c r="BG1796" s="77" t="s">
        <v>345</v>
      </c>
      <c r="BH1796" t="s">
        <v>318</v>
      </c>
      <c r="BI1796" t="s">
        <v>187</v>
      </c>
      <c r="BJ1796" s="61">
        <v>531.765191127153</v>
      </c>
      <c r="BK1796" s="61">
        <f t="shared" si="323"/>
        <v>531.765191127153</v>
      </c>
    </row>
    <row r="1797" spans="1:63" x14ac:dyDescent="0.35">
      <c r="A1797" t="str">
        <f t="shared" si="328"/>
        <v>8422_Arts, spectacles et activités récréatives_2</v>
      </c>
      <c r="B1797" t="str">
        <f>INDEX(PDC!$F$1:$G$40,MATCH('RP2016'!C1797,PDC!F:F,0),MATCH(PDC!$G$1,PDC!$F$1:$G$1,0))</f>
        <v>Arts, spectacles et activités récréatives</v>
      </c>
      <c r="C1797" t="s">
        <v>233</v>
      </c>
      <c r="D1797" t="s">
        <v>163</v>
      </c>
      <c r="E1797" t="s">
        <v>200</v>
      </c>
      <c r="F1797" s="58">
        <v>123.20803393545501</v>
      </c>
      <c r="G1797">
        <f t="shared" si="327"/>
        <v>123.20803393545501</v>
      </c>
      <c r="AC1797" t="str">
        <f t="shared" ref="AC1797:AC1860" si="329">AG1797&amp;"_"&amp;AD1797&amp;"_"&amp;AE1797</f>
        <v>8433_Clergé, religieux_1</v>
      </c>
      <c r="AD1797" t="str">
        <f>INDEX(PDC!$I$1:$L$33,MATCH('RP2016'!AF1797,PDC!I:I,0),MATCH(PDC!$K$1,PDC!$I$1:$L$1,0))</f>
        <v>Clergé, religieux</v>
      </c>
      <c r="AE1797" t="s">
        <v>199</v>
      </c>
      <c r="AF1797" t="s">
        <v>292</v>
      </c>
      <c r="AG1797" t="s">
        <v>189</v>
      </c>
      <c r="AH1797" s="58">
        <v>37.092899326076001</v>
      </c>
      <c r="AI1797">
        <f t="shared" ref="AI1797:AI1860" si="330">IF(AH1797&lt;5,"(s)",AH1797)</f>
        <v>37.092899326076001</v>
      </c>
      <c r="BE1797" t="str">
        <f t="shared" ref="BE1797:BE1860" si="331">BI1797&amp;"_"&amp;BH1797&amp;"_TP"&amp;BG1797&amp;"_SEXE"&amp;BF1797</f>
        <v>8432_FZ_TPTotal Hommes_SEXE1</v>
      </c>
      <c r="BF1797">
        <v>1</v>
      </c>
      <c r="BG1797" s="77" t="s">
        <v>345</v>
      </c>
      <c r="BH1797" t="s">
        <v>216</v>
      </c>
      <c r="BI1797" t="s">
        <v>187</v>
      </c>
      <c r="BJ1797" s="61">
        <v>2143.31387508541</v>
      </c>
      <c r="BK1797" s="61">
        <f t="shared" ref="BK1797:BK1860" si="332">IF(BJ1797&lt;5,"(s)",BJ1797)</f>
        <v>2143.31387508541</v>
      </c>
    </row>
    <row r="1798" spans="1:63" x14ac:dyDescent="0.35">
      <c r="A1798" t="str">
        <f t="shared" si="328"/>
        <v>8422_Autres activités de services _1</v>
      </c>
      <c r="B1798" t="str">
        <f>INDEX(PDC!$F$1:$G$40,MATCH('RP2016'!C1798,PDC!F:F,0),MATCH(PDC!$G$1,PDC!$F$1:$G$1,0))</f>
        <v xml:space="preserve">Autres activités de services </v>
      </c>
      <c r="C1798" t="s">
        <v>234</v>
      </c>
      <c r="D1798" t="s">
        <v>163</v>
      </c>
      <c r="E1798" t="s">
        <v>199</v>
      </c>
      <c r="F1798" s="58">
        <v>181.92900846249401</v>
      </c>
      <c r="G1798">
        <f t="shared" si="327"/>
        <v>181.92900846249401</v>
      </c>
      <c r="AC1798" t="str">
        <f t="shared" si="329"/>
        <v>8433_Clergé, religieux_2</v>
      </c>
      <c r="AD1798" t="str">
        <f>INDEX(PDC!$I$1:$L$33,MATCH('RP2016'!AF1798,PDC!I:I,0),MATCH(PDC!$K$1,PDC!$I$1:$L$1,0))</f>
        <v>Clergé, religieux</v>
      </c>
      <c r="AE1798" t="s">
        <v>200</v>
      </c>
      <c r="AF1798" t="s">
        <v>292</v>
      </c>
      <c r="AG1798" t="s">
        <v>189</v>
      </c>
      <c r="AH1798" s="58">
        <v>19.918617614282599</v>
      </c>
      <c r="AI1798">
        <f t="shared" si="330"/>
        <v>19.918617614282599</v>
      </c>
      <c r="BE1798" t="str">
        <f t="shared" si="331"/>
        <v>8432_GZ_TPTotal Hommes_SEXE1</v>
      </c>
      <c r="BF1798">
        <v>1</v>
      </c>
      <c r="BG1798" s="77" t="s">
        <v>345</v>
      </c>
      <c r="BH1798" t="s">
        <v>217</v>
      </c>
      <c r="BI1798" t="s">
        <v>187</v>
      </c>
      <c r="BJ1798" s="61">
        <v>2618.5602484197798</v>
      </c>
      <c r="BK1798" s="61">
        <f t="shared" si="332"/>
        <v>2618.5602484197798</v>
      </c>
    </row>
    <row r="1799" spans="1:63" x14ac:dyDescent="0.35">
      <c r="A1799" t="str">
        <f t="shared" si="328"/>
        <v>8422_Autres activités de services _2</v>
      </c>
      <c r="B1799" t="str">
        <f>INDEX(PDC!$F$1:$G$40,MATCH('RP2016'!C1799,PDC!F:F,0),MATCH(PDC!$G$1,PDC!$F$1:$G$1,0))</f>
        <v xml:space="preserve">Autres activités de services </v>
      </c>
      <c r="C1799" t="s">
        <v>234</v>
      </c>
      <c r="D1799" t="s">
        <v>163</v>
      </c>
      <c r="E1799" t="s">
        <v>200</v>
      </c>
      <c r="F1799" s="58">
        <v>375.83445351189499</v>
      </c>
      <c r="G1799">
        <f t="shared" si="327"/>
        <v>375.83445351189499</v>
      </c>
      <c r="AC1799" t="str">
        <f t="shared" si="329"/>
        <v>8433_Professions intermédiaires administratives de la Fonction Publique_1</v>
      </c>
      <c r="AD1799" t="str">
        <f>INDEX(PDC!$I$1:$L$33,MATCH('RP2016'!AF1799,PDC!I:I,0),MATCH(PDC!$K$1,PDC!$I$1:$L$1,0))</f>
        <v>Professions intermédiaires administratives de la Fonction Publique</v>
      </c>
      <c r="AE1799" t="s">
        <v>199</v>
      </c>
      <c r="AF1799" t="s">
        <v>278</v>
      </c>
      <c r="AG1799" t="s">
        <v>189</v>
      </c>
      <c r="AH1799" s="58">
        <v>81.912463659316998</v>
      </c>
      <c r="AI1799">
        <f t="shared" si="330"/>
        <v>81.912463659316998</v>
      </c>
      <c r="BE1799" t="str">
        <f t="shared" si="331"/>
        <v>8432_HZ_TPTotal Hommes_SEXE1</v>
      </c>
      <c r="BF1799">
        <v>1</v>
      </c>
      <c r="BG1799" s="77" t="s">
        <v>345</v>
      </c>
      <c r="BH1799" t="s">
        <v>218</v>
      </c>
      <c r="BI1799" t="s">
        <v>187</v>
      </c>
      <c r="BJ1799" s="61">
        <v>1367.3091046070299</v>
      </c>
      <c r="BK1799" s="61">
        <f t="shared" si="332"/>
        <v>1367.3091046070299</v>
      </c>
    </row>
    <row r="1800" spans="1:63" x14ac:dyDescent="0.35">
      <c r="A1800" t="str">
        <f t="shared" si="328"/>
        <v>8422_Activités des ménages en tant qu'employeurs ; activités indifférenciées des ménages en tant que producteurs de biens et services pour usage propre_1</v>
      </c>
      <c r="B1800" t="str">
        <f>INDEX(PDC!$F$1:$G$40,MATCH('RP2016'!C1800,PDC!F:F,0),MATCH(PDC!$G$1,PDC!$F$1:$G$1,0))</f>
        <v>Activités des ménages en tant qu'employeurs ; activités indifférenciées des ménages en tant que producteurs de biens et services pour usage propre</v>
      </c>
      <c r="C1800" t="s">
        <v>235</v>
      </c>
      <c r="D1800" t="s">
        <v>163</v>
      </c>
      <c r="E1800" t="s">
        <v>199</v>
      </c>
      <c r="F1800" s="58">
        <v>13.7034871680724</v>
      </c>
      <c r="G1800">
        <f t="shared" si="327"/>
        <v>13.7034871680724</v>
      </c>
      <c r="AC1800" t="str">
        <f t="shared" si="329"/>
        <v>8433_Professions intermédiaires administratives de la Fonction Publique_2</v>
      </c>
      <c r="AD1800" t="str">
        <f>INDEX(PDC!$I$1:$L$33,MATCH('RP2016'!AF1800,PDC!I:I,0),MATCH(PDC!$K$1,PDC!$I$1:$L$1,0))</f>
        <v>Professions intermédiaires administratives de la Fonction Publique</v>
      </c>
      <c r="AE1800" t="s">
        <v>200</v>
      </c>
      <c r="AF1800" t="s">
        <v>278</v>
      </c>
      <c r="AG1800" t="s">
        <v>189</v>
      </c>
      <c r="AH1800" s="58">
        <v>142.90937968097401</v>
      </c>
      <c r="AI1800">
        <f t="shared" si="330"/>
        <v>142.90937968097401</v>
      </c>
      <c r="BE1800" t="str">
        <f t="shared" si="331"/>
        <v>8432_IZ_TPTotal Hommes_SEXE1</v>
      </c>
      <c r="BF1800">
        <v>1</v>
      </c>
      <c r="BG1800" s="77" t="s">
        <v>345</v>
      </c>
      <c r="BH1800" t="s">
        <v>219</v>
      </c>
      <c r="BI1800" t="s">
        <v>187</v>
      </c>
      <c r="BJ1800" s="61">
        <v>550.68096246246603</v>
      </c>
      <c r="BK1800" s="61">
        <f t="shared" si="332"/>
        <v>550.68096246246603</v>
      </c>
    </row>
    <row r="1801" spans="1:63" x14ac:dyDescent="0.35">
      <c r="A1801" t="str">
        <f t="shared" si="328"/>
        <v>8422_Activités des ménages en tant qu'employeurs ; activités indifférenciées des ménages en tant que producteurs de biens et services pour usage propre_2</v>
      </c>
      <c r="B1801" t="str">
        <f>INDEX(PDC!$F$1:$G$40,MATCH('RP2016'!C1801,PDC!F:F,0),MATCH(PDC!$G$1,PDC!$F$1:$G$1,0))</f>
        <v>Activités des ménages en tant qu'employeurs ; activités indifférenciées des ménages en tant que producteurs de biens et services pour usage propre</v>
      </c>
      <c r="C1801" t="s">
        <v>235</v>
      </c>
      <c r="D1801" t="s">
        <v>163</v>
      </c>
      <c r="E1801" t="s">
        <v>200</v>
      </c>
      <c r="F1801" s="58">
        <v>140.46850903227599</v>
      </c>
      <c r="G1801">
        <f t="shared" si="327"/>
        <v>140.46850903227599</v>
      </c>
      <c r="AC1801" t="str">
        <f t="shared" si="329"/>
        <v>8433_Professions intermédiaires administratives et commerciales des entreprises_1</v>
      </c>
      <c r="AD1801" t="str">
        <f>INDEX(PDC!$I$1:$L$33,MATCH('RP2016'!AF1801,PDC!I:I,0),MATCH(PDC!$K$1,PDC!$I$1:$L$1,0))</f>
        <v>Professions intermédiaires administratives et commerciales des entreprises</v>
      </c>
      <c r="AE1801" t="s">
        <v>199</v>
      </c>
      <c r="AF1801" t="s">
        <v>279</v>
      </c>
      <c r="AG1801" t="s">
        <v>189</v>
      </c>
      <c r="AH1801" s="58">
        <v>2160.01014822253</v>
      </c>
      <c r="AI1801">
        <f t="shared" si="330"/>
        <v>2160.01014822253</v>
      </c>
      <c r="BE1801" t="str">
        <f t="shared" si="331"/>
        <v>8432_JZ_TPTotal Hommes_SEXE1</v>
      </c>
      <c r="BF1801">
        <v>1</v>
      </c>
      <c r="BG1801" s="77" t="s">
        <v>345</v>
      </c>
      <c r="BH1801" t="s">
        <v>319</v>
      </c>
      <c r="BI1801" t="s">
        <v>187</v>
      </c>
      <c r="BJ1801" s="61">
        <v>168.45738727331499</v>
      </c>
      <c r="BK1801" s="61">
        <f t="shared" si="332"/>
        <v>168.45738727331499</v>
      </c>
    </row>
    <row r="1802" spans="1:63" x14ac:dyDescent="0.35">
      <c r="A1802" t="str">
        <f t="shared" si="328"/>
        <v>8422_Activités extra-territoriales_1</v>
      </c>
      <c r="B1802" t="str">
        <f>INDEX(PDC!$F$1:$G$40,MATCH('RP2016'!C1802,PDC!F:F,0),MATCH(PDC!$G$1,PDC!$F$1:$G$1,0))</f>
        <v>Activités extra-territoriales</v>
      </c>
      <c r="C1802" t="s">
        <v>237</v>
      </c>
      <c r="D1802" t="s">
        <v>163</v>
      </c>
      <c r="E1802" t="s">
        <v>199</v>
      </c>
      <c r="F1802" s="58">
        <v>5.0422705314009697</v>
      </c>
      <c r="G1802">
        <f t="shared" si="327"/>
        <v>5.0422705314009697</v>
      </c>
      <c r="AC1802" t="str">
        <f t="shared" si="329"/>
        <v>8433_Professions intermédiaires administratives et commerciales des entreprises_2</v>
      </c>
      <c r="AD1802" t="str">
        <f>INDEX(PDC!$I$1:$L$33,MATCH('RP2016'!AF1802,PDC!I:I,0),MATCH(PDC!$K$1,PDC!$I$1:$L$1,0))</f>
        <v>Professions intermédiaires administratives et commerciales des entreprises</v>
      </c>
      <c r="AE1802" t="s">
        <v>200</v>
      </c>
      <c r="AF1802" t="s">
        <v>279</v>
      </c>
      <c r="AG1802" t="s">
        <v>189</v>
      </c>
      <c r="AH1802" s="58">
        <v>3490.0202092433601</v>
      </c>
      <c r="AI1802">
        <f t="shared" si="330"/>
        <v>3490.0202092433601</v>
      </c>
      <c r="BE1802" t="str">
        <f t="shared" si="331"/>
        <v>8432_KZ_TPTotal Hommes_SEXE1</v>
      </c>
      <c r="BF1802">
        <v>1</v>
      </c>
      <c r="BG1802" s="77" t="s">
        <v>345</v>
      </c>
      <c r="BH1802" t="s">
        <v>223</v>
      </c>
      <c r="BI1802" t="s">
        <v>187</v>
      </c>
      <c r="BJ1802" s="61">
        <v>267.201298262308</v>
      </c>
      <c r="BK1802" s="61">
        <f t="shared" si="332"/>
        <v>267.201298262308</v>
      </c>
    </row>
    <row r="1803" spans="1:63" x14ac:dyDescent="0.35">
      <c r="A1803" t="str">
        <f t="shared" si="328"/>
        <v>8423_Agriculture, sylviculture et pêche_1</v>
      </c>
      <c r="B1803" t="str">
        <f>INDEX(PDC!$F$1:$G$40,MATCH('RP2016'!C1803,PDC!F:F,0),MATCH(PDC!$G$1,PDC!$F$1:$G$1,0))</f>
        <v>Agriculture, sylviculture et pêche</v>
      </c>
      <c r="C1803" t="s">
        <v>198</v>
      </c>
      <c r="D1803" t="s">
        <v>165</v>
      </c>
      <c r="E1803" t="s">
        <v>199</v>
      </c>
      <c r="F1803" s="58">
        <v>269.83863332616698</v>
      </c>
      <c r="G1803">
        <f t="shared" si="327"/>
        <v>269.83863332616698</v>
      </c>
      <c r="AC1803" t="str">
        <f t="shared" si="329"/>
        <v>8433_Techniciens_1</v>
      </c>
      <c r="AD1803" t="str">
        <f>INDEX(PDC!$I$1:$L$33,MATCH('RP2016'!AF1803,PDC!I:I,0),MATCH(PDC!$K$1,PDC!$I$1:$L$1,0))</f>
        <v>Techniciens</v>
      </c>
      <c r="AE1803" t="s">
        <v>199</v>
      </c>
      <c r="AF1803" t="s">
        <v>280</v>
      </c>
      <c r="AG1803" t="s">
        <v>189</v>
      </c>
      <c r="AH1803" s="58">
        <v>3269.2008360467198</v>
      </c>
      <c r="AI1803">
        <f t="shared" si="330"/>
        <v>3269.2008360467198</v>
      </c>
      <c r="BE1803" t="str">
        <f t="shared" si="331"/>
        <v>8432_LZ_TPTotal Hommes_SEXE1</v>
      </c>
      <c r="BF1803">
        <v>1</v>
      </c>
      <c r="BG1803" s="77" t="s">
        <v>345</v>
      </c>
      <c r="BH1803" t="s">
        <v>224</v>
      </c>
      <c r="BI1803" t="s">
        <v>187</v>
      </c>
      <c r="BJ1803" s="61">
        <v>138.83773015427701</v>
      </c>
      <c r="BK1803" s="61">
        <f t="shared" si="332"/>
        <v>138.83773015427701</v>
      </c>
    </row>
    <row r="1804" spans="1:63" x14ac:dyDescent="0.35">
      <c r="A1804" t="str">
        <f t="shared" si="328"/>
        <v>8423_Agriculture, sylviculture et pêche_2</v>
      </c>
      <c r="B1804" t="str">
        <f>INDEX(PDC!$F$1:$G$40,MATCH('RP2016'!C1804,PDC!F:F,0),MATCH(PDC!$G$1,PDC!$F$1:$G$1,0))</f>
        <v>Agriculture, sylviculture et pêche</v>
      </c>
      <c r="C1804" t="s">
        <v>198</v>
      </c>
      <c r="D1804" t="s">
        <v>165</v>
      </c>
      <c r="E1804" t="s">
        <v>200</v>
      </c>
      <c r="F1804" s="58">
        <v>104.91078132045099</v>
      </c>
      <c r="G1804">
        <f t="shared" si="327"/>
        <v>104.91078132045099</v>
      </c>
      <c r="AC1804" t="str">
        <f t="shared" si="329"/>
        <v>8433_Techniciens_2</v>
      </c>
      <c r="AD1804" t="str">
        <f>INDEX(PDC!$I$1:$L$33,MATCH('RP2016'!AF1804,PDC!I:I,0),MATCH(PDC!$K$1,PDC!$I$1:$L$1,0))</f>
        <v>Techniciens</v>
      </c>
      <c r="AE1804" t="s">
        <v>200</v>
      </c>
      <c r="AF1804" t="s">
        <v>280</v>
      </c>
      <c r="AG1804" t="s">
        <v>189</v>
      </c>
      <c r="AH1804" s="58">
        <v>661.24521652583906</v>
      </c>
      <c r="AI1804">
        <f t="shared" si="330"/>
        <v>661.24521652583906</v>
      </c>
      <c r="BE1804" t="str">
        <f t="shared" si="331"/>
        <v>8432_MN_TPTotal Hommes_SEXE1</v>
      </c>
      <c r="BF1804">
        <v>1</v>
      </c>
      <c r="BG1804" s="77" t="s">
        <v>345</v>
      </c>
      <c r="BH1804" t="s">
        <v>320</v>
      </c>
      <c r="BI1804" t="s">
        <v>187</v>
      </c>
      <c r="BJ1804" s="61">
        <v>1348.94467283565</v>
      </c>
      <c r="BK1804" s="61">
        <f t="shared" si="332"/>
        <v>1348.94467283565</v>
      </c>
    </row>
    <row r="1805" spans="1:63" x14ac:dyDescent="0.35">
      <c r="A1805" t="str">
        <f t="shared" si="328"/>
        <v>8423_Industries extractives _1</v>
      </c>
      <c r="B1805" t="str">
        <f>INDEX(PDC!$F$1:$G$40,MATCH('RP2016'!C1805,PDC!F:F,0),MATCH(PDC!$G$1,PDC!$F$1:$G$1,0))</f>
        <v xml:space="preserve">Industries extractives </v>
      </c>
      <c r="C1805" t="s">
        <v>201</v>
      </c>
      <c r="D1805" t="s">
        <v>165</v>
      </c>
      <c r="E1805" t="s">
        <v>199</v>
      </c>
      <c r="F1805" s="58">
        <v>18.097932738050201</v>
      </c>
      <c r="G1805">
        <f t="shared" si="327"/>
        <v>18.097932738050201</v>
      </c>
      <c r="AC1805" t="str">
        <f t="shared" si="329"/>
        <v>8433_Contremaîtres, agents de maîtrise_1</v>
      </c>
      <c r="AD1805" t="str">
        <f>INDEX(PDC!$I$1:$L$33,MATCH('RP2016'!AF1805,PDC!I:I,0),MATCH(PDC!$K$1,PDC!$I$1:$L$1,0))</f>
        <v>Contremaîtres, agents de maîtrise</v>
      </c>
      <c r="AE1805" t="s">
        <v>199</v>
      </c>
      <c r="AF1805" t="s">
        <v>281</v>
      </c>
      <c r="AG1805" t="s">
        <v>189</v>
      </c>
      <c r="AH1805" s="58">
        <v>1991.60139553607</v>
      </c>
      <c r="AI1805">
        <f t="shared" si="330"/>
        <v>1991.60139553607</v>
      </c>
      <c r="BE1805" t="str">
        <f t="shared" si="331"/>
        <v>8432_OQ_TPTotal Hommes_SEXE1</v>
      </c>
      <c r="BF1805">
        <v>1</v>
      </c>
      <c r="BG1805" s="77" t="s">
        <v>345</v>
      </c>
      <c r="BH1805" t="s">
        <v>321</v>
      </c>
      <c r="BI1805" t="s">
        <v>187</v>
      </c>
      <c r="BJ1805" s="61">
        <v>1824.92537148731</v>
      </c>
      <c r="BK1805" s="61">
        <f t="shared" si="332"/>
        <v>1824.92537148731</v>
      </c>
    </row>
    <row r="1806" spans="1:63" x14ac:dyDescent="0.35">
      <c r="A1806" t="str">
        <f t="shared" si="328"/>
        <v>8423_Industries extractives _2</v>
      </c>
      <c r="B1806" t="str">
        <f>INDEX(PDC!$F$1:$G$40,MATCH('RP2016'!C1806,PDC!F:F,0),MATCH(PDC!$G$1,PDC!$F$1:$G$1,0))</f>
        <v xml:space="preserve">Industries extractives </v>
      </c>
      <c r="C1806" t="s">
        <v>201</v>
      </c>
      <c r="D1806" t="s">
        <v>165</v>
      </c>
      <c r="E1806" t="s">
        <v>200</v>
      </c>
      <c r="F1806" s="58">
        <v>5.0449517000512403</v>
      </c>
      <c r="G1806">
        <f t="shared" si="327"/>
        <v>5.0449517000512403</v>
      </c>
      <c r="AC1806" t="str">
        <f t="shared" si="329"/>
        <v>8433_Contremaîtres, agents de maîtrise_2</v>
      </c>
      <c r="AD1806" t="str">
        <f>INDEX(PDC!$I$1:$L$33,MATCH('RP2016'!AF1806,PDC!I:I,0),MATCH(PDC!$K$1,PDC!$I$1:$L$1,0))</f>
        <v>Contremaîtres, agents de maîtrise</v>
      </c>
      <c r="AE1806" t="s">
        <v>200</v>
      </c>
      <c r="AF1806" t="s">
        <v>281</v>
      </c>
      <c r="AG1806" t="s">
        <v>189</v>
      </c>
      <c r="AH1806" s="58">
        <v>283.43253045354101</v>
      </c>
      <c r="AI1806">
        <f t="shared" si="330"/>
        <v>283.43253045354101</v>
      </c>
      <c r="BE1806" t="str">
        <f t="shared" si="331"/>
        <v>8432_RU_TPTotal Hommes_SEXE1</v>
      </c>
      <c r="BF1806">
        <v>1</v>
      </c>
      <c r="BG1806" s="77" t="s">
        <v>345</v>
      </c>
      <c r="BH1806" t="s">
        <v>322</v>
      </c>
      <c r="BI1806" t="s">
        <v>187</v>
      </c>
      <c r="BJ1806" s="61">
        <v>586.99193129054697</v>
      </c>
      <c r="BK1806" s="61">
        <f t="shared" si="332"/>
        <v>586.99193129054697</v>
      </c>
    </row>
    <row r="1807" spans="1:63" x14ac:dyDescent="0.35">
      <c r="A1807" t="str">
        <f t="shared" si="328"/>
        <v>8423_Fabrication de denrées alimentaires, de boissons et de produits à base de tabac_1</v>
      </c>
      <c r="B1807" t="str">
        <f>INDEX(PDC!$F$1:$G$40,MATCH('RP2016'!C1807,PDC!F:F,0),MATCH(PDC!$G$1,PDC!$F$1:$G$1,0))</f>
        <v>Fabrication de denrées alimentaires, de boissons et de produits à base de tabac</v>
      </c>
      <c r="C1807" t="s">
        <v>202</v>
      </c>
      <c r="D1807" t="s">
        <v>165</v>
      </c>
      <c r="E1807" t="s">
        <v>199</v>
      </c>
      <c r="F1807" s="58">
        <v>756.37393154715505</v>
      </c>
      <c r="G1807">
        <f t="shared" si="327"/>
        <v>756.37393154715505</v>
      </c>
      <c r="AC1807" t="str">
        <f t="shared" si="329"/>
        <v>8433_Employés civils et agents de service de la Fonction Publique_1</v>
      </c>
      <c r="AD1807" t="str">
        <f>INDEX(PDC!$I$1:$L$33,MATCH('RP2016'!AF1807,PDC!I:I,0),MATCH(PDC!$K$1,PDC!$I$1:$L$1,0))</f>
        <v>Employés civils et agents de service de la Fonction Publique</v>
      </c>
      <c r="AE1807" t="s">
        <v>199</v>
      </c>
      <c r="AF1807" t="s">
        <v>282</v>
      </c>
      <c r="AG1807" t="s">
        <v>189</v>
      </c>
      <c r="AH1807" s="58">
        <v>736.70262019964105</v>
      </c>
      <c r="AI1807">
        <f t="shared" si="330"/>
        <v>736.70262019964105</v>
      </c>
      <c r="BE1807" t="str">
        <f t="shared" si="331"/>
        <v>8433_AZ_TPTotal Hommes_SEXE1</v>
      </c>
      <c r="BF1807">
        <v>1</v>
      </c>
      <c r="BG1807" s="77" t="s">
        <v>345</v>
      </c>
      <c r="BH1807" t="s">
        <v>198</v>
      </c>
      <c r="BI1807" t="s">
        <v>189</v>
      </c>
      <c r="BJ1807" s="61">
        <v>677.05744933951496</v>
      </c>
      <c r="BK1807" s="61">
        <f t="shared" si="332"/>
        <v>677.05744933951496</v>
      </c>
    </row>
    <row r="1808" spans="1:63" x14ac:dyDescent="0.35">
      <c r="A1808" t="str">
        <f t="shared" si="328"/>
        <v>8423_Fabrication de denrées alimentaires, de boissons et de produits à base de tabac_2</v>
      </c>
      <c r="B1808" t="str">
        <f>INDEX(PDC!$F$1:$G$40,MATCH('RP2016'!C1808,PDC!F:F,0),MATCH(PDC!$G$1,PDC!$F$1:$G$1,0))</f>
        <v>Fabrication de denrées alimentaires, de boissons et de produits à base de tabac</v>
      </c>
      <c r="C1808" t="s">
        <v>202</v>
      </c>
      <c r="D1808" t="s">
        <v>165</v>
      </c>
      <c r="E1808" t="s">
        <v>200</v>
      </c>
      <c r="F1808" s="58">
        <v>404.07943697926601</v>
      </c>
      <c r="G1808">
        <f t="shared" si="327"/>
        <v>404.07943697926601</v>
      </c>
      <c r="AC1808" t="str">
        <f t="shared" si="329"/>
        <v>8433_Employés civils et agents de service de la Fonction Publique_2</v>
      </c>
      <c r="AD1808" t="str">
        <f>INDEX(PDC!$I$1:$L$33,MATCH('RP2016'!AF1808,PDC!I:I,0),MATCH(PDC!$K$1,PDC!$I$1:$L$1,0))</f>
        <v>Employés civils et agents de service de la Fonction Publique</v>
      </c>
      <c r="AE1808" t="s">
        <v>200</v>
      </c>
      <c r="AF1808" t="s">
        <v>282</v>
      </c>
      <c r="AG1808" t="s">
        <v>189</v>
      </c>
      <c r="AH1808" s="58">
        <v>3765.9187197286101</v>
      </c>
      <c r="AI1808">
        <f t="shared" si="330"/>
        <v>3765.9187197286101</v>
      </c>
      <c r="BE1808" t="str">
        <f t="shared" si="331"/>
        <v>8433_C1_TPTotal Hommes_SEXE1</v>
      </c>
      <c r="BF1808">
        <v>1</v>
      </c>
      <c r="BG1808" s="77" t="s">
        <v>345</v>
      </c>
      <c r="BH1808" t="s">
        <v>314</v>
      </c>
      <c r="BI1808" t="s">
        <v>189</v>
      </c>
      <c r="BJ1808" s="61">
        <v>1341.11811162704</v>
      </c>
      <c r="BK1808" s="61">
        <f t="shared" si="332"/>
        <v>1341.11811162704</v>
      </c>
    </row>
    <row r="1809" spans="1:63" x14ac:dyDescent="0.35">
      <c r="A1809" t="str">
        <f t="shared" si="328"/>
        <v>8423_Fabrication de textiles, industries de l'habillement, industrie du cuir et de la chaussure_1</v>
      </c>
      <c r="B1809" t="str">
        <f>INDEX(PDC!$F$1:$G$40,MATCH('RP2016'!C1809,PDC!F:F,0),MATCH(PDC!$G$1,PDC!$F$1:$G$1,0))</f>
        <v>Fabrication de textiles, industries de l'habillement, industrie du cuir et de la chaussure</v>
      </c>
      <c r="C1809" t="s">
        <v>203</v>
      </c>
      <c r="D1809" t="s">
        <v>165</v>
      </c>
      <c r="E1809" t="s">
        <v>199</v>
      </c>
      <c r="F1809" s="58">
        <v>7.9666927371001401</v>
      </c>
      <c r="G1809">
        <f t="shared" si="327"/>
        <v>7.9666927371001401</v>
      </c>
      <c r="AC1809" t="str">
        <f t="shared" si="329"/>
        <v>8433_Policiers et militaires_1</v>
      </c>
      <c r="AD1809" t="str">
        <f>INDEX(PDC!$I$1:$L$33,MATCH('RP2016'!AF1809,PDC!I:I,0),MATCH(PDC!$K$1,PDC!$I$1:$L$1,0))</f>
        <v>Policiers et militaires</v>
      </c>
      <c r="AE1809" t="s">
        <v>199</v>
      </c>
      <c r="AF1809" t="s">
        <v>283</v>
      </c>
      <c r="AG1809" t="s">
        <v>189</v>
      </c>
      <c r="AH1809" s="58">
        <v>391.77347640107098</v>
      </c>
      <c r="AI1809">
        <f t="shared" si="330"/>
        <v>391.77347640107098</v>
      </c>
      <c r="BE1809" t="str">
        <f t="shared" si="331"/>
        <v>8433_C2_TPTotal Hommes_SEXE1</v>
      </c>
      <c r="BF1809">
        <v>1</v>
      </c>
      <c r="BG1809" s="77" t="s">
        <v>345</v>
      </c>
      <c r="BH1809" t="s">
        <v>323</v>
      </c>
      <c r="BI1809" t="s">
        <v>189</v>
      </c>
      <c r="BJ1809" s="61">
        <v>10.137535668997501</v>
      </c>
      <c r="BK1809" s="61">
        <f t="shared" si="332"/>
        <v>10.137535668997501</v>
      </c>
    </row>
    <row r="1810" spans="1:63" x14ac:dyDescent="0.35">
      <c r="A1810" t="str">
        <f t="shared" si="328"/>
        <v>8423_Fabrication de textiles, industries de l'habillement, industrie du cuir et de la chaussure_2</v>
      </c>
      <c r="B1810" t="str">
        <f>INDEX(PDC!$F$1:$G$40,MATCH('RP2016'!C1810,PDC!F:F,0),MATCH(PDC!$G$1,PDC!$F$1:$G$1,0))</f>
        <v>Fabrication de textiles, industries de l'habillement, industrie du cuir et de la chaussure</v>
      </c>
      <c r="C1810" t="s">
        <v>203</v>
      </c>
      <c r="D1810" t="s">
        <v>165</v>
      </c>
      <c r="E1810" t="s">
        <v>200</v>
      </c>
      <c r="F1810" s="58">
        <v>31.175823256758299</v>
      </c>
      <c r="G1810">
        <f t="shared" si="327"/>
        <v>31.175823256758299</v>
      </c>
      <c r="AC1810" t="str">
        <f t="shared" si="329"/>
        <v>8433_Policiers et militaires_2</v>
      </c>
      <c r="AD1810" t="str">
        <f>INDEX(PDC!$I$1:$L$33,MATCH('RP2016'!AF1810,PDC!I:I,0),MATCH(PDC!$K$1,PDC!$I$1:$L$1,0))</f>
        <v>Policiers et militaires</v>
      </c>
      <c r="AE1810" t="s">
        <v>200</v>
      </c>
      <c r="AF1810" t="s">
        <v>283</v>
      </c>
      <c r="AG1810" t="s">
        <v>189</v>
      </c>
      <c r="AH1810" s="58">
        <v>83.683798334422093</v>
      </c>
      <c r="AI1810">
        <f t="shared" si="330"/>
        <v>83.683798334422093</v>
      </c>
      <c r="BE1810" t="str">
        <f t="shared" si="331"/>
        <v>8433_C3_TPTotal Hommes_SEXE1</v>
      </c>
      <c r="BF1810">
        <v>1</v>
      </c>
      <c r="BG1810" s="77" t="s">
        <v>345</v>
      </c>
      <c r="BH1810" t="s">
        <v>315</v>
      </c>
      <c r="BI1810" t="s">
        <v>189</v>
      </c>
      <c r="BJ1810" s="61">
        <v>812.58340885241796</v>
      </c>
      <c r="BK1810" s="61">
        <f t="shared" si="332"/>
        <v>812.58340885241796</v>
      </c>
    </row>
    <row r="1811" spans="1:63" x14ac:dyDescent="0.35">
      <c r="A1811" t="str">
        <f t="shared" si="328"/>
        <v>8423_Travail du bois, industries du papier et imprimerie _1</v>
      </c>
      <c r="B1811" t="str">
        <f>INDEX(PDC!$F$1:$G$40,MATCH('RP2016'!C1811,PDC!F:F,0),MATCH(PDC!$G$1,PDC!$F$1:$G$1,0))</f>
        <v xml:space="preserve">Travail du bois, industries du papier et imprimerie </v>
      </c>
      <c r="C1811" t="s">
        <v>204</v>
      </c>
      <c r="D1811" t="s">
        <v>165</v>
      </c>
      <c r="E1811" t="s">
        <v>199</v>
      </c>
      <c r="F1811" s="58">
        <v>220.318314383944</v>
      </c>
      <c r="G1811">
        <f t="shared" si="327"/>
        <v>220.318314383944</v>
      </c>
      <c r="AC1811" t="str">
        <f t="shared" si="329"/>
        <v>8433_Employés administratifs d'entreprise_1</v>
      </c>
      <c r="AD1811" t="str">
        <f>INDEX(PDC!$I$1:$L$33,MATCH('RP2016'!AF1811,PDC!I:I,0),MATCH(PDC!$K$1,PDC!$I$1:$L$1,0))</f>
        <v>Employés administratifs d'entreprise</v>
      </c>
      <c r="AE1811" t="s">
        <v>199</v>
      </c>
      <c r="AF1811" t="s">
        <v>284</v>
      </c>
      <c r="AG1811" t="s">
        <v>189</v>
      </c>
      <c r="AH1811" s="58">
        <v>652.15256770486201</v>
      </c>
      <c r="AI1811">
        <f t="shared" si="330"/>
        <v>652.15256770486201</v>
      </c>
      <c r="BE1811" t="str">
        <f t="shared" si="331"/>
        <v>8433_C4_TPTotal Hommes_SEXE1</v>
      </c>
      <c r="BF1811">
        <v>1</v>
      </c>
      <c r="BG1811" s="77" t="s">
        <v>345</v>
      </c>
      <c r="BH1811" t="s">
        <v>316</v>
      </c>
      <c r="BI1811" t="s">
        <v>189</v>
      </c>
      <c r="BJ1811" s="61">
        <v>2486.4457881090302</v>
      </c>
      <c r="BK1811" s="61">
        <f t="shared" si="332"/>
        <v>2486.4457881090302</v>
      </c>
    </row>
    <row r="1812" spans="1:63" x14ac:dyDescent="0.35">
      <c r="A1812" t="str">
        <f t="shared" si="328"/>
        <v>8423_Travail du bois, industries du papier et imprimerie _2</v>
      </c>
      <c r="B1812" t="str">
        <f>INDEX(PDC!$F$1:$G$40,MATCH('RP2016'!C1812,PDC!F:F,0),MATCH(PDC!$G$1,PDC!$F$1:$G$1,0))</f>
        <v xml:space="preserve">Travail du bois, industries du papier et imprimerie </v>
      </c>
      <c r="C1812" t="s">
        <v>204</v>
      </c>
      <c r="D1812" t="s">
        <v>165</v>
      </c>
      <c r="E1812" t="s">
        <v>200</v>
      </c>
      <c r="F1812" s="58">
        <v>63.804032121994098</v>
      </c>
      <c r="G1812">
        <f t="shared" si="327"/>
        <v>63.804032121994098</v>
      </c>
      <c r="AC1812" t="str">
        <f t="shared" si="329"/>
        <v>8433_Employés administratifs d'entreprise_2</v>
      </c>
      <c r="AD1812" t="str">
        <f>INDEX(PDC!$I$1:$L$33,MATCH('RP2016'!AF1812,PDC!I:I,0),MATCH(PDC!$K$1,PDC!$I$1:$L$1,0))</f>
        <v>Employés administratifs d'entreprise</v>
      </c>
      <c r="AE1812" t="s">
        <v>200</v>
      </c>
      <c r="AF1812" t="s">
        <v>284</v>
      </c>
      <c r="AG1812" t="s">
        <v>189</v>
      </c>
      <c r="AH1812" s="58">
        <v>3638.5207485147298</v>
      </c>
      <c r="AI1812">
        <f t="shared" si="330"/>
        <v>3638.5207485147298</v>
      </c>
      <c r="BE1812" t="str">
        <f t="shared" si="331"/>
        <v>8433_C5_TPTotal Hommes_SEXE1</v>
      </c>
      <c r="BF1812">
        <v>1</v>
      </c>
      <c r="BG1812" s="77" t="s">
        <v>345</v>
      </c>
      <c r="BH1812" t="s">
        <v>317</v>
      </c>
      <c r="BI1812" t="s">
        <v>189</v>
      </c>
      <c r="BJ1812" s="61">
        <v>6014.3300817218496</v>
      </c>
      <c r="BK1812" s="61">
        <f t="shared" si="332"/>
        <v>6014.3300817218496</v>
      </c>
    </row>
    <row r="1813" spans="1:63" x14ac:dyDescent="0.35">
      <c r="A1813" t="str">
        <f t="shared" si="328"/>
        <v>8423_Industrie chimique_1</v>
      </c>
      <c r="B1813" t="str">
        <f>INDEX(PDC!$F$1:$G$40,MATCH('RP2016'!C1813,PDC!F:F,0),MATCH(PDC!$G$1,PDC!$F$1:$G$1,0))</f>
        <v>Industrie chimique</v>
      </c>
      <c r="C1813" t="s">
        <v>205</v>
      </c>
      <c r="D1813" t="s">
        <v>165</v>
      </c>
      <c r="E1813" t="s">
        <v>199</v>
      </c>
      <c r="F1813" s="58">
        <v>235.53132777153499</v>
      </c>
      <c r="G1813">
        <f t="shared" si="327"/>
        <v>235.53132777153499</v>
      </c>
      <c r="AC1813" t="str">
        <f t="shared" si="329"/>
        <v>8433_Employés de commerce_1</v>
      </c>
      <c r="AD1813" t="str">
        <f>INDEX(PDC!$I$1:$L$33,MATCH('RP2016'!AF1813,PDC!I:I,0),MATCH(PDC!$K$1,PDC!$I$1:$L$1,0))</f>
        <v>Employés de commerce</v>
      </c>
      <c r="AE1813" t="s">
        <v>199</v>
      </c>
      <c r="AF1813" t="s">
        <v>285</v>
      </c>
      <c r="AG1813" t="s">
        <v>189</v>
      </c>
      <c r="AH1813" s="58">
        <v>785.04453116952197</v>
      </c>
      <c r="AI1813">
        <f t="shared" si="330"/>
        <v>785.04453116952197</v>
      </c>
      <c r="BE1813" t="str">
        <f t="shared" si="331"/>
        <v>8433_DE_TPTotal Hommes_SEXE1</v>
      </c>
      <c r="BF1813">
        <v>1</v>
      </c>
      <c r="BG1813" s="77" t="s">
        <v>345</v>
      </c>
      <c r="BH1813" t="s">
        <v>318</v>
      </c>
      <c r="BI1813" t="s">
        <v>189</v>
      </c>
      <c r="BJ1813" s="61">
        <v>1661.4473223631401</v>
      </c>
      <c r="BK1813" s="61">
        <f t="shared" si="332"/>
        <v>1661.4473223631401</v>
      </c>
    </row>
    <row r="1814" spans="1:63" x14ac:dyDescent="0.35">
      <c r="A1814" t="str">
        <f t="shared" si="328"/>
        <v>8423_Industrie chimique_2</v>
      </c>
      <c r="B1814" t="str">
        <f>INDEX(PDC!$F$1:$G$40,MATCH('RP2016'!C1814,PDC!F:F,0),MATCH(PDC!$G$1,PDC!$F$1:$G$1,0))</f>
        <v>Industrie chimique</v>
      </c>
      <c r="C1814" t="s">
        <v>205</v>
      </c>
      <c r="D1814" t="s">
        <v>165</v>
      </c>
      <c r="E1814" t="s">
        <v>200</v>
      </c>
      <c r="F1814" s="58">
        <v>29.651175518133101</v>
      </c>
      <c r="G1814">
        <f t="shared" si="327"/>
        <v>29.651175518133101</v>
      </c>
      <c r="AC1814" t="str">
        <f t="shared" si="329"/>
        <v>8433_Employés de commerce_2</v>
      </c>
      <c r="AD1814" t="str">
        <f>INDEX(PDC!$I$1:$L$33,MATCH('RP2016'!AF1814,PDC!I:I,0),MATCH(PDC!$K$1,PDC!$I$1:$L$1,0))</f>
        <v>Employés de commerce</v>
      </c>
      <c r="AE1814" t="s">
        <v>200</v>
      </c>
      <c r="AF1814" t="s">
        <v>285</v>
      </c>
      <c r="AG1814" t="s">
        <v>189</v>
      </c>
      <c r="AH1814" s="58">
        <v>2928.6151199484302</v>
      </c>
      <c r="AI1814">
        <f t="shared" si="330"/>
        <v>2928.6151199484302</v>
      </c>
      <c r="BE1814" t="str">
        <f t="shared" si="331"/>
        <v>8433_FZ_TPTotal Hommes_SEXE1</v>
      </c>
      <c r="BF1814">
        <v>1</v>
      </c>
      <c r="BG1814" s="77" t="s">
        <v>345</v>
      </c>
      <c r="BH1814" t="s">
        <v>216</v>
      </c>
      <c r="BI1814" t="s">
        <v>189</v>
      </c>
      <c r="BJ1814" s="61">
        <v>4772.1683602882604</v>
      </c>
      <c r="BK1814" s="61">
        <f t="shared" si="332"/>
        <v>4772.1683602882604</v>
      </c>
    </row>
    <row r="1815" spans="1:63" x14ac:dyDescent="0.35">
      <c r="A1815" t="str">
        <f t="shared" si="328"/>
        <v>8423_Industrie pharmaceutique_1</v>
      </c>
      <c r="B1815" t="str">
        <f>INDEX(PDC!$F$1:$G$40,MATCH('RP2016'!C1815,PDC!F:F,0),MATCH(PDC!$G$1,PDC!$F$1:$G$1,0))</f>
        <v>Industrie pharmaceutique</v>
      </c>
      <c r="C1815" t="s">
        <v>206</v>
      </c>
      <c r="D1815" t="s">
        <v>165</v>
      </c>
      <c r="E1815" t="s">
        <v>199</v>
      </c>
      <c r="F1815" s="58">
        <v>86.148550534888102</v>
      </c>
      <c r="G1815">
        <f t="shared" si="327"/>
        <v>86.148550534888102</v>
      </c>
      <c r="AC1815" t="str">
        <f t="shared" si="329"/>
        <v>8433_Personnels des services directs aux particuliers_1</v>
      </c>
      <c r="AD1815" t="str">
        <f>INDEX(PDC!$I$1:$L$33,MATCH('RP2016'!AF1815,PDC!I:I,0),MATCH(PDC!$K$1,PDC!$I$1:$L$1,0))</f>
        <v>Personnels des services directs aux particuliers</v>
      </c>
      <c r="AE1815" t="s">
        <v>199</v>
      </c>
      <c r="AF1815" t="s">
        <v>286</v>
      </c>
      <c r="AG1815" t="s">
        <v>189</v>
      </c>
      <c r="AH1815" s="58">
        <v>512.822449769233</v>
      </c>
      <c r="AI1815">
        <f t="shared" si="330"/>
        <v>512.822449769233</v>
      </c>
      <c r="BE1815" t="str">
        <f t="shared" si="331"/>
        <v>8433_GZ_TPTotal Hommes_SEXE1</v>
      </c>
      <c r="BF1815">
        <v>1</v>
      </c>
      <c r="BG1815" s="77" t="s">
        <v>345</v>
      </c>
      <c r="BH1815" t="s">
        <v>217</v>
      </c>
      <c r="BI1815" t="s">
        <v>189</v>
      </c>
      <c r="BJ1815" s="61">
        <v>4211.56471012564</v>
      </c>
      <c r="BK1815" s="61">
        <f t="shared" si="332"/>
        <v>4211.56471012564</v>
      </c>
    </row>
    <row r="1816" spans="1:63" x14ac:dyDescent="0.35">
      <c r="A1816" t="str">
        <f t="shared" si="328"/>
        <v>8423_Industrie pharmaceutique_2</v>
      </c>
      <c r="B1816" t="str">
        <f>INDEX(PDC!$F$1:$G$40,MATCH('RP2016'!C1816,PDC!F:F,0),MATCH(PDC!$G$1,PDC!$F$1:$G$1,0))</f>
        <v>Industrie pharmaceutique</v>
      </c>
      <c r="C1816" t="s">
        <v>206</v>
      </c>
      <c r="D1816" t="s">
        <v>165</v>
      </c>
      <c r="E1816" t="s">
        <v>200</v>
      </c>
      <c r="F1816" s="58">
        <v>70.979185365031299</v>
      </c>
      <c r="G1816">
        <f t="shared" ref="G1816:G1845" si="333">F1816</f>
        <v>70.979185365031299</v>
      </c>
      <c r="AC1816" t="str">
        <f t="shared" si="329"/>
        <v>8433_Personnels des services directs aux particuliers_2</v>
      </c>
      <c r="AD1816" t="str">
        <f>INDEX(PDC!$I$1:$L$33,MATCH('RP2016'!AF1816,PDC!I:I,0),MATCH(PDC!$K$1,PDC!$I$1:$L$1,0))</f>
        <v>Personnels des services directs aux particuliers</v>
      </c>
      <c r="AE1816" t="s">
        <v>200</v>
      </c>
      <c r="AF1816" t="s">
        <v>286</v>
      </c>
      <c r="AG1816" t="s">
        <v>189</v>
      </c>
      <c r="AH1816" s="58">
        <v>5013.8385023443698</v>
      </c>
      <c r="AI1816">
        <f t="shared" si="330"/>
        <v>5013.8385023443698</v>
      </c>
      <c r="BE1816" t="str">
        <f t="shared" si="331"/>
        <v>8433_HZ_TPTotal Hommes_SEXE1</v>
      </c>
      <c r="BF1816">
        <v>1</v>
      </c>
      <c r="BG1816" s="77" t="s">
        <v>345</v>
      </c>
      <c r="BH1816" t="s">
        <v>218</v>
      </c>
      <c r="BI1816" t="s">
        <v>189</v>
      </c>
      <c r="BJ1816" s="61">
        <v>2313.7449440179598</v>
      </c>
      <c r="BK1816" s="61">
        <f t="shared" si="332"/>
        <v>2313.7449440179598</v>
      </c>
    </row>
    <row r="1817" spans="1:63" x14ac:dyDescent="0.35">
      <c r="A1817" t="str">
        <f t="shared" si="328"/>
        <v>8423_Fabrication de produits en caoutchouc et en plastique ainsi que d'autres produits minéraux non métalliques_1</v>
      </c>
      <c r="B1817" t="str">
        <f>INDEX(PDC!$F$1:$G$40,MATCH('RP2016'!C1817,PDC!F:F,0),MATCH(PDC!$G$1,PDC!$F$1:$G$1,0))</f>
        <v>Fabrication de produits en caoutchouc et en plastique ainsi que d'autres produits minéraux non métalliques</v>
      </c>
      <c r="C1817" t="s">
        <v>207</v>
      </c>
      <c r="D1817" t="s">
        <v>165</v>
      </c>
      <c r="E1817" t="s">
        <v>199</v>
      </c>
      <c r="F1817" s="58">
        <v>1165.3512329570699</v>
      </c>
      <c r="G1817">
        <f t="shared" si="333"/>
        <v>1165.3512329570699</v>
      </c>
      <c r="AC1817" t="str">
        <f t="shared" si="329"/>
        <v>8433_Ouvriers qualifiés de type industriel_1</v>
      </c>
      <c r="AD1817" t="str">
        <f>INDEX(PDC!$I$1:$L$33,MATCH('RP2016'!AF1817,PDC!I:I,0),MATCH(PDC!$K$1,PDC!$I$1:$L$1,0))</f>
        <v>Ouvriers qualifiés de type industriel</v>
      </c>
      <c r="AE1817" t="s">
        <v>199</v>
      </c>
      <c r="AF1817" t="s">
        <v>287</v>
      </c>
      <c r="AG1817" t="s">
        <v>189</v>
      </c>
      <c r="AH1817" s="58">
        <v>4171.3930434065096</v>
      </c>
      <c r="AI1817">
        <f t="shared" si="330"/>
        <v>4171.3930434065096</v>
      </c>
      <c r="BE1817" t="str">
        <f t="shared" si="331"/>
        <v>8433_IZ_TPTotal Hommes_SEXE1</v>
      </c>
      <c r="BF1817">
        <v>1</v>
      </c>
      <c r="BG1817" s="77" t="s">
        <v>345</v>
      </c>
      <c r="BH1817" t="s">
        <v>219</v>
      </c>
      <c r="BI1817" t="s">
        <v>189</v>
      </c>
      <c r="BJ1817" s="61">
        <v>835.86188189599397</v>
      </c>
      <c r="BK1817" s="61">
        <f t="shared" si="332"/>
        <v>835.86188189599397</v>
      </c>
    </row>
    <row r="1818" spans="1:63" x14ac:dyDescent="0.35">
      <c r="A1818" t="str">
        <f t="shared" si="328"/>
        <v>8423_Fabrication de produits en caoutchouc et en plastique ainsi que d'autres produits minéraux non métalliques_2</v>
      </c>
      <c r="B1818" t="str">
        <f>INDEX(PDC!$F$1:$G$40,MATCH('RP2016'!C1818,PDC!F:F,0),MATCH(PDC!$G$1,PDC!$F$1:$G$1,0))</f>
        <v>Fabrication de produits en caoutchouc et en plastique ainsi que d'autres produits minéraux non métalliques</v>
      </c>
      <c r="C1818" t="s">
        <v>207</v>
      </c>
      <c r="D1818" t="s">
        <v>165</v>
      </c>
      <c r="E1818" t="s">
        <v>200</v>
      </c>
      <c r="F1818" s="58">
        <v>181.80460422256201</v>
      </c>
      <c r="G1818">
        <f t="shared" si="333"/>
        <v>181.80460422256201</v>
      </c>
      <c r="AC1818" t="str">
        <f t="shared" si="329"/>
        <v>8433_Ouvriers qualifiés de type industriel_2</v>
      </c>
      <c r="AD1818" t="str">
        <f>INDEX(PDC!$I$1:$L$33,MATCH('RP2016'!AF1818,PDC!I:I,0),MATCH(PDC!$K$1,PDC!$I$1:$L$1,0))</f>
        <v>Ouvriers qualifiés de type industriel</v>
      </c>
      <c r="AE1818" t="s">
        <v>200</v>
      </c>
      <c r="AF1818" t="s">
        <v>287</v>
      </c>
      <c r="AG1818" t="s">
        <v>189</v>
      </c>
      <c r="AH1818" s="58">
        <v>987.40423043874</v>
      </c>
      <c r="AI1818">
        <f t="shared" si="330"/>
        <v>987.40423043874</v>
      </c>
      <c r="BE1818" t="str">
        <f t="shared" si="331"/>
        <v>8433_JZ_TPTotal Hommes_SEXE1</v>
      </c>
      <c r="BF1818">
        <v>1</v>
      </c>
      <c r="BG1818" s="77" t="s">
        <v>345</v>
      </c>
      <c r="BH1818" t="s">
        <v>319</v>
      </c>
      <c r="BI1818" t="s">
        <v>189</v>
      </c>
      <c r="BJ1818" s="61">
        <v>369.24711050741001</v>
      </c>
      <c r="BK1818" s="61">
        <f t="shared" si="332"/>
        <v>369.24711050741001</v>
      </c>
    </row>
    <row r="1819" spans="1:63" x14ac:dyDescent="0.35">
      <c r="A1819" t="str">
        <f t="shared" si="328"/>
        <v>8423_Métallurgie et fabrication de produits métalliques à l'exception des machines et des équipements_1</v>
      </c>
      <c r="B1819" t="str">
        <f>INDEX(PDC!$F$1:$G$40,MATCH('RP2016'!C1819,PDC!F:F,0),MATCH(PDC!$G$1,PDC!$F$1:$G$1,0))</f>
        <v>Métallurgie et fabrication de produits métalliques à l'exception des machines et des équipements</v>
      </c>
      <c r="C1819" t="s">
        <v>208</v>
      </c>
      <c r="D1819" t="s">
        <v>165</v>
      </c>
      <c r="E1819" t="s">
        <v>199</v>
      </c>
      <c r="F1819" s="58">
        <v>1383.9197979507301</v>
      </c>
      <c r="G1819">
        <f t="shared" si="333"/>
        <v>1383.9197979507301</v>
      </c>
      <c r="AC1819" t="str">
        <f t="shared" si="329"/>
        <v>8433_Ouvriers qualifiés de type artisanal_1</v>
      </c>
      <c r="AD1819" t="str">
        <f>INDEX(PDC!$I$1:$L$33,MATCH('RP2016'!AF1819,PDC!I:I,0),MATCH(PDC!$K$1,PDC!$I$1:$L$1,0))</f>
        <v>Ouvriers qualifiés de type artisanal</v>
      </c>
      <c r="AE1819" t="s">
        <v>199</v>
      </c>
      <c r="AF1819" t="s">
        <v>107</v>
      </c>
      <c r="AG1819" t="s">
        <v>189</v>
      </c>
      <c r="AH1819" s="58">
        <v>3467.3277916779398</v>
      </c>
      <c r="AI1819">
        <f t="shared" si="330"/>
        <v>3467.3277916779398</v>
      </c>
      <c r="BE1819" t="str">
        <f t="shared" si="331"/>
        <v>8433_KZ_TPTotal Hommes_SEXE1</v>
      </c>
      <c r="BF1819">
        <v>1</v>
      </c>
      <c r="BG1819" s="77" t="s">
        <v>345</v>
      </c>
      <c r="BH1819" t="s">
        <v>223</v>
      </c>
      <c r="BI1819" t="s">
        <v>189</v>
      </c>
      <c r="BJ1819" s="61">
        <v>592.34377771958805</v>
      </c>
      <c r="BK1819" s="61">
        <f t="shared" si="332"/>
        <v>592.34377771958805</v>
      </c>
    </row>
    <row r="1820" spans="1:63" x14ac:dyDescent="0.35">
      <c r="A1820" t="str">
        <f t="shared" si="328"/>
        <v>8423_Métallurgie et fabrication de produits métalliques à l'exception des machines et des équipements_2</v>
      </c>
      <c r="B1820" t="str">
        <f>INDEX(PDC!$F$1:$G$40,MATCH('RP2016'!C1820,PDC!F:F,0),MATCH(PDC!$G$1,PDC!$F$1:$G$1,0))</f>
        <v>Métallurgie et fabrication de produits métalliques à l'exception des machines et des équipements</v>
      </c>
      <c r="C1820" t="s">
        <v>208</v>
      </c>
      <c r="D1820" t="s">
        <v>165</v>
      </c>
      <c r="E1820" t="s">
        <v>200</v>
      </c>
      <c r="F1820" s="58">
        <v>130.98298599015001</v>
      </c>
      <c r="G1820">
        <f t="shared" si="333"/>
        <v>130.98298599015001</v>
      </c>
      <c r="AC1820" t="str">
        <f t="shared" si="329"/>
        <v>8433_Ouvriers qualifiés de type artisanal_2</v>
      </c>
      <c r="AD1820" t="str">
        <f>INDEX(PDC!$I$1:$L$33,MATCH('RP2016'!AF1820,PDC!I:I,0),MATCH(PDC!$K$1,PDC!$I$1:$L$1,0))</f>
        <v>Ouvriers qualifiés de type artisanal</v>
      </c>
      <c r="AE1820" t="s">
        <v>200</v>
      </c>
      <c r="AF1820" t="s">
        <v>107</v>
      </c>
      <c r="AG1820" t="s">
        <v>189</v>
      </c>
      <c r="AH1820" s="58">
        <v>604.261384786078</v>
      </c>
      <c r="AI1820">
        <f t="shared" si="330"/>
        <v>604.261384786078</v>
      </c>
      <c r="BE1820" t="str">
        <f t="shared" si="331"/>
        <v>8433_LZ_TPTotal Hommes_SEXE1</v>
      </c>
      <c r="BF1820">
        <v>1</v>
      </c>
      <c r="BG1820" s="77" t="s">
        <v>345</v>
      </c>
      <c r="BH1820" t="s">
        <v>224</v>
      </c>
      <c r="BI1820" t="s">
        <v>189</v>
      </c>
      <c r="BJ1820" s="61">
        <v>197.29727090729801</v>
      </c>
      <c r="BK1820" s="61">
        <f t="shared" si="332"/>
        <v>197.29727090729801</v>
      </c>
    </row>
    <row r="1821" spans="1:63" x14ac:dyDescent="0.35">
      <c r="A1821" t="str">
        <f t="shared" si="328"/>
        <v>8423_Fabrication de produits informatiques, électroniques et optiques_1</v>
      </c>
      <c r="B1821" t="str">
        <f>INDEX(PDC!$F$1:$G$40,MATCH('RP2016'!C1821,PDC!F:F,0),MATCH(PDC!$G$1,PDC!$F$1:$G$1,0))</f>
        <v>Fabrication de produits informatiques, électroniques et optiques</v>
      </c>
      <c r="C1821" t="s">
        <v>209</v>
      </c>
      <c r="D1821" t="s">
        <v>165</v>
      </c>
      <c r="E1821" t="s">
        <v>199</v>
      </c>
      <c r="F1821" s="58">
        <v>729.529736655791</v>
      </c>
      <c r="G1821">
        <f t="shared" si="333"/>
        <v>729.529736655791</v>
      </c>
      <c r="AC1821" t="str">
        <f t="shared" si="329"/>
        <v>8433_Chauffeurs_1</v>
      </c>
      <c r="AD1821" t="str">
        <f>INDEX(PDC!$I$1:$L$33,MATCH('RP2016'!AF1821,PDC!I:I,0),MATCH(PDC!$K$1,PDC!$I$1:$L$1,0))</f>
        <v>Chauffeurs</v>
      </c>
      <c r="AE1821" t="s">
        <v>199</v>
      </c>
      <c r="AF1821" t="s">
        <v>288</v>
      </c>
      <c r="AG1821" t="s">
        <v>189</v>
      </c>
      <c r="AH1821" s="58">
        <v>1859.2356395060499</v>
      </c>
      <c r="AI1821">
        <f t="shared" si="330"/>
        <v>1859.2356395060499</v>
      </c>
      <c r="BE1821" t="str">
        <f t="shared" si="331"/>
        <v>8433_MN_TPTotal Hommes_SEXE1</v>
      </c>
      <c r="BF1821">
        <v>1</v>
      </c>
      <c r="BG1821" s="77" t="s">
        <v>345</v>
      </c>
      <c r="BH1821" t="s">
        <v>320</v>
      </c>
      <c r="BI1821" t="s">
        <v>189</v>
      </c>
      <c r="BJ1821" s="61">
        <v>3524.10586828122</v>
      </c>
      <c r="BK1821" s="61">
        <f t="shared" si="332"/>
        <v>3524.10586828122</v>
      </c>
    </row>
    <row r="1822" spans="1:63" x14ac:dyDescent="0.35">
      <c r="A1822" t="str">
        <f t="shared" si="328"/>
        <v>8423_Fabrication de produits informatiques, électroniques et optiques_2</v>
      </c>
      <c r="B1822" t="str">
        <f>INDEX(PDC!$F$1:$G$40,MATCH('RP2016'!C1822,PDC!F:F,0),MATCH(PDC!$G$1,PDC!$F$1:$G$1,0))</f>
        <v>Fabrication de produits informatiques, électroniques et optiques</v>
      </c>
      <c r="C1822" t="s">
        <v>209</v>
      </c>
      <c r="D1822" t="s">
        <v>165</v>
      </c>
      <c r="E1822" t="s">
        <v>200</v>
      </c>
      <c r="F1822" s="58">
        <v>342.973621534833</v>
      </c>
      <c r="G1822">
        <f t="shared" si="333"/>
        <v>342.973621534833</v>
      </c>
      <c r="AC1822" t="str">
        <f t="shared" si="329"/>
        <v>8433_Chauffeurs_2</v>
      </c>
      <c r="AD1822" t="str">
        <f>INDEX(PDC!$I$1:$L$33,MATCH('RP2016'!AF1822,PDC!I:I,0),MATCH(PDC!$K$1,PDC!$I$1:$L$1,0))</f>
        <v>Chauffeurs</v>
      </c>
      <c r="AE1822" t="s">
        <v>200</v>
      </c>
      <c r="AF1822" t="s">
        <v>288</v>
      </c>
      <c r="AG1822" t="s">
        <v>189</v>
      </c>
      <c r="AH1822" s="58">
        <v>229.928538720207</v>
      </c>
      <c r="AI1822">
        <f t="shared" si="330"/>
        <v>229.928538720207</v>
      </c>
      <c r="BE1822" t="str">
        <f t="shared" si="331"/>
        <v>8433_OQ_TPTotal Hommes_SEXE1</v>
      </c>
      <c r="BF1822">
        <v>1</v>
      </c>
      <c r="BG1822" s="77" t="s">
        <v>345</v>
      </c>
      <c r="BH1822" t="s">
        <v>321</v>
      </c>
      <c r="BI1822" t="s">
        <v>189</v>
      </c>
      <c r="BJ1822" s="61">
        <v>2687.7865143322201</v>
      </c>
      <c r="BK1822" s="61">
        <f t="shared" si="332"/>
        <v>2687.7865143322201</v>
      </c>
    </row>
    <row r="1823" spans="1:63" x14ac:dyDescent="0.35">
      <c r="A1823" t="str">
        <f t="shared" si="328"/>
        <v>8423_Fabrication d'équipements électriques_1</v>
      </c>
      <c r="B1823" t="str">
        <f>INDEX(PDC!$F$1:$G$40,MATCH('RP2016'!C1823,PDC!F:F,0),MATCH(PDC!$G$1,PDC!$F$1:$G$1,0))</f>
        <v>Fabrication d'équipements électriques</v>
      </c>
      <c r="C1823" t="s">
        <v>210</v>
      </c>
      <c r="D1823" t="s">
        <v>165</v>
      </c>
      <c r="E1823" t="s">
        <v>199</v>
      </c>
      <c r="F1823" s="58">
        <v>32.345884344402599</v>
      </c>
      <c r="G1823">
        <f t="shared" si="333"/>
        <v>32.345884344402599</v>
      </c>
      <c r="AC1823" t="str">
        <f t="shared" si="329"/>
        <v>8433_Ouvriers qualifiés de la manutention, du magasinage et du transport_1</v>
      </c>
      <c r="AD1823" t="str">
        <f>INDEX(PDC!$I$1:$L$33,MATCH('RP2016'!AF1823,PDC!I:I,0),MATCH(PDC!$K$1,PDC!$I$1:$L$1,0))</f>
        <v>Ouvriers qualifiés de la manutention, du magasinage et du transport</v>
      </c>
      <c r="AE1823" t="s">
        <v>199</v>
      </c>
      <c r="AF1823" t="s">
        <v>289</v>
      </c>
      <c r="AG1823" t="s">
        <v>189</v>
      </c>
      <c r="AH1823" s="58">
        <v>1375.15803361242</v>
      </c>
      <c r="AI1823">
        <f t="shared" si="330"/>
        <v>1375.15803361242</v>
      </c>
      <c r="BE1823" t="str">
        <f t="shared" si="331"/>
        <v>8433_RU_TPTotal Hommes_SEXE1</v>
      </c>
      <c r="BF1823">
        <v>1</v>
      </c>
      <c r="BG1823" s="77" t="s">
        <v>345</v>
      </c>
      <c r="BH1823" t="s">
        <v>322</v>
      </c>
      <c r="BI1823" t="s">
        <v>189</v>
      </c>
      <c r="BJ1823" s="61">
        <v>804.77137947012795</v>
      </c>
      <c r="BK1823" s="61">
        <f t="shared" si="332"/>
        <v>804.77137947012795</v>
      </c>
    </row>
    <row r="1824" spans="1:63" x14ac:dyDescent="0.35">
      <c r="A1824" t="str">
        <f t="shared" si="328"/>
        <v>8423_Fabrication d'équipements électriques_2</v>
      </c>
      <c r="B1824" t="str">
        <f>INDEX(PDC!$F$1:$G$40,MATCH('RP2016'!C1824,PDC!F:F,0),MATCH(PDC!$G$1,PDC!$F$1:$G$1,0))</f>
        <v>Fabrication d'équipements électriques</v>
      </c>
      <c r="C1824" t="s">
        <v>210</v>
      </c>
      <c r="D1824" t="s">
        <v>165</v>
      </c>
      <c r="E1824" t="s">
        <v>200</v>
      </c>
      <c r="F1824" s="58">
        <v>16.050723353226399</v>
      </c>
      <c r="G1824">
        <f t="shared" si="333"/>
        <v>16.050723353226399</v>
      </c>
      <c r="AC1824" t="str">
        <f t="shared" si="329"/>
        <v>8433_Ouvriers qualifiés de la manutention, du magasinage et du transport_2</v>
      </c>
      <c r="AD1824" t="str">
        <f>INDEX(PDC!$I$1:$L$33,MATCH('RP2016'!AF1824,PDC!I:I,0),MATCH(PDC!$K$1,PDC!$I$1:$L$1,0))</f>
        <v>Ouvriers qualifiés de la manutention, du magasinage et du transport</v>
      </c>
      <c r="AE1824" t="s">
        <v>200</v>
      </c>
      <c r="AF1824" t="s">
        <v>289</v>
      </c>
      <c r="AG1824" t="s">
        <v>189</v>
      </c>
      <c r="AH1824" s="58">
        <v>144.43326444075601</v>
      </c>
      <c r="AI1824">
        <f t="shared" si="330"/>
        <v>144.43326444075601</v>
      </c>
      <c r="BE1824" t="str">
        <f t="shared" si="331"/>
        <v>8434_AZ_TPTotal Hommes_SEXE1</v>
      </c>
      <c r="BF1824">
        <v>1</v>
      </c>
      <c r="BG1824" s="77" t="s">
        <v>345</v>
      </c>
      <c r="BH1824" t="s">
        <v>198</v>
      </c>
      <c r="BI1824" t="s">
        <v>191</v>
      </c>
      <c r="BJ1824" s="61">
        <v>512.746902934579</v>
      </c>
      <c r="BK1824" s="61">
        <f t="shared" si="332"/>
        <v>512.746902934579</v>
      </c>
    </row>
    <row r="1825" spans="1:63" x14ac:dyDescent="0.35">
      <c r="A1825" t="str">
        <f t="shared" si="328"/>
        <v>8423_Fabrication de machines et équipements n.c.a._1</v>
      </c>
      <c r="B1825" t="str">
        <f>INDEX(PDC!$F$1:$G$40,MATCH('RP2016'!C1825,PDC!F:F,0),MATCH(PDC!$G$1,PDC!$F$1:$G$1,0))</f>
        <v>Fabrication de machines et équipements n.c.a.</v>
      </c>
      <c r="C1825" t="s">
        <v>211</v>
      </c>
      <c r="D1825" t="s">
        <v>165</v>
      </c>
      <c r="E1825" t="s">
        <v>199</v>
      </c>
      <c r="F1825" s="58">
        <v>103.527222797786</v>
      </c>
      <c r="G1825">
        <f t="shared" si="333"/>
        <v>103.527222797786</v>
      </c>
      <c r="AC1825" t="str">
        <f t="shared" si="329"/>
        <v>8433_Ouvriers non qualifiés de type industriel_1</v>
      </c>
      <c r="AD1825" t="str">
        <f>INDEX(PDC!$I$1:$L$33,MATCH('RP2016'!AF1825,PDC!I:I,0),MATCH(PDC!$K$1,PDC!$I$1:$L$1,0))</f>
        <v>Ouvriers non qualifiés de type industriel</v>
      </c>
      <c r="AE1825" t="s">
        <v>199</v>
      </c>
      <c r="AF1825" t="s">
        <v>290</v>
      </c>
      <c r="AG1825" t="s">
        <v>189</v>
      </c>
      <c r="AH1825" s="58">
        <v>4281.3053380826796</v>
      </c>
      <c r="AI1825">
        <f t="shared" si="330"/>
        <v>4281.3053380826796</v>
      </c>
      <c r="BE1825" t="str">
        <f t="shared" si="331"/>
        <v>8434_C1_TPTotal Hommes_SEXE1</v>
      </c>
      <c r="BF1825">
        <v>1</v>
      </c>
      <c r="BG1825" s="77" t="s">
        <v>345</v>
      </c>
      <c r="BH1825" t="s">
        <v>314</v>
      </c>
      <c r="BI1825" t="s">
        <v>191</v>
      </c>
      <c r="BJ1825" s="61">
        <v>671.68602637220101</v>
      </c>
      <c r="BK1825" s="61">
        <f t="shared" si="332"/>
        <v>671.68602637220101</v>
      </c>
    </row>
    <row r="1826" spans="1:63" x14ac:dyDescent="0.35">
      <c r="A1826" t="str">
        <f t="shared" si="328"/>
        <v>8423_Fabrication de machines et équipements n.c.a._2</v>
      </c>
      <c r="B1826" t="str">
        <f>INDEX(PDC!$F$1:$G$40,MATCH('RP2016'!C1826,PDC!F:F,0),MATCH(PDC!$G$1,PDC!$F$1:$G$1,0))</f>
        <v>Fabrication de machines et équipements n.c.a.</v>
      </c>
      <c r="C1826" t="s">
        <v>211</v>
      </c>
      <c r="D1826" t="s">
        <v>165</v>
      </c>
      <c r="E1826" t="s">
        <v>200</v>
      </c>
      <c r="F1826" s="58">
        <v>7.8735915634286702</v>
      </c>
      <c r="G1826">
        <f t="shared" si="333"/>
        <v>7.8735915634286702</v>
      </c>
      <c r="AC1826" t="str">
        <f t="shared" si="329"/>
        <v>8433_Ouvriers non qualifiés de type industriel_2</v>
      </c>
      <c r="AD1826" t="str">
        <f>INDEX(PDC!$I$1:$L$33,MATCH('RP2016'!AF1826,PDC!I:I,0),MATCH(PDC!$K$1,PDC!$I$1:$L$1,0))</f>
        <v>Ouvriers non qualifiés de type industriel</v>
      </c>
      <c r="AE1826" t="s">
        <v>200</v>
      </c>
      <c r="AF1826" t="s">
        <v>290</v>
      </c>
      <c r="AG1826" t="s">
        <v>189</v>
      </c>
      <c r="AH1826" s="58">
        <v>1908.55306856521</v>
      </c>
      <c r="AI1826">
        <f t="shared" si="330"/>
        <v>1908.55306856521</v>
      </c>
      <c r="BE1826" t="str">
        <f t="shared" si="331"/>
        <v>8434_C2_TPTotal Hommes_SEXE1</v>
      </c>
      <c r="BF1826">
        <v>1</v>
      </c>
      <c r="BG1826" s="77" t="s">
        <v>345</v>
      </c>
      <c r="BH1826" t="s">
        <v>323</v>
      </c>
      <c r="BI1826" t="s">
        <v>191</v>
      </c>
      <c r="BJ1826" s="61">
        <v>11.2243513327494</v>
      </c>
      <c r="BK1826" s="61">
        <f t="shared" si="332"/>
        <v>11.2243513327494</v>
      </c>
    </row>
    <row r="1827" spans="1:63" x14ac:dyDescent="0.35">
      <c r="A1827" t="str">
        <f t="shared" si="328"/>
        <v>8423_Fabrication de matériels de transport_1</v>
      </c>
      <c r="B1827" t="str">
        <f>INDEX(PDC!$F$1:$G$40,MATCH('RP2016'!C1827,PDC!F:F,0),MATCH(PDC!$G$1,PDC!$F$1:$G$1,0))</f>
        <v>Fabrication de matériels de transport</v>
      </c>
      <c r="C1827" t="s">
        <v>212</v>
      </c>
      <c r="D1827" t="s">
        <v>165</v>
      </c>
      <c r="E1827" t="s">
        <v>199</v>
      </c>
      <c r="F1827" s="58">
        <v>69.428969433857901</v>
      </c>
      <c r="G1827">
        <f t="shared" si="333"/>
        <v>69.428969433857901</v>
      </c>
      <c r="AC1827" t="str">
        <f t="shared" si="329"/>
        <v>8433_Ouvriers non qualifiés de type artisanal_1</v>
      </c>
      <c r="AD1827" t="str">
        <f>INDEX(PDC!$I$1:$L$33,MATCH('RP2016'!AF1827,PDC!I:I,0),MATCH(PDC!$K$1,PDC!$I$1:$L$1,0))</f>
        <v>Ouvriers non qualifiés de type artisanal</v>
      </c>
      <c r="AE1827" t="s">
        <v>199</v>
      </c>
      <c r="AF1827" t="s">
        <v>291</v>
      </c>
      <c r="AG1827" t="s">
        <v>189</v>
      </c>
      <c r="AH1827" s="58">
        <v>2296.4575750150102</v>
      </c>
      <c r="AI1827">
        <f t="shared" si="330"/>
        <v>2296.4575750150102</v>
      </c>
      <c r="BE1827" t="str">
        <f t="shared" si="331"/>
        <v>8434_C3_TPTotal Hommes_SEXE1</v>
      </c>
      <c r="BF1827">
        <v>1</v>
      </c>
      <c r="BG1827" s="77" t="s">
        <v>345</v>
      </c>
      <c r="BH1827" t="s">
        <v>315</v>
      </c>
      <c r="BI1827" t="s">
        <v>191</v>
      </c>
      <c r="BJ1827" s="61">
        <v>1144.6644099170601</v>
      </c>
      <c r="BK1827" s="61">
        <f t="shared" si="332"/>
        <v>1144.6644099170601</v>
      </c>
    </row>
    <row r="1828" spans="1:63" x14ac:dyDescent="0.35">
      <c r="A1828" t="str">
        <f t="shared" si="328"/>
        <v>8423_Fabrication de matériels de transport_2</v>
      </c>
      <c r="B1828" t="str">
        <f>INDEX(PDC!$F$1:$G$40,MATCH('RP2016'!C1828,PDC!F:F,0),MATCH(PDC!$G$1,PDC!$F$1:$G$1,0))</f>
        <v>Fabrication de matériels de transport</v>
      </c>
      <c r="C1828" t="s">
        <v>212</v>
      </c>
      <c r="D1828" t="s">
        <v>165</v>
      </c>
      <c r="E1828" t="s">
        <v>200</v>
      </c>
      <c r="F1828" s="58">
        <v>37.6417554668379</v>
      </c>
      <c r="G1828">
        <f t="shared" si="333"/>
        <v>37.6417554668379</v>
      </c>
      <c r="AC1828" t="str">
        <f t="shared" si="329"/>
        <v>8433_Ouvriers non qualifiés de type artisanal_2</v>
      </c>
      <c r="AD1828" t="str">
        <f>INDEX(PDC!$I$1:$L$33,MATCH('RP2016'!AF1828,PDC!I:I,0),MATCH(PDC!$K$1,PDC!$I$1:$L$1,0))</f>
        <v>Ouvriers non qualifiés de type artisanal</v>
      </c>
      <c r="AE1828" t="s">
        <v>200</v>
      </c>
      <c r="AF1828" t="s">
        <v>291</v>
      </c>
      <c r="AG1828" t="s">
        <v>189</v>
      </c>
      <c r="AH1828" s="58">
        <v>838.83085839063801</v>
      </c>
      <c r="AI1828">
        <f t="shared" si="330"/>
        <v>838.83085839063801</v>
      </c>
      <c r="BE1828" t="str">
        <f t="shared" si="331"/>
        <v>8434_C4_TPTotal Hommes_SEXE1</v>
      </c>
      <c r="BF1828">
        <v>1</v>
      </c>
      <c r="BG1828" s="77" t="s">
        <v>345</v>
      </c>
      <c r="BH1828" t="s">
        <v>316</v>
      </c>
      <c r="BI1828" t="s">
        <v>191</v>
      </c>
      <c r="BJ1828" s="61">
        <v>287.24572066674</v>
      </c>
      <c r="BK1828" s="61">
        <f t="shared" si="332"/>
        <v>287.24572066674</v>
      </c>
    </row>
    <row r="1829" spans="1:63" x14ac:dyDescent="0.35">
      <c r="A1829" t="str">
        <f t="shared" si="328"/>
        <v>8423_Autres industries manufacturières ; réparation et installation de machines et d'équipements_1</v>
      </c>
      <c r="B1829" t="str">
        <f>INDEX(PDC!$F$1:$G$40,MATCH('RP2016'!C1829,PDC!F:F,0),MATCH(PDC!$G$1,PDC!$F$1:$G$1,0))</f>
        <v>Autres industries manufacturières ; réparation et installation de machines et d'équipements</v>
      </c>
      <c r="C1829" t="s">
        <v>213</v>
      </c>
      <c r="D1829" t="s">
        <v>165</v>
      </c>
      <c r="E1829" t="s">
        <v>199</v>
      </c>
      <c r="F1829" s="58">
        <v>269.97430842460801</v>
      </c>
      <c r="G1829">
        <f t="shared" si="333"/>
        <v>269.97430842460801</v>
      </c>
      <c r="AC1829" t="str">
        <f t="shared" si="329"/>
        <v>8433_Ouvriers agricoles_1</v>
      </c>
      <c r="AD1829" t="str">
        <f>INDEX(PDC!$I$1:$L$33,MATCH('RP2016'!AF1829,PDC!I:I,0),MATCH(PDC!$K$1,PDC!$I$1:$L$1,0))</f>
        <v>Ouvriers agricoles</v>
      </c>
      <c r="AE1829" t="s">
        <v>199</v>
      </c>
      <c r="AF1829" t="s">
        <v>109</v>
      </c>
      <c r="AG1829" t="s">
        <v>189</v>
      </c>
      <c r="AH1829" s="58">
        <v>565.47331892917703</v>
      </c>
      <c r="AI1829">
        <f t="shared" si="330"/>
        <v>565.47331892917703</v>
      </c>
      <c r="BE1829" t="str">
        <f t="shared" si="331"/>
        <v>8434_C5_TPTotal Hommes_SEXE1</v>
      </c>
      <c r="BF1829">
        <v>1</v>
      </c>
      <c r="BG1829" s="77" t="s">
        <v>345</v>
      </c>
      <c r="BH1829" t="s">
        <v>317</v>
      </c>
      <c r="BI1829" t="s">
        <v>191</v>
      </c>
      <c r="BJ1829" s="61">
        <v>4462.3650795564499</v>
      </c>
      <c r="BK1829" s="61">
        <f t="shared" si="332"/>
        <v>4462.3650795564499</v>
      </c>
    </row>
    <row r="1830" spans="1:63" x14ac:dyDescent="0.35">
      <c r="A1830" t="str">
        <f t="shared" si="328"/>
        <v>8423_Autres industries manufacturières ; réparation et installation de machines et d'équipements_2</v>
      </c>
      <c r="B1830" t="str">
        <f>INDEX(PDC!$F$1:$G$40,MATCH('RP2016'!C1830,PDC!F:F,0),MATCH(PDC!$G$1,PDC!$F$1:$G$1,0))</f>
        <v>Autres industries manufacturières ; réparation et installation de machines et d'équipements</v>
      </c>
      <c r="C1830" t="s">
        <v>213</v>
      </c>
      <c r="D1830" t="s">
        <v>165</v>
      </c>
      <c r="E1830" t="s">
        <v>200</v>
      </c>
      <c r="F1830" s="58">
        <v>62.557802992231103</v>
      </c>
      <c r="G1830">
        <f t="shared" si="333"/>
        <v>62.557802992231103</v>
      </c>
      <c r="AC1830" t="str">
        <f t="shared" si="329"/>
        <v>8433_Ouvriers agricoles_2</v>
      </c>
      <c r="AD1830" t="str">
        <f>INDEX(PDC!$I$1:$L$33,MATCH('RP2016'!AF1830,PDC!I:I,0),MATCH(PDC!$K$1,PDC!$I$1:$L$1,0))</f>
        <v>Ouvriers agricoles</v>
      </c>
      <c r="AE1830" t="s">
        <v>200</v>
      </c>
      <c r="AF1830" t="s">
        <v>109</v>
      </c>
      <c r="AG1830" t="s">
        <v>189</v>
      </c>
      <c r="AH1830" s="58">
        <v>281.943254953485</v>
      </c>
      <c r="AI1830">
        <f t="shared" si="330"/>
        <v>281.943254953485</v>
      </c>
      <c r="BE1830" t="str">
        <f t="shared" si="331"/>
        <v>8434_DE_TPTotal Hommes_SEXE1</v>
      </c>
      <c r="BF1830">
        <v>1</v>
      </c>
      <c r="BG1830" s="77" t="s">
        <v>345</v>
      </c>
      <c r="BH1830" t="s">
        <v>318</v>
      </c>
      <c r="BI1830" t="s">
        <v>191</v>
      </c>
      <c r="BJ1830" s="61">
        <v>441.370607092147</v>
      </c>
      <c r="BK1830" s="61">
        <f t="shared" si="332"/>
        <v>441.370607092147</v>
      </c>
    </row>
    <row r="1831" spans="1:63" x14ac:dyDescent="0.35">
      <c r="A1831" t="str">
        <f t="shared" si="328"/>
        <v>8423_Production et distribution d'électricité, de gaz, de vapeur et d'air conditionné_1</v>
      </c>
      <c r="B1831" t="str">
        <f>INDEX(PDC!$F$1:$G$40,MATCH('RP2016'!C1831,PDC!F:F,0),MATCH(PDC!$G$1,PDC!$F$1:$G$1,0))</f>
        <v>Production et distribution d'électricité, de gaz, de vapeur et d'air conditionné</v>
      </c>
      <c r="C1831" t="s">
        <v>214</v>
      </c>
      <c r="D1831" t="s">
        <v>165</v>
      </c>
      <c r="E1831" t="s">
        <v>199</v>
      </c>
      <c r="F1831" s="58">
        <v>215.474492591413</v>
      </c>
      <c r="G1831">
        <f t="shared" si="333"/>
        <v>215.474492591413</v>
      </c>
      <c r="AC1831" t="str">
        <f t="shared" si="329"/>
        <v>8434_Professions libérales*_1</v>
      </c>
      <c r="AD1831" t="str">
        <f>INDEX(PDC!$I$1:$L$33,MATCH('RP2016'!AF1831,PDC!I:I,0),MATCH(PDC!$K$1,PDC!$I$1:$L$1,0))</f>
        <v>Professions libérales*</v>
      </c>
      <c r="AE1831" t="s">
        <v>199</v>
      </c>
      <c r="AF1831" t="s">
        <v>273</v>
      </c>
      <c r="AG1831" t="s">
        <v>191</v>
      </c>
      <c r="AH1831" s="58">
        <v>22.477436795853901</v>
      </c>
      <c r="AI1831">
        <f t="shared" si="330"/>
        <v>22.477436795853901</v>
      </c>
      <c r="BE1831" t="str">
        <f t="shared" si="331"/>
        <v>8434_FZ_TPTotal Hommes_SEXE1</v>
      </c>
      <c r="BF1831">
        <v>1</v>
      </c>
      <c r="BG1831" s="77" t="s">
        <v>345</v>
      </c>
      <c r="BH1831" t="s">
        <v>216</v>
      </c>
      <c r="BI1831" t="s">
        <v>191</v>
      </c>
      <c r="BJ1831" s="61">
        <v>2892.3330862079401</v>
      </c>
      <c r="BK1831" s="61">
        <f t="shared" si="332"/>
        <v>2892.3330862079401</v>
      </c>
    </row>
    <row r="1832" spans="1:63" x14ac:dyDescent="0.35">
      <c r="A1832" t="str">
        <f t="shared" si="328"/>
        <v>8423_Production et distribution d'électricité, de gaz, de vapeur et d'air conditionné_2</v>
      </c>
      <c r="B1832" t="str">
        <f>INDEX(PDC!$F$1:$G$40,MATCH('RP2016'!C1832,PDC!F:F,0),MATCH(PDC!$G$1,PDC!$F$1:$G$1,0))</f>
        <v>Production et distribution d'électricité, de gaz, de vapeur et d'air conditionné</v>
      </c>
      <c r="C1832" t="s">
        <v>214</v>
      </c>
      <c r="D1832" t="s">
        <v>165</v>
      </c>
      <c r="E1832" t="s">
        <v>200</v>
      </c>
      <c r="F1832" s="58">
        <v>28.094293834729001</v>
      </c>
      <c r="G1832">
        <f t="shared" si="333"/>
        <v>28.094293834729001</v>
      </c>
      <c r="AC1832" t="str">
        <f t="shared" si="329"/>
        <v>8434_Professions libérales*_2</v>
      </c>
      <c r="AD1832" t="str">
        <f>INDEX(PDC!$I$1:$L$33,MATCH('RP2016'!AF1832,PDC!I:I,0),MATCH(PDC!$K$1,PDC!$I$1:$L$1,0))</f>
        <v>Professions libérales*</v>
      </c>
      <c r="AE1832" t="s">
        <v>200</v>
      </c>
      <c r="AF1832" t="s">
        <v>273</v>
      </c>
      <c r="AG1832" t="s">
        <v>191</v>
      </c>
      <c r="AH1832" s="58">
        <v>63.065853184124499</v>
      </c>
      <c r="AI1832">
        <f t="shared" si="330"/>
        <v>63.065853184124499</v>
      </c>
      <c r="BE1832" t="str">
        <f t="shared" si="331"/>
        <v>8434_GZ_TPTotal Hommes_SEXE1</v>
      </c>
      <c r="BF1832">
        <v>1</v>
      </c>
      <c r="BG1832" s="77" t="s">
        <v>345</v>
      </c>
      <c r="BH1832" t="s">
        <v>217</v>
      </c>
      <c r="BI1832" t="s">
        <v>191</v>
      </c>
      <c r="BJ1832" s="61">
        <v>3910.4591951346702</v>
      </c>
      <c r="BK1832" s="61">
        <f t="shared" si="332"/>
        <v>3910.4591951346702</v>
      </c>
    </row>
    <row r="1833" spans="1:63" x14ac:dyDescent="0.35">
      <c r="A1833" t="str">
        <f t="shared" si="328"/>
        <v>8423_Production et distribution d'eau ; assainissement, gestion des déchets et dépollution_1</v>
      </c>
      <c r="B1833" t="str">
        <f>INDEX(PDC!$F$1:$G$40,MATCH('RP2016'!C1833,PDC!F:F,0),MATCH(PDC!$G$1,PDC!$F$1:$G$1,0))</f>
        <v>Production et distribution d'eau ; assainissement, gestion des déchets et dépollution</v>
      </c>
      <c r="C1833" t="s">
        <v>215</v>
      </c>
      <c r="D1833" t="s">
        <v>165</v>
      </c>
      <c r="E1833" t="s">
        <v>199</v>
      </c>
      <c r="F1833" s="58">
        <v>219.49694474854201</v>
      </c>
      <c r="G1833">
        <f t="shared" si="333"/>
        <v>219.49694474854201</v>
      </c>
      <c r="AC1833" t="str">
        <f t="shared" si="329"/>
        <v>8434_Cadres de la fonction publique_1</v>
      </c>
      <c r="AD1833" t="str">
        <f>INDEX(PDC!$I$1:$L$33,MATCH('RP2016'!AF1833,PDC!I:I,0),MATCH(PDC!$K$1,PDC!$I$1:$L$1,0))</f>
        <v>Cadres de la fonction publique</v>
      </c>
      <c r="AE1833" t="s">
        <v>199</v>
      </c>
      <c r="AF1833" t="s">
        <v>274</v>
      </c>
      <c r="AG1833" t="s">
        <v>191</v>
      </c>
      <c r="AH1833" s="58">
        <v>67.510783090731607</v>
      </c>
      <c r="AI1833">
        <f t="shared" si="330"/>
        <v>67.510783090731607</v>
      </c>
      <c r="BE1833" t="str">
        <f t="shared" si="331"/>
        <v>8434_HZ_TPTotal Hommes_SEXE1</v>
      </c>
      <c r="BF1833">
        <v>1</v>
      </c>
      <c r="BG1833" s="77" t="s">
        <v>345</v>
      </c>
      <c r="BH1833" t="s">
        <v>218</v>
      </c>
      <c r="BI1833" t="s">
        <v>191</v>
      </c>
      <c r="BJ1833" s="61">
        <v>1803.03065536757</v>
      </c>
      <c r="BK1833" s="61">
        <f t="shared" si="332"/>
        <v>1803.03065536757</v>
      </c>
    </row>
    <row r="1834" spans="1:63" x14ac:dyDescent="0.35">
      <c r="A1834" t="str">
        <f t="shared" si="328"/>
        <v>8423_Production et distribution d'eau ; assainissement, gestion des déchets et dépollution_2</v>
      </c>
      <c r="B1834" t="str">
        <f>INDEX(PDC!$F$1:$G$40,MATCH('RP2016'!C1834,PDC!F:F,0),MATCH(PDC!$G$1,PDC!$F$1:$G$1,0))</f>
        <v>Production et distribution d'eau ; assainissement, gestion des déchets et dépollution</v>
      </c>
      <c r="C1834" t="s">
        <v>215</v>
      </c>
      <c r="D1834" t="s">
        <v>165</v>
      </c>
      <c r="E1834" t="s">
        <v>200</v>
      </c>
      <c r="F1834" s="58">
        <v>34.890988897360302</v>
      </c>
      <c r="G1834">
        <f t="shared" si="333"/>
        <v>34.890988897360302</v>
      </c>
      <c r="AC1834" t="str">
        <f t="shared" si="329"/>
        <v>8434_Cadres de la fonction publique_2</v>
      </c>
      <c r="AD1834" t="str">
        <f>INDEX(PDC!$I$1:$L$33,MATCH('RP2016'!AF1834,PDC!I:I,0),MATCH(PDC!$K$1,PDC!$I$1:$L$1,0))</f>
        <v>Cadres de la fonction publique</v>
      </c>
      <c r="AE1834" t="s">
        <v>200</v>
      </c>
      <c r="AF1834" t="s">
        <v>274</v>
      </c>
      <c r="AG1834" t="s">
        <v>191</v>
      </c>
      <c r="AH1834" s="58">
        <v>56.002568555302901</v>
      </c>
      <c r="AI1834">
        <f t="shared" si="330"/>
        <v>56.002568555302901</v>
      </c>
      <c r="BE1834" t="str">
        <f t="shared" si="331"/>
        <v>8434_IZ_TPTotal Hommes_SEXE1</v>
      </c>
      <c r="BF1834">
        <v>1</v>
      </c>
      <c r="BG1834" s="77" t="s">
        <v>345</v>
      </c>
      <c r="BH1834" t="s">
        <v>219</v>
      </c>
      <c r="BI1834" t="s">
        <v>191</v>
      </c>
      <c r="BJ1834" s="61">
        <v>704.84194065317104</v>
      </c>
      <c r="BK1834" s="61">
        <f t="shared" si="332"/>
        <v>704.84194065317104</v>
      </c>
    </row>
    <row r="1835" spans="1:63" x14ac:dyDescent="0.35">
      <c r="A1835" t="str">
        <f t="shared" si="328"/>
        <v>8423_Construction _1</v>
      </c>
      <c r="B1835" t="str">
        <f>INDEX(PDC!$F$1:$G$40,MATCH('RP2016'!C1835,PDC!F:F,0),MATCH(PDC!$G$1,PDC!$F$1:$G$1,0))</f>
        <v xml:space="preserve">Construction </v>
      </c>
      <c r="C1835" t="s">
        <v>216</v>
      </c>
      <c r="D1835" t="s">
        <v>165</v>
      </c>
      <c r="E1835" t="s">
        <v>199</v>
      </c>
      <c r="F1835" s="58">
        <v>1664.8449649747499</v>
      </c>
      <c r="G1835">
        <f t="shared" si="333"/>
        <v>1664.8449649747499</v>
      </c>
      <c r="AC1835" t="str">
        <f t="shared" si="329"/>
        <v>8434_Professeurs, professions scientifiques_1</v>
      </c>
      <c r="AD1835" t="str">
        <f>INDEX(PDC!$I$1:$L$33,MATCH('RP2016'!AF1835,PDC!I:I,0),MATCH(PDC!$K$1,PDC!$I$1:$L$1,0))</f>
        <v>Professeurs, professions scientifiques</v>
      </c>
      <c r="AE1835" t="s">
        <v>199</v>
      </c>
      <c r="AF1835" t="s">
        <v>275</v>
      </c>
      <c r="AG1835" t="s">
        <v>191</v>
      </c>
      <c r="AH1835" s="58">
        <v>104.452213307167</v>
      </c>
      <c r="AI1835">
        <f t="shared" si="330"/>
        <v>104.452213307167</v>
      </c>
      <c r="BE1835" t="str">
        <f t="shared" si="331"/>
        <v>8434_JZ_TPTotal Hommes_SEXE1</v>
      </c>
      <c r="BF1835">
        <v>1</v>
      </c>
      <c r="BG1835" s="77" t="s">
        <v>345</v>
      </c>
      <c r="BH1835" t="s">
        <v>319</v>
      </c>
      <c r="BI1835" t="s">
        <v>191</v>
      </c>
      <c r="BJ1835" s="61">
        <v>215.707515974318</v>
      </c>
      <c r="BK1835" s="61">
        <f t="shared" si="332"/>
        <v>215.707515974318</v>
      </c>
    </row>
    <row r="1836" spans="1:63" x14ac:dyDescent="0.35">
      <c r="A1836" t="str">
        <f t="shared" si="328"/>
        <v>8423_Construction _2</v>
      </c>
      <c r="B1836" t="str">
        <f>INDEX(PDC!$F$1:$G$40,MATCH('RP2016'!C1836,PDC!F:F,0),MATCH(PDC!$G$1,PDC!$F$1:$G$1,0))</f>
        <v xml:space="preserve">Construction </v>
      </c>
      <c r="C1836" t="s">
        <v>216</v>
      </c>
      <c r="D1836" t="s">
        <v>165</v>
      </c>
      <c r="E1836" t="s">
        <v>200</v>
      </c>
      <c r="F1836" s="58">
        <v>195.77536757826499</v>
      </c>
      <c r="G1836">
        <f t="shared" si="333"/>
        <v>195.77536757826499</v>
      </c>
      <c r="AC1836" t="str">
        <f t="shared" si="329"/>
        <v>8434_Professeurs, professions scientifiques_2</v>
      </c>
      <c r="AD1836" t="str">
        <f>INDEX(PDC!$I$1:$L$33,MATCH('RP2016'!AF1836,PDC!I:I,0),MATCH(PDC!$K$1,PDC!$I$1:$L$1,0))</f>
        <v>Professeurs, professions scientifiques</v>
      </c>
      <c r="AE1836" t="s">
        <v>200</v>
      </c>
      <c r="AF1836" t="s">
        <v>275</v>
      </c>
      <c r="AG1836" t="s">
        <v>191</v>
      </c>
      <c r="AH1836" s="58">
        <v>232.37034891392301</v>
      </c>
      <c r="AI1836">
        <f t="shared" si="330"/>
        <v>232.37034891392301</v>
      </c>
      <c r="BE1836" t="str">
        <f t="shared" si="331"/>
        <v>8434_KZ_TPTotal Hommes_SEXE1</v>
      </c>
      <c r="BF1836">
        <v>1</v>
      </c>
      <c r="BG1836" s="77" t="s">
        <v>345</v>
      </c>
      <c r="BH1836" t="s">
        <v>223</v>
      </c>
      <c r="BI1836" t="s">
        <v>191</v>
      </c>
      <c r="BJ1836" s="61">
        <v>396.33864100820898</v>
      </c>
      <c r="BK1836" s="61">
        <f t="shared" si="332"/>
        <v>396.33864100820898</v>
      </c>
    </row>
    <row r="1837" spans="1:63" x14ac:dyDescent="0.35">
      <c r="A1837" t="str">
        <f t="shared" si="328"/>
        <v>8423_Commerce ; réparation d'automobiles et de motocycles_1</v>
      </c>
      <c r="B1837" t="str">
        <f>INDEX(PDC!$F$1:$G$40,MATCH('RP2016'!C1837,PDC!F:F,0),MATCH(PDC!$G$1,PDC!$F$1:$G$1,0))</f>
        <v>Commerce ; réparation d'automobiles et de motocycles</v>
      </c>
      <c r="C1837" t="s">
        <v>217</v>
      </c>
      <c r="D1837" t="s">
        <v>165</v>
      </c>
      <c r="E1837" t="s">
        <v>199</v>
      </c>
      <c r="F1837" s="58">
        <v>2154.92583441222</v>
      </c>
      <c r="G1837">
        <f t="shared" si="333"/>
        <v>2154.92583441222</v>
      </c>
      <c r="AC1837" t="str">
        <f t="shared" si="329"/>
        <v>8434_Professions de l'information, des arts et des spectacles_1</v>
      </c>
      <c r="AD1837" t="str">
        <f>INDEX(PDC!$I$1:$L$33,MATCH('RP2016'!AF1837,PDC!I:I,0),MATCH(PDC!$K$1,PDC!$I$1:$L$1,0))</f>
        <v>Professions de l'information, des arts et des spectacles</v>
      </c>
      <c r="AE1837" t="s">
        <v>199</v>
      </c>
      <c r="AF1837" t="s">
        <v>276</v>
      </c>
      <c r="AG1837" t="s">
        <v>191</v>
      </c>
      <c r="AH1837" s="58">
        <v>79.738184367641793</v>
      </c>
      <c r="AI1837">
        <f t="shared" si="330"/>
        <v>79.738184367641793</v>
      </c>
      <c r="BE1837" t="str">
        <f t="shared" si="331"/>
        <v>8434_LZ_TPTotal Hommes_SEXE1</v>
      </c>
      <c r="BF1837">
        <v>1</v>
      </c>
      <c r="BG1837" s="77" t="s">
        <v>345</v>
      </c>
      <c r="BH1837" t="s">
        <v>224</v>
      </c>
      <c r="BI1837" t="s">
        <v>191</v>
      </c>
      <c r="BJ1837" s="61">
        <v>181.34819898750899</v>
      </c>
      <c r="BK1837" s="61">
        <f t="shared" si="332"/>
        <v>181.34819898750899</v>
      </c>
    </row>
    <row r="1838" spans="1:63" x14ac:dyDescent="0.35">
      <c r="A1838" t="str">
        <f t="shared" si="328"/>
        <v>8423_Commerce ; réparation d'automobiles et de motocycles_2</v>
      </c>
      <c r="B1838" t="str">
        <f>INDEX(PDC!$F$1:$G$40,MATCH('RP2016'!C1838,PDC!F:F,0),MATCH(PDC!$G$1,PDC!$F$1:$G$1,0))</f>
        <v>Commerce ; réparation d'automobiles et de motocycles</v>
      </c>
      <c r="C1838" t="s">
        <v>217</v>
      </c>
      <c r="D1838" t="s">
        <v>165</v>
      </c>
      <c r="E1838" t="s">
        <v>200</v>
      </c>
      <c r="F1838" s="58">
        <v>2468.9486978618002</v>
      </c>
      <c r="G1838">
        <f t="shared" si="333"/>
        <v>2468.9486978618002</v>
      </c>
      <c r="AC1838" t="str">
        <f t="shared" si="329"/>
        <v>8434_Professions de l'information, des arts et des spectacles_2</v>
      </c>
      <c r="AD1838" t="str">
        <f>INDEX(PDC!$I$1:$L$33,MATCH('RP2016'!AF1838,PDC!I:I,0),MATCH(PDC!$K$1,PDC!$I$1:$L$1,0))</f>
        <v>Professions de l'information, des arts et des spectacles</v>
      </c>
      <c r="AE1838" t="s">
        <v>200</v>
      </c>
      <c r="AF1838" t="s">
        <v>276</v>
      </c>
      <c r="AG1838" t="s">
        <v>191</v>
      </c>
      <c r="AH1838" s="58">
        <v>61.142682417624101</v>
      </c>
      <c r="AI1838">
        <f t="shared" si="330"/>
        <v>61.142682417624101</v>
      </c>
      <c r="BE1838" t="str">
        <f t="shared" si="331"/>
        <v>8434_MN_TPTotal Hommes_SEXE1</v>
      </c>
      <c r="BF1838">
        <v>1</v>
      </c>
      <c r="BG1838" s="77" t="s">
        <v>345</v>
      </c>
      <c r="BH1838" t="s">
        <v>320</v>
      </c>
      <c r="BI1838" t="s">
        <v>191</v>
      </c>
      <c r="BJ1838" s="61">
        <v>2718.1483343415398</v>
      </c>
      <c r="BK1838" s="61">
        <f t="shared" si="332"/>
        <v>2718.1483343415398</v>
      </c>
    </row>
    <row r="1839" spans="1:63" x14ac:dyDescent="0.35">
      <c r="A1839" t="str">
        <f t="shared" si="328"/>
        <v>8423_Transports et entreposage _1</v>
      </c>
      <c r="B1839" t="str">
        <f>INDEX(PDC!$F$1:$G$40,MATCH('RP2016'!C1839,PDC!F:F,0),MATCH(PDC!$G$1,PDC!$F$1:$G$1,0))</f>
        <v xml:space="preserve">Transports et entreposage </v>
      </c>
      <c r="C1839" t="s">
        <v>218</v>
      </c>
      <c r="D1839" t="s">
        <v>165</v>
      </c>
      <c r="E1839" t="s">
        <v>199</v>
      </c>
      <c r="F1839" s="58">
        <v>635.220984721793</v>
      </c>
      <c r="G1839">
        <f t="shared" si="333"/>
        <v>635.220984721793</v>
      </c>
      <c r="AC1839" t="str">
        <f t="shared" si="329"/>
        <v>8434_Cadres administratifs et commerciaux d'entreprise_1</v>
      </c>
      <c r="AD1839" t="str">
        <f>INDEX(PDC!$I$1:$L$33,MATCH('RP2016'!AF1839,PDC!I:I,0),MATCH(PDC!$K$1,PDC!$I$1:$L$1,0))</f>
        <v>Cadres administratifs et commerciaux d'entreprise</v>
      </c>
      <c r="AE1839" t="s">
        <v>199</v>
      </c>
      <c r="AF1839" t="s">
        <v>277</v>
      </c>
      <c r="AG1839" t="s">
        <v>191</v>
      </c>
      <c r="AH1839" s="58">
        <v>1120.6239938931201</v>
      </c>
      <c r="AI1839">
        <f t="shared" si="330"/>
        <v>1120.6239938931201</v>
      </c>
      <c r="BE1839" t="str">
        <f t="shared" si="331"/>
        <v>8434_OQ_TPTotal Hommes_SEXE1</v>
      </c>
      <c r="BF1839">
        <v>1</v>
      </c>
      <c r="BG1839" s="77" t="s">
        <v>345</v>
      </c>
      <c r="BH1839" t="s">
        <v>321</v>
      </c>
      <c r="BI1839" t="s">
        <v>191</v>
      </c>
      <c r="BJ1839" s="61">
        <v>1551.5103330652601</v>
      </c>
      <c r="BK1839" s="61">
        <f t="shared" si="332"/>
        <v>1551.5103330652601</v>
      </c>
    </row>
    <row r="1840" spans="1:63" x14ac:dyDescent="0.35">
      <c r="A1840" t="str">
        <f t="shared" si="328"/>
        <v>8423_Transports et entreposage _2</v>
      </c>
      <c r="B1840" t="str">
        <f>INDEX(PDC!$F$1:$G$40,MATCH('RP2016'!C1840,PDC!F:F,0),MATCH(PDC!$G$1,PDC!$F$1:$G$1,0))</f>
        <v xml:space="preserve">Transports et entreposage </v>
      </c>
      <c r="C1840" t="s">
        <v>218</v>
      </c>
      <c r="D1840" t="s">
        <v>165</v>
      </c>
      <c r="E1840" t="s">
        <v>200</v>
      </c>
      <c r="F1840" s="58">
        <v>295.85847376718903</v>
      </c>
      <c r="G1840">
        <f t="shared" si="333"/>
        <v>295.85847376718903</v>
      </c>
      <c r="AC1840" t="str">
        <f t="shared" si="329"/>
        <v>8434_Cadres administratifs et commerciaux d'entreprise_2</v>
      </c>
      <c r="AD1840" t="str">
        <f>INDEX(PDC!$I$1:$L$33,MATCH('RP2016'!AF1840,PDC!I:I,0),MATCH(PDC!$K$1,PDC!$I$1:$L$1,0))</f>
        <v>Cadres administratifs et commerciaux d'entreprise</v>
      </c>
      <c r="AE1840" t="s">
        <v>200</v>
      </c>
      <c r="AF1840" t="s">
        <v>277</v>
      </c>
      <c r="AG1840" t="s">
        <v>191</v>
      </c>
      <c r="AH1840" s="58">
        <v>857.44482628548303</v>
      </c>
      <c r="AI1840">
        <f t="shared" si="330"/>
        <v>857.44482628548303</v>
      </c>
      <c r="BE1840" t="str">
        <f t="shared" si="331"/>
        <v>8434_RU_TPTotal Hommes_SEXE1</v>
      </c>
      <c r="BF1840">
        <v>1</v>
      </c>
      <c r="BG1840" s="77" t="s">
        <v>345</v>
      </c>
      <c r="BH1840" t="s">
        <v>322</v>
      </c>
      <c r="BI1840" t="s">
        <v>191</v>
      </c>
      <c r="BJ1840" s="61">
        <v>544.43787436464197</v>
      </c>
      <c r="BK1840" s="61">
        <f t="shared" si="332"/>
        <v>544.43787436464197</v>
      </c>
    </row>
    <row r="1841" spans="1:63" x14ac:dyDescent="0.35">
      <c r="A1841" t="str">
        <f t="shared" si="328"/>
        <v>8423_Hébergement et restauration_1</v>
      </c>
      <c r="B1841" t="str">
        <f>INDEX(PDC!$F$1:$G$40,MATCH('RP2016'!C1841,PDC!F:F,0),MATCH(PDC!$G$1,PDC!$F$1:$G$1,0))</f>
        <v>Hébergement et restauration</v>
      </c>
      <c r="C1841" t="s">
        <v>219</v>
      </c>
      <c r="D1841" t="s">
        <v>165</v>
      </c>
      <c r="E1841" t="s">
        <v>199</v>
      </c>
      <c r="F1841" s="58">
        <v>452.54091341743703</v>
      </c>
      <c r="G1841">
        <f t="shared" si="333"/>
        <v>452.54091341743703</v>
      </c>
      <c r="AC1841" t="str">
        <f t="shared" si="329"/>
        <v>8434_Ingénieurs et cadres techniques d'entreprise_1</v>
      </c>
      <c r="AD1841" t="str">
        <f>INDEX(PDC!$I$1:$L$33,MATCH('RP2016'!AF1841,PDC!I:I,0),MATCH(PDC!$K$1,PDC!$I$1:$L$1,0))</f>
        <v>Ingénieurs et cadres techniques d'entreprise</v>
      </c>
      <c r="AE1841" t="s">
        <v>199</v>
      </c>
      <c r="AF1841" t="s">
        <v>101</v>
      </c>
      <c r="AG1841" t="s">
        <v>191</v>
      </c>
      <c r="AH1841" s="58">
        <v>1424.13502203967</v>
      </c>
      <c r="AI1841">
        <f t="shared" si="330"/>
        <v>1424.13502203967</v>
      </c>
      <c r="BE1841" t="str">
        <f t="shared" si="331"/>
        <v>8435_AZ_TPTotal Hommes_SEXE1</v>
      </c>
      <c r="BF1841">
        <v>1</v>
      </c>
      <c r="BG1841" s="77" t="s">
        <v>345</v>
      </c>
      <c r="BH1841" t="s">
        <v>198</v>
      </c>
      <c r="BI1841" t="s">
        <v>193</v>
      </c>
      <c r="BJ1841" s="61">
        <v>369.36650068465798</v>
      </c>
      <c r="BK1841" s="61">
        <f t="shared" si="332"/>
        <v>369.36650068465798</v>
      </c>
    </row>
    <row r="1842" spans="1:63" x14ac:dyDescent="0.35">
      <c r="A1842" t="str">
        <f t="shared" si="328"/>
        <v>8423_Hébergement et restauration_2</v>
      </c>
      <c r="B1842" t="str">
        <f>INDEX(PDC!$F$1:$G$40,MATCH('RP2016'!C1842,PDC!F:F,0),MATCH(PDC!$G$1,PDC!$F$1:$G$1,0))</f>
        <v>Hébergement et restauration</v>
      </c>
      <c r="C1842" t="s">
        <v>219</v>
      </c>
      <c r="D1842" t="s">
        <v>165</v>
      </c>
      <c r="E1842" t="s">
        <v>200</v>
      </c>
      <c r="F1842" s="58">
        <v>767.36252248802998</v>
      </c>
      <c r="G1842">
        <f t="shared" si="333"/>
        <v>767.36252248802998</v>
      </c>
      <c r="AC1842" t="str">
        <f t="shared" si="329"/>
        <v>8434_Ingénieurs et cadres techniques d'entreprise_2</v>
      </c>
      <c r="AD1842" t="str">
        <f>INDEX(PDC!$I$1:$L$33,MATCH('RP2016'!AF1842,PDC!I:I,0),MATCH(PDC!$K$1,PDC!$I$1:$L$1,0))</f>
        <v>Ingénieurs et cadres techniques d'entreprise</v>
      </c>
      <c r="AE1842" t="s">
        <v>200</v>
      </c>
      <c r="AF1842" t="s">
        <v>101</v>
      </c>
      <c r="AG1842" t="s">
        <v>191</v>
      </c>
      <c r="AH1842" s="58">
        <v>298.59481779179902</v>
      </c>
      <c r="AI1842">
        <f t="shared" si="330"/>
        <v>298.59481779179902</v>
      </c>
      <c r="BE1842" t="str">
        <f t="shared" si="331"/>
        <v>8435_C1_TPTotal Hommes_SEXE1</v>
      </c>
      <c r="BF1842">
        <v>1</v>
      </c>
      <c r="BG1842" s="77" t="s">
        <v>345</v>
      </c>
      <c r="BH1842" t="s">
        <v>314</v>
      </c>
      <c r="BI1842" t="s">
        <v>193</v>
      </c>
      <c r="BJ1842" s="61">
        <v>587.30028005993995</v>
      </c>
      <c r="BK1842" s="61">
        <f t="shared" si="332"/>
        <v>587.30028005993995</v>
      </c>
    </row>
    <row r="1843" spans="1:63" x14ac:dyDescent="0.35">
      <c r="A1843" t="str">
        <f t="shared" si="328"/>
        <v>8423_Edition, audiovisuel et diffusion_1</v>
      </c>
      <c r="B1843" t="str">
        <f>INDEX(PDC!$F$1:$G$40,MATCH('RP2016'!C1843,PDC!F:F,0),MATCH(PDC!$G$1,PDC!$F$1:$G$1,0))</f>
        <v>Edition, audiovisuel et diffusion</v>
      </c>
      <c r="C1843" t="s">
        <v>220</v>
      </c>
      <c r="D1843" t="s">
        <v>165</v>
      </c>
      <c r="E1843" t="s">
        <v>199</v>
      </c>
      <c r="F1843" s="58">
        <v>31.819817786999501</v>
      </c>
      <c r="G1843">
        <f t="shared" si="333"/>
        <v>31.819817786999501</v>
      </c>
      <c r="AC1843" t="str">
        <f t="shared" si="329"/>
        <v>8434_Professeurs des écoles, instituteurs et assimilés_1</v>
      </c>
      <c r="AD1843" t="str">
        <f>INDEX(PDC!$I$1:$L$33,MATCH('RP2016'!AF1843,PDC!I:I,0),MATCH(PDC!$K$1,PDC!$I$1:$L$1,0))</f>
        <v>Professeurs des écoles, instituteurs et assimilés</v>
      </c>
      <c r="AE1843" t="s">
        <v>199</v>
      </c>
      <c r="AF1843" t="s">
        <v>103</v>
      </c>
      <c r="AG1843" t="s">
        <v>191</v>
      </c>
      <c r="AH1843" s="58">
        <v>278.56635929691998</v>
      </c>
      <c r="AI1843">
        <f t="shared" si="330"/>
        <v>278.56635929691998</v>
      </c>
      <c r="BE1843" t="str">
        <f t="shared" si="331"/>
        <v>8435_C3_TPTotal Hommes_SEXE1</v>
      </c>
      <c r="BF1843">
        <v>1</v>
      </c>
      <c r="BG1843" s="77" t="s">
        <v>345</v>
      </c>
      <c r="BH1843" t="s">
        <v>315</v>
      </c>
      <c r="BI1843" t="s">
        <v>193</v>
      </c>
      <c r="BJ1843" s="61">
        <v>2091.8523781885101</v>
      </c>
      <c r="BK1843" s="61">
        <f t="shared" si="332"/>
        <v>2091.8523781885101</v>
      </c>
    </row>
    <row r="1844" spans="1:63" x14ac:dyDescent="0.35">
      <c r="A1844" t="str">
        <f t="shared" si="328"/>
        <v>8423_Edition, audiovisuel et diffusion_2</v>
      </c>
      <c r="B1844" t="str">
        <f>INDEX(PDC!$F$1:$G$40,MATCH('RP2016'!C1844,PDC!F:F,0),MATCH(PDC!$G$1,PDC!$F$1:$G$1,0))</f>
        <v>Edition, audiovisuel et diffusion</v>
      </c>
      <c r="C1844" t="s">
        <v>220</v>
      </c>
      <c r="D1844" t="s">
        <v>165</v>
      </c>
      <c r="E1844" t="s">
        <v>200</v>
      </c>
      <c r="F1844" s="58">
        <v>36.195574606723603</v>
      </c>
      <c r="G1844">
        <f t="shared" si="333"/>
        <v>36.195574606723603</v>
      </c>
      <c r="AC1844" t="str">
        <f t="shared" si="329"/>
        <v>8434_Professeurs des écoles, instituteurs et assimilés_2</v>
      </c>
      <c r="AD1844" t="str">
        <f>INDEX(PDC!$I$1:$L$33,MATCH('RP2016'!AF1844,PDC!I:I,0),MATCH(PDC!$K$1,PDC!$I$1:$L$1,0))</f>
        <v>Professeurs des écoles, instituteurs et assimilés</v>
      </c>
      <c r="AE1844" t="s">
        <v>200</v>
      </c>
      <c r="AF1844" t="s">
        <v>103</v>
      </c>
      <c r="AG1844" t="s">
        <v>191</v>
      </c>
      <c r="AH1844" s="58">
        <v>506.979684773195</v>
      </c>
      <c r="AI1844">
        <f t="shared" si="330"/>
        <v>506.979684773195</v>
      </c>
      <c r="BE1844" t="str">
        <f t="shared" si="331"/>
        <v>8435_C4_TPTotal Hommes_SEXE1</v>
      </c>
      <c r="BF1844">
        <v>1</v>
      </c>
      <c r="BG1844" s="77" t="s">
        <v>345</v>
      </c>
      <c r="BH1844" t="s">
        <v>316</v>
      </c>
      <c r="BI1844" t="s">
        <v>193</v>
      </c>
      <c r="BJ1844" s="61">
        <v>143.62764483474101</v>
      </c>
      <c r="BK1844" s="61">
        <f t="shared" si="332"/>
        <v>143.62764483474101</v>
      </c>
    </row>
    <row r="1845" spans="1:63" x14ac:dyDescent="0.35">
      <c r="A1845" t="str">
        <f t="shared" si="328"/>
        <v>8423_Télécommunications_1</v>
      </c>
      <c r="B1845" t="str">
        <f>INDEX(PDC!$F$1:$G$40,MATCH('RP2016'!C1845,PDC!F:F,0),MATCH(PDC!$G$1,PDC!$F$1:$G$1,0))</f>
        <v>Télécommunications</v>
      </c>
      <c r="C1845" t="s">
        <v>221</v>
      </c>
      <c r="D1845" t="s">
        <v>165</v>
      </c>
      <c r="E1845" t="s">
        <v>199</v>
      </c>
      <c r="F1845" s="58">
        <v>20.325872906690901</v>
      </c>
      <c r="G1845">
        <f t="shared" si="333"/>
        <v>20.325872906690901</v>
      </c>
      <c r="AC1845" t="str">
        <f t="shared" si="329"/>
        <v>8434_Professions intermédiaires de la santé et du travail social_1</v>
      </c>
      <c r="AD1845" t="str">
        <f>INDEX(PDC!$I$1:$L$33,MATCH('RP2016'!AF1845,PDC!I:I,0),MATCH(PDC!$K$1,PDC!$I$1:$L$1,0))</f>
        <v>Professions intermédiaires de la santé et du travail social</v>
      </c>
      <c r="AE1845" t="s">
        <v>199</v>
      </c>
      <c r="AF1845" t="s">
        <v>105</v>
      </c>
      <c r="AG1845" t="s">
        <v>191</v>
      </c>
      <c r="AH1845" s="58">
        <v>332.76671595439899</v>
      </c>
      <c r="AI1845">
        <f t="shared" si="330"/>
        <v>332.76671595439899</v>
      </c>
      <c r="BE1845" t="str">
        <f t="shared" si="331"/>
        <v>8435_C5_TPTotal Hommes_SEXE1</v>
      </c>
      <c r="BF1845">
        <v>1</v>
      </c>
      <c r="BG1845" s="77" t="s">
        <v>345</v>
      </c>
      <c r="BH1845" t="s">
        <v>317</v>
      </c>
      <c r="BI1845" t="s">
        <v>193</v>
      </c>
      <c r="BJ1845" s="61">
        <v>4631.3865273991796</v>
      </c>
      <c r="BK1845" s="61">
        <f t="shared" si="332"/>
        <v>4631.3865273991796</v>
      </c>
    </row>
    <row r="1846" spans="1:63" x14ac:dyDescent="0.35">
      <c r="A1846" t="str">
        <f t="shared" si="328"/>
        <v>8423_Activités informatiques et services d'information_1</v>
      </c>
      <c r="B1846" t="str">
        <f>INDEX(PDC!$F$1:$G$40,MATCH('RP2016'!C1846,PDC!F:F,0),MATCH(PDC!$G$1,PDC!$F$1:$G$1,0))</f>
        <v>Activités informatiques et services d'information</v>
      </c>
      <c r="C1846" t="s">
        <v>222</v>
      </c>
      <c r="D1846" t="s">
        <v>165</v>
      </c>
      <c r="E1846" t="s">
        <v>199</v>
      </c>
      <c r="F1846" s="58">
        <v>18.045379512486001</v>
      </c>
      <c r="G1846" t="s">
        <v>242</v>
      </c>
      <c r="AC1846" t="str">
        <f t="shared" si="329"/>
        <v>8434_Professions intermédiaires de la santé et du travail social_2</v>
      </c>
      <c r="AD1846" t="str">
        <f>INDEX(PDC!$I$1:$L$33,MATCH('RP2016'!AF1846,PDC!I:I,0),MATCH(PDC!$K$1,PDC!$I$1:$L$1,0))</f>
        <v>Professions intermédiaires de la santé et du travail social</v>
      </c>
      <c r="AE1846" t="s">
        <v>200</v>
      </c>
      <c r="AF1846" t="s">
        <v>105</v>
      </c>
      <c r="AG1846" t="s">
        <v>191</v>
      </c>
      <c r="AH1846" s="58">
        <v>1381.7714059790901</v>
      </c>
      <c r="AI1846">
        <f t="shared" si="330"/>
        <v>1381.7714059790901</v>
      </c>
      <c r="BE1846" t="str">
        <f t="shared" si="331"/>
        <v>8435_DE_TPTotal Hommes_SEXE1</v>
      </c>
      <c r="BF1846">
        <v>1</v>
      </c>
      <c r="BG1846" s="77" t="s">
        <v>345</v>
      </c>
      <c r="BH1846" t="s">
        <v>318</v>
      </c>
      <c r="BI1846" t="s">
        <v>193</v>
      </c>
      <c r="BJ1846" s="61">
        <v>418.05364436276398</v>
      </c>
      <c r="BK1846" s="61">
        <f t="shared" si="332"/>
        <v>418.05364436276398</v>
      </c>
    </row>
    <row r="1847" spans="1:63" x14ac:dyDescent="0.35">
      <c r="A1847" t="str">
        <f t="shared" si="328"/>
        <v>8423_Activités informatiques et services d'information_2</v>
      </c>
      <c r="B1847" t="str">
        <f>INDEX(PDC!$F$1:$G$40,MATCH('RP2016'!C1847,PDC!F:F,0),MATCH(PDC!$G$1,PDC!$F$1:$G$1,0))</f>
        <v>Activités informatiques et services d'information</v>
      </c>
      <c r="C1847" t="s">
        <v>222</v>
      </c>
      <c r="D1847" t="s">
        <v>165</v>
      </c>
      <c r="E1847" t="s">
        <v>200</v>
      </c>
      <c r="F1847" s="58">
        <v>1.07870181272511</v>
      </c>
      <c r="G1847" s="58" t="s">
        <v>242</v>
      </c>
      <c r="H1847" s="58"/>
      <c r="I1847" s="58"/>
      <c r="J1847" s="58"/>
      <c r="AC1847" t="str">
        <f t="shared" si="329"/>
        <v>8434_Clergé, religieux_1</v>
      </c>
      <c r="AD1847" t="str">
        <f>INDEX(PDC!$I$1:$L$33,MATCH('RP2016'!AF1847,PDC!I:I,0),MATCH(PDC!$K$1,PDC!$I$1:$L$1,0))</f>
        <v>Clergé, religieux</v>
      </c>
      <c r="AE1847" t="s">
        <v>199</v>
      </c>
      <c r="AF1847" t="s">
        <v>292</v>
      </c>
      <c r="AG1847" t="s">
        <v>191</v>
      </c>
      <c r="AH1847" s="58">
        <v>29.840866925596899</v>
      </c>
      <c r="AI1847">
        <f t="shared" si="330"/>
        <v>29.840866925596899</v>
      </c>
      <c r="BE1847" t="str">
        <f t="shared" si="331"/>
        <v>8435_FZ_TPTotal Hommes_SEXE1</v>
      </c>
      <c r="BF1847">
        <v>1</v>
      </c>
      <c r="BG1847" s="77" t="s">
        <v>345</v>
      </c>
      <c r="BH1847" t="s">
        <v>216</v>
      </c>
      <c r="BI1847" t="s">
        <v>193</v>
      </c>
      <c r="BJ1847" s="61">
        <v>3430.6999079145498</v>
      </c>
      <c r="BK1847" s="61">
        <f t="shared" si="332"/>
        <v>3430.6999079145498</v>
      </c>
    </row>
    <row r="1848" spans="1:63" x14ac:dyDescent="0.35">
      <c r="A1848" t="str">
        <f t="shared" si="328"/>
        <v>8423_Activités financières et d'assurance_1</v>
      </c>
      <c r="B1848" t="str">
        <f>INDEX(PDC!$F$1:$G$40,MATCH('RP2016'!C1848,PDC!F:F,0),MATCH(PDC!$G$1,PDC!$F$1:$G$1,0))</f>
        <v>Activités financières et d'assurance</v>
      </c>
      <c r="C1848" t="s">
        <v>223</v>
      </c>
      <c r="D1848" t="s">
        <v>165</v>
      </c>
      <c r="E1848" t="s">
        <v>199</v>
      </c>
      <c r="F1848" s="58">
        <v>225.96308566597301</v>
      </c>
      <c r="G1848">
        <f t="shared" ref="G1848:G1884" si="334">F1848</f>
        <v>225.96308566597301</v>
      </c>
      <c r="AC1848" t="str">
        <f t="shared" si="329"/>
        <v>8434_Clergé, religieux_2</v>
      </c>
      <c r="AD1848" t="str">
        <f>INDEX(PDC!$I$1:$L$33,MATCH('RP2016'!AF1848,PDC!I:I,0),MATCH(PDC!$K$1,PDC!$I$1:$L$1,0))</f>
        <v>Clergé, religieux</v>
      </c>
      <c r="AE1848" t="s">
        <v>200</v>
      </c>
      <c r="AF1848" t="s">
        <v>292</v>
      </c>
      <c r="AG1848" t="s">
        <v>191</v>
      </c>
      <c r="AH1848" s="58">
        <v>13.429587212772599</v>
      </c>
      <c r="AI1848">
        <f t="shared" si="330"/>
        <v>13.429587212772599</v>
      </c>
      <c r="BE1848" t="str">
        <f t="shared" si="331"/>
        <v>8435_GZ_TPTotal Hommes_SEXE1</v>
      </c>
      <c r="BF1848">
        <v>1</v>
      </c>
      <c r="BG1848" s="77" t="s">
        <v>345</v>
      </c>
      <c r="BH1848" t="s">
        <v>217</v>
      </c>
      <c r="BI1848" t="s">
        <v>193</v>
      </c>
      <c r="BJ1848" s="61">
        <v>3276.2376261844001</v>
      </c>
      <c r="BK1848" s="61">
        <f t="shared" si="332"/>
        <v>3276.2376261844001</v>
      </c>
    </row>
    <row r="1849" spans="1:63" x14ac:dyDescent="0.35">
      <c r="A1849" t="str">
        <f t="shared" si="328"/>
        <v>8423_Activités financières et d'assurance_2</v>
      </c>
      <c r="B1849" t="str">
        <f>INDEX(PDC!$F$1:$G$40,MATCH('RP2016'!C1849,PDC!F:F,0),MATCH(PDC!$G$1,PDC!$F$1:$G$1,0))</f>
        <v>Activités financières et d'assurance</v>
      </c>
      <c r="C1849" t="s">
        <v>223</v>
      </c>
      <c r="D1849" t="s">
        <v>165</v>
      </c>
      <c r="E1849" t="s">
        <v>200</v>
      </c>
      <c r="F1849" s="58">
        <v>505.378998606849</v>
      </c>
      <c r="G1849">
        <f t="shared" si="334"/>
        <v>505.378998606849</v>
      </c>
      <c r="AC1849" t="str">
        <f t="shared" si="329"/>
        <v>8434_Professions intermédiaires administratives de la Fonction Publique_1</v>
      </c>
      <c r="AD1849" t="str">
        <f>INDEX(PDC!$I$1:$L$33,MATCH('RP2016'!AF1849,PDC!I:I,0),MATCH(PDC!$K$1,PDC!$I$1:$L$1,0))</f>
        <v>Professions intermédiaires administratives de la Fonction Publique</v>
      </c>
      <c r="AE1849" t="s">
        <v>199</v>
      </c>
      <c r="AF1849" t="s">
        <v>278</v>
      </c>
      <c r="AG1849" t="s">
        <v>191</v>
      </c>
      <c r="AH1849" s="58">
        <v>32.9630776308219</v>
      </c>
      <c r="AI1849">
        <f t="shared" si="330"/>
        <v>32.9630776308219</v>
      </c>
      <c r="BE1849" t="str">
        <f t="shared" si="331"/>
        <v>8435_HZ_TPTotal Hommes_SEXE1</v>
      </c>
      <c r="BF1849">
        <v>1</v>
      </c>
      <c r="BG1849" s="77" t="s">
        <v>345</v>
      </c>
      <c r="BH1849" t="s">
        <v>218</v>
      </c>
      <c r="BI1849" t="s">
        <v>193</v>
      </c>
      <c r="BJ1849" s="61">
        <v>1402.77496752754</v>
      </c>
      <c r="BK1849" s="61">
        <f t="shared" si="332"/>
        <v>1402.77496752754</v>
      </c>
    </row>
    <row r="1850" spans="1:63" x14ac:dyDescent="0.35">
      <c r="A1850" t="str">
        <f t="shared" si="328"/>
        <v>8423_Activités immobilières_1</v>
      </c>
      <c r="B1850" t="str">
        <f>INDEX(PDC!$F$1:$G$40,MATCH('RP2016'!C1850,PDC!F:F,0),MATCH(PDC!$G$1,PDC!$F$1:$G$1,0))</f>
        <v>Activités immobilières</v>
      </c>
      <c r="C1850" t="s">
        <v>224</v>
      </c>
      <c r="D1850" t="s">
        <v>165</v>
      </c>
      <c r="E1850" t="s">
        <v>199</v>
      </c>
      <c r="F1850" s="58">
        <v>211.792130127261</v>
      </c>
      <c r="G1850">
        <f t="shared" si="334"/>
        <v>211.792130127261</v>
      </c>
      <c r="AC1850" t="str">
        <f t="shared" si="329"/>
        <v>8434_Professions intermédiaires administratives de la Fonction Publique_2</v>
      </c>
      <c r="AD1850" t="str">
        <f>INDEX(PDC!$I$1:$L$33,MATCH('RP2016'!AF1850,PDC!I:I,0),MATCH(PDC!$K$1,PDC!$I$1:$L$1,0))</f>
        <v>Professions intermédiaires administratives de la Fonction Publique</v>
      </c>
      <c r="AE1850" t="s">
        <v>200</v>
      </c>
      <c r="AF1850" t="s">
        <v>278</v>
      </c>
      <c r="AG1850" t="s">
        <v>191</v>
      </c>
      <c r="AH1850" s="58">
        <v>151.897990679342</v>
      </c>
      <c r="AI1850">
        <f t="shared" si="330"/>
        <v>151.897990679342</v>
      </c>
      <c r="BE1850" t="str">
        <f t="shared" si="331"/>
        <v>8435_IZ_TPTotal Hommes_SEXE1</v>
      </c>
      <c r="BF1850">
        <v>1</v>
      </c>
      <c r="BG1850" s="77" t="s">
        <v>345</v>
      </c>
      <c r="BH1850" t="s">
        <v>219</v>
      </c>
      <c r="BI1850" t="s">
        <v>193</v>
      </c>
      <c r="BJ1850" s="61">
        <v>480.86369816080401</v>
      </c>
      <c r="BK1850" s="61">
        <f t="shared" si="332"/>
        <v>480.86369816080401</v>
      </c>
    </row>
    <row r="1851" spans="1:63" x14ac:dyDescent="0.35">
      <c r="A1851" t="str">
        <f t="shared" si="328"/>
        <v>8423_Activités immobilières_2</v>
      </c>
      <c r="B1851" t="str">
        <f>INDEX(PDC!$F$1:$G$40,MATCH('RP2016'!C1851,PDC!F:F,0),MATCH(PDC!$G$1,PDC!$F$1:$G$1,0))</f>
        <v>Activités immobilières</v>
      </c>
      <c r="C1851" t="s">
        <v>224</v>
      </c>
      <c r="D1851" t="s">
        <v>165</v>
      </c>
      <c r="E1851" t="s">
        <v>200</v>
      </c>
      <c r="F1851" s="58">
        <v>217.98485200176199</v>
      </c>
      <c r="G1851">
        <f t="shared" si="334"/>
        <v>217.98485200176199</v>
      </c>
      <c r="AC1851" t="str">
        <f t="shared" si="329"/>
        <v>8434_Professions intermédiaires administratives et commerciales des entreprises_1</v>
      </c>
      <c r="AD1851" t="str">
        <f>INDEX(PDC!$I$1:$L$33,MATCH('RP2016'!AF1851,PDC!I:I,0),MATCH(PDC!$K$1,PDC!$I$1:$L$1,0))</f>
        <v>Professions intermédiaires administratives et commerciales des entreprises</v>
      </c>
      <c r="AE1851" t="s">
        <v>199</v>
      </c>
      <c r="AF1851" t="s">
        <v>279</v>
      </c>
      <c r="AG1851" t="s">
        <v>191</v>
      </c>
      <c r="AH1851" s="58">
        <v>1890.6617714061299</v>
      </c>
      <c r="AI1851">
        <f t="shared" si="330"/>
        <v>1890.6617714061299</v>
      </c>
      <c r="BE1851" t="str">
        <f t="shared" si="331"/>
        <v>8435_JZ_TPTotal Hommes_SEXE1</v>
      </c>
      <c r="BF1851">
        <v>1</v>
      </c>
      <c r="BG1851" s="77" t="s">
        <v>345</v>
      </c>
      <c r="BH1851" t="s">
        <v>319</v>
      </c>
      <c r="BI1851" t="s">
        <v>193</v>
      </c>
      <c r="BJ1851" s="61">
        <v>335.31923826215802</v>
      </c>
      <c r="BK1851" s="61">
        <f t="shared" si="332"/>
        <v>335.31923826215802</v>
      </c>
    </row>
    <row r="1852" spans="1:63" x14ac:dyDescent="0.35">
      <c r="A1852" t="str">
        <f t="shared" si="328"/>
        <v>8423_Activités juridiques, comptables, de gestion, d'architecture, d'ingénierie, de contrôle et d'analyses techniques_1</v>
      </c>
      <c r="B1852" t="str">
        <f>INDEX(PDC!$F$1:$G$40,MATCH('RP2016'!C1852,PDC!F:F,0),MATCH(PDC!$G$1,PDC!$F$1:$G$1,0))</f>
        <v>Activités juridiques, comptables, de gestion, d'architecture, d'ingénierie, de contrôle et d'analyses techniques</v>
      </c>
      <c r="C1852" t="s">
        <v>225</v>
      </c>
      <c r="D1852" t="s">
        <v>165</v>
      </c>
      <c r="E1852" t="s">
        <v>199</v>
      </c>
      <c r="F1852" s="58">
        <v>222.19667236380201</v>
      </c>
      <c r="G1852">
        <f t="shared" si="334"/>
        <v>222.19667236380201</v>
      </c>
      <c r="AC1852" t="str">
        <f t="shared" si="329"/>
        <v>8434_Professions intermédiaires administratives et commerciales des entreprises_2</v>
      </c>
      <c r="AD1852" t="str">
        <f>INDEX(PDC!$I$1:$L$33,MATCH('RP2016'!AF1852,PDC!I:I,0),MATCH(PDC!$K$1,PDC!$I$1:$L$1,0))</f>
        <v>Professions intermédiaires administratives et commerciales des entreprises</v>
      </c>
      <c r="AE1852" t="s">
        <v>200</v>
      </c>
      <c r="AF1852" t="s">
        <v>279</v>
      </c>
      <c r="AG1852" t="s">
        <v>191</v>
      </c>
      <c r="AH1852" s="58">
        <v>3002.7606600870899</v>
      </c>
      <c r="AI1852">
        <f t="shared" si="330"/>
        <v>3002.7606600870899</v>
      </c>
      <c r="BE1852" t="str">
        <f t="shared" si="331"/>
        <v>8435_KZ_TPTotal Hommes_SEXE1</v>
      </c>
      <c r="BF1852">
        <v>1</v>
      </c>
      <c r="BG1852" s="77" t="s">
        <v>345</v>
      </c>
      <c r="BH1852" t="s">
        <v>223</v>
      </c>
      <c r="BI1852" t="s">
        <v>193</v>
      </c>
      <c r="BJ1852" s="61">
        <v>285.83995349667299</v>
      </c>
      <c r="BK1852" s="61">
        <f t="shared" si="332"/>
        <v>285.83995349667299</v>
      </c>
    </row>
    <row r="1853" spans="1:63" x14ac:dyDescent="0.35">
      <c r="A1853" t="str">
        <f t="shared" si="328"/>
        <v>8423_Activités juridiques, comptables, de gestion, d'architecture, d'ingénierie, de contrôle et d'analyses techniques_2</v>
      </c>
      <c r="B1853" t="str">
        <f>INDEX(PDC!$F$1:$G$40,MATCH('RP2016'!C1853,PDC!F:F,0),MATCH(PDC!$G$1,PDC!$F$1:$G$1,0))</f>
        <v>Activités juridiques, comptables, de gestion, d'architecture, d'ingénierie, de contrôle et d'analyses techniques</v>
      </c>
      <c r="C1853" t="s">
        <v>225</v>
      </c>
      <c r="D1853" t="s">
        <v>165</v>
      </c>
      <c r="E1853" t="s">
        <v>200</v>
      </c>
      <c r="F1853" s="58">
        <v>306.64196302415598</v>
      </c>
      <c r="G1853">
        <f t="shared" si="334"/>
        <v>306.64196302415598</v>
      </c>
      <c r="AC1853" t="str">
        <f t="shared" si="329"/>
        <v>8434_Techniciens_1</v>
      </c>
      <c r="AD1853" t="str">
        <f>INDEX(PDC!$I$1:$L$33,MATCH('RP2016'!AF1853,PDC!I:I,0),MATCH(PDC!$K$1,PDC!$I$1:$L$1,0))</f>
        <v>Techniciens</v>
      </c>
      <c r="AE1853" t="s">
        <v>199</v>
      </c>
      <c r="AF1853" t="s">
        <v>280</v>
      </c>
      <c r="AG1853" t="s">
        <v>191</v>
      </c>
      <c r="AH1853" s="58">
        <v>2045.6394810102599</v>
      </c>
      <c r="AI1853">
        <f t="shared" si="330"/>
        <v>2045.6394810102599</v>
      </c>
      <c r="BE1853" t="str">
        <f t="shared" si="331"/>
        <v>8435_LZ_TPTotal Hommes_SEXE1</v>
      </c>
      <c r="BF1853">
        <v>1</v>
      </c>
      <c r="BG1853" s="77" t="s">
        <v>345</v>
      </c>
      <c r="BH1853" t="s">
        <v>224</v>
      </c>
      <c r="BI1853" t="s">
        <v>193</v>
      </c>
      <c r="BJ1853" s="61">
        <v>190.28983794621499</v>
      </c>
      <c r="BK1853" s="61">
        <f t="shared" si="332"/>
        <v>190.28983794621499</v>
      </c>
    </row>
    <row r="1854" spans="1:63" x14ac:dyDescent="0.35">
      <c r="A1854" t="str">
        <f t="shared" si="328"/>
        <v>8423_Recherche-développement scientifique_1</v>
      </c>
      <c r="B1854" t="str">
        <f>INDEX(PDC!$F$1:$G$40,MATCH('RP2016'!C1854,PDC!F:F,0),MATCH(PDC!$G$1,PDC!$F$1:$G$1,0))</f>
        <v>Recherche-développement scientifique</v>
      </c>
      <c r="C1854" t="s">
        <v>226</v>
      </c>
      <c r="D1854" t="s">
        <v>165</v>
      </c>
      <c r="E1854" t="s">
        <v>199</v>
      </c>
      <c r="F1854" s="58">
        <v>11.536997246281199</v>
      </c>
      <c r="G1854">
        <f t="shared" si="334"/>
        <v>11.536997246281199</v>
      </c>
      <c r="AC1854" t="str">
        <f t="shared" si="329"/>
        <v>8434_Techniciens_2</v>
      </c>
      <c r="AD1854" t="str">
        <f>INDEX(PDC!$I$1:$L$33,MATCH('RP2016'!AF1854,PDC!I:I,0),MATCH(PDC!$K$1,PDC!$I$1:$L$1,0))</f>
        <v>Techniciens</v>
      </c>
      <c r="AE1854" t="s">
        <v>200</v>
      </c>
      <c r="AF1854" t="s">
        <v>280</v>
      </c>
      <c r="AG1854" t="s">
        <v>191</v>
      </c>
      <c r="AH1854" s="58">
        <v>345.20728097925701</v>
      </c>
      <c r="AI1854">
        <f t="shared" si="330"/>
        <v>345.20728097925701</v>
      </c>
      <c r="BE1854" t="str">
        <f t="shared" si="331"/>
        <v>8435_MN_TPTotal Hommes_SEXE1</v>
      </c>
      <c r="BF1854">
        <v>1</v>
      </c>
      <c r="BG1854" s="77" t="s">
        <v>345</v>
      </c>
      <c r="BH1854" t="s">
        <v>320</v>
      </c>
      <c r="BI1854" t="s">
        <v>193</v>
      </c>
      <c r="BJ1854" s="61">
        <v>2381.3563268723501</v>
      </c>
      <c r="BK1854" s="61">
        <f t="shared" si="332"/>
        <v>2381.3563268723501</v>
      </c>
    </row>
    <row r="1855" spans="1:63" x14ac:dyDescent="0.35">
      <c r="A1855" t="str">
        <f t="shared" si="328"/>
        <v>8423_Recherche-développement scientifique_2</v>
      </c>
      <c r="B1855" t="str">
        <f>INDEX(PDC!$F$1:$G$40,MATCH('RP2016'!C1855,PDC!F:F,0),MATCH(PDC!$G$1,PDC!$F$1:$G$1,0))</f>
        <v>Recherche-développement scientifique</v>
      </c>
      <c r="C1855" t="s">
        <v>226</v>
      </c>
      <c r="D1855" t="s">
        <v>165</v>
      </c>
      <c r="E1855" t="s">
        <v>200</v>
      </c>
      <c r="F1855" s="58">
        <v>9.8986734299986399</v>
      </c>
      <c r="G1855">
        <f t="shared" si="334"/>
        <v>9.8986734299986399</v>
      </c>
      <c r="AC1855" t="str">
        <f t="shared" si="329"/>
        <v>8434_Contremaîtres, agents de maîtrise_1</v>
      </c>
      <c r="AD1855" t="str">
        <f>INDEX(PDC!$I$1:$L$33,MATCH('RP2016'!AF1855,PDC!I:I,0),MATCH(PDC!$K$1,PDC!$I$1:$L$1,0))</f>
        <v>Contremaîtres, agents de maîtrise</v>
      </c>
      <c r="AE1855" t="s">
        <v>199</v>
      </c>
      <c r="AF1855" t="s">
        <v>281</v>
      </c>
      <c r="AG1855" t="s">
        <v>191</v>
      </c>
      <c r="AH1855" s="58">
        <v>1148.54521152507</v>
      </c>
      <c r="AI1855">
        <f t="shared" si="330"/>
        <v>1148.54521152507</v>
      </c>
      <c r="BE1855" t="str">
        <f t="shared" si="331"/>
        <v>8435_OQ_TPTotal Hommes_SEXE1</v>
      </c>
      <c r="BF1855">
        <v>1</v>
      </c>
      <c r="BG1855" s="77" t="s">
        <v>345</v>
      </c>
      <c r="BH1855" t="s">
        <v>321</v>
      </c>
      <c r="BI1855" t="s">
        <v>193</v>
      </c>
      <c r="BJ1855" s="61">
        <v>1897.2992114892299</v>
      </c>
      <c r="BK1855" s="61">
        <f t="shared" si="332"/>
        <v>1897.2992114892299</v>
      </c>
    </row>
    <row r="1856" spans="1:63" x14ac:dyDescent="0.35">
      <c r="A1856" t="str">
        <f t="shared" si="328"/>
        <v>8423_Autres activités spécialisées, scientifiques et techniques_1</v>
      </c>
      <c r="B1856" t="str">
        <f>INDEX(PDC!$F$1:$G$40,MATCH('RP2016'!C1856,PDC!F:F,0),MATCH(PDC!$G$1,PDC!$F$1:$G$1,0))</f>
        <v>Autres activités spécialisées, scientifiques et techniques</v>
      </c>
      <c r="C1856" t="s">
        <v>227</v>
      </c>
      <c r="D1856" t="s">
        <v>165</v>
      </c>
      <c r="E1856" t="s">
        <v>199</v>
      </c>
      <c r="F1856" s="58">
        <v>52.287840428182797</v>
      </c>
      <c r="G1856">
        <f t="shared" si="334"/>
        <v>52.287840428182797</v>
      </c>
      <c r="AC1856" t="str">
        <f t="shared" si="329"/>
        <v>8434_Contremaîtres, agents de maîtrise_2</v>
      </c>
      <c r="AD1856" t="str">
        <f>INDEX(PDC!$I$1:$L$33,MATCH('RP2016'!AF1856,PDC!I:I,0),MATCH(PDC!$K$1,PDC!$I$1:$L$1,0))</f>
        <v>Contremaîtres, agents de maîtrise</v>
      </c>
      <c r="AE1856" t="s">
        <v>200</v>
      </c>
      <c r="AF1856" t="s">
        <v>281</v>
      </c>
      <c r="AG1856" t="s">
        <v>191</v>
      </c>
      <c r="AH1856" s="58">
        <v>191.75374273052799</v>
      </c>
      <c r="AI1856">
        <f t="shared" si="330"/>
        <v>191.75374273052799</v>
      </c>
      <c r="BE1856" t="str">
        <f t="shared" si="331"/>
        <v>8435_RU_TPTotal Hommes_SEXE1</v>
      </c>
      <c r="BF1856">
        <v>1</v>
      </c>
      <c r="BG1856" s="77" t="s">
        <v>345</v>
      </c>
      <c r="BH1856" t="s">
        <v>322</v>
      </c>
      <c r="BI1856" t="s">
        <v>193</v>
      </c>
      <c r="BJ1856" s="61">
        <v>589.43595334519898</v>
      </c>
      <c r="BK1856" s="61">
        <f t="shared" si="332"/>
        <v>589.43595334519898</v>
      </c>
    </row>
    <row r="1857" spans="1:63" x14ac:dyDescent="0.35">
      <c r="A1857" t="str">
        <f t="shared" si="328"/>
        <v>8423_Autres activités spécialisées, scientifiques et techniques_2</v>
      </c>
      <c r="B1857" t="str">
        <f>INDEX(PDC!$F$1:$G$40,MATCH('RP2016'!C1857,PDC!F:F,0),MATCH(PDC!$G$1,PDC!$F$1:$G$1,0))</f>
        <v>Autres activités spécialisées, scientifiques et techniques</v>
      </c>
      <c r="C1857" t="s">
        <v>227</v>
      </c>
      <c r="D1857" t="s">
        <v>165</v>
      </c>
      <c r="E1857" t="s">
        <v>200</v>
      </c>
      <c r="F1857" s="58">
        <v>104.14085686118101</v>
      </c>
      <c r="G1857">
        <f t="shared" si="334"/>
        <v>104.14085686118101</v>
      </c>
      <c r="AC1857" t="str">
        <f t="shared" si="329"/>
        <v>8434_Employés civils et agents de service de la Fonction Publique_1</v>
      </c>
      <c r="AD1857" t="str">
        <f>INDEX(PDC!$I$1:$L$33,MATCH('RP2016'!AF1857,PDC!I:I,0),MATCH(PDC!$K$1,PDC!$I$1:$L$1,0))</f>
        <v>Employés civils et agents de service de la Fonction Publique</v>
      </c>
      <c r="AE1857" t="s">
        <v>199</v>
      </c>
      <c r="AF1857" t="s">
        <v>282</v>
      </c>
      <c r="AG1857" t="s">
        <v>191</v>
      </c>
      <c r="AH1857" s="58">
        <v>333.74700343458102</v>
      </c>
      <c r="AI1857">
        <f t="shared" si="330"/>
        <v>333.74700343458102</v>
      </c>
      <c r="BE1857" t="str">
        <f t="shared" si="331"/>
        <v>0055_Tous secteurs_TP1_SEXE1</v>
      </c>
      <c r="BF1857">
        <v>1</v>
      </c>
      <c r="BG1857" t="s">
        <v>199</v>
      </c>
      <c r="BH1857" s="77" t="s">
        <v>78</v>
      </c>
      <c r="BI1857" t="s">
        <v>125</v>
      </c>
      <c r="BJ1857" s="61">
        <v>11125.4524740406</v>
      </c>
      <c r="BK1857" s="61">
        <f t="shared" si="332"/>
        <v>11125.4524740406</v>
      </c>
    </row>
    <row r="1858" spans="1:63" x14ac:dyDescent="0.35">
      <c r="A1858" t="str">
        <f t="shared" si="328"/>
        <v>8423_Activités de services administratifs et de soutien_1</v>
      </c>
      <c r="B1858" t="str">
        <f>INDEX(PDC!$F$1:$G$40,MATCH('RP2016'!C1858,PDC!F:F,0),MATCH(PDC!$G$1,PDC!$F$1:$G$1,0))</f>
        <v>Activités de services administratifs et de soutien</v>
      </c>
      <c r="C1858" t="s">
        <v>228</v>
      </c>
      <c r="D1858" t="s">
        <v>165</v>
      </c>
      <c r="E1858" t="s">
        <v>199</v>
      </c>
      <c r="F1858" s="58">
        <v>1100.8151884850799</v>
      </c>
      <c r="G1858">
        <f t="shared" si="334"/>
        <v>1100.8151884850799</v>
      </c>
      <c r="AC1858" t="str">
        <f t="shared" si="329"/>
        <v>8434_Employés civils et agents de service de la Fonction Publique_2</v>
      </c>
      <c r="AD1858" t="str">
        <f>INDEX(PDC!$I$1:$L$33,MATCH('RP2016'!AF1858,PDC!I:I,0),MATCH(PDC!$K$1,PDC!$I$1:$L$1,0))</f>
        <v>Employés civils et agents de service de la Fonction Publique</v>
      </c>
      <c r="AE1858" t="s">
        <v>200</v>
      </c>
      <c r="AF1858" t="s">
        <v>282</v>
      </c>
      <c r="AG1858" t="s">
        <v>191</v>
      </c>
      <c r="AH1858" s="58">
        <v>2372.5981214964299</v>
      </c>
      <c r="AI1858">
        <f t="shared" si="330"/>
        <v>2372.5981214964299</v>
      </c>
      <c r="BE1858" t="str">
        <f t="shared" si="331"/>
        <v>0055_Tous secteurs_TP2_SEXE1</v>
      </c>
      <c r="BF1858">
        <v>1</v>
      </c>
      <c r="BG1858" t="s">
        <v>200</v>
      </c>
      <c r="BH1858" s="77" t="s">
        <v>78</v>
      </c>
      <c r="BI1858" t="s">
        <v>125</v>
      </c>
      <c r="BJ1858" s="61">
        <v>515.66380536151701</v>
      </c>
      <c r="BK1858" s="61">
        <f t="shared" si="332"/>
        <v>515.66380536151701</v>
      </c>
    </row>
    <row r="1859" spans="1:63" x14ac:dyDescent="0.35">
      <c r="A1859" t="str">
        <f t="shared" si="328"/>
        <v>8423_Activités de services administratifs et de soutien_2</v>
      </c>
      <c r="B1859" t="str">
        <f>INDEX(PDC!$F$1:$G$40,MATCH('RP2016'!C1859,PDC!F:F,0),MATCH(PDC!$G$1,PDC!$F$1:$G$1,0))</f>
        <v>Activités de services administratifs et de soutien</v>
      </c>
      <c r="C1859" t="s">
        <v>228</v>
      </c>
      <c r="D1859" t="s">
        <v>165</v>
      </c>
      <c r="E1859" t="s">
        <v>200</v>
      </c>
      <c r="F1859" s="58">
        <v>800.38225968177005</v>
      </c>
      <c r="G1859">
        <f t="shared" si="334"/>
        <v>800.38225968177005</v>
      </c>
      <c r="AC1859" t="str">
        <f t="shared" si="329"/>
        <v>8434_Policiers et militaires_1</v>
      </c>
      <c r="AD1859" t="str">
        <f>INDEX(PDC!$I$1:$L$33,MATCH('RP2016'!AF1859,PDC!I:I,0),MATCH(PDC!$K$1,PDC!$I$1:$L$1,0))</f>
        <v>Policiers et militaires</v>
      </c>
      <c r="AE1859" t="s">
        <v>199</v>
      </c>
      <c r="AF1859" t="s">
        <v>283</v>
      </c>
      <c r="AG1859" t="s">
        <v>191</v>
      </c>
      <c r="AH1859" s="58">
        <v>230.935701254305</v>
      </c>
      <c r="AI1859">
        <f t="shared" si="330"/>
        <v>230.935701254305</v>
      </c>
      <c r="BE1859" t="str">
        <f t="shared" si="331"/>
        <v>0059_Tous secteurs_TP1_SEXE1</v>
      </c>
      <c r="BF1859">
        <v>1</v>
      </c>
      <c r="BG1859" t="s">
        <v>199</v>
      </c>
      <c r="BH1859" s="77" t="s">
        <v>78</v>
      </c>
      <c r="BI1859" t="s">
        <v>161</v>
      </c>
      <c r="BJ1859" s="61">
        <v>5195.02017416936</v>
      </c>
      <c r="BK1859" s="61">
        <f t="shared" si="332"/>
        <v>5195.02017416936</v>
      </c>
    </row>
    <row r="1860" spans="1:63" x14ac:dyDescent="0.35">
      <c r="A1860" t="str">
        <f t="shared" ref="A1860:A1923" si="335">D1860&amp;"_"&amp;B1860&amp;"_"&amp;E1860</f>
        <v>8423_Administration publique_1</v>
      </c>
      <c r="B1860" t="str">
        <f>INDEX(PDC!$F$1:$G$40,MATCH('RP2016'!C1860,PDC!F:F,0),MATCH(PDC!$G$1,PDC!$F$1:$G$1,0))</f>
        <v>Administration publique</v>
      </c>
      <c r="C1860" t="s">
        <v>229</v>
      </c>
      <c r="D1860" t="s">
        <v>165</v>
      </c>
      <c r="E1860" t="s">
        <v>199</v>
      </c>
      <c r="F1860" s="58">
        <v>598.55655388657499</v>
      </c>
      <c r="G1860">
        <f t="shared" si="334"/>
        <v>598.55655388657499</v>
      </c>
      <c r="AC1860" t="str">
        <f t="shared" si="329"/>
        <v>8434_Policiers et militaires_2</v>
      </c>
      <c r="AD1860" t="str">
        <f>INDEX(PDC!$I$1:$L$33,MATCH('RP2016'!AF1860,PDC!I:I,0),MATCH(PDC!$K$1,PDC!$I$1:$L$1,0))</f>
        <v>Policiers et militaires</v>
      </c>
      <c r="AE1860" t="s">
        <v>200</v>
      </c>
      <c r="AF1860" t="s">
        <v>283</v>
      </c>
      <c r="AG1860" t="s">
        <v>191</v>
      </c>
      <c r="AH1860" s="58">
        <v>37.413942512010898</v>
      </c>
      <c r="AI1860">
        <f t="shared" si="330"/>
        <v>37.413942512010898</v>
      </c>
      <c r="BE1860" t="str">
        <f t="shared" si="331"/>
        <v>0059_Tous secteurs_TP2_SEXE1</v>
      </c>
      <c r="BF1860">
        <v>1</v>
      </c>
      <c r="BG1860" t="s">
        <v>200</v>
      </c>
      <c r="BH1860" s="77" t="s">
        <v>78</v>
      </c>
      <c r="BI1860" t="s">
        <v>161</v>
      </c>
      <c r="BJ1860" s="61">
        <v>285.64520127063201</v>
      </c>
      <c r="BK1860" s="61">
        <f t="shared" si="332"/>
        <v>285.64520127063201</v>
      </c>
    </row>
    <row r="1861" spans="1:63" x14ac:dyDescent="0.35">
      <c r="A1861" t="str">
        <f t="shared" si="335"/>
        <v>8423_Administration publique_2</v>
      </c>
      <c r="B1861" t="str">
        <f>INDEX(PDC!$F$1:$G$40,MATCH('RP2016'!C1861,PDC!F:F,0),MATCH(PDC!$G$1,PDC!$F$1:$G$1,0))</f>
        <v>Administration publique</v>
      </c>
      <c r="C1861" t="s">
        <v>229</v>
      </c>
      <c r="D1861" t="s">
        <v>165</v>
      </c>
      <c r="E1861" t="s">
        <v>200</v>
      </c>
      <c r="F1861" s="58">
        <v>585.49069993626199</v>
      </c>
      <c r="G1861">
        <f t="shared" si="334"/>
        <v>585.49069993626199</v>
      </c>
      <c r="AC1861" t="str">
        <f t="shared" ref="AC1861:AC1924" si="336">AG1861&amp;"_"&amp;AD1861&amp;"_"&amp;AE1861</f>
        <v>8434_Employés administratifs d'entreprise_1</v>
      </c>
      <c r="AD1861" t="str">
        <f>INDEX(PDC!$I$1:$L$33,MATCH('RP2016'!AF1861,PDC!I:I,0),MATCH(PDC!$K$1,PDC!$I$1:$L$1,0))</f>
        <v>Employés administratifs d'entreprise</v>
      </c>
      <c r="AE1861" t="s">
        <v>199</v>
      </c>
      <c r="AF1861" t="s">
        <v>284</v>
      </c>
      <c r="AG1861" t="s">
        <v>191</v>
      </c>
      <c r="AH1861" s="58">
        <v>381.84296867852203</v>
      </c>
      <c r="AI1861">
        <f t="shared" ref="AI1861:AI1924" si="337">IF(AH1861&lt;5,"(s)",AH1861)</f>
        <v>381.84296867852203</v>
      </c>
      <c r="BE1861" t="str">
        <f t="shared" ref="BE1861:BE1924" si="338">BI1861&amp;"_"&amp;BH1861&amp;"_TP"&amp;BG1861&amp;"_SEXE"&amp;BF1861</f>
        <v>0063_Tous secteurs_TP1_SEXE1</v>
      </c>
      <c r="BF1861">
        <v>1</v>
      </c>
      <c r="BG1861" t="s">
        <v>199</v>
      </c>
      <c r="BH1861" s="77" t="s">
        <v>78</v>
      </c>
      <c r="BI1861" t="s">
        <v>181</v>
      </c>
      <c r="BJ1861" s="61">
        <v>3143.81447957201</v>
      </c>
      <c r="BK1861" s="61">
        <f t="shared" ref="BK1861:BK1924" si="339">IF(BJ1861&lt;5,"(s)",BJ1861)</f>
        <v>3143.81447957201</v>
      </c>
    </row>
    <row r="1862" spans="1:63" x14ac:dyDescent="0.35">
      <c r="A1862" t="str">
        <f t="shared" si="335"/>
        <v>8423_Enseignement_1</v>
      </c>
      <c r="B1862" t="str">
        <f>INDEX(PDC!$F$1:$G$40,MATCH('RP2016'!C1862,PDC!F:F,0),MATCH(PDC!$G$1,PDC!$F$1:$G$1,0))</f>
        <v>Enseignement</v>
      </c>
      <c r="C1862" t="s">
        <v>230</v>
      </c>
      <c r="D1862" t="s">
        <v>165</v>
      </c>
      <c r="E1862" t="s">
        <v>199</v>
      </c>
      <c r="F1862" s="58">
        <v>388.27387491892</v>
      </c>
      <c r="G1862">
        <f t="shared" si="334"/>
        <v>388.27387491892</v>
      </c>
      <c r="AC1862" t="str">
        <f t="shared" si="336"/>
        <v>8434_Employés administratifs d'entreprise_2</v>
      </c>
      <c r="AD1862" t="str">
        <f>INDEX(PDC!$I$1:$L$33,MATCH('RP2016'!AF1862,PDC!I:I,0),MATCH(PDC!$K$1,PDC!$I$1:$L$1,0))</f>
        <v>Employés administratifs d'entreprise</v>
      </c>
      <c r="AE1862" t="s">
        <v>200</v>
      </c>
      <c r="AF1862" t="s">
        <v>284</v>
      </c>
      <c r="AG1862" t="s">
        <v>191</v>
      </c>
      <c r="AH1862" s="58">
        <v>2773.77535330504</v>
      </c>
      <c r="AI1862">
        <f t="shared" si="337"/>
        <v>2773.77535330504</v>
      </c>
      <c r="BE1862" t="str">
        <f t="shared" si="338"/>
        <v>0063_Tous secteurs_TP2_SEXE1</v>
      </c>
      <c r="BF1862">
        <v>1</v>
      </c>
      <c r="BG1862" t="s">
        <v>200</v>
      </c>
      <c r="BH1862" s="77" t="s">
        <v>78</v>
      </c>
      <c r="BI1862" t="s">
        <v>181</v>
      </c>
      <c r="BJ1862" s="61">
        <v>427.28177364863598</v>
      </c>
      <c r="BK1862" s="61">
        <f t="shared" si="339"/>
        <v>427.28177364863598</v>
      </c>
    </row>
    <row r="1863" spans="1:63" x14ac:dyDescent="0.35">
      <c r="A1863" t="str">
        <f t="shared" si="335"/>
        <v>8423_Enseignement_2</v>
      </c>
      <c r="B1863" t="str">
        <f>INDEX(PDC!$F$1:$G$40,MATCH('RP2016'!C1863,PDC!F:F,0),MATCH(PDC!$G$1,PDC!$F$1:$G$1,0))</f>
        <v>Enseignement</v>
      </c>
      <c r="C1863" t="s">
        <v>230</v>
      </c>
      <c r="D1863" t="s">
        <v>165</v>
      </c>
      <c r="E1863" t="s">
        <v>200</v>
      </c>
      <c r="F1863" s="58">
        <v>673.147413403614</v>
      </c>
      <c r="G1863">
        <f t="shared" si="334"/>
        <v>673.147413403614</v>
      </c>
      <c r="AC1863" t="str">
        <f t="shared" si="336"/>
        <v>8434_Employés de commerce_1</v>
      </c>
      <c r="AD1863" t="str">
        <f>INDEX(PDC!$I$1:$L$33,MATCH('RP2016'!AF1863,PDC!I:I,0),MATCH(PDC!$K$1,PDC!$I$1:$L$1,0))</f>
        <v>Employés de commerce</v>
      </c>
      <c r="AE1863" t="s">
        <v>199</v>
      </c>
      <c r="AF1863" t="s">
        <v>285</v>
      </c>
      <c r="AG1863" t="s">
        <v>191</v>
      </c>
      <c r="AH1863" s="58">
        <v>634.76162699228905</v>
      </c>
      <c r="AI1863">
        <f t="shared" si="337"/>
        <v>634.76162699228905</v>
      </c>
      <c r="BE1863" t="str">
        <f t="shared" si="338"/>
        <v>0064_Tous secteurs_TP1_SEXE1</v>
      </c>
      <c r="BF1863">
        <v>1</v>
      </c>
      <c r="BG1863" t="s">
        <v>199</v>
      </c>
      <c r="BH1863" s="77" t="s">
        <v>78</v>
      </c>
      <c r="BI1863" t="s">
        <v>185</v>
      </c>
      <c r="BJ1863" s="61">
        <v>1947.0685499348799</v>
      </c>
      <c r="BK1863" s="61">
        <f t="shared" si="339"/>
        <v>1947.0685499348799</v>
      </c>
    </row>
    <row r="1864" spans="1:63" x14ac:dyDescent="0.35">
      <c r="A1864" t="str">
        <f t="shared" si="335"/>
        <v>8423_Activités pour la santé humaine_1</v>
      </c>
      <c r="B1864" t="str">
        <f>INDEX(PDC!$F$1:$G$40,MATCH('RP2016'!C1864,PDC!F:F,0),MATCH(PDC!$G$1,PDC!$F$1:$G$1,0))</f>
        <v>Activités pour la santé humaine</v>
      </c>
      <c r="C1864" t="s">
        <v>231</v>
      </c>
      <c r="D1864" t="s">
        <v>165</v>
      </c>
      <c r="E1864" t="s">
        <v>199</v>
      </c>
      <c r="F1864" s="58">
        <v>316.43751790194898</v>
      </c>
      <c r="G1864">
        <f t="shared" si="334"/>
        <v>316.43751790194898</v>
      </c>
      <c r="AC1864" t="str">
        <f t="shared" si="336"/>
        <v>8434_Employés de commerce_2</v>
      </c>
      <c r="AD1864" t="str">
        <f>INDEX(PDC!$I$1:$L$33,MATCH('RP2016'!AF1864,PDC!I:I,0),MATCH(PDC!$K$1,PDC!$I$1:$L$1,0))</f>
        <v>Employés de commerce</v>
      </c>
      <c r="AE1864" t="s">
        <v>200</v>
      </c>
      <c r="AF1864" t="s">
        <v>285</v>
      </c>
      <c r="AG1864" t="s">
        <v>191</v>
      </c>
      <c r="AH1864" s="58">
        <v>2298.8009461408501</v>
      </c>
      <c r="AI1864">
        <f t="shared" si="337"/>
        <v>2298.8009461408501</v>
      </c>
      <c r="BE1864" t="str">
        <f t="shared" si="338"/>
        <v>0064_Tous secteurs_TP2_SEXE1</v>
      </c>
      <c r="BF1864">
        <v>1</v>
      </c>
      <c r="BG1864" t="s">
        <v>200</v>
      </c>
      <c r="BH1864" s="77" t="s">
        <v>78</v>
      </c>
      <c r="BI1864" t="s">
        <v>185</v>
      </c>
      <c r="BJ1864" s="61">
        <v>398.53719763710802</v>
      </c>
      <c r="BK1864" s="61">
        <f t="shared" si="339"/>
        <v>398.53719763710802</v>
      </c>
    </row>
    <row r="1865" spans="1:63" x14ac:dyDescent="0.35">
      <c r="A1865" t="str">
        <f t="shared" si="335"/>
        <v>8423_Activités pour la santé humaine_2</v>
      </c>
      <c r="B1865" t="str">
        <f>INDEX(PDC!$F$1:$G$40,MATCH('RP2016'!C1865,PDC!F:F,0),MATCH(PDC!$G$1,PDC!$F$1:$G$1,0))</f>
        <v>Activités pour la santé humaine</v>
      </c>
      <c r="C1865" t="s">
        <v>231</v>
      </c>
      <c r="D1865" t="s">
        <v>165</v>
      </c>
      <c r="E1865" t="s">
        <v>200</v>
      </c>
      <c r="F1865" s="58">
        <v>1027.80351714835</v>
      </c>
      <c r="G1865">
        <f t="shared" si="334"/>
        <v>1027.80351714835</v>
      </c>
      <c r="AC1865" t="str">
        <f t="shared" si="336"/>
        <v>8434_Personnels des services directs aux particuliers_1</v>
      </c>
      <c r="AD1865" t="str">
        <f>INDEX(PDC!$I$1:$L$33,MATCH('RP2016'!AF1865,PDC!I:I,0),MATCH(PDC!$K$1,PDC!$I$1:$L$1,0))</f>
        <v>Personnels des services directs aux particuliers</v>
      </c>
      <c r="AE1865" t="s">
        <v>199</v>
      </c>
      <c r="AF1865" t="s">
        <v>286</v>
      </c>
      <c r="AG1865" t="s">
        <v>191</v>
      </c>
      <c r="AH1865" s="58">
        <v>441.188716429338</v>
      </c>
      <c r="AI1865">
        <f t="shared" si="337"/>
        <v>441.188716429338</v>
      </c>
      <c r="BE1865" t="str">
        <f t="shared" si="338"/>
        <v>8401_Tous secteurs_TP1_SEXE1</v>
      </c>
      <c r="BF1865">
        <v>1</v>
      </c>
      <c r="BG1865" t="s">
        <v>199</v>
      </c>
      <c r="BH1865" s="77" t="s">
        <v>78</v>
      </c>
      <c r="BI1865" t="s">
        <v>117</v>
      </c>
      <c r="BJ1865" s="61">
        <v>45065.737549486599</v>
      </c>
      <c r="BK1865" s="61">
        <f t="shared" si="339"/>
        <v>45065.737549486599</v>
      </c>
    </row>
    <row r="1866" spans="1:63" x14ac:dyDescent="0.35">
      <c r="A1866" t="str">
        <f t="shared" si="335"/>
        <v>8423_Hébergement médico-social et social et action sociale sans hébergement_1</v>
      </c>
      <c r="B1866" t="str">
        <f>INDEX(PDC!$F$1:$G$40,MATCH('RP2016'!C1866,PDC!F:F,0),MATCH(PDC!$G$1,PDC!$F$1:$G$1,0))</f>
        <v>Hébergement médico-social et social et action sociale sans hébergement</v>
      </c>
      <c r="C1866" t="s">
        <v>232</v>
      </c>
      <c r="D1866" t="s">
        <v>165</v>
      </c>
      <c r="E1866" t="s">
        <v>199</v>
      </c>
      <c r="F1866" s="58">
        <v>609.06912501046304</v>
      </c>
      <c r="G1866">
        <f t="shared" si="334"/>
        <v>609.06912501046304</v>
      </c>
      <c r="AC1866" t="str">
        <f t="shared" si="336"/>
        <v>8434_Personnels des services directs aux particuliers_2</v>
      </c>
      <c r="AD1866" t="str">
        <f>INDEX(PDC!$I$1:$L$33,MATCH('RP2016'!AF1866,PDC!I:I,0),MATCH(PDC!$K$1,PDC!$I$1:$L$1,0))</f>
        <v>Personnels des services directs aux particuliers</v>
      </c>
      <c r="AE1866" t="s">
        <v>200</v>
      </c>
      <c r="AF1866" t="s">
        <v>286</v>
      </c>
      <c r="AG1866" t="s">
        <v>191</v>
      </c>
      <c r="AH1866" s="58">
        <v>3842.5924498167201</v>
      </c>
      <c r="AI1866">
        <f t="shared" si="337"/>
        <v>3842.5924498167201</v>
      </c>
      <c r="BE1866" t="str">
        <f t="shared" si="338"/>
        <v>8401_Tous secteurs_TP2_SEXE1</v>
      </c>
      <c r="BF1866">
        <v>1</v>
      </c>
      <c r="BG1866" t="s">
        <v>200</v>
      </c>
      <c r="BH1866" s="77" t="s">
        <v>78</v>
      </c>
      <c r="BI1866" t="s">
        <v>117</v>
      </c>
      <c r="BJ1866" s="61">
        <v>3675.5393306339201</v>
      </c>
      <c r="BK1866" s="61">
        <f t="shared" si="339"/>
        <v>3675.5393306339201</v>
      </c>
    </row>
    <row r="1867" spans="1:63" x14ac:dyDescent="0.35">
      <c r="A1867" t="str">
        <f t="shared" si="335"/>
        <v>8423_Hébergement médico-social et social et action sociale sans hébergement_2</v>
      </c>
      <c r="B1867" t="str">
        <f>INDEX(PDC!$F$1:$G$40,MATCH('RP2016'!C1867,PDC!F:F,0),MATCH(PDC!$G$1,PDC!$F$1:$G$1,0))</f>
        <v>Hébergement médico-social et social et action sociale sans hébergement</v>
      </c>
      <c r="C1867" t="s">
        <v>232</v>
      </c>
      <c r="D1867" t="s">
        <v>165</v>
      </c>
      <c r="E1867" t="s">
        <v>200</v>
      </c>
      <c r="F1867" s="58">
        <v>2777.4474493000498</v>
      </c>
      <c r="G1867">
        <f t="shared" si="334"/>
        <v>2777.4474493000498</v>
      </c>
      <c r="AC1867" t="str">
        <f t="shared" si="336"/>
        <v>8434_Ouvriers qualifiés de type industriel_1</v>
      </c>
      <c r="AD1867" t="str">
        <f>INDEX(PDC!$I$1:$L$33,MATCH('RP2016'!AF1867,PDC!I:I,0),MATCH(PDC!$K$1,PDC!$I$1:$L$1,0))</f>
        <v>Ouvriers qualifiés de type industriel</v>
      </c>
      <c r="AE1867" t="s">
        <v>199</v>
      </c>
      <c r="AF1867" t="s">
        <v>287</v>
      </c>
      <c r="AG1867" t="s">
        <v>191</v>
      </c>
      <c r="AH1867" s="58">
        <v>2624.43709735026</v>
      </c>
      <c r="AI1867">
        <f t="shared" si="337"/>
        <v>2624.43709735026</v>
      </c>
      <c r="BE1867" t="str">
        <f t="shared" si="338"/>
        <v>8402_Tous secteurs_TP1_SEXE1</v>
      </c>
      <c r="BF1867">
        <v>1</v>
      </c>
      <c r="BG1867" t="s">
        <v>199</v>
      </c>
      <c r="BH1867" s="77" t="s">
        <v>78</v>
      </c>
      <c r="BI1867" t="s">
        <v>119</v>
      </c>
      <c r="BJ1867" s="61">
        <v>12291.367943921399</v>
      </c>
      <c r="BK1867" s="61">
        <f t="shared" si="339"/>
        <v>12291.367943921399</v>
      </c>
    </row>
    <row r="1868" spans="1:63" x14ac:dyDescent="0.35">
      <c r="A1868" t="str">
        <f t="shared" si="335"/>
        <v>8423_Arts, spectacles et activités récréatives_1</v>
      </c>
      <c r="B1868" t="str">
        <f>INDEX(PDC!$F$1:$G$40,MATCH('RP2016'!C1868,PDC!F:F,0),MATCH(PDC!$G$1,PDC!$F$1:$G$1,0))</f>
        <v>Arts, spectacles et activités récréatives</v>
      </c>
      <c r="C1868" t="s">
        <v>233</v>
      </c>
      <c r="D1868" t="s">
        <v>165</v>
      </c>
      <c r="E1868" t="s">
        <v>199</v>
      </c>
      <c r="F1868" s="58">
        <v>208.956108548294</v>
      </c>
      <c r="G1868">
        <f t="shared" si="334"/>
        <v>208.956108548294</v>
      </c>
      <c r="AC1868" t="str">
        <f t="shared" si="336"/>
        <v>8434_Ouvriers qualifiés de type industriel_2</v>
      </c>
      <c r="AD1868" t="str">
        <f>INDEX(PDC!$I$1:$L$33,MATCH('RP2016'!AF1868,PDC!I:I,0),MATCH(PDC!$K$1,PDC!$I$1:$L$1,0))</f>
        <v>Ouvriers qualifiés de type industriel</v>
      </c>
      <c r="AE1868" t="s">
        <v>200</v>
      </c>
      <c r="AF1868" t="s">
        <v>287</v>
      </c>
      <c r="AG1868" t="s">
        <v>191</v>
      </c>
      <c r="AH1868" s="58">
        <v>471.78555777252899</v>
      </c>
      <c r="AI1868">
        <f t="shared" si="337"/>
        <v>471.78555777252899</v>
      </c>
      <c r="BE1868" t="str">
        <f t="shared" si="338"/>
        <v>8402_Tous secteurs_TP2_SEXE1</v>
      </c>
      <c r="BF1868">
        <v>1</v>
      </c>
      <c r="BG1868" t="s">
        <v>200</v>
      </c>
      <c r="BH1868" s="77" t="s">
        <v>78</v>
      </c>
      <c r="BI1868" t="s">
        <v>119</v>
      </c>
      <c r="BJ1868" s="61">
        <v>1824.3437828517499</v>
      </c>
      <c r="BK1868" s="61">
        <f t="shared" si="339"/>
        <v>1824.3437828517499</v>
      </c>
    </row>
    <row r="1869" spans="1:63" x14ac:dyDescent="0.35">
      <c r="A1869" t="str">
        <f t="shared" si="335"/>
        <v>8423_Arts, spectacles et activités récréatives_2</v>
      </c>
      <c r="B1869" t="str">
        <f>INDEX(PDC!$F$1:$G$40,MATCH('RP2016'!C1869,PDC!F:F,0),MATCH(PDC!$G$1,PDC!$F$1:$G$1,0))</f>
        <v>Arts, spectacles et activités récréatives</v>
      </c>
      <c r="C1869" t="s">
        <v>233</v>
      </c>
      <c r="D1869" t="s">
        <v>165</v>
      </c>
      <c r="E1869" t="s">
        <v>200</v>
      </c>
      <c r="F1869" s="58">
        <v>180.69978343866001</v>
      </c>
      <c r="G1869">
        <f t="shared" si="334"/>
        <v>180.69978343866001</v>
      </c>
      <c r="AC1869" t="str">
        <f t="shared" si="336"/>
        <v>8434_Ouvriers qualifiés de type artisanal_1</v>
      </c>
      <c r="AD1869" t="str">
        <f>INDEX(PDC!$I$1:$L$33,MATCH('RP2016'!AF1869,PDC!I:I,0),MATCH(PDC!$K$1,PDC!$I$1:$L$1,0))</f>
        <v>Ouvriers qualifiés de type artisanal</v>
      </c>
      <c r="AE1869" t="s">
        <v>199</v>
      </c>
      <c r="AF1869" t="s">
        <v>107</v>
      </c>
      <c r="AG1869" t="s">
        <v>191</v>
      </c>
      <c r="AH1869" s="58">
        <v>2490.9259204832001</v>
      </c>
      <c r="AI1869">
        <f t="shared" si="337"/>
        <v>2490.9259204832001</v>
      </c>
      <c r="BE1869" t="str">
        <f t="shared" si="338"/>
        <v>8403_Tous secteurs_TP1_SEXE1</v>
      </c>
      <c r="BF1869">
        <v>1</v>
      </c>
      <c r="BG1869" t="s">
        <v>199</v>
      </c>
      <c r="BH1869" s="77" t="s">
        <v>78</v>
      </c>
      <c r="BI1869" t="s">
        <v>121</v>
      </c>
      <c r="BJ1869" s="61">
        <v>10198.351139090601</v>
      </c>
      <c r="BK1869" s="61">
        <f t="shared" si="339"/>
        <v>10198.351139090601</v>
      </c>
    </row>
    <row r="1870" spans="1:63" x14ac:dyDescent="0.35">
      <c r="A1870" t="str">
        <f t="shared" si="335"/>
        <v>8423_Autres activités de services _1</v>
      </c>
      <c r="B1870" t="str">
        <f>INDEX(PDC!$F$1:$G$40,MATCH('RP2016'!C1870,PDC!F:F,0),MATCH(PDC!$G$1,PDC!$F$1:$G$1,0))</f>
        <v xml:space="preserve">Autres activités de services </v>
      </c>
      <c r="C1870" t="s">
        <v>234</v>
      </c>
      <c r="D1870" t="s">
        <v>165</v>
      </c>
      <c r="E1870" t="s">
        <v>199</v>
      </c>
      <c r="F1870" s="58">
        <v>489.77232235911401</v>
      </c>
      <c r="G1870">
        <f t="shared" si="334"/>
        <v>489.77232235911401</v>
      </c>
      <c r="AC1870" t="str">
        <f t="shared" si="336"/>
        <v>8434_Ouvriers qualifiés de type artisanal_2</v>
      </c>
      <c r="AD1870" t="str">
        <f>INDEX(PDC!$I$1:$L$33,MATCH('RP2016'!AF1870,PDC!I:I,0),MATCH(PDC!$K$1,PDC!$I$1:$L$1,0))</f>
        <v>Ouvriers qualifiés de type artisanal</v>
      </c>
      <c r="AE1870" t="s">
        <v>200</v>
      </c>
      <c r="AF1870" t="s">
        <v>107</v>
      </c>
      <c r="AG1870" t="s">
        <v>191</v>
      </c>
      <c r="AH1870" s="58">
        <v>296.44356558531899</v>
      </c>
      <c r="AI1870">
        <f t="shared" si="337"/>
        <v>296.44356558531899</v>
      </c>
      <c r="BE1870" t="str">
        <f t="shared" si="338"/>
        <v>8403_Tous secteurs_TP2_SEXE1</v>
      </c>
      <c r="BF1870">
        <v>1</v>
      </c>
      <c r="BG1870" t="s">
        <v>200</v>
      </c>
      <c r="BH1870" s="77" t="s">
        <v>78</v>
      </c>
      <c r="BI1870" t="s">
        <v>121</v>
      </c>
      <c r="BJ1870" s="61">
        <v>938.82970792342201</v>
      </c>
      <c r="BK1870" s="61">
        <f t="shared" si="339"/>
        <v>938.82970792342201</v>
      </c>
    </row>
    <row r="1871" spans="1:63" x14ac:dyDescent="0.35">
      <c r="A1871" t="str">
        <f t="shared" si="335"/>
        <v>8423_Autres activités de services _2</v>
      </c>
      <c r="B1871" t="str">
        <f>INDEX(PDC!$F$1:$G$40,MATCH('RP2016'!C1871,PDC!F:F,0),MATCH(PDC!$G$1,PDC!$F$1:$G$1,0))</f>
        <v xml:space="preserve">Autres activités de services </v>
      </c>
      <c r="C1871" t="s">
        <v>234</v>
      </c>
      <c r="D1871" t="s">
        <v>165</v>
      </c>
      <c r="E1871" t="s">
        <v>200</v>
      </c>
      <c r="F1871" s="58">
        <v>632.79813394448195</v>
      </c>
      <c r="G1871">
        <f t="shared" si="334"/>
        <v>632.79813394448195</v>
      </c>
      <c r="AC1871" t="str">
        <f t="shared" si="336"/>
        <v>8434_Chauffeurs_1</v>
      </c>
      <c r="AD1871" t="str">
        <f>INDEX(PDC!$I$1:$L$33,MATCH('RP2016'!AF1871,PDC!I:I,0),MATCH(PDC!$K$1,PDC!$I$1:$L$1,0))</f>
        <v>Chauffeurs</v>
      </c>
      <c r="AE1871" t="s">
        <v>199</v>
      </c>
      <c r="AF1871" t="s">
        <v>288</v>
      </c>
      <c r="AG1871" t="s">
        <v>191</v>
      </c>
      <c r="AH1871" s="58">
        <v>1339.3682967823399</v>
      </c>
      <c r="AI1871">
        <f t="shared" si="337"/>
        <v>1339.3682967823399</v>
      </c>
      <c r="BE1871" t="str">
        <f t="shared" si="338"/>
        <v>8404_Tous secteurs_TP1_SEXE1</v>
      </c>
      <c r="BF1871">
        <v>1</v>
      </c>
      <c r="BG1871" t="s">
        <v>199</v>
      </c>
      <c r="BH1871" s="77" t="s">
        <v>78</v>
      </c>
      <c r="BI1871" t="s">
        <v>123</v>
      </c>
      <c r="BJ1871" s="61">
        <v>5548.7124806370502</v>
      </c>
      <c r="BK1871" s="61">
        <f t="shared" si="339"/>
        <v>5548.7124806370502</v>
      </c>
    </row>
    <row r="1872" spans="1:63" x14ac:dyDescent="0.35">
      <c r="A1872" t="str">
        <f t="shared" si="335"/>
        <v>8423_Activités des ménages en tant qu'employeurs ; activités indifférenciées des ménages en tant que producteurs de biens et services pour usage propre_1</v>
      </c>
      <c r="B1872" t="str">
        <f>INDEX(PDC!$F$1:$G$40,MATCH('RP2016'!C1872,PDC!F:F,0),MATCH(PDC!$G$1,PDC!$F$1:$G$1,0))</f>
        <v>Activités des ménages en tant qu'employeurs ; activités indifférenciées des ménages en tant que producteurs de biens et services pour usage propre</v>
      </c>
      <c r="C1872" t="s">
        <v>235</v>
      </c>
      <c r="D1872" t="s">
        <v>165</v>
      </c>
      <c r="E1872" t="s">
        <v>199</v>
      </c>
      <c r="F1872" s="58">
        <v>8.6772398080160702</v>
      </c>
      <c r="G1872">
        <f t="shared" si="334"/>
        <v>8.6772398080160702</v>
      </c>
      <c r="AC1872" t="str">
        <f t="shared" si="336"/>
        <v>8434_Chauffeurs_2</v>
      </c>
      <c r="AD1872" t="str">
        <f>INDEX(PDC!$I$1:$L$33,MATCH('RP2016'!AF1872,PDC!I:I,0),MATCH(PDC!$K$1,PDC!$I$1:$L$1,0))</f>
        <v>Chauffeurs</v>
      </c>
      <c r="AE1872" t="s">
        <v>200</v>
      </c>
      <c r="AF1872" t="s">
        <v>288</v>
      </c>
      <c r="AG1872" t="s">
        <v>191</v>
      </c>
      <c r="AH1872" s="58">
        <v>172.86470755569999</v>
      </c>
      <c r="AI1872">
        <f t="shared" si="337"/>
        <v>172.86470755569999</v>
      </c>
      <c r="BE1872" t="str">
        <f t="shared" si="338"/>
        <v>8404_Tous secteurs_TP2_SEXE1</v>
      </c>
      <c r="BF1872">
        <v>1</v>
      </c>
      <c r="BG1872" t="s">
        <v>200</v>
      </c>
      <c r="BH1872" s="77" t="s">
        <v>78</v>
      </c>
      <c r="BI1872" t="s">
        <v>123</v>
      </c>
      <c r="BJ1872" s="61">
        <v>573.40802800610697</v>
      </c>
      <c r="BK1872" s="61">
        <f t="shared" si="339"/>
        <v>573.40802800610697</v>
      </c>
    </row>
    <row r="1873" spans="1:63" x14ac:dyDescent="0.35">
      <c r="A1873" t="str">
        <f t="shared" si="335"/>
        <v>8423_Activités des ménages en tant qu'employeurs ; activités indifférenciées des ménages en tant que producteurs de biens et services pour usage propre_2</v>
      </c>
      <c r="B1873" t="str">
        <f>INDEX(PDC!$F$1:$G$40,MATCH('RP2016'!C1873,PDC!F:F,0),MATCH(PDC!$G$1,PDC!$F$1:$G$1,0))</f>
        <v>Activités des ménages en tant qu'employeurs ; activités indifférenciées des ménages en tant que producteurs de biens et services pour usage propre</v>
      </c>
      <c r="C1873" t="s">
        <v>235</v>
      </c>
      <c r="D1873" t="s">
        <v>165</v>
      </c>
      <c r="E1873" t="s">
        <v>200</v>
      </c>
      <c r="F1873" s="58">
        <v>335.42259043016003</v>
      </c>
      <c r="G1873">
        <f t="shared" si="334"/>
        <v>335.42259043016003</v>
      </c>
      <c r="AC1873" t="str">
        <f t="shared" si="336"/>
        <v>8434_Ouvriers qualifiés de la manutention, du magasinage et du transport_1</v>
      </c>
      <c r="AD1873" t="str">
        <f>INDEX(PDC!$I$1:$L$33,MATCH('RP2016'!AF1873,PDC!I:I,0),MATCH(PDC!$K$1,PDC!$I$1:$L$1,0))</f>
        <v>Ouvriers qualifiés de la manutention, du magasinage et du transport</v>
      </c>
      <c r="AE1873" t="s">
        <v>199</v>
      </c>
      <c r="AF1873" t="s">
        <v>289</v>
      </c>
      <c r="AG1873" t="s">
        <v>191</v>
      </c>
      <c r="AH1873" s="58">
        <v>812.79896595650598</v>
      </c>
      <c r="AI1873">
        <f t="shared" si="337"/>
        <v>812.79896595650598</v>
      </c>
      <c r="BE1873" t="str">
        <f t="shared" si="338"/>
        <v>8405_Tous secteurs_TP1_SEXE1</v>
      </c>
      <c r="BF1873">
        <v>1</v>
      </c>
      <c r="BG1873" t="s">
        <v>199</v>
      </c>
      <c r="BH1873" s="77" t="s">
        <v>78</v>
      </c>
      <c r="BI1873" t="s">
        <v>127</v>
      </c>
      <c r="BJ1873" s="61">
        <v>35317.860858033397</v>
      </c>
      <c r="BK1873" s="61">
        <f t="shared" si="339"/>
        <v>35317.860858033397</v>
      </c>
    </row>
    <row r="1874" spans="1:63" x14ac:dyDescent="0.35">
      <c r="A1874" t="str">
        <f t="shared" si="335"/>
        <v>8424_Agriculture, sylviculture et pêche_1</v>
      </c>
      <c r="B1874" t="str">
        <f>INDEX(PDC!$F$1:$G$40,MATCH('RP2016'!C1874,PDC!F:F,0),MATCH(PDC!$G$1,PDC!$F$1:$G$1,0))</f>
        <v>Agriculture, sylviculture et pêche</v>
      </c>
      <c r="C1874" t="s">
        <v>198</v>
      </c>
      <c r="D1874" t="s">
        <v>167</v>
      </c>
      <c r="E1874" t="s">
        <v>199</v>
      </c>
      <c r="F1874" s="58">
        <v>480.38872152748701</v>
      </c>
      <c r="G1874">
        <f t="shared" si="334"/>
        <v>480.38872152748701</v>
      </c>
      <c r="AC1874" t="str">
        <f t="shared" si="336"/>
        <v>8434_Ouvriers qualifiés de la manutention, du magasinage et du transport_2</v>
      </c>
      <c r="AD1874" t="str">
        <f>INDEX(PDC!$I$1:$L$33,MATCH('RP2016'!AF1874,PDC!I:I,0),MATCH(PDC!$K$1,PDC!$I$1:$L$1,0))</f>
        <v>Ouvriers qualifiés de la manutention, du magasinage et du transport</v>
      </c>
      <c r="AE1874" t="s">
        <v>200</v>
      </c>
      <c r="AF1874" t="s">
        <v>289</v>
      </c>
      <c r="AG1874" t="s">
        <v>191</v>
      </c>
      <c r="AH1874" s="58">
        <v>194.648324168313</v>
      </c>
      <c r="AI1874">
        <f t="shared" si="337"/>
        <v>194.648324168313</v>
      </c>
      <c r="BE1874" t="str">
        <f t="shared" si="338"/>
        <v>8405_Tous secteurs_TP2_SEXE1</v>
      </c>
      <c r="BF1874">
        <v>1</v>
      </c>
      <c r="BG1874" t="s">
        <v>200</v>
      </c>
      <c r="BH1874" s="77" t="s">
        <v>78</v>
      </c>
      <c r="BI1874" t="s">
        <v>127</v>
      </c>
      <c r="BJ1874" s="61">
        <v>2595.8109539254601</v>
      </c>
      <c r="BK1874" s="61">
        <f t="shared" si="339"/>
        <v>2595.8109539254601</v>
      </c>
    </row>
    <row r="1875" spans="1:63" x14ac:dyDescent="0.35">
      <c r="A1875" t="str">
        <f t="shared" si="335"/>
        <v>8424_Agriculture, sylviculture et pêche_2</v>
      </c>
      <c r="B1875" t="str">
        <f>INDEX(PDC!$F$1:$G$40,MATCH('RP2016'!C1875,PDC!F:F,0),MATCH(PDC!$G$1,PDC!$F$1:$G$1,0))</f>
        <v>Agriculture, sylviculture et pêche</v>
      </c>
      <c r="C1875" t="s">
        <v>198</v>
      </c>
      <c r="D1875" t="s">
        <v>167</v>
      </c>
      <c r="E1875" t="s">
        <v>200</v>
      </c>
      <c r="F1875" s="58">
        <v>169.11824787036201</v>
      </c>
      <c r="G1875">
        <f t="shared" si="334"/>
        <v>169.11824787036201</v>
      </c>
      <c r="AC1875" t="str">
        <f t="shared" si="336"/>
        <v>8434_Ouvriers non qualifiés de type industriel_1</v>
      </c>
      <c r="AD1875" t="str">
        <f>INDEX(PDC!$I$1:$L$33,MATCH('RP2016'!AF1875,PDC!I:I,0),MATCH(PDC!$K$1,PDC!$I$1:$L$1,0))</f>
        <v>Ouvriers non qualifiés de type industriel</v>
      </c>
      <c r="AE1875" t="s">
        <v>199</v>
      </c>
      <c r="AF1875" t="s">
        <v>290</v>
      </c>
      <c r="AG1875" t="s">
        <v>191</v>
      </c>
      <c r="AH1875" s="58">
        <v>2523.0275312778599</v>
      </c>
      <c r="AI1875">
        <f t="shared" si="337"/>
        <v>2523.0275312778599</v>
      </c>
      <c r="BE1875" t="str">
        <f t="shared" si="338"/>
        <v>8406_Tous secteurs_TP1_SEXE1</v>
      </c>
      <c r="BF1875">
        <v>1</v>
      </c>
      <c r="BG1875" t="s">
        <v>199</v>
      </c>
      <c r="BH1875" s="77" t="s">
        <v>78</v>
      </c>
      <c r="BI1875" t="s">
        <v>129</v>
      </c>
      <c r="BJ1875" s="61">
        <v>30066.4775415353</v>
      </c>
      <c r="BK1875" s="61">
        <f t="shared" si="339"/>
        <v>30066.4775415353</v>
      </c>
    </row>
    <row r="1876" spans="1:63" x14ac:dyDescent="0.35">
      <c r="A1876" t="str">
        <f t="shared" si="335"/>
        <v>8424_Industries extractives _1</v>
      </c>
      <c r="B1876" t="str">
        <f>INDEX(PDC!$F$1:$G$40,MATCH('RP2016'!C1876,PDC!F:F,0),MATCH(PDC!$G$1,PDC!$F$1:$G$1,0))</f>
        <v xml:space="preserve">Industries extractives </v>
      </c>
      <c r="C1876" t="s">
        <v>201</v>
      </c>
      <c r="D1876" t="s">
        <v>167</v>
      </c>
      <c r="E1876" t="s">
        <v>199</v>
      </c>
      <c r="F1876" s="58">
        <v>27.7137747709662</v>
      </c>
      <c r="G1876">
        <f t="shared" si="334"/>
        <v>27.7137747709662</v>
      </c>
      <c r="AC1876" t="str">
        <f t="shared" si="336"/>
        <v>8434_Ouvriers non qualifiés de type industriel_2</v>
      </c>
      <c r="AD1876" t="str">
        <f>INDEX(PDC!$I$1:$L$33,MATCH('RP2016'!AF1876,PDC!I:I,0),MATCH(PDC!$K$1,PDC!$I$1:$L$1,0))</f>
        <v>Ouvriers non qualifiés de type industriel</v>
      </c>
      <c r="AE1876" t="s">
        <v>200</v>
      </c>
      <c r="AF1876" t="s">
        <v>290</v>
      </c>
      <c r="AG1876" t="s">
        <v>191</v>
      </c>
      <c r="AH1876" s="58">
        <v>1030.0981457057101</v>
      </c>
      <c r="AI1876">
        <f t="shared" si="337"/>
        <v>1030.0981457057101</v>
      </c>
      <c r="BE1876" t="str">
        <f t="shared" si="338"/>
        <v>8406_Tous secteurs_TP2_SEXE1</v>
      </c>
      <c r="BF1876">
        <v>1</v>
      </c>
      <c r="BG1876" t="s">
        <v>200</v>
      </c>
      <c r="BH1876" s="77" t="s">
        <v>78</v>
      </c>
      <c r="BI1876" t="s">
        <v>129</v>
      </c>
      <c r="BJ1876" s="61">
        <v>2154.7771376414598</v>
      </c>
      <c r="BK1876" s="61">
        <f t="shared" si="339"/>
        <v>2154.7771376414598</v>
      </c>
    </row>
    <row r="1877" spans="1:63" x14ac:dyDescent="0.35">
      <c r="A1877" t="str">
        <f t="shared" si="335"/>
        <v>8424_Industries extractives _2</v>
      </c>
      <c r="B1877" t="str">
        <f>INDEX(PDC!$F$1:$G$40,MATCH('RP2016'!C1877,PDC!F:F,0),MATCH(PDC!$G$1,PDC!$F$1:$G$1,0))</f>
        <v xml:space="preserve">Industries extractives </v>
      </c>
      <c r="C1877" t="s">
        <v>201</v>
      </c>
      <c r="D1877" t="s">
        <v>167</v>
      </c>
      <c r="E1877" t="s">
        <v>200</v>
      </c>
      <c r="F1877" s="58">
        <v>5.0019930643689703</v>
      </c>
      <c r="G1877">
        <f t="shared" si="334"/>
        <v>5.0019930643689703</v>
      </c>
      <c r="AC1877" t="str">
        <f t="shared" si="336"/>
        <v>8434_Ouvriers non qualifiés de type artisanal_1</v>
      </c>
      <c r="AD1877" t="str">
        <f>INDEX(PDC!$I$1:$L$33,MATCH('RP2016'!AF1877,PDC!I:I,0),MATCH(PDC!$K$1,PDC!$I$1:$L$1,0))</f>
        <v>Ouvriers non qualifiés de type artisanal</v>
      </c>
      <c r="AE1877" t="s">
        <v>199</v>
      </c>
      <c r="AF1877" t="s">
        <v>291</v>
      </c>
      <c r="AG1877" t="s">
        <v>191</v>
      </c>
      <c r="AH1877" s="58">
        <v>1546.30750613186</v>
      </c>
      <c r="AI1877">
        <f t="shared" si="337"/>
        <v>1546.30750613186</v>
      </c>
      <c r="BE1877" t="str">
        <f t="shared" si="338"/>
        <v>8407_Tous secteurs_TP1_SEXE1</v>
      </c>
      <c r="BF1877">
        <v>1</v>
      </c>
      <c r="BG1877" t="s">
        <v>199</v>
      </c>
      <c r="BH1877" s="77" t="s">
        <v>78</v>
      </c>
      <c r="BI1877" t="s">
        <v>131</v>
      </c>
      <c r="BJ1877" s="61">
        <v>34962.710270579199</v>
      </c>
      <c r="BK1877" s="61">
        <f t="shared" si="339"/>
        <v>34962.710270579199</v>
      </c>
    </row>
    <row r="1878" spans="1:63" x14ac:dyDescent="0.35">
      <c r="A1878" t="str">
        <f t="shared" si="335"/>
        <v>8424_Fabrication de denrées alimentaires, de boissons et de produits à base de tabac_1</v>
      </c>
      <c r="B1878" t="str">
        <f>INDEX(PDC!$F$1:$G$40,MATCH('RP2016'!C1878,PDC!F:F,0),MATCH(PDC!$G$1,PDC!$F$1:$G$1,0))</f>
        <v>Fabrication de denrées alimentaires, de boissons et de produits à base de tabac</v>
      </c>
      <c r="C1878" t="s">
        <v>202</v>
      </c>
      <c r="D1878" t="s">
        <v>167</v>
      </c>
      <c r="E1878" t="s">
        <v>199</v>
      </c>
      <c r="F1878" s="58">
        <v>286.15234484573898</v>
      </c>
      <c r="G1878">
        <f t="shared" si="334"/>
        <v>286.15234484573898</v>
      </c>
      <c r="AC1878" t="str">
        <f t="shared" si="336"/>
        <v>8434_Ouvriers non qualifiés de type artisanal_2</v>
      </c>
      <c r="AD1878" t="str">
        <f>INDEX(PDC!$I$1:$L$33,MATCH('RP2016'!AF1878,PDC!I:I,0),MATCH(PDC!$K$1,PDC!$I$1:$L$1,0))</f>
        <v>Ouvriers non qualifiés de type artisanal</v>
      </c>
      <c r="AE1878" t="s">
        <v>200</v>
      </c>
      <c r="AF1878" t="s">
        <v>291</v>
      </c>
      <c r="AG1878" t="s">
        <v>191</v>
      </c>
      <c r="AH1878" s="58">
        <v>591.15789105935005</v>
      </c>
      <c r="AI1878">
        <f t="shared" si="337"/>
        <v>591.15789105935005</v>
      </c>
      <c r="BE1878" t="str">
        <f t="shared" si="338"/>
        <v>8407_Tous secteurs_TP2_SEXE1</v>
      </c>
      <c r="BF1878">
        <v>1</v>
      </c>
      <c r="BG1878" t="s">
        <v>200</v>
      </c>
      <c r="BH1878" s="77" t="s">
        <v>78</v>
      </c>
      <c r="BI1878" t="s">
        <v>131</v>
      </c>
      <c r="BJ1878" s="61">
        <v>3214.4487061334999</v>
      </c>
      <c r="BK1878" s="61">
        <f t="shared" si="339"/>
        <v>3214.4487061334999</v>
      </c>
    </row>
    <row r="1879" spans="1:63" x14ac:dyDescent="0.35">
      <c r="A1879" t="str">
        <f t="shared" si="335"/>
        <v>8424_Fabrication de denrées alimentaires, de boissons et de produits à base de tabac_2</v>
      </c>
      <c r="B1879" t="str">
        <f>INDEX(PDC!$F$1:$G$40,MATCH('RP2016'!C1879,PDC!F:F,0),MATCH(PDC!$G$1,PDC!$F$1:$G$1,0))</f>
        <v>Fabrication de denrées alimentaires, de boissons et de produits à base de tabac</v>
      </c>
      <c r="C1879" t="s">
        <v>202</v>
      </c>
      <c r="D1879" t="s">
        <v>167</v>
      </c>
      <c r="E1879" t="s">
        <v>200</v>
      </c>
      <c r="F1879" s="58">
        <v>312.69253264957899</v>
      </c>
      <c r="G1879">
        <f t="shared" si="334"/>
        <v>312.69253264957899</v>
      </c>
      <c r="AC1879" t="str">
        <f t="shared" si="336"/>
        <v>8434_Ouvriers agricoles_1</v>
      </c>
      <c r="AD1879" t="str">
        <f>INDEX(PDC!$I$1:$L$33,MATCH('RP2016'!AF1879,PDC!I:I,0),MATCH(PDC!$K$1,PDC!$I$1:$L$1,0))</f>
        <v>Ouvriers agricoles</v>
      </c>
      <c r="AE1879" t="s">
        <v>199</v>
      </c>
      <c r="AF1879" t="s">
        <v>109</v>
      </c>
      <c r="AG1879" t="s">
        <v>191</v>
      </c>
      <c r="AH1879" s="58">
        <v>512.19642096226505</v>
      </c>
      <c r="AI1879">
        <f t="shared" si="337"/>
        <v>512.19642096226505</v>
      </c>
      <c r="BE1879" t="str">
        <f t="shared" si="338"/>
        <v>8408_Tous secteurs_TP1_SEXE1</v>
      </c>
      <c r="BF1879">
        <v>1</v>
      </c>
      <c r="BG1879" t="s">
        <v>199</v>
      </c>
      <c r="BH1879" s="77" t="s">
        <v>78</v>
      </c>
      <c r="BI1879" t="s">
        <v>133</v>
      </c>
      <c r="BJ1879" s="61">
        <v>72928.332239212803</v>
      </c>
      <c r="BK1879" s="61">
        <f t="shared" si="339"/>
        <v>72928.332239212803</v>
      </c>
    </row>
    <row r="1880" spans="1:63" x14ac:dyDescent="0.35">
      <c r="A1880" t="str">
        <f t="shared" si="335"/>
        <v>8424_Fabrication de textiles, industries de l'habillement, industrie du cuir et de la chaussure_1</v>
      </c>
      <c r="B1880" t="str">
        <f>INDEX(PDC!$F$1:$G$40,MATCH('RP2016'!C1880,PDC!F:F,0),MATCH(PDC!$G$1,PDC!$F$1:$G$1,0))</f>
        <v>Fabrication de textiles, industries de l'habillement, industrie du cuir et de la chaussure</v>
      </c>
      <c r="C1880" t="s">
        <v>203</v>
      </c>
      <c r="D1880" t="s">
        <v>167</v>
      </c>
      <c r="E1880" t="s">
        <v>199</v>
      </c>
      <c r="F1880" s="58">
        <v>5</v>
      </c>
      <c r="G1880">
        <f t="shared" si="334"/>
        <v>5</v>
      </c>
      <c r="AC1880" t="str">
        <f t="shared" si="336"/>
        <v>8434_Ouvriers agricoles_2</v>
      </c>
      <c r="AD1880" t="str">
        <f>INDEX(PDC!$I$1:$L$33,MATCH('RP2016'!AF1880,PDC!I:I,0),MATCH(PDC!$K$1,PDC!$I$1:$L$1,0))</f>
        <v>Ouvriers agricoles</v>
      </c>
      <c r="AE1880" t="s">
        <v>200</v>
      </c>
      <c r="AF1880" t="s">
        <v>109</v>
      </c>
      <c r="AG1880" t="s">
        <v>191</v>
      </c>
      <c r="AH1880" s="58">
        <v>221.60717068397199</v>
      </c>
      <c r="AI1880">
        <f t="shared" si="337"/>
        <v>221.60717068397199</v>
      </c>
      <c r="BE1880" t="str">
        <f t="shared" si="338"/>
        <v>8408_Tous secteurs_TP2_SEXE1</v>
      </c>
      <c r="BF1880">
        <v>1</v>
      </c>
      <c r="BG1880" t="s">
        <v>200</v>
      </c>
      <c r="BH1880" s="77" t="s">
        <v>78</v>
      </c>
      <c r="BI1880" t="s">
        <v>133</v>
      </c>
      <c r="BJ1880" s="61">
        <v>6364.3622939552597</v>
      </c>
      <c r="BK1880" s="61">
        <f t="shared" si="339"/>
        <v>6364.3622939552597</v>
      </c>
    </row>
    <row r="1881" spans="1:63" x14ac:dyDescent="0.35">
      <c r="A1881" t="str">
        <f t="shared" si="335"/>
        <v>8424_Fabrication de textiles, industries de l'habillement, industrie du cuir et de la chaussure_2</v>
      </c>
      <c r="B1881" t="str">
        <f>INDEX(PDC!$F$1:$G$40,MATCH('RP2016'!C1881,PDC!F:F,0),MATCH(PDC!$G$1,PDC!$F$1:$G$1,0))</f>
        <v>Fabrication de textiles, industries de l'habillement, industrie du cuir et de la chaussure</v>
      </c>
      <c r="C1881" t="s">
        <v>203</v>
      </c>
      <c r="D1881" t="s">
        <v>167</v>
      </c>
      <c r="E1881" t="s">
        <v>200</v>
      </c>
      <c r="F1881" s="58">
        <v>31.276627872738199</v>
      </c>
      <c r="G1881">
        <f t="shared" si="334"/>
        <v>31.276627872738199</v>
      </c>
      <c r="AC1881" t="str">
        <f t="shared" si="336"/>
        <v>8435_Professions libérales*_1</v>
      </c>
      <c r="AD1881" t="str">
        <f>INDEX(PDC!$I$1:$L$33,MATCH('RP2016'!AF1881,PDC!I:I,0),MATCH(PDC!$K$1,PDC!$I$1:$L$1,0))</f>
        <v>Professions libérales*</v>
      </c>
      <c r="AE1881" t="s">
        <v>199</v>
      </c>
      <c r="AF1881" t="s">
        <v>273</v>
      </c>
      <c r="AG1881" t="s">
        <v>193</v>
      </c>
      <c r="AH1881" s="58">
        <v>15.064428363874899</v>
      </c>
      <c r="AI1881">
        <f t="shared" si="337"/>
        <v>15.064428363874899</v>
      </c>
      <c r="BE1881" t="str">
        <f t="shared" si="338"/>
        <v>8409_Tous secteurs_TP1_SEXE1</v>
      </c>
      <c r="BF1881">
        <v>1</v>
      </c>
      <c r="BG1881" t="s">
        <v>199</v>
      </c>
      <c r="BH1881" s="77" t="s">
        <v>78</v>
      </c>
      <c r="BI1881" t="s">
        <v>135</v>
      </c>
      <c r="BJ1881" s="61">
        <v>99721.091241888906</v>
      </c>
      <c r="BK1881" s="61">
        <f t="shared" si="339"/>
        <v>99721.091241888906</v>
      </c>
    </row>
    <row r="1882" spans="1:63" x14ac:dyDescent="0.35">
      <c r="A1882" t="str">
        <f t="shared" si="335"/>
        <v>8424_Travail du bois, industries du papier et imprimerie _1</v>
      </c>
      <c r="B1882" t="str">
        <f>INDEX(PDC!$F$1:$G$40,MATCH('RP2016'!C1882,PDC!F:F,0),MATCH(PDC!$G$1,PDC!$F$1:$G$1,0))</f>
        <v xml:space="preserve">Travail du bois, industries du papier et imprimerie </v>
      </c>
      <c r="C1882" t="s">
        <v>204</v>
      </c>
      <c r="D1882" t="s">
        <v>167</v>
      </c>
      <c r="E1882" t="s">
        <v>199</v>
      </c>
      <c r="F1882" s="58">
        <v>83.617087851164001</v>
      </c>
      <c r="G1882">
        <f t="shared" si="334"/>
        <v>83.617087851164001</v>
      </c>
      <c r="AC1882" t="str">
        <f t="shared" si="336"/>
        <v>8435_Professions libérales*_2</v>
      </c>
      <c r="AD1882" t="str">
        <f>INDEX(PDC!$I$1:$L$33,MATCH('RP2016'!AF1882,PDC!I:I,0),MATCH(PDC!$K$1,PDC!$I$1:$L$1,0))</f>
        <v>Professions libérales*</v>
      </c>
      <c r="AE1882" t="s">
        <v>200</v>
      </c>
      <c r="AF1882" t="s">
        <v>273</v>
      </c>
      <c r="AG1882" t="s">
        <v>193</v>
      </c>
      <c r="AH1882" s="58">
        <v>39.516085997805</v>
      </c>
      <c r="AI1882">
        <f t="shared" si="337"/>
        <v>39.516085997805</v>
      </c>
      <c r="BE1882" t="str">
        <f t="shared" si="338"/>
        <v>8409_Tous secteurs_TP2_SEXE1</v>
      </c>
      <c r="BF1882">
        <v>1</v>
      </c>
      <c r="BG1882" t="s">
        <v>200</v>
      </c>
      <c r="BH1882" s="77" t="s">
        <v>78</v>
      </c>
      <c r="BI1882" t="s">
        <v>135</v>
      </c>
      <c r="BJ1882" s="61">
        <v>9573.3184066422691</v>
      </c>
      <c r="BK1882" s="61">
        <f t="shared" si="339"/>
        <v>9573.3184066422691</v>
      </c>
    </row>
    <row r="1883" spans="1:63" x14ac:dyDescent="0.35">
      <c r="A1883" t="str">
        <f t="shared" si="335"/>
        <v>8424_Travail du bois, industries du papier et imprimerie _2</v>
      </c>
      <c r="B1883" t="str">
        <f>INDEX(PDC!$F$1:$G$40,MATCH('RP2016'!C1883,PDC!F:F,0),MATCH(PDC!$G$1,PDC!$F$1:$G$1,0))</f>
        <v xml:space="preserve">Travail du bois, industries du papier et imprimerie </v>
      </c>
      <c r="C1883" t="s">
        <v>204</v>
      </c>
      <c r="D1883" t="s">
        <v>167</v>
      </c>
      <c r="E1883" t="s">
        <v>200</v>
      </c>
      <c r="F1883" s="58">
        <v>12.6700616251307</v>
      </c>
      <c r="G1883">
        <f t="shared" si="334"/>
        <v>12.6700616251307</v>
      </c>
      <c r="AC1883" t="str">
        <f t="shared" si="336"/>
        <v>8435_Cadres de la fonction publique_1</v>
      </c>
      <c r="AD1883" t="str">
        <f>INDEX(PDC!$I$1:$L$33,MATCH('RP2016'!AF1883,PDC!I:I,0),MATCH(PDC!$K$1,PDC!$I$1:$L$1,0))</f>
        <v>Cadres de la fonction publique</v>
      </c>
      <c r="AE1883" t="s">
        <v>199</v>
      </c>
      <c r="AF1883" t="s">
        <v>274</v>
      </c>
      <c r="AG1883" t="s">
        <v>193</v>
      </c>
      <c r="AH1883" s="58">
        <v>72.8212321725685</v>
      </c>
      <c r="AI1883">
        <f t="shared" si="337"/>
        <v>72.8212321725685</v>
      </c>
      <c r="BE1883" t="str">
        <f t="shared" si="338"/>
        <v>8410_Tous secteurs_TP1_SEXE1</v>
      </c>
      <c r="BF1883">
        <v>1</v>
      </c>
      <c r="BG1883" t="s">
        <v>199</v>
      </c>
      <c r="BH1883" s="77" t="s">
        <v>78</v>
      </c>
      <c r="BI1883" t="s">
        <v>137</v>
      </c>
      <c r="BJ1883" s="61">
        <v>10707.674621738901</v>
      </c>
      <c r="BK1883" s="61">
        <f t="shared" si="339"/>
        <v>10707.674621738901</v>
      </c>
    </row>
    <row r="1884" spans="1:63" x14ac:dyDescent="0.35">
      <c r="A1884" t="str">
        <f t="shared" si="335"/>
        <v>8424_Cokéfaction et raffinage_1</v>
      </c>
      <c r="B1884" t="str">
        <f>INDEX(PDC!$F$1:$G$40,MATCH('RP2016'!C1884,PDC!F:F,0),MATCH(PDC!$G$1,PDC!$F$1:$G$1,0))</f>
        <v>Cokéfaction et raffinage</v>
      </c>
      <c r="C1884" t="s">
        <v>236</v>
      </c>
      <c r="D1884" t="s">
        <v>167</v>
      </c>
      <c r="E1884" t="s">
        <v>199</v>
      </c>
      <c r="F1884" s="58">
        <v>5.0921659564908301</v>
      </c>
      <c r="G1884">
        <f t="shared" si="334"/>
        <v>5.0921659564908301</v>
      </c>
      <c r="AC1884" t="str">
        <f t="shared" si="336"/>
        <v>8435_Cadres de la fonction publique_2</v>
      </c>
      <c r="AD1884" t="str">
        <f>INDEX(PDC!$I$1:$L$33,MATCH('RP2016'!AF1884,PDC!I:I,0),MATCH(PDC!$K$1,PDC!$I$1:$L$1,0))</f>
        <v>Cadres de la fonction publique</v>
      </c>
      <c r="AE1884" t="s">
        <v>200</v>
      </c>
      <c r="AF1884" t="s">
        <v>274</v>
      </c>
      <c r="AG1884" t="s">
        <v>193</v>
      </c>
      <c r="AH1884" s="58">
        <v>51.810887843993797</v>
      </c>
      <c r="AI1884">
        <f t="shared" si="337"/>
        <v>51.810887843993797</v>
      </c>
      <c r="BE1884" t="str">
        <f t="shared" si="338"/>
        <v>8410_Tous secteurs_TP2_SEXE1</v>
      </c>
      <c r="BF1884">
        <v>1</v>
      </c>
      <c r="BG1884" t="s">
        <v>200</v>
      </c>
      <c r="BH1884" s="77" t="s">
        <v>78</v>
      </c>
      <c r="BI1884" t="s">
        <v>137</v>
      </c>
      <c r="BJ1884" s="61">
        <v>886.608661244887</v>
      </c>
      <c r="BK1884" s="61">
        <f t="shared" si="339"/>
        <v>886.608661244887</v>
      </c>
    </row>
    <row r="1885" spans="1:63" x14ac:dyDescent="0.35">
      <c r="A1885" t="str">
        <f t="shared" si="335"/>
        <v>8424_Industrie chimique_1</v>
      </c>
      <c r="B1885" t="str">
        <f>INDEX(PDC!$F$1:$G$40,MATCH('RP2016'!C1885,PDC!F:F,0),MATCH(PDC!$G$1,PDC!$F$1:$G$1,0))</f>
        <v>Industrie chimique</v>
      </c>
      <c r="C1885" t="s">
        <v>205</v>
      </c>
      <c r="D1885" t="s">
        <v>167</v>
      </c>
      <c r="E1885" t="s">
        <v>199</v>
      </c>
      <c r="F1885" s="58">
        <v>9.9678663239074599</v>
      </c>
      <c r="G1885" t="s">
        <v>242</v>
      </c>
      <c r="AC1885" t="str">
        <f t="shared" si="336"/>
        <v>8435_Professeurs, professions scientifiques_1</v>
      </c>
      <c r="AD1885" t="str">
        <f>INDEX(PDC!$I$1:$L$33,MATCH('RP2016'!AF1885,PDC!I:I,0),MATCH(PDC!$K$1,PDC!$I$1:$L$1,0))</f>
        <v>Professeurs, professions scientifiques</v>
      </c>
      <c r="AE1885" t="s">
        <v>199</v>
      </c>
      <c r="AF1885" t="s">
        <v>275</v>
      </c>
      <c r="AG1885" t="s">
        <v>193</v>
      </c>
      <c r="AH1885" s="58">
        <v>113.53554544699099</v>
      </c>
      <c r="AI1885">
        <f t="shared" si="337"/>
        <v>113.53554544699099</v>
      </c>
      <c r="BE1885" t="str">
        <f t="shared" si="338"/>
        <v>8411_Tous secteurs_TP1_SEXE1</v>
      </c>
      <c r="BF1885">
        <v>1</v>
      </c>
      <c r="BG1885" t="s">
        <v>199</v>
      </c>
      <c r="BH1885" s="77" t="s">
        <v>78</v>
      </c>
      <c r="BI1885" t="s">
        <v>139</v>
      </c>
      <c r="BJ1885" s="61">
        <v>6254.3104622764204</v>
      </c>
      <c r="BK1885" s="61">
        <f t="shared" si="339"/>
        <v>6254.3104622764204</v>
      </c>
    </row>
    <row r="1886" spans="1:63" x14ac:dyDescent="0.35">
      <c r="A1886" t="str">
        <f t="shared" si="335"/>
        <v>8424_Industrie chimique_2</v>
      </c>
      <c r="B1886" t="str">
        <f>INDEX(PDC!$F$1:$G$40,MATCH('RP2016'!C1886,PDC!F:F,0),MATCH(PDC!$G$1,PDC!$F$1:$G$1,0))</f>
        <v>Industrie chimique</v>
      </c>
      <c r="C1886" t="s">
        <v>205</v>
      </c>
      <c r="D1886" t="s">
        <v>167</v>
      </c>
      <c r="E1886" t="s">
        <v>200</v>
      </c>
      <c r="F1886" s="58">
        <v>4.51815022652886</v>
      </c>
      <c r="G1886" s="58" t="s">
        <v>242</v>
      </c>
      <c r="H1886" s="58"/>
      <c r="I1886" s="58"/>
      <c r="J1886" s="58"/>
      <c r="AC1886" t="str">
        <f t="shared" si="336"/>
        <v>8435_Professeurs, professions scientifiques_2</v>
      </c>
      <c r="AD1886" t="str">
        <f>INDEX(PDC!$I$1:$L$33,MATCH('RP2016'!AF1886,PDC!I:I,0),MATCH(PDC!$K$1,PDC!$I$1:$L$1,0))</f>
        <v>Professeurs, professions scientifiques</v>
      </c>
      <c r="AE1886" t="s">
        <v>200</v>
      </c>
      <c r="AF1886" t="s">
        <v>275</v>
      </c>
      <c r="AG1886" t="s">
        <v>193</v>
      </c>
      <c r="AH1886" s="58">
        <v>284.56872410600499</v>
      </c>
      <c r="AI1886">
        <f t="shared" si="337"/>
        <v>284.56872410600499</v>
      </c>
      <c r="BE1886" t="str">
        <f t="shared" si="338"/>
        <v>8411_Tous secteurs_TP2_SEXE1</v>
      </c>
      <c r="BF1886">
        <v>1</v>
      </c>
      <c r="BG1886" t="s">
        <v>200</v>
      </c>
      <c r="BH1886" s="77" t="s">
        <v>78</v>
      </c>
      <c r="BI1886" t="s">
        <v>139</v>
      </c>
      <c r="BJ1886" s="61">
        <v>536.94062290797501</v>
      </c>
      <c r="BK1886" s="61">
        <f t="shared" si="339"/>
        <v>536.94062290797501</v>
      </c>
    </row>
    <row r="1887" spans="1:63" x14ac:dyDescent="0.35">
      <c r="A1887" t="str">
        <f t="shared" si="335"/>
        <v>8424_Industrie pharmaceutique_2</v>
      </c>
      <c r="B1887" t="str">
        <f>INDEX(PDC!$F$1:$G$40,MATCH('RP2016'!C1887,PDC!F:F,0),MATCH(PDC!$G$1,PDC!$F$1:$G$1,0))</f>
        <v>Industrie pharmaceutique</v>
      </c>
      <c r="C1887" t="s">
        <v>206</v>
      </c>
      <c r="D1887" t="s">
        <v>167</v>
      </c>
      <c r="E1887" t="s">
        <v>200</v>
      </c>
      <c r="F1887" s="58">
        <v>12.5770795414264</v>
      </c>
      <c r="G1887">
        <f t="shared" ref="G1887:G1892" si="340">F1887</f>
        <v>12.5770795414264</v>
      </c>
      <c r="AC1887" t="str">
        <f t="shared" si="336"/>
        <v>8435_Professions de l'information, des arts et des spectacles_1</v>
      </c>
      <c r="AD1887" t="str">
        <f>INDEX(PDC!$I$1:$L$33,MATCH('RP2016'!AF1887,PDC!I:I,0),MATCH(PDC!$K$1,PDC!$I$1:$L$1,0))</f>
        <v>Professions de l'information, des arts et des spectacles</v>
      </c>
      <c r="AE1887" t="s">
        <v>199</v>
      </c>
      <c r="AF1887" t="s">
        <v>276</v>
      </c>
      <c r="AG1887" t="s">
        <v>193</v>
      </c>
      <c r="AH1887" s="58">
        <v>102.529841608993</v>
      </c>
      <c r="AI1887">
        <f t="shared" si="337"/>
        <v>102.529841608993</v>
      </c>
      <c r="BE1887" t="str">
        <f t="shared" si="338"/>
        <v>8412_Tous secteurs_TP1_SEXE1</v>
      </c>
      <c r="BF1887">
        <v>1</v>
      </c>
      <c r="BG1887" t="s">
        <v>199</v>
      </c>
      <c r="BH1887" s="77" t="s">
        <v>78</v>
      </c>
      <c r="BI1887" t="s">
        <v>141</v>
      </c>
      <c r="BJ1887" s="61">
        <v>9759.3464984818202</v>
      </c>
      <c r="BK1887" s="61">
        <f t="shared" si="339"/>
        <v>9759.3464984818202</v>
      </c>
    </row>
    <row r="1888" spans="1:63" x14ac:dyDescent="0.35">
      <c r="A1888" t="str">
        <f t="shared" si="335"/>
        <v>8424_Fabrication de produits en caoutchouc et en plastique ainsi que d'autres produits minéraux non métalliques_1</v>
      </c>
      <c r="B1888" t="str">
        <f>INDEX(PDC!$F$1:$G$40,MATCH('RP2016'!C1888,PDC!F:F,0),MATCH(PDC!$G$1,PDC!$F$1:$G$1,0))</f>
        <v>Fabrication de produits en caoutchouc et en plastique ainsi que d'autres produits minéraux non métalliques</v>
      </c>
      <c r="C1888" t="s">
        <v>207</v>
      </c>
      <c r="D1888" t="s">
        <v>167</v>
      </c>
      <c r="E1888" t="s">
        <v>199</v>
      </c>
      <c r="F1888" s="58">
        <v>196.57824961866501</v>
      </c>
      <c r="G1888">
        <f t="shared" si="340"/>
        <v>196.57824961866501</v>
      </c>
      <c r="AC1888" t="str">
        <f t="shared" si="336"/>
        <v>8435_Professions de l'information, des arts et des spectacles_2</v>
      </c>
      <c r="AD1888" t="str">
        <f>INDEX(PDC!$I$1:$L$33,MATCH('RP2016'!AF1888,PDC!I:I,0),MATCH(PDC!$K$1,PDC!$I$1:$L$1,0))</f>
        <v>Professions de l'information, des arts et des spectacles</v>
      </c>
      <c r="AE1888" t="s">
        <v>200</v>
      </c>
      <c r="AF1888" t="s">
        <v>276</v>
      </c>
      <c r="AG1888" t="s">
        <v>193</v>
      </c>
      <c r="AH1888" s="58">
        <v>81.397572901752199</v>
      </c>
      <c r="AI1888">
        <f t="shared" si="337"/>
        <v>81.397572901752199</v>
      </c>
      <c r="BE1888" t="str">
        <f t="shared" si="338"/>
        <v>8412_Tous secteurs_TP2_SEXE1</v>
      </c>
      <c r="BF1888">
        <v>1</v>
      </c>
      <c r="BG1888" t="s">
        <v>200</v>
      </c>
      <c r="BH1888" s="77" t="s">
        <v>78</v>
      </c>
      <c r="BI1888" t="s">
        <v>141</v>
      </c>
      <c r="BJ1888" s="61">
        <v>923.430868460939</v>
      </c>
      <c r="BK1888" s="61">
        <f t="shared" si="339"/>
        <v>923.430868460939</v>
      </c>
    </row>
    <row r="1889" spans="1:63" x14ac:dyDescent="0.35">
      <c r="A1889" t="str">
        <f t="shared" si="335"/>
        <v>8424_Fabrication de produits en caoutchouc et en plastique ainsi que d'autres produits minéraux non métalliques_2</v>
      </c>
      <c r="B1889" t="str">
        <f>INDEX(PDC!$F$1:$G$40,MATCH('RP2016'!C1889,PDC!F:F,0),MATCH(PDC!$G$1,PDC!$F$1:$G$1,0))</f>
        <v>Fabrication de produits en caoutchouc et en plastique ainsi que d'autres produits minéraux non métalliques</v>
      </c>
      <c r="C1889" t="s">
        <v>207</v>
      </c>
      <c r="D1889" t="s">
        <v>167</v>
      </c>
      <c r="E1889" t="s">
        <v>200</v>
      </c>
      <c r="F1889" s="58">
        <v>77.228000005719394</v>
      </c>
      <c r="G1889">
        <f t="shared" si="340"/>
        <v>77.228000005719394</v>
      </c>
      <c r="AC1889" t="str">
        <f t="shared" si="336"/>
        <v>8435_Cadres administratifs et commerciaux d'entreprise_1</v>
      </c>
      <c r="AD1889" t="str">
        <f>INDEX(PDC!$I$1:$L$33,MATCH('RP2016'!AF1889,PDC!I:I,0),MATCH(PDC!$K$1,PDC!$I$1:$L$1,0))</f>
        <v>Cadres administratifs et commerciaux d'entreprise</v>
      </c>
      <c r="AE1889" t="s">
        <v>199</v>
      </c>
      <c r="AF1889" t="s">
        <v>277</v>
      </c>
      <c r="AG1889" t="s">
        <v>193</v>
      </c>
      <c r="AH1889" s="58">
        <v>1063.1280823091799</v>
      </c>
      <c r="AI1889">
        <f t="shared" si="337"/>
        <v>1063.1280823091799</v>
      </c>
      <c r="BE1889" t="str">
        <f t="shared" si="338"/>
        <v>8413_Tous secteurs_TP1_SEXE1</v>
      </c>
      <c r="BF1889">
        <v>1</v>
      </c>
      <c r="BG1889" t="s">
        <v>199</v>
      </c>
      <c r="BH1889" s="77" t="s">
        <v>78</v>
      </c>
      <c r="BI1889" t="s">
        <v>143</v>
      </c>
      <c r="BJ1889" s="61">
        <v>19836.842381100902</v>
      </c>
      <c r="BK1889" s="61">
        <f t="shared" si="339"/>
        <v>19836.842381100902</v>
      </c>
    </row>
    <row r="1890" spans="1:63" x14ac:dyDescent="0.35">
      <c r="A1890" t="str">
        <f t="shared" si="335"/>
        <v>8424_Métallurgie et fabrication de produits métalliques à l'exception des machines et des équipements_1</v>
      </c>
      <c r="B1890" t="str">
        <f>INDEX(PDC!$F$1:$G$40,MATCH('RP2016'!C1890,PDC!F:F,0),MATCH(PDC!$G$1,PDC!$F$1:$G$1,0))</f>
        <v>Métallurgie et fabrication de produits métalliques à l'exception des machines et des équipements</v>
      </c>
      <c r="C1890" t="s">
        <v>208</v>
      </c>
      <c r="D1890" t="s">
        <v>167</v>
      </c>
      <c r="E1890" t="s">
        <v>199</v>
      </c>
      <c r="F1890" s="58">
        <v>808.66010699590004</v>
      </c>
      <c r="G1890">
        <f t="shared" si="340"/>
        <v>808.66010699590004</v>
      </c>
      <c r="AC1890" t="str">
        <f t="shared" si="336"/>
        <v>8435_Cadres administratifs et commerciaux d'entreprise_2</v>
      </c>
      <c r="AD1890" t="str">
        <f>INDEX(PDC!$I$1:$L$33,MATCH('RP2016'!AF1890,PDC!I:I,0),MATCH(PDC!$K$1,PDC!$I$1:$L$1,0))</f>
        <v>Cadres administratifs et commerciaux d'entreprise</v>
      </c>
      <c r="AE1890" t="s">
        <v>200</v>
      </c>
      <c r="AF1890" t="s">
        <v>277</v>
      </c>
      <c r="AG1890" t="s">
        <v>193</v>
      </c>
      <c r="AH1890" s="58">
        <v>739.31589643550797</v>
      </c>
      <c r="AI1890">
        <f t="shared" si="337"/>
        <v>739.31589643550797</v>
      </c>
      <c r="BE1890" t="str">
        <f t="shared" si="338"/>
        <v>8413_Tous secteurs_TP2_SEXE1</v>
      </c>
      <c r="BF1890">
        <v>1</v>
      </c>
      <c r="BG1890" t="s">
        <v>200</v>
      </c>
      <c r="BH1890" s="77" t="s">
        <v>78</v>
      </c>
      <c r="BI1890" t="s">
        <v>143</v>
      </c>
      <c r="BJ1890" s="61">
        <v>1825.2993512358901</v>
      </c>
      <c r="BK1890" s="61">
        <f t="shared" si="339"/>
        <v>1825.2993512358901</v>
      </c>
    </row>
    <row r="1891" spans="1:63" x14ac:dyDescent="0.35">
      <c r="A1891" t="str">
        <f t="shared" si="335"/>
        <v>8424_Métallurgie et fabrication de produits métalliques à l'exception des machines et des équipements_2</v>
      </c>
      <c r="B1891" t="str">
        <f>INDEX(PDC!$F$1:$G$40,MATCH('RP2016'!C1891,PDC!F:F,0),MATCH(PDC!$G$1,PDC!$F$1:$G$1,0))</f>
        <v>Métallurgie et fabrication de produits métalliques à l'exception des machines et des équipements</v>
      </c>
      <c r="C1891" t="s">
        <v>208</v>
      </c>
      <c r="D1891" t="s">
        <v>167</v>
      </c>
      <c r="E1891" t="s">
        <v>200</v>
      </c>
      <c r="F1891" s="58">
        <v>96.552137914071906</v>
      </c>
      <c r="G1891">
        <f t="shared" si="340"/>
        <v>96.552137914071906</v>
      </c>
      <c r="AC1891" t="str">
        <f t="shared" si="336"/>
        <v>8435_Ingénieurs et cadres techniques d'entreprise_1</v>
      </c>
      <c r="AD1891" t="str">
        <f>INDEX(PDC!$I$1:$L$33,MATCH('RP2016'!AF1891,PDC!I:I,0),MATCH(PDC!$K$1,PDC!$I$1:$L$1,0))</f>
        <v>Ingénieurs et cadres techniques d'entreprise</v>
      </c>
      <c r="AE1891" t="s">
        <v>199</v>
      </c>
      <c r="AF1891" t="s">
        <v>101</v>
      </c>
      <c r="AG1891" t="s">
        <v>193</v>
      </c>
      <c r="AH1891" s="58">
        <v>1899.0085626079399</v>
      </c>
      <c r="AI1891">
        <f t="shared" si="337"/>
        <v>1899.0085626079399</v>
      </c>
      <c r="BE1891" t="str">
        <f t="shared" si="338"/>
        <v>8414_Tous secteurs_TP1_SEXE1</v>
      </c>
      <c r="BF1891">
        <v>1</v>
      </c>
      <c r="BG1891" t="s">
        <v>199</v>
      </c>
      <c r="BH1891" s="77" t="s">
        <v>78</v>
      </c>
      <c r="BI1891" t="s">
        <v>145</v>
      </c>
      <c r="BJ1891" s="61">
        <v>14435.308214291301</v>
      </c>
      <c r="BK1891" s="61">
        <f t="shared" si="339"/>
        <v>14435.308214291301</v>
      </c>
    </row>
    <row r="1892" spans="1:63" x14ac:dyDescent="0.35">
      <c r="A1892" t="str">
        <f t="shared" si="335"/>
        <v>8424_Fabrication de produits informatiques, électroniques et optiques_1</v>
      </c>
      <c r="B1892" t="str">
        <f>INDEX(PDC!$F$1:$G$40,MATCH('RP2016'!C1892,PDC!F:F,0),MATCH(PDC!$G$1,PDC!$F$1:$G$1,0))</f>
        <v>Fabrication de produits informatiques, électroniques et optiques</v>
      </c>
      <c r="C1892" t="s">
        <v>209</v>
      </c>
      <c r="D1892" t="s">
        <v>167</v>
      </c>
      <c r="E1892" t="s">
        <v>199</v>
      </c>
      <c r="F1892" s="58">
        <v>8.4681801368464207</v>
      </c>
      <c r="G1892">
        <f t="shared" si="340"/>
        <v>8.4681801368464207</v>
      </c>
      <c r="AC1892" t="str">
        <f t="shared" si="336"/>
        <v>8435_Ingénieurs et cadres techniques d'entreprise_2</v>
      </c>
      <c r="AD1892" t="str">
        <f>INDEX(PDC!$I$1:$L$33,MATCH('RP2016'!AF1892,PDC!I:I,0),MATCH(PDC!$K$1,PDC!$I$1:$L$1,0))</f>
        <v>Ingénieurs et cadres techniques d'entreprise</v>
      </c>
      <c r="AE1892" t="s">
        <v>200</v>
      </c>
      <c r="AF1892" t="s">
        <v>101</v>
      </c>
      <c r="AG1892" t="s">
        <v>193</v>
      </c>
      <c r="AH1892" s="58">
        <v>350.687233888013</v>
      </c>
      <c r="AI1892">
        <f t="shared" si="337"/>
        <v>350.687233888013</v>
      </c>
      <c r="BE1892" t="str">
        <f t="shared" si="338"/>
        <v>8414_Tous secteurs_TP2_SEXE1</v>
      </c>
      <c r="BF1892">
        <v>1</v>
      </c>
      <c r="BG1892" t="s">
        <v>200</v>
      </c>
      <c r="BH1892" s="77" t="s">
        <v>78</v>
      </c>
      <c r="BI1892" t="s">
        <v>145</v>
      </c>
      <c r="BJ1892" s="61">
        <v>999.67202751335697</v>
      </c>
      <c r="BK1892" s="61">
        <f t="shared" si="339"/>
        <v>999.67202751335697</v>
      </c>
    </row>
    <row r="1893" spans="1:63" x14ac:dyDescent="0.35">
      <c r="A1893" t="str">
        <f t="shared" si="335"/>
        <v>8424_Fabrication d'équipements électriques_1</v>
      </c>
      <c r="B1893" t="str">
        <f>INDEX(PDC!$F$1:$G$40,MATCH('RP2016'!C1893,PDC!F:F,0),MATCH(PDC!$G$1,PDC!$F$1:$G$1,0))</f>
        <v>Fabrication d'équipements électriques</v>
      </c>
      <c r="C1893" t="s">
        <v>210</v>
      </c>
      <c r="D1893" t="s">
        <v>167</v>
      </c>
      <c r="E1893" t="s">
        <v>199</v>
      </c>
      <c r="F1893" s="58">
        <v>2.79150549776424</v>
      </c>
      <c r="G1893" s="58" t="s">
        <v>242</v>
      </c>
      <c r="H1893" s="58"/>
      <c r="I1893" s="58"/>
      <c r="J1893" s="58"/>
      <c r="AC1893" t="str">
        <f t="shared" si="336"/>
        <v>8435_Professeurs des écoles, instituteurs et assimilés_1</v>
      </c>
      <c r="AD1893" t="str">
        <f>INDEX(PDC!$I$1:$L$33,MATCH('RP2016'!AF1893,PDC!I:I,0),MATCH(PDC!$K$1,PDC!$I$1:$L$1,0))</f>
        <v>Professeurs des écoles, instituteurs et assimilés</v>
      </c>
      <c r="AE1893" t="s">
        <v>199</v>
      </c>
      <c r="AF1893" t="s">
        <v>103</v>
      </c>
      <c r="AG1893" t="s">
        <v>193</v>
      </c>
      <c r="AH1893" s="58">
        <v>331.97198983402097</v>
      </c>
      <c r="AI1893">
        <f t="shared" si="337"/>
        <v>331.97198983402097</v>
      </c>
      <c r="BE1893" t="str">
        <f t="shared" si="338"/>
        <v>8415_Tous secteurs_TP1_SEXE1</v>
      </c>
      <c r="BF1893">
        <v>1</v>
      </c>
      <c r="BG1893" t="s">
        <v>199</v>
      </c>
      <c r="BH1893" s="77" t="s">
        <v>78</v>
      </c>
      <c r="BI1893" t="s">
        <v>147</v>
      </c>
      <c r="BJ1893" s="61">
        <v>12379.600386730401</v>
      </c>
      <c r="BK1893" s="61">
        <f t="shared" si="339"/>
        <v>12379.600386730401</v>
      </c>
    </row>
    <row r="1894" spans="1:63" x14ac:dyDescent="0.35">
      <c r="A1894" t="str">
        <f t="shared" si="335"/>
        <v>8424_Fabrication de machines et équipements n.c.a._1</v>
      </c>
      <c r="B1894" t="str">
        <f>INDEX(PDC!$F$1:$G$40,MATCH('RP2016'!C1894,PDC!F:F,0),MATCH(PDC!$G$1,PDC!$F$1:$G$1,0))</f>
        <v>Fabrication de machines et équipements n.c.a.</v>
      </c>
      <c r="C1894" t="s">
        <v>211</v>
      </c>
      <c r="D1894" t="s">
        <v>167</v>
      </c>
      <c r="E1894" t="s">
        <v>199</v>
      </c>
      <c r="F1894" s="58">
        <v>410.15720685316597</v>
      </c>
      <c r="G1894">
        <f t="shared" ref="G1894:G1913" si="341">F1894</f>
        <v>410.15720685316597</v>
      </c>
      <c r="AC1894" t="str">
        <f t="shared" si="336"/>
        <v>8435_Professeurs des écoles, instituteurs et assimilés_2</v>
      </c>
      <c r="AD1894" t="str">
        <f>INDEX(PDC!$I$1:$L$33,MATCH('RP2016'!AF1894,PDC!I:I,0),MATCH(PDC!$K$1,PDC!$I$1:$L$1,0))</f>
        <v>Professeurs des écoles, instituteurs et assimilés</v>
      </c>
      <c r="AE1894" t="s">
        <v>200</v>
      </c>
      <c r="AF1894" t="s">
        <v>103</v>
      </c>
      <c r="AG1894" t="s">
        <v>193</v>
      </c>
      <c r="AH1894" s="58">
        <v>548.85602198940705</v>
      </c>
      <c r="AI1894">
        <f t="shared" si="337"/>
        <v>548.85602198940705</v>
      </c>
      <c r="BE1894" t="str">
        <f t="shared" si="338"/>
        <v>8415_Tous secteurs_TP2_SEXE1</v>
      </c>
      <c r="BF1894">
        <v>1</v>
      </c>
      <c r="BG1894" t="s">
        <v>200</v>
      </c>
      <c r="BH1894" s="77" t="s">
        <v>78</v>
      </c>
      <c r="BI1894" t="s">
        <v>147</v>
      </c>
      <c r="BJ1894" s="61">
        <v>1445.31533308554</v>
      </c>
      <c r="BK1894" s="61">
        <f t="shared" si="339"/>
        <v>1445.31533308554</v>
      </c>
    </row>
    <row r="1895" spans="1:63" x14ac:dyDescent="0.35">
      <c r="A1895" t="str">
        <f t="shared" si="335"/>
        <v>8424_Fabrication de machines et équipements n.c.a._2</v>
      </c>
      <c r="B1895" t="str">
        <f>INDEX(PDC!$F$1:$G$40,MATCH('RP2016'!C1895,PDC!F:F,0),MATCH(PDC!$G$1,PDC!$F$1:$G$1,0))</f>
        <v>Fabrication de machines et équipements n.c.a.</v>
      </c>
      <c r="C1895" t="s">
        <v>211</v>
      </c>
      <c r="D1895" t="s">
        <v>167</v>
      </c>
      <c r="E1895" t="s">
        <v>200</v>
      </c>
      <c r="F1895" s="58">
        <v>18.037655724958299</v>
      </c>
      <c r="G1895">
        <f t="shared" si="341"/>
        <v>18.037655724958299</v>
      </c>
      <c r="AC1895" t="str">
        <f t="shared" si="336"/>
        <v>8435_Professions intermédiaires de la santé et du travail social_1</v>
      </c>
      <c r="AD1895" t="str">
        <f>INDEX(PDC!$I$1:$L$33,MATCH('RP2016'!AF1895,PDC!I:I,0),MATCH(PDC!$K$1,PDC!$I$1:$L$1,0))</f>
        <v>Professions intermédiaires de la santé et du travail social</v>
      </c>
      <c r="AE1895" t="s">
        <v>199</v>
      </c>
      <c r="AF1895" t="s">
        <v>105</v>
      </c>
      <c r="AG1895" t="s">
        <v>193</v>
      </c>
      <c r="AH1895" s="58">
        <v>297.89273008611201</v>
      </c>
      <c r="AI1895">
        <f t="shared" si="337"/>
        <v>297.89273008611201</v>
      </c>
      <c r="BE1895" t="str">
        <f t="shared" si="338"/>
        <v>8416_Tous secteurs_TP1_SEXE1</v>
      </c>
      <c r="BF1895">
        <v>1</v>
      </c>
      <c r="BG1895" t="s">
        <v>199</v>
      </c>
      <c r="BH1895" s="77" t="s">
        <v>78</v>
      </c>
      <c r="BI1895" t="s">
        <v>149</v>
      </c>
      <c r="BJ1895" s="61">
        <v>30794.965350414899</v>
      </c>
      <c r="BK1895" s="61">
        <f t="shared" si="339"/>
        <v>30794.965350414899</v>
      </c>
    </row>
    <row r="1896" spans="1:63" x14ac:dyDescent="0.35">
      <c r="A1896" t="str">
        <f t="shared" si="335"/>
        <v>8424_Fabrication de matériels de transport_1</v>
      </c>
      <c r="B1896" t="str">
        <f>INDEX(PDC!$F$1:$G$40,MATCH('RP2016'!C1896,PDC!F:F,0),MATCH(PDC!$G$1,PDC!$F$1:$G$1,0))</f>
        <v>Fabrication de matériels de transport</v>
      </c>
      <c r="C1896" t="s">
        <v>212</v>
      </c>
      <c r="D1896" t="s">
        <v>167</v>
      </c>
      <c r="E1896" t="s">
        <v>199</v>
      </c>
      <c r="F1896" s="58">
        <v>292.62013428079302</v>
      </c>
      <c r="G1896">
        <f t="shared" si="341"/>
        <v>292.62013428079302</v>
      </c>
      <c r="AC1896" t="str">
        <f t="shared" si="336"/>
        <v>8435_Professions intermédiaires de la santé et du travail social_2</v>
      </c>
      <c r="AD1896" t="str">
        <f>INDEX(PDC!$I$1:$L$33,MATCH('RP2016'!AF1896,PDC!I:I,0),MATCH(PDC!$K$1,PDC!$I$1:$L$1,0))</f>
        <v>Professions intermédiaires de la santé et du travail social</v>
      </c>
      <c r="AE1896" t="s">
        <v>200</v>
      </c>
      <c r="AF1896" t="s">
        <v>105</v>
      </c>
      <c r="AG1896" t="s">
        <v>193</v>
      </c>
      <c r="AH1896" s="58">
        <v>1268.56834603827</v>
      </c>
      <c r="AI1896">
        <f t="shared" si="337"/>
        <v>1268.56834603827</v>
      </c>
      <c r="BE1896" t="str">
        <f t="shared" si="338"/>
        <v>8416_Tous secteurs_TP2_SEXE1</v>
      </c>
      <c r="BF1896">
        <v>1</v>
      </c>
      <c r="BG1896" t="s">
        <v>200</v>
      </c>
      <c r="BH1896" s="77" t="s">
        <v>78</v>
      </c>
      <c r="BI1896" t="s">
        <v>149</v>
      </c>
      <c r="BJ1896" s="61">
        <v>2988.2504612373</v>
      </c>
      <c r="BK1896" s="61">
        <f t="shared" si="339"/>
        <v>2988.2504612373</v>
      </c>
    </row>
    <row r="1897" spans="1:63" x14ac:dyDescent="0.35">
      <c r="A1897" t="str">
        <f t="shared" si="335"/>
        <v>8424_Fabrication de matériels de transport_2</v>
      </c>
      <c r="B1897" t="str">
        <f>INDEX(PDC!$F$1:$G$40,MATCH('RP2016'!C1897,PDC!F:F,0),MATCH(PDC!$G$1,PDC!$F$1:$G$1,0))</f>
        <v>Fabrication de matériels de transport</v>
      </c>
      <c r="C1897" t="s">
        <v>212</v>
      </c>
      <c r="D1897" t="s">
        <v>167</v>
      </c>
      <c r="E1897" t="s">
        <v>200</v>
      </c>
      <c r="F1897" s="58">
        <v>47.818585277711001</v>
      </c>
      <c r="G1897">
        <f t="shared" si="341"/>
        <v>47.818585277711001</v>
      </c>
      <c r="AC1897" t="str">
        <f t="shared" si="336"/>
        <v>8435_Clergé, religieux_1</v>
      </c>
      <c r="AD1897" t="str">
        <f>INDEX(PDC!$I$1:$L$33,MATCH('RP2016'!AF1897,PDC!I:I,0),MATCH(PDC!$K$1,PDC!$I$1:$L$1,0))</f>
        <v>Clergé, religieux</v>
      </c>
      <c r="AE1897" t="s">
        <v>199</v>
      </c>
      <c r="AF1897" t="s">
        <v>292</v>
      </c>
      <c r="AG1897" t="s">
        <v>193</v>
      </c>
      <c r="AH1897" s="58">
        <v>70.068322883140098</v>
      </c>
      <c r="AI1897">
        <f t="shared" si="337"/>
        <v>70.068322883140098</v>
      </c>
      <c r="BE1897" t="str">
        <f t="shared" si="338"/>
        <v>8417_Tous secteurs_TP1_SEXE1</v>
      </c>
      <c r="BF1897">
        <v>1</v>
      </c>
      <c r="BG1897" t="s">
        <v>199</v>
      </c>
      <c r="BH1897" s="77" t="s">
        <v>78</v>
      </c>
      <c r="BI1897" t="s">
        <v>151</v>
      </c>
      <c r="BJ1897" s="61">
        <v>9840.1757402406092</v>
      </c>
      <c r="BK1897" s="61">
        <f t="shared" si="339"/>
        <v>9840.1757402406092</v>
      </c>
    </row>
    <row r="1898" spans="1:63" x14ac:dyDescent="0.35">
      <c r="A1898" t="str">
        <f t="shared" si="335"/>
        <v>8424_Autres industries manufacturières ; réparation et installation de machines et d'équipements_1</v>
      </c>
      <c r="B1898" t="str">
        <f>INDEX(PDC!$F$1:$G$40,MATCH('RP2016'!C1898,PDC!F:F,0),MATCH(PDC!$G$1,PDC!$F$1:$G$1,0))</f>
        <v>Autres industries manufacturières ; réparation et installation de machines et d'équipements</v>
      </c>
      <c r="C1898" t="s">
        <v>213</v>
      </c>
      <c r="D1898" t="s">
        <v>167</v>
      </c>
      <c r="E1898" t="s">
        <v>199</v>
      </c>
      <c r="F1898" s="58">
        <v>412.08961586581199</v>
      </c>
      <c r="G1898">
        <f t="shared" si="341"/>
        <v>412.08961586581199</v>
      </c>
      <c r="AC1898" t="str">
        <f t="shared" si="336"/>
        <v>8435_Professions intermédiaires administratives de la Fonction Publique_1</v>
      </c>
      <c r="AD1898" t="str">
        <f>INDEX(PDC!$I$1:$L$33,MATCH('RP2016'!AF1898,PDC!I:I,0),MATCH(PDC!$K$1,PDC!$I$1:$L$1,0))</f>
        <v>Professions intermédiaires administratives de la Fonction Publique</v>
      </c>
      <c r="AE1898" t="s">
        <v>199</v>
      </c>
      <c r="AF1898" t="s">
        <v>278</v>
      </c>
      <c r="AG1898" t="s">
        <v>193</v>
      </c>
      <c r="AH1898" s="58">
        <v>71.572467506193206</v>
      </c>
      <c r="AI1898">
        <f t="shared" si="337"/>
        <v>71.572467506193206</v>
      </c>
      <c r="BE1898" t="str">
        <f t="shared" si="338"/>
        <v>8417_Tous secteurs_TP2_SEXE1</v>
      </c>
      <c r="BF1898">
        <v>1</v>
      </c>
      <c r="BG1898" t="s">
        <v>200</v>
      </c>
      <c r="BH1898" s="77" t="s">
        <v>78</v>
      </c>
      <c r="BI1898" t="s">
        <v>151</v>
      </c>
      <c r="BJ1898" s="61">
        <v>979.04583950512699</v>
      </c>
      <c r="BK1898" s="61">
        <f t="shared" si="339"/>
        <v>979.04583950512699</v>
      </c>
    </row>
    <row r="1899" spans="1:63" x14ac:dyDescent="0.35">
      <c r="A1899" t="str">
        <f t="shared" si="335"/>
        <v>8424_Autres industries manufacturières ; réparation et installation de machines et d'équipements_2</v>
      </c>
      <c r="B1899" t="str">
        <f>INDEX(PDC!$F$1:$G$40,MATCH('RP2016'!C1899,PDC!F:F,0),MATCH(PDC!$G$1,PDC!$F$1:$G$1,0))</f>
        <v>Autres industries manufacturières ; réparation et installation de machines et d'équipements</v>
      </c>
      <c r="C1899" t="s">
        <v>213</v>
      </c>
      <c r="D1899" t="s">
        <v>167</v>
      </c>
      <c r="E1899" t="s">
        <v>200</v>
      </c>
      <c r="F1899" s="58">
        <v>112.287496557667</v>
      </c>
      <c r="G1899">
        <f t="shared" si="341"/>
        <v>112.287496557667</v>
      </c>
      <c r="AC1899" t="str">
        <f t="shared" si="336"/>
        <v>8435_Professions intermédiaires administratives de la Fonction Publique_2</v>
      </c>
      <c r="AD1899" t="str">
        <f>INDEX(PDC!$I$1:$L$33,MATCH('RP2016'!AF1899,PDC!I:I,0),MATCH(PDC!$K$1,PDC!$I$1:$L$1,0))</f>
        <v>Professions intermédiaires administratives de la Fonction Publique</v>
      </c>
      <c r="AE1899" t="s">
        <v>200</v>
      </c>
      <c r="AF1899" t="s">
        <v>278</v>
      </c>
      <c r="AG1899" t="s">
        <v>193</v>
      </c>
      <c r="AH1899" s="58">
        <v>154.833092153715</v>
      </c>
      <c r="AI1899">
        <f t="shared" si="337"/>
        <v>154.833092153715</v>
      </c>
      <c r="BE1899" t="str">
        <f t="shared" si="338"/>
        <v>8418_Tous secteurs_TP1_SEXE1</v>
      </c>
      <c r="BF1899">
        <v>1</v>
      </c>
      <c r="BG1899" t="s">
        <v>199</v>
      </c>
      <c r="BH1899" s="77" t="s">
        <v>78</v>
      </c>
      <c r="BI1899" t="s">
        <v>153</v>
      </c>
      <c r="BJ1899" s="61">
        <v>8814.6745995648907</v>
      </c>
      <c r="BK1899" s="61">
        <f t="shared" si="339"/>
        <v>8814.6745995648907</v>
      </c>
    </row>
    <row r="1900" spans="1:63" x14ac:dyDescent="0.35">
      <c r="A1900" t="str">
        <f t="shared" si="335"/>
        <v>8424_Production et distribution d'électricité, de gaz, de vapeur et d'air conditionné_1</v>
      </c>
      <c r="B1900" t="str">
        <f>INDEX(PDC!$F$1:$G$40,MATCH('RP2016'!C1900,PDC!F:F,0),MATCH(PDC!$G$1,PDC!$F$1:$G$1,0))</f>
        <v>Production et distribution d'électricité, de gaz, de vapeur et d'air conditionné</v>
      </c>
      <c r="C1900" t="s">
        <v>214</v>
      </c>
      <c r="D1900" t="s">
        <v>167</v>
      </c>
      <c r="E1900" t="s">
        <v>199</v>
      </c>
      <c r="F1900" s="58">
        <v>119.203704265346</v>
      </c>
      <c r="G1900">
        <f t="shared" si="341"/>
        <v>119.203704265346</v>
      </c>
      <c r="AC1900" t="str">
        <f t="shared" si="336"/>
        <v>8435_Professions intermédiaires administratives et commerciales des entreprises_1</v>
      </c>
      <c r="AD1900" t="str">
        <f>INDEX(PDC!$I$1:$L$33,MATCH('RP2016'!AF1900,PDC!I:I,0),MATCH(PDC!$K$1,PDC!$I$1:$L$1,0))</f>
        <v>Professions intermédiaires administratives et commerciales des entreprises</v>
      </c>
      <c r="AE1900" t="s">
        <v>199</v>
      </c>
      <c r="AF1900" t="s">
        <v>279</v>
      </c>
      <c r="AG1900" t="s">
        <v>193</v>
      </c>
      <c r="AH1900" s="58">
        <v>1651.5771020365301</v>
      </c>
      <c r="AI1900">
        <f t="shared" si="337"/>
        <v>1651.5771020365301</v>
      </c>
      <c r="BE1900" t="str">
        <f t="shared" si="338"/>
        <v>8418_Tous secteurs_TP2_SEXE1</v>
      </c>
      <c r="BF1900">
        <v>1</v>
      </c>
      <c r="BG1900" t="s">
        <v>200</v>
      </c>
      <c r="BH1900" s="77" t="s">
        <v>78</v>
      </c>
      <c r="BI1900" t="s">
        <v>153</v>
      </c>
      <c r="BJ1900" s="61">
        <v>951.16749111680701</v>
      </c>
      <c r="BK1900" s="61">
        <f t="shared" si="339"/>
        <v>951.16749111680701</v>
      </c>
    </row>
    <row r="1901" spans="1:63" x14ac:dyDescent="0.35">
      <c r="A1901" t="str">
        <f t="shared" si="335"/>
        <v>8424_Production et distribution d'électricité, de gaz, de vapeur et d'air conditionné_2</v>
      </c>
      <c r="B1901" t="str">
        <f>INDEX(PDC!$F$1:$G$40,MATCH('RP2016'!C1901,PDC!F:F,0),MATCH(PDC!$G$1,PDC!$F$1:$G$1,0))</f>
        <v>Production et distribution d'électricité, de gaz, de vapeur et d'air conditionné</v>
      </c>
      <c r="C1901" t="s">
        <v>214</v>
      </c>
      <c r="D1901" t="s">
        <v>167</v>
      </c>
      <c r="E1901" t="s">
        <v>200</v>
      </c>
      <c r="F1901" s="58">
        <v>16.308839607128299</v>
      </c>
      <c r="G1901">
        <f t="shared" si="341"/>
        <v>16.308839607128299</v>
      </c>
      <c r="AC1901" t="str">
        <f t="shared" si="336"/>
        <v>8435_Professions intermédiaires administratives et commerciales des entreprises_2</v>
      </c>
      <c r="AD1901" t="str">
        <f>INDEX(PDC!$I$1:$L$33,MATCH('RP2016'!AF1901,PDC!I:I,0),MATCH(PDC!$K$1,PDC!$I$1:$L$1,0))</f>
        <v>Professions intermédiaires administratives et commerciales des entreprises</v>
      </c>
      <c r="AE1901" t="s">
        <v>200</v>
      </c>
      <c r="AF1901" t="s">
        <v>279</v>
      </c>
      <c r="AG1901" t="s">
        <v>193</v>
      </c>
      <c r="AH1901" s="58">
        <v>2282.6832933826399</v>
      </c>
      <c r="AI1901">
        <f t="shared" si="337"/>
        <v>2282.6832933826399</v>
      </c>
      <c r="BE1901" t="str">
        <f t="shared" si="338"/>
        <v>8419_Tous secteurs_TP1_SEXE1</v>
      </c>
      <c r="BF1901">
        <v>1</v>
      </c>
      <c r="BG1901" t="s">
        <v>199</v>
      </c>
      <c r="BH1901" s="77" t="s">
        <v>78</v>
      </c>
      <c r="BI1901" t="s">
        <v>155</v>
      </c>
      <c r="BJ1901" s="61">
        <v>13350.442392930199</v>
      </c>
      <c r="BK1901" s="61">
        <f t="shared" si="339"/>
        <v>13350.442392930199</v>
      </c>
    </row>
    <row r="1902" spans="1:63" x14ac:dyDescent="0.35">
      <c r="A1902" t="str">
        <f t="shared" si="335"/>
        <v>8424_Production et distribution d'eau ; assainissement, gestion des déchets et dépollution_1</v>
      </c>
      <c r="B1902" t="str">
        <f>INDEX(PDC!$F$1:$G$40,MATCH('RP2016'!C1902,PDC!F:F,0),MATCH(PDC!$G$1,PDC!$F$1:$G$1,0))</f>
        <v>Production et distribution d'eau ; assainissement, gestion des déchets et dépollution</v>
      </c>
      <c r="C1902" t="s">
        <v>215</v>
      </c>
      <c r="D1902" t="s">
        <v>167</v>
      </c>
      <c r="E1902" t="s">
        <v>199</v>
      </c>
      <c r="F1902" s="58">
        <v>104.52637541510499</v>
      </c>
      <c r="G1902">
        <f t="shared" si="341"/>
        <v>104.52637541510499</v>
      </c>
      <c r="AC1902" t="str">
        <f t="shared" si="336"/>
        <v>8435_Techniciens_1</v>
      </c>
      <c r="AD1902" t="str">
        <f>INDEX(PDC!$I$1:$L$33,MATCH('RP2016'!AF1902,PDC!I:I,0),MATCH(PDC!$K$1,PDC!$I$1:$L$1,0))</f>
        <v>Techniciens</v>
      </c>
      <c r="AE1902" t="s">
        <v>199</v>
      </c>
      <c r="AF1902" t="s">
        <v>280</v>
      </c>
      <c r="AG1902" t="s">
        <v>193</v>
      </c>
      <c r="AH1902" s="58">
        <v>2124.98888726514</v>
      </c>
      <c r="AI1902">
        <f t="shared" si="337"/>
        <v>2124.98888726514</v>
      </c>
      <c r="BE1902" t="str">
        <f t="shared" si="338"/>
        <v>8419_Tous secteurs_TP2_SEXE1</v>
      </c>
      <c r="BF1902">
        <v>1</v>
      </c>
      <c r="BG1902" t="s">
        <v>200</v>
      </c>
      <c r="BH1902" s="77" t="s">
        <v>78</v>
      </c>
      <c r="BI1902" t="s">
        <v>155</v>
      </c>
      <c r="BJ1902" s="61">
        <v>1583.2730620682</v>
      </c>
      <c r="BK1902" s="61">
        <f t="shared" si="339"/>
        <v>1583.2730620682</v>
      </c>
    </row>
    <row r="1903" spans="1:63" x14ac:dyDescent="0.35">
      <c r="A1903" t="str">
        <f t="shared" si="335"/>
        <v>8424_Production et distribution d'eau ; assainissement, gestion des déchets et dépollution_2</v>
      </c>
      <c r="B1903" t="str">
        <f>INDEX(PDC!$F$1:$G$40,MATCH('RP2016'!C1903,PDC!F:F,0),MATCH(PDC!$G$1,PDC!$F$1:$G$1,0))</f>
        <v>Production et distribution d'eau ; assainissement, gestion des déchets et dépollution</v>
      </c>
      <c r="C1903" t="s">
        <v>215</v>
      </c>
      <c r="D1903" t="s">
        <v>167</v>
      </c>
      <c r="E1903" t="s">
        <v>200</v>
      </c>
      <c r="F1903" s="58">
        <v>26.653168477868299</v>
      </c>
      <c r="G1903">
        <f t="shared" si="341"/>
        <v>26.653168477868299</v>
      </c>
      <c r="AC1903" t="str">
        <f t="shared" si="336"/>
        <v>8435_Techniciens_2</v>
      </c>
      <c r="AD1903" t="str">
        <f>INDEX(PDC!$I$1:$L$33,MATCH('RP2016'!AF1903,PDC!I:I,0),MATCH(PDC!$K$1,PDC!$I$1:$L$1,0))</f>
        <v>Techniciens</v>
      </c>
      <c r="AE1903" t="s">
        <v>200</v>
      </c>
      <c r="AF1903" t="s">
        <v>280</v>
      </c>
      <c r="AG1903" t="s">
        <v>193</v>
      </c>
      <c r="AH1903" s="58">
        <v>376.62286591770197</v>
      </c>
      <c r="AI1903">
        <f t="shared" si="337"/>
        <v>376.62286591770197</v>
      </c>
      <c r="BE1903" t="str">
        <f t="shared" si="338"/>
        <v>8420_Tous secteurs_TP1_SEXE1</v>
      </c>
      <c r="BF1903">
        <v>1</v>
      </c>
      <c r="BG1903" t="s">
        <v>199</v>
      </c>
      <c r="BH1903" s="77" t="s">
        <v>78</v>
      </c>
      <c r="BI1903" t="s">
        <v>157</v>
      </c>
      <c r="BJ1903" s="61">
        <v>10027.207404304099</v>
      </c>
      <c r="BK1903" s="61">
        <f t="shared" si="339"/>
        <v>10027.207404304099</v>
      </c>
    </row>
    <row r="1904" spans="1:63" x14ac:dyDescent="0.35">
      <c r="A1904" t="str">
        <f t="shared" si="335"/>
        <v>8424_Construction _1</v>
      </c>
      <c r="B1904" t="str">
        <f>INDEX(PDC!$F$1:$G$40,MATCH('RP2016'!C1904,PDC!F:F,0),MATCH(PDC!$G$1,PDC!$F$1:$G$1,0))</f>
        <v xml:space="preserve">Construction </v>
      </c>
      <c r="C1904" t="s">
        <v>216</v>
      </c>
      <c r="D1904" t="s">
        <v>167</v>
      </c>
      <c r="E1904" t="s">
        <v>199</v>
      </c>
      <c r="F1904" s="58">
        <v>1973.21478507139</v>
      </c>
      <c r="G1904">
        <f t="shared" si="341"/>
        <v>1973.21478507139</v>
      </c>
      <c r="AC1904" t="str">
        <f t="shared" si="336"/>
        <v>8435_Contremaîtres, agents de maîtrise_1</v>
      </c>
      <c r="AD1904" t="str">
        <f>INDEX(PDC!$I$1:$L$33,MATCH('RP2016'!AF1904,PDC!I:I,0),MATCH(PDC!$K$1,PDC!$I$1:$L$1,0))</f>
        <v>Contremaîtres, agents de maîtrise</v>
      </c>
      <c r="AE1904" t="s">
        <v>199</v>
      </c>
      <c r="AF1904" t="s">
        <v>281</v>
      </c>
      <c r="AG1904" t="s">
        <v>193</v>
      </c>
      <c r="AH1904" s="58">
        <v>1084.6698732111399</v>
      </c>
      <c r="AI1904">
        <f t="shared" si="337"/>
        <v>1084.6698732111399</v>
      </c>
      <c r="BE1904" t="str">
        <f t="shared" si="338"/>
        <v>8420_Tous secteurs_TP2_SEXE1</v>
      </c>
      <c r="BF1904">
        <v>1</v>
      </c>
      <c r="BG1904" t="s">
        <v>200</v>
      </c>
      <c r="BH1904" s="77" t="s">
        <v>78</v>
      </c>
      <c r="BI1904" t="s">
        <v>157</v>
      </c>
      <c r="BJ1904" s="61">
        <v>950.46753729294198</v>
      </c>
      <c r="BK1904" s="61">
        <f t="shared" si="339"/>
        <v>950.46753729294198</v>
      </c>
    </row>
    <row r="1905" spans="1:63" x14ac:dyDescent="0.35">
      <c r="A1905" t="str">
        <f t="shared" si="335"/>
        <v>8424_Construction _2</v>
      </c>
      <c r="B1905" t="str">
        <f>INDEX(PDC!$F$1:$G$40,MATCH('RP2016'!C1905,PDC!F:F,0),MATCH(PDC!$G$1,PDC!$F$1:$G$1,0))</f>
        <v xml:space="preserve">Construction </v>
      </c>
      <c r="C1905" t="s">
        <v>216</v>
      </c>
      <c r="D1905" t="s">
        <v>167</v>
      </c>
      <c r="E1905" t="s">
        <v>200</v>
      </c>
      <c r="F1905" s="58">
        <v>215.89396075639999</v>
      </c>
      <c r="G1905">
        <f t="shared" si="341"/>
        <v>215.89396075639999</v>
      </c>
      <c r="AC1905" t="str">
        <f t="shared" si="336"/>
        <v>8435_Contremaîtres, agents de maîtrise_2</v>
      </c>
      <c r="AD1905" t="str">
        <f>INDEX(PDC!$I$1:$L$33,MATCH('RP2016'!AF1905,PDC!I:I,0),MATCH(PDC!$K$1,PDC!$I$1:$L$1,0))</f>
        <v>Contremaîtres, agents de maîtrise</v>
      </c>
      <c r="AE1905" t="s">
        <v>200</v>
      </c>
      <c r="AF1905" t="s">
        <v>281</v>
      </c>
      <c r="AG1905" t="s">
        <v>193</v>
      </c>
      <c r="AH1905" s="58">
        <v>136.30560155233701</v>
      </c>
      <c r="AI1905">
        <f t="shared" si="337"/>
        <v>136.30560155233701</v>
      </c>
      <c r="BE1905" t="str">
        <f t="shared" si="338"/>
        <v>8421_Tous secteurs_TP1_SEXE1</v>
      </c>
      <c r="BF1905">
        <v>1</v>
      </c>
      <c r="BG1905" t="s">
        <v>199</v>
      </c>
      <c r="BH1905" s="77" t="s">
        <v>78</v>
      </c>
      <c r="BI1905" t="s">
        <v>159</v>
      </c>
      <c r="BJ1905" s="61">
        <v>312113.632512582</v>
      </c>
      <c r="BK1905" s="61">
        <f t="shared" si="339"/>
        <v>312113.632512582</v>
      </c>
    </row>
    <row r="1906" spans="1:63" x14ac:dyDescent="0.35">
      <c r="A1906" t="str">
        <f t="shared" si="335"/>
        <v>8424_Commerce ; réparation d'automobiles et de motocycles_1</v>
      </c>
      <c r="B1906" t="str">
        <f>INDEX(PDC!$F$1:$G$40,MATCH('RP2016'!C1906,PDC!F:F,0),MATCH(PDC!$G$1,PDC!$F$1:$G$1,0))</f>
        <v>Commerce ; réparation d'automobiles et de motocycles</v>
      </c>
      <c r="C1906" t="s">
        <v>217</v>
      </c>
      <c r="D1906" t="s">
        <v>167</v>
      </c>
      <c r="E1906" t="s">
        <v>199</v>
      </c>
      <c r="F1906" s="58">
        <v>2083.7616295304801</v>
      </c>
      <c r="G1906">
        <f t="shared" si="341"/>
        <v>2083.7616295304801</v>
      </c>
      <c r="AC1906" t="str">
        <f t="shared" si="336"/>
        <v>8435_Employés civils et agents de service de la Fonction Publique_1</v>
      </c>
      <c r="AD1906" t="str">
        <f>INDEX(PDC!$I$1:$L$33,MATCH('RP2016'!AF1906,PDC!I:I,0),MATCH(PDC!$K$1,PDC!$I$1:$L$1,0))</f>
        <v>Employés civils et agents de service de la Fonction Publique</v>
      </c>
      <c r="AE1906" t="s">
        <v>199</v>
      </c>
      <c r="AF1906" t="s">
        <v>282</v>
      </c>
      <c r="AG1906" t="s">
        <v>193</v>
      </c>
      <c r="AH1906" s="58">
        <v>480.16645338060698</v>
      </c>
      <c r="AI1906">
        <f t="shared" si="337"/>
        <v>480.16645338060698</v>
      </c>
      <c r="BE1906" t="str">
        <f t="shared" si="338"/>
        <v>8421_Tous secteurs_TP2_SEXE1</v>
      </c>
      <c r="BF1906">
        <v>1</v>
      </c>
      <c r="BG1906" t="s">
        <v>200</v>
      </c>
      <c r="BH1906" s="77" t="s">
        <v>78</v>
      </c>
      <c r="BI1906" t="s">
        <v>159</v>
      </c>
      <c r="BJ1906" s="61">
        <v>29145.960052648999</v>
      </c>
      <c r="BK1906" s="61">
        <f t="shared" si="339"/>
        <v>29145.960052648999</v>
      </c>
    </row>
    <row r="1907" spans="1:63" x14ac:dyDescent="0.35">
      <c r="A1907" t="str">
        <f t="shared" si="335"/>
        <v>8424_Commerce ; réparation d'automobiles et de motocycles_2</v>
      </c>
      <c r="B1907" t="str">
        <f>INDEX(PDC!$F$1:$G$40,MATCH('RP2016'!C1907,PDC!F:F,0),MATCH(PDC!$G$1,PDC!$F$1:$G$1,0))</f>
        <v>Commerce ; réparation d'automobiles et de motocycles</v>
      </c>
      <c r="C1907" t="s">
        <v>217</v>
      </c>
      <c r="D1907" t="s">
        <v>167</v>
      </c>
      <c r="E1907" t="s">
        <v>200</v>
      </c>
      <c r="F1907" s="58">
        <v>1832.5634524765601</v>
      </c>
      <c r="G1907">
        <f t="shared" si="341"/>
        <v>1832.5634524765601</v>
      </c>
      <c r="AC1907" t="str">
        <f t="shared" si="336"/>
        <v>8435_Employés civils et agents de service de la Fonction Publique_2</v>
      </c>
      <c r="AD1907" t="str">
        <f>INDEX(PDC!$I$1:$L$33,MATCH('RP2016'!AF1907,PDC!I:I,0),MATCH(PDC!$K$1,PDC!$I$1:$L$1,0))</f>
        <v>Employés civils et agents de service de la Fonction Publique</v>
      </c>
      <c r="AE1907" t="s">
        <v>200</v>
      </c>
      <c r="AF1907" t="s">
        <v>282</v>
      </c>
      <c r="AG1907" t="s">
        <v>193</v>
      </c>
      <c r="AH1907" s="58">
        <v>2732.0700451691</v>
      </c>
      <c r="AI1907">
        <f t="shared" si="337"/>
        <v>2732.0700451691</v>
      </c>
      <c r="BE1907" t="str">
        <f t="shared" si="338"/>
        <v>8422_Tous secteurs_TP1_SEXE1</v>
      </c>
      <c r="BF1907">
        <v>1</v>
      </c>
      <c r="BG1907" t="s">
        <v>199</v>
      </c>
      <c r="BH1907" s="77" t="s">
        <v>78</v>
      </c>
      <c r="BI1907" t="s">
        <v>163</v>
      </c>
      <c r="BJ1907" s="61">
        <v>13708.818805278799</v>
      </c>
      <c r="BK1907" s="61">
        <f t="shared" si="339"/>
        <v>13708.818805278799</v>
      </c>
    </row>
    <row r="1908" spans="1:63" x14ac:dyDescent="0.35">
      <c r="A1908" t="str">
        <f t="shared" si="335"/>
        <v>8424_Transports et entreposage _1</v>
      </c>
      <c r="B1908" t="str">
        <f>INDEX(PDC!$F$1:$G$40,MATCH('RP2016'!C1908,PDC!F:F,0),MATCH(PDC!$G$1,PDC!$F$1:$G$1,0))</f>
        <v xml:space="preserve">Transports et entreposage </v>
      </c>
      <c r="C1908" t="s">
        <v>218</v>
      </c>
      <c r="D1908" t="s">
        <v>167</v>
      </c>
      <c r="E1908" t="s">
        <v>199</v>
      </c>
      <c r="F1908" s="58">
        <v>1042.4412181529101</v>
      </c>
      <c r="G1908">
        <f t="shared" si="341"/>
        <v>1042.4412181529101</v>
      </c>
      <c r="AC1908" t="str">
        <f t="shared" si="336"/>
        <v>8435_Policiers et militaires_1</v>
      </c>
      <c r="AD1908" t="str">
        <f>INDEX(PDC!$I$1:$L$33,MATCH('RP2016'!AF1908,PDC!I:I,0),MATCH(PDC!$K$1,PDC!$I$1:$L$1,0))</f>
        <v>Policiers et militaires</v>
      </c>
      <c r="AE1908" t="s">
        <v>199</v>
      </c>
      <c r="AF1908" t="s">
        <v>283</v>
      </c>
      <c r="AG1908" t="s">
        <v>193</v>
      </c>
      <c r="AH1908" s="58">
        <v>242.02275124047301</v>
      </c>
      <c r="AI1908">
        <f t="shared" si="337"/>
        <v>242.02275124047301</v>
      </c>
      <c r="BE1908" t="str">
        <f t="shared" si="338"/>
        <v>8422_Tous secteurs_TP2_SEXE1</v>
      </c>
      <c r="BF1908">
        <v>1</v>
      </c>
      <c r="BG1908" t="s">
        <v>200</v>
      </c>
      <c r="BH1908" s="77" t="s">
        <v>78</v>
      </c>
      <c r="BI1908" t="s">
        <v>163</v>
      </c>
      <c r="BJ1908" s="61">
        <v>1217.6264912372601</v>
      </c>
      <c r="BK1908" s="61">
        <f t="shared" si="339"/>
        <v>1217.6264912372601</v>
      </c>
    </row>
    <row r="1909" spans="1:63" x14ac:dyDescent="0.35">
      <c r="A1909" t="str">
        <f t="shared" si="335"/>
        <v>8424_Transports et entreposage _2</v>
      </c>
      <c r="B1909" t="str">
        <f>INDEX(PDC!$F$1:$G$40,MATCH('RP2016'!C1909,PDC!F:F,0),MATCH(PDC!$G$1,PDC!$F$1:$G$1,0))</f>
        <v xml:space="preserve">Transports et entreposage </v>
      </c>
      <c r="C1909" t="s">
        <v>218</v>
      </c>
      <c r="D1909" t="s">
        <v>167</v>
      </c>
      <c r="E1909" t="s">
        <v>200</v>
      </c>
      <c r="F1909" s="58">
        <v>329.08470364504399</v>
      </c>
      <c r="G1909">
        <f t="shared" si="341"/>
        <v>329.08470364504399</v>
      </c>
      <c r="AC1909" t="str">
        <f t="shared" si="336"/>
        <v>8435_Policiers et militaires_2</v>
      </c>
      <c r="AD1909" t="str">
        <f>INDEX(PDC!$I$1:$L$33,MATCH('RP2016'!AF1909,PDC!I:I,0),MATCH(PDC!$K$1,PDC!$I$1:$L$1,0))</f>
        <v>Policiers et militaires</v>
      </c>
      <c r="AE1909" t="s">
        <v>200</v>
      </c>
      <c r="AF1909" t="s">
        <v>283</v>
      </c>
      <c r="AG1909" t="s">
        <v>193</v>
      </c>
      <c r="AH1909" s="58">
        <v>61.381242540868598</v>
      </c>
      <c r="AI1909">
        <f t="shared" si="337"/>
        <v>61.381242540868598</v>
      </c>
      <c r="BE1909" t="str">
        <f t="shared" si="338"/>
        <v>8423_Tous secteurs_TP1_SEXE1</v>
      </c>
      <c r="BF1909">
        <v>1</v>
      </c>
      <c r="BG1909" t="s">
        <v>199</v>
      </c>
      <c r="BH1909" s="77" t="s">
        <v>78</v>
      </c>
      <c r="BI1909" t="s">
        <v>165</v>
      </c>
      <c r="BJ1909" s="61">
        <v>13933.2339124026</v>
      </c>
      <c r="BK1909" s="61">
        <f t="shared" si="339"/>
        <v>13933.2339124026</v>
      </c>
    </row>
    <row r="1910" spans="1:63" x14ac:dyDescent="0.35">
      <c r="A1910" t="str">
        <f t="shared" si="335"/>
        <v>8424_Hébergement et restauration_1</v>
      </c>
      <c r="B1910" t="str">
        <f>INDEX(PDC!$F$1:$G$40,MATCH('RP2016'!C1910,PDC!F:F,0),MATCH(PDC!$G$1,PDC!$F$1:$G$1,0))</f>
        <v>Hébergement et restauration</v>
      </c>
      <c r="C1910" t="s">
        <v>219</v>
      </c>
      <c r="D1910" t="s">
        <v>167</v>
      </c>
      <c r="E1910" t="s">
        <v>199</v>
      </c>
      <c r="F1910" s="58">
        <v>403.16685340968399</v>
      </c>
      <c r="G1910">
        <f t="shared" si="341"/>
        <v>403.16685340968399</v>
      </c>
      <c r="AC1910" t="str">
        <f t="shared" si="336"/>
        <v>8435_Employés administratifs d'entreprise_1</v>
      </c>
      <c r="AD1910" t="str">
        <f>INDEX(PDC!$I$1:$L$33,MATCH('RP2016'!AF1910,PDC!I:I,0),MATCH(PDC!$K$1,PDC!$I$1:$L$1,0))</f>
        <v>Employés administratifs d'entreprise</v>
      </c>
      <c r="AE1910" t="s">
        <v>199</v>
      </c>
      <c r="AF1910" t="s">
        <v>284</v>
      </c>
      <c r="AG1910" t="s">
        <v>193</v>
      </c>
      <c r="AH1910" s="58">
        <v>426.19559165711399</v>
      </c>
      <c r="AI1910">
        <f t="shared" si="337"/>
        <v>426.19559165711399</v>
      </c>
      <c r="BE1910" t="str">
        <f t="shared" si="338"/>
        <v>8423_Tous secteurs_TP2_SEXE1</v>
      </c>
      <c r="BF1910">
        <v>1</v>
      </c>
      <c r="BG1910" t="s">
        <v>200</v>
      </c>
      <c r="BH1910" s="77" t="s">
        <v>78</v>
      </c>
      <c r="BI1910" t="s">
        <v>165</v>
      </c>
      <c r="BJ1910" s="61">
        <v>1272.14848502277</v>
      </c>
      <c r="BK1910" s="61">
        <f t="shared" si="339"/>
        <v>1272.14848502277</v>
      </c>
    </row>
    <row r="1911" spans="1:63" x14ac:dyDescent="0.35">
      <c r="A1911" t="str">
        <f t="shared" si="335"/>
        <v>8424_Hébergement et restauration_2</v>
      </c>
      <c r="B1911" t="str">
        <f>INDEX(PDC!$F$1:$G$40,MATCH('RP2016'!C1911,PDC!F:F,0),MATCH(PDC!$G$1,PDC!$F$1:$G$1,0))</f>
        <v>Hébergement et restauration</v>
      </c>
      <c r="C1911" t="s">
        <v>219</v>
      </c>
      <c r="D1911" t="s">
        <v>167</v>
      </c>
      <c r="E1911" t="s">
        <v>200</v>
      </c>
      <c r="F1911" s="58">
        <v>454.64035245739501</v>
      </c>
      <c r="G1911">
        <f t="shared" si="341"/>
        <v>454.64035245739501</v>
      </c>
      <c r="AC1911" t="str">
        <f t="shared" si="336"/>
        <v>8435_Employés administratifs d'entreprise_2</v>
      </c>
      <c r="AD1911" t="str">
        <f>INDEX(PDC!$I$1:$L$33,MATCH('RP2016'!AF1911,PDC!I:I,0),MATCH(PDC!$K$1,PDC!$I$1:$L$1,0))</f>
        <v>Employés administratifs d'entreprise</v>
      </c>
      <c r="AE1911" t="s">
        <v>200</v>
      </c>
      <c r="AF1911" t="s">
        <v>284</v>
      </c>
      <c r="AG1911" t="s">
        <v>193</v>
      </c>
      <c r="AH1911" s="58">
        <v>2521.6947397128602</v>
      </c>
      <c r="AI1911">
        <f t="shared" si="337"/>
        <v>2521.6947397128602</v>
      </c>
      <c r="BE1911" t="str">
        <f t="shared" si="338"/>
        <v>8424_Tous secteurs_TP1_SEXE1</v>
      </c>
      <c r="BF1911">
        <v>1</v>
      </c>
      <c r="BG1911" t="s">
        <v>199</v>
      </c>
      <c r="BH1911" s="77" t="s">
        <v>78</v>
      </c>
      <c r="BI1911" t="s">
        <v>167</v>
      </c>
      <c r="BJ1911" s="61">
        <v>11495.5120041521</v>
      </c>
      <c r="BK1911" s="61">
        <f t="shared" si="339"/>
        <v>11495.5120041521</v>
      </c>
    </row>
    <row r="1912" spans="1:63" x14ac:dyDescent="0.35">
      <c r="A1912" t="str">
        <f t="shared" si="335"/>
        <v>8424_Edition, audiovisuel et diffusion_1</v>
      </c>
      <c r="B1912" t="str">
        <f>INDEX(PDC!$F$1:$G$40,MATCH('RP2016'!C1912,PDC!F:F,0),MATCH(PDC!$G$1,PDC!$F$1:$G$1,0))</f>
        <v>Edition, audiovisuel et diffusion</v>
      </c>
      <c r="C1912" t="s">
        <v>220</v>
      </c>
      <c r="D1912" t="s">
        <v>167</v>
      </c>
      <c r="E1912" t="s">
        <v>199</v>
      </c>
      <c r="F1912" s="58">
        <v>21.5417717861752</v>
      </c>
      <c r="G1912">
        <f t="shared" si="341"/>
        <v>21.5417717861752</v>
      </c>
      <c r="AC1912" t="str">
        <f t="shared" si="336"/>
        <v>8435_Employés de commerce_1</v>
      </c>
      <c r="AD1912" t="str">
        <f>INDEX(PDC!$I$1:$L$33,MATCH('RP2016'!AF1912,PDC!I:I,0),MATCH(PDC!$K$1,PDC!$I$1:$L$1,0))</f>
        <v>Employés de commerce</v>
      </c>
      <c r="AE1912" t="s">
        <v>199</v>
      </c>
      <c r="AF1912" t="s">
        <v>285</v>
      </c>
      <c r="AG1912" t="s">
        <v>193</v>
      </c>
      <c r="AH1912" s="58">
        <v>537.40386077951302</v>
      </c>
      <c r="AI1912">
        <f t="shared" si="337"/>
        <v>537.40386077951302</v>
      </c>
      <c r="BE1912" t="str">
        <f t="shared" si="338"/>
        <v>8424_Tous secteurs_TP2_SEXE1</v>
      </c>
      <c r="BF1912">
        <v>1</v>
      </c>
      <c r="BG1912" t="s">
        <v>200</v>
      </c>
      <c r="BH1912" s="77" t="s">
        <v>78</v>
      </c>
      <c r="BI1912" t="s">
        <v>167</v>
      </c>
      <c r="BJ1912" s="61">
        <v>1044.82118141664</v>
      </c>
      <c r="BK1912" s="61">
        <f t="shared" si="339"/>
        <v>1044.82118141664</v>
      </c>
    </row>
    <row r="1913" spans="1:63" x14ac:dyDescent="0.35">
      <c r="A1913" t="str">
        <f t="shared" si="335"/>
        <v>8424_Edition, audiovisuel et diffusion_2</v>
      </c>
      <c r="B1913" t="str">
        <f>INDEX(PDC!$F$1:$G$40,MATCH('RP2016'!C1913,PDC!F:F,0),MATCH(PDC!$G$1,PDC!$F$1:$G$1,0))</f>
        <v>Edition, audiovisuel et diffusion</v>
      </c>
      <c r="C1913" t="s">
        <v>220</v>
      </c>
      <c r="D1913" t="s">
        <v>167</v>
      </c>
      <c r="E1913" t="s">
        <v>200</v>
      </c>
      <c r="F1913" s="58">
        <v>21.131550294762999</v>
      </c>
      <c r="G1913">
        <f t="shared" si="341"/>
        <v>21.131550294762999</v>
      </c>
      <c r="AC1913" t="str">
        <f t="shared" si="336"/>
        <v>8435_Employés de commerce_2</v>
      </c>
      <c r="AD1913" t="str">
        <f>INDEX(PDC!$I$1:$L$33,MATCH('RP2016'!AF1913,PDC!I:I,0),MATCH(PDC!$K$1,PDC!$I$1:$L$1,0))</f>
        <v>Employés de commerce</v>
      </c>
      <c r="AE1913" t="s">
        <v>200</v>
      </c>
      <c r="AF1913" t="s">
        <v>285</v>
      </c>
      <c r="AG1913" t="s">
        <v>193</v>
      </c>
      <c r="AH1913" s="58">
        <v>2013.8168027357599</v>
      </c>
      <c r="AI1913">
        <f t="shared" si="337"/>
        <v>2013.8168027357599</v>
      </c>
      <c r="BE1913" t="str">
        <f t="shared" si="338"/>
        <v>8425_Tous secteurs_TP1_SEXE1</v>
      </c>
      <c r="BF1913">
        <v>1</v>
      </c>
      <c r="BG1913" t="s">
        <v>199</v>
      </c>
      <c r="BH1913" s="77" t="s">
        <v>78</v>
      </c>
      <c r="BI1913" t="s">
        <v>169</v>
      </c>
      <c r="BJ1913" s="61">
        <v>10641.992773741</v>
      </c>
      <c r="BK1913" s="61">
        <f t="shared" si="339"/>
        <v>10641.992773741</v>
      </c>
    </row>
    <row r="1914" spans="1:63" x14ac:dyDescent="0.35">
      <c r="A1914" t="str">
        <f t="shared" si="335"/>
        <v>8424_Télécommunications_1</v>
      </c>
      <c r="B1914" t="str">
        <f>INDEX(PDC!$F$1:$G$40,MATCH('RP2016'!C1914,PDC!F:F,0),MATCH(PDC!$G$1,PDC!$F$1:$G$1,0))</f>
        <v>Télécommunications</v>
      </c>
      <c r="C1914" t="s">
        <v>221</v>
      </c>
      <c r="D1914" t="s">
        <v>167</v>
      </c>
      <c r="E1914" t="s">
        <v>199</v>
      </c>
      <c r="F1914" s="58">
        <v>40.991146576861802</v>
      </c>
      <c r="G1914" t="s">
        <v>242</v>
      </c>
      <c r="AC1914" t="str">
        <f t="shared" si="336"/>
        <v>8435_Personnels des services directs aux particuliers_1</v>
      </c>
      <c r="AD1914" t="str">
        <f>INDEX(PDC!$I$1:$L$33,MATCH('RP2016'!AF1914,PDC!I:I,0),MATCH(PDC!$K$1,PDC!$I$1:$L$1,0))</f>
        <v>Personnels des services directs aux particuliers</v>
      </c>
      <c r="AE1914" t="s">
        <v>199</v>
      </c>
      <c r="AF1914" t="s">
        <v>286</v>
      </c>
      <c r="AG1914" t="s">
        <v>193</v>
      </c>
      <c r="AH1914" s="58">
        <v>345.32196847241602</v>
      </c>
      <c r="AI1914">
        <f t="shared" si="337"/>
        <v>345.32196847241602</v>
      </c>
      <c r="BE1914" t="str">
        <f t="shared" si="338"/>
        <v>8425_Tous secteurs_TP2_SEXE1</v>
      </c>
      <c r="BF1914">
        <v>1</v>
      </c>
      <c r="BG1914" t="s">
        <v>200</v>
      </c>
      <c r="BH1914" s="77" t="s">
        <v>78</v>
      </c>
      <c r="BI1914" t="s">
        <v>169</v>
      </c>
      <c r="BJ1914" s="61">
        <v>505.17562759993098</v>
      </c>
      <c r="BK1914" s="61">
        <f t="shared" si="339"/>
        <v>505.17562759993098</v>
      </c>
    </row>
    <row r="1915" spans="1:63" x14ac:dyDescent="0.35">
      <c r="A1915" t="str">
        <f t="shared" si="335"/>
        <v>8424_Télécommunications_2</v>
      </c>
      <c r="B1915" t="str">
        <f>INDEX(PDC!$F$1:$G$40,MATCH('RP2016'!C1915,PDC!F:F,0),MATCH(PDC!$G$1,PDC!$F$1:$G$1,0))</f>
        <v>Télécommunications</v>
      </c>
      <c r="C1915" t="s">
        <v>221</v>
      </c>
      <c r="D1915" t="s">
        <v>167</v>
      </c>
      <c r="E1915" t="s">
        <v>200</v>
      </c>
      <c r="F1915" s="58">
        <v>2.7308824118881301</v>
      </c>
      <c r="G1915" s="58" t="s">
        <v>242</v>
      </c>
      <c r="H1915" s="58"/>
      <c r="I1915" s="58"/>
      <c r="J1915" s="58"/>
      <c r="AC1915" t="str">
        <f t="shared" si="336"/>
        <v>8435_Personnels des services directs aux particuliers_2</v>
      </c>
      <c r="AD1915" t="str">
        <f>INDEX(PDC!$I$1:$L$33,MATCH('RP2016'!AF1915,PDC!I:I,0),MATCH(PDC!$K$1,PDC!$I$1:$L$1,0))</f>
        <v>Personnels des services directs aux particuliers</v>
      </c>
      <c r="AE1915" t="s">
        <v>200</v>
      </c>
      <c r="AF1915" t="s">
        <v>286</v>
      </c>
      <c r="AG1915" t="s">
        <v>193</v>
      </c>
      <c r="AH1915" s="58">
        <v>3409.0945072804898</v>
      </c>
      <c r="AI1915">
        <f t="shared" si="337"/>
        <v>3409.0945072804898</v>
      </c>
      <c r="BE1915" t="str">
        <f t="shared" si="338"/>
        <v>8426_Tous secteurs_TP1_SEXE1</v>
      </c>
      <c r="BF1915">
        <v>1</v>
      </c>
      <c r="BG1915" t="s">
        <v>199</v>
      </c>
      <c r="BH1915" s="77" t="s">
        <v>78</v>
      </c>
      <c r="BI1915" t="s">
        <v>171</v>
      </c>
      <c r="BJ1915" s="61">
        <v>17052.475766696502</v>
      </c>
      <c r="BK1915" s="61">
        <f t="shared" si="339"/>
        <v>17052.475766696502</v>
      </c>
    </row>
    <row r="1916" spans="1:63" x14ac:dyDescent="0.35">
      <c r="A1916" t="str">
        <f t="shared" si="335"/>
        <v>8424_Activités informatiques et services d'information_1</v>
      </c>
      <c r="B1916" t="str">
        <f>INDEX(PDC!$F$1:$G$40,MATCH('RP2016'!C1916,PDC!F:F,0),MATCH(PDC!$G$1,PDC!$F$1:$G$1,0))</f>
        <v>Activités informatiques et services d'information</v>
      </c>
      <c r="C1916" t="s">
        <v>222</v>
      </c>
      <c r="D1916" t="s">
        <v>167</v>
      </c>
      <c r="E1916" t="s">
        <v>199</v>
      </c>
      <c r="F1916" s="58">
        <v>5.9737107028677396</v>
      </c>
      <c r="G1916">
        <f t="shared" ref="G1916:G1947" si="342">F1916</f>
        <v>5.9737107028677396</v>
      </c>
      <c r="AC1916" t="str">
        <f t="shared" si="336"/>
        <v>8435_Ouvriers qualifiés de type industriel_1</v>
      </c>
      <c r="AD1916" t="str">
        <f>INDEX(PDC!$I$1:$L$33,MATCH('RP2016'!AF1916,PDC!I:I,0),MATCH(PDC!$K$1,PDC!$I$1:$L$1,0))</f>
        <v>Ouvriers qualifiés de type industriel</v>
      </c>
      <c r="AE1916" t="s">
        <v>199</v>
      </c>
      <c r="AF1916" t="s">
        <v>287</v>
      </c>
      <c r="AG1916" t="s">
        <v>193</v>
      </c>
      <c r="AH1916" s="58">
        <v>2579.05436573312</v>
      </c>
      <c r="AI1916">
        <f t="shared" si="337"/>
        <v>2579.05436573312</v>
      </c>
      <c r="BE1916" t="str">
        <f t="shared" si="338"/>
        <v>8426_Tous secteurs_TP2_SEXE1</v>
      </c>
      <c r="BF1916">
        <v>1</v>
      </c>
      <c r="BG1916" t="s">
        <v>200</v>
      </c>
      <c r="BH1916" s="77" t="s">
        <v>78</v>
      </c>
      <c r="BI1916" t="s">
        <v>171</v>
      </c>
      <c r="BJ1916" s="61">
        <v>1500.0490354174401</v>
      </c>
      <c r="BK1916" s="61">
        <f t="shared" si="339"/>
        <v>1500.0490354174401</v>
      </c>
    </row>
    <row r="1917" spans="1:63" x14ac:dyDescent="0.35">
      <c r="A1917" t="str">
        <f t="shared" si="335"/>
        <v>8424_Activités financières et d'assurance_1</v>
      </c>
      <c r="B1917" t="str">
        <f>INDEX(PDC!$F$1:$G$40,MATCH('RP2016'!C1917,PDC!F:F,0),MATCH(PDC!$G$1,PDC!$F$1:$G$1,0))</f>
        <v>Activités financières et d'assurance</v>
      </c>
      <c r="C1917" t="s">
        <v>223</v>
      </c>
      <c r="D1917" t="s">
        <v>167</v>
      </c>
      <c r="E1917" t="s">
        <v>199</v>
      </c>
      <c r="F1917" s="58">
        <v>314.83302109438102</v>
      </c>
      <c r="G1917">
        <f t="shared" si="342"/>
        <v>314.83302109438102</v>
      </c>
      <c r="AC1917" t="str">
        <f t="shared" si="336"/>
        <v>8435_Ouvriers qualifiés de type industriel_2</v>
      </c>
      <c r="AD1917" t="str">
        <f>INDEX(PDC!$I$1:$L$33,MATCH('RP2016'!AF1917,PDC!I:I,0),MATCH(PDC!$K$1,PDC!$I$1:$L$1,0))</f>
        <v>Ouvriers qualifiés de type industriel</v>
      </c>
      <c r="AE1917" t="s">
        <v>200</v>
      </c>
      <c r="AF1917" t="s">
        <v>287</v>
      </c>
      <c r="AG1917" t="s">
        <v>193</v>
      </c>
      <c r="AH1917" s="58">
        <v>496.32675754514599</v>
      </c>
      <c r="AI1917">
        <f t="shared" si="337"/>
        <v>496.32675754514599</v>
      </c>
      <c r="BE1917" t="str">
        <f t="shared" si="338"/>
        <v>8427_Tous secteurs_TP1_SEXE1</v>
      </c>
      <c r="BF1917">
        <v>1</v>
      </c>
      <c r="BG1917" t="s">
        <v>199</v>
      </c>
      <c r="BH1917" s="77" t="s">
        <v>78</v>
      </c>
      <c r="BI1917" t="s">
        <v>173</v>
      </c>
      <c r="BJ1917" s="61">
        <v>10986.559310892901</v>
      </c>
      <c r="BK1917" s="61">
        <f t="shared" si="339"/>
        <v>10986.559310892901</v>
      </c>
    </row>
    <row r="1918" spans="1:63" x14ac:dyDescent="0.35">
      <c r="A1918" t="str">
        <f t="shared" si="335"/>
        <v>8424_Activités financières et d'assurance_2</v>
      </c>
      <c r="B1918" t="str">
        <f>INDEX(PDC!$F$1:$G$40,MATCH('RP2016'!C1918,PDC!F:F,0),MATCH(PDC!$G$1,PDC!$F$1:$G$1,0))</f>
        <v>Activités financières et d'assurance</v>
      </c>
      <c r="C1918" t="s">
        <v>223</v>
      </c>
      <c r="D1918" t="s">
        <v>167</v>
      </c>
      <c r="E1918" t="s">
        <v>200</v>
      </c>
      <c r="F1918" s="58">
        <v>590.916873733339</v>
      </c>
      <c r="G1918">
        <f t="shared" si="342"/>
        <v>590.916873733339</v>
      </c>
      <c r="AC1918" t="str">
        <f t="shared" si="336"/>
        <v>8435_Ouvriers qualifiés de type artisanal_1</v>
      </c>
      <c r="AD1918" t="str">
        <f>INDEX(PDC!$I$1:$L$33,MATCH('RP2016'!AF1918,PDC!I:I,0),MATCH(PDC!$K$1,PDC!$I$1:$L$1,0))</f>
        <v>Ouvriers qualifiés de type artisanal</v>
      </c>
      <c r="AE1918" t="s">
        <v>199</v>
      </c>
      <c r="AF1918" t="s">
        <v>107</v>
      </c>
      <c r="AG1918" t="s">
        <v>193</v>
      </c>
      <c r="AH1918" s="58">
        <v>2266.6933658078901</v>
      </c>
      <c r="AI1918">
        <f t="shared" si="337"/>
        <v>2266.6933658078901</v>
      </c>
      <c r="BE1918" t="str">
        <f t="shared" si="338"/>
        <v>8427_Tous secteurs_TP2_SEXE1</v>
      </c>
      <c r="BF1918">
        <v>1</v>
      </c>
      <c r="BG1918" t="s">
        <v>200</v>
      </c>
      <c r="BH1918" s="77" t="s">
        <v>78</v>
      </c>
      <c r="BI1918" t="s">
        <v>173</v>
      </c>
      <c r="BJ1918" s="61">
        <v>1125.96532052006</v>
      </c>
      <c r="BK1918" s="61">
        <f t="shared" si="339"/>
        <v>1125.96532052006</v>
      </c>
    </row>
    <row r="1919" spans="1:63" x14ac:dyDescent="0.35">
      <c r="A1919" t="str">
        <f t="shared" si="335"/>
        <v>8424_Activités immobilières_1</v>
      </c>
      <c r="B1919" t="str">
        <f>INDEX(PDC!$F$1:$G$40,MATCH('RP2016'!C1919,PDC!F:F,0),MATCH(PDC!$G$1,PDC!$F$1:$G$1,0))</f>
        <v>Activités immobilières</v>
      </c>
      <c r="C1919" t="s">
        <v>224</v>
      </c>
      <c r="D1919" t="s">
        <v>167</v>
      </c>
      <c r="E1919" t="s">
        <v>199</v>
      </c>
      <c r="F1919" s="58">
        <v>99.857762155737703</v>
      </c>
      <c r="G1919">
        <f t="shared" si="342"/>
        <v>99.857762155737703</v>
      </c>
      <c r="AC1919" t="str">
        <f t="shared" si="336"/>
        <v>8435_Ouvriers qualifiés de type artisanal_2</v>
      </c>
      <c r="AD1919" t="str">
        <f>INDEX(PDC!$I$1:$L$33,MATCH('RP2016'!AF1919,PDC!I:I,0),MATCH(PDC!$K$1,PDC!$I$1:$L$1,0))</f>
        <v>Ouvriers qualifiés de type artisanal</v>
      </c>
      <c r="AE1919" t="s">
        <v>200</v>
      </c>
      <c r="AF1919" t="s">
        <v>107</v>
      </c>
      <c r="AG1919" t="s">
        <v>193</v>
      </c>
      <c r="AH1919" s="58">
        <v>267.20837972240798</v>
      </c>
      <c r="AI1919">
        <f t="shared" si="337"/>
        <v>267.20837972240798</v>
      </c>
      <c r="BE1919" t="str">
        <f t="shared" si="338"/>
        <v>8428_Tous secteurs_TP1_SEXE1</v>
      </c>
      <c r="BF1919">
        <v>1</v>
      </c>
      <c r="BG1919" t="s">
        <v>199</v>
      </c>
      <c r="BH1919" s="77" t="s">
        <v>78</v>
      </c>
      <c r="BI1919" t="s">
        <v>175</v>
      </c>
      <c r="BJ1919" s="61">
        <v>70347.154412631004</v>
      </c>
      <c r="BK1919" s="61">
        <f t="shared" si="339"/>
        <v>70347.154412631004</v>
      </c>
    </row>
    <row r="1920" spans="1:63" x14ac:dyDescent="0.35">
      <c r="A1920" t="str">
        <f t="shared" si="335"/>
        <v>8424_Activités immobilières_2</v>
      </c>
      <c r="B1920" t="str">
        <f>INDEX(PDC!$F$1:$G$40,MATCH('RP2016'!C1920,PDC!F:F,0),MATCH(PDC!$G$1,PDC!$F$1:$G$1,0))</f>
        <v>Activités immobilières</v>
      </c>
      <c r="C1920" t="s">
        <v>224</v>
      </c>
      <c r="D1920" t="s">
        <v>167</v>
      </c>
      <c r="E1920" t="s">
        <v>200</v>
      </c>
      <c r="F1920" s="58">
        <v>140.784894548924</v>
      </c>
      <c r="G1920">
        <f t="shared" si="342"/>
        <v>140.784894548924</v>
      </c>
      <c r="AC1920" t="str">
        <f t="shared" si="336"/>
        <v>8435_Chauffeurs_1</v>
      </c>
      <c r="AD1920" t="str">
        <f>INDEX(PDC!$I$1:$L$33,MATCH('RP2016'!AF1920,PDC!I:I,0),MATCH(PDC!$K$1,PDC!$I$1:$L$1,0))</f>
        <v>Chauffeurs</v>
      </c>
      <c r="AE1920" t="s">
        <v>199</v>
      </c>
      <c r="AF1920" t="s">
        <v>288</v>
      </c>
      <c r="AG1920" t="s">
        <v>193</v>
      </c>
      <c r="AH1920" s="58">
        <v>1300.0225058139399</v>
      </c>
      <c r="AI1920">
        <f t="shared" si="337"/>
        <v>1300.0225058139399</v>
      </c>
      <c r="BE1920" t="str">
        <f t="shared" si="338"/>
        <v>8428_Tous secteurs_TP2_SEXE1</v>
      </c>
      <c r="BF1920">
        <v>1</v>
      </c>
      <c r="BG1920" t="s">
        <v>200</v>
      </c>
      <c r="BH1920" s="77" t="s">
        <v>78</v>
      </c>
      <c r="BI1920" t="s">
        <v>175</v>
      </c>
      <c r="BJ1920" s="61">
        <v>6465.4267435476804</v>
      </c>
      <c r="BK1920" s="61">
        <f t="shared" si="339"/>
        <v>6465.4267435476804</v>
      </c>
    </row>
    <row r="1921" spans="1:63" x14ac:dyDescent="0.35">
      <c r="A1921" t="str">
        <f t="shared" si="335"/>
        <v>8424_Activités juridiques, comptables, de gestion, d'architecture, d'ingénierie, de contrôle et d'analyses techniques_1</v>
      </c>
      <c r="B1921" t="str">
        <f>INDEX(PDC!$F$1:$G$40,MATCH('RP2016'!C1921,PDC!F:F,0),MATCH(PDC!$G$1,PDC!$F$1:$G$1,0))</f>
        <v>Activités juridiques, comptables, de gestion, d'architecture, d'ingénierie, de contrôle et d'analyses techniques</v>
      </c>
      <c r="C1921" t="s">
        <v>225</v>
      </c>
      <c r="D1921" t="s">
        <v>167</v>
      </c>
      <c r="E1921" t="s">
        <v>199</v>
      </c>
      <c r="F1921" s="58">
        <v>250.590049440141</v>
      </c>
      <c r="G1921">
        <f t="shared" si="342"/>
        <v>250.590049440141</v>
      </c>
      <c r="AC1921" t="str">
        <f t="shared" si="336"/>
        <v>8435_Chauffeurs_2</v>
      </c>
      <c r="AD1921" t="str">
        <f>INDEX(PDC!$I$1:$L$33,MATCH('RP2016'!AF1921,PDC!I:I,0),MATCH(PDC!$K$1,PDC!$I$1:$L$1,0))</f>
        <v>Chauffeurs</v>
      </c>
      <c r="AE1921" t="s">
        <v>200</v>
      </c>
      <c r="AF1921" t="s">
        <v>288</v>
      </c>
      <c r="AG1921" t="s">
        <v>193</v>
      </c>
      <c r="AH1921" s="58">
        <v>157.74162777966299</v>
      </c>
      <c r="AI1921">
        <f t="shared" si="337"/>
        <v>157.74162777966299</v>
      </c>
      <c r="BE1921" t="str">
        <f t="shared" si="338"/>
        <v>8429_Tous secteurs_TP1_SEXE1</v>
      </c>
      <c r="BF1921">
        <v>1</v>
      </c>
      <c r="BG1921" t="s">
        <v>199</v>
      </c>
      <c r="BH1921" s="77" t="s">
        <v>78</v>
      </c>
      <c r="BI1921" t="s">
        <v>177</v>
      </c>
      <c r="BJ1921" s="61">
        <v>3595.34311411504</v>
      </c>
      <c r="BK1921" s="61">
        <f t="shared" si="339"/>
        <v>3595.34311411504</v>
      </c>
    </row>
    <row r="1922" spans="1:63" x14ac:dyDescent="0.35">
      <c r="A1922" t="str">
        <f t="shared" si="335"/>
        <v>8424_Activités juridiques, comptables, de gestion, d'architecture, d'ingénierie, de contrôle et d'analyses techniques_2</v>
      </c>
      <c r="B1922" t="str">
        <f>INDEX(PDC!$F$1:$G$40,MATCH('RP2016'!C1922,PDC!F:F,0),MATCH(PDC!$G$1,PDC!$F$1:$G$1,0))</f>
        <v>Activités juridiques, comptables, de gestion, d'architecture, d'ingénierie, de contrôle et d'analyses techniques</v>
      </c>
      <c r="C1922" t="s">
        <v>225</v>
      </c>
      <c r="D1922" t="s">
        <v>167</v>
      </c>
      <c r="E1922" t="s">
        <v>200</v>
      </c>
      <c r="F1922" s="58">
        <v>420.46069667049397</v>
      </c>
      <c r="G1922">
        <f t="shared" si="342"/>
        <v>420.46069667049397</v>
      </c>
      <c r="AC1922" t="str">
        <f t="shared" si="336"/>
        <v>8435_Ouvriers qualifiés de la manutention, du magasinage et du transport_1</v>
      </c>
      <c r="AD1922" t="str">
        <f>INDEX(PDC!$I$1:$L$33,MATCH('RP2016'!AF1922,PDC!I:I,0),MATCH(PDC!$K$1,PDC!$I$1:$L$1,0))</f>
        <v>Ouvriers qualifiés de la manutention, du magasinage et du transport</v>
      </c>
      <c r="AE1922" t="s">
        <v>199</v>
      </c>
      <c r="AF1922" t="s">
        <v>289</v>
      </c>
      <c r="AG1922" t="s">
        <v>193</v>
      </c>
      <c r="AH1922" s="58">
        <v>750.35714108723505</v>
      </c>
      <c r="AI1922">
        <f t="shared" si="337"/>
        <v>750.35714108723505</v>
      </c>
      <c r="BE1922" t="str">
        <f t="shared" si="338"/>
        <v>8429_Tous secteurs_TP2_SEXE1</v>
      </c>
      <c r="BF1922">
        <v>1</v>
      </c>
      <c r="BG1922" t="s">
        <v>200</v>
      </c>
      <c r="BH1922" s="77" t="s">
        <v>78</v>
      </c>
      <c r="BI1922" t="s">
        <v>177</v>
      </c>
      <c r="BJ1922" s="61">
        <v>470.649538725063</v>
      </c>
      <c r="BK1922" s="61">
        <f t="shared" si="339"/>
        <v>470.649538725063</v>
      </c>
    </row>
    <row r="1923" spans="1:63" x14ac:dyDescent="0.35">
      <c r="A1923" t="str">
        <f t="shared" si="335"/>
        <v>8424_Recherche-développement scientifique_2</v>
      </c>
      <c r="B1923" t="str">
        <f>INDEX(PDC!$F$1:$G$40,MATCH('RP2016'!C1923,PDC!F:F,0),MATCH(PDC!$G$1,PDC!$F$1:$G$1,0))</f>
        <v>Recherche-développement scientifique</v>
      </c>
      <c r="C1923" t="s">
        <v>226</v>
      </c>
      <c r="D1923" t="s">
        <v>167</v>
      </c>
      <c r="E1923" t="s">
        <v>200</v>
      </c>
      <c r="F1923" s="58">
        <v>5.1483795392424803</v>
      </c>
      <c r="G1923">
        <f t="shared" si="342"/>
        <v>5.1483795392424803</v>
      </c>
      <c r="AC1923" t="str">
        <f t="shared" si="336"/>
        <v>8435_Ouvriers qualifiés de la manutention, du magasinage et du transport_2</v>
      </c>
      <c r="AD1923" t="str">
        <f>INDEX(PDC!$I$1:$L$33,MATCH('RP2016'!AF1923,PDC!I:I,0),MATCH(PDC!$K$1,PDC!$I$1:$L$1,0))</f>
        <v>Ouvriers qualifiés de la manutention, du magasinage et du transport</v>
      </c>
      <c r="AE1923" t="s">
        <v>200</v>
      </c>
      <c r="AF1923" t="s">
        <v>289</v>
      </c>
      <c r="AG1923" t="s">
        <v>193</v>
      </c>
      <c r="AH1923" s="58">
        <v>128.99187405054201</v>
      </c>
      <c r="AI1923">
        <f t="shared" si="337"/>
        <v>128.99187405054201</v>
      </c>
      <c r="BE1923" t="str">
        <f t="shared" si="338"/>
        <v>8430_Tous secteurs_TP1_SEXE1</v>
      </c>
      <c r="BF1923">
        <v>1</v>
      </c>
      <c r="BG1923" t="s">
        <v>199</v>
      </c>
      <c r="BH1923" s="77" t="s">
        <v>78</v>
      </c>
      <c r="BI1923" t="s">
        <v>179</v>
      </c>
      <c r="BJ1923" s="61">
        <v>7495.0967388358204</v>
      </c>
      <c r="BK1923" s="61">
        <f t="shared" si="339"/>
        <v>7495.0967388358204</v>
      </c>
    </row>
    <row r="1924" spans="1:63" x14ac:dyDescent="0.35">
      <c r="A1924" t="str">
        <f t="shared" ref="A1924:A1987" si="343">D1924&amp;"_"&amp;B1924&amp;"_"&amp;E1924</f>
        <v>8424_Autres activités spécialisées, scientifiques et techniques_1</v>
      </c>
      <c r="B1924" t="str">
        <f>INDEX(PDC!$F$1:$G$40,MATCH('RP2016'!C1924,PDC!F:F,0),MATCH(PDC!$G$1,PDC!$F$1:$G$1,0))</f>
        <v>Autres activités spécialisées, scientifiques et techniques</v>
      </c>
      <c r="C1924" t="s">
        <v>227</v>
      </c>
      <c r="D1924" t="s">
        <v>167</v>
      </c>
      <c r="E1924" t="s">
        <v>199</v>
      </c>
      <c r="F1924" s="58">
        <v>38.5881076463806</v>
      </c>
      <c r="G1924">
        <f t="shared" si="342"/>
        <v>38.5881076463806</v>
      </c>
      <c r="AC1924" t="str">
        <f t="shared" si="336"/>
        <v>8435_Ouvriers non qualifiés de type industriel_1</v>
      </c>
      <c r="AD1924" t="str">
        <f>INDEX(PDC!$I$1:$L$33,MATCH('RP2016'!AF1924,PDC!I:I,0),MATCH(PDC!$K$1,PDC!$I$1:$L$1,0))</f>
        <v>Ouvriers non qualifiés de type industriel</v>
      </c>
      <c r="AE1924" t="s">
        <v>199</v>
      </c>
      <c r="AF1924" t="s">
        <v>290</v>
      </c>
      <c r="AG1924" t="s">
        <v>193</v>
      </c>
      <c r="AH1924" s="58">
        <v>2836.6730396932599</v>
      </c>
      <c r="AI1924">
        <f t="shared" si="337"/>
        <v>2836.6730396932599</v>
      </c>
      <c r="BE1924" t="str">
        <f t="shared" si="338"/>
        <v>8430_Tous secteurs_TP2_SEXE1</v>
      </c>
      <c r="BF1924">
        <v>1</v>
      </c>
      <c r="BG1924" t="s">
        <v>200</v>
      </c>
      <c r="BH1924" s="77" t="s">
        <v>78</v>
      </c>
      <c r="BI1924" t="s">
        <v>179</v>
      </c>
      <c r="BJ1924" s="61">
        <v>556.240652055449</v>
      </c>
      <c r="BK1924" s="61">
        <f t="shared" si="339"/>
        <v>556.240652055449</v>
      </c>
    </row>
    <row r="1925" spans="1:63" x14ac:dyDescent="0.35">
      <c r="A1925" t="str">
        <f t="shared" si="343"/>
        <v>8424_Autres activités spécialisées, scientifiques et techniques_2</v>
      </c>
      <c r="B1925" t="str">
        <f>INDEX(PDC!$F$1:$G$40,MATCH('RP2016'!C1925,PDC!F:F,0),MATCH(PDC!$G$1,PDC!$F$1:$G$1,0))</f>
        <v>Autres activités spécialisées, scientifiques et techniques</v>
      </c>
      <c r="C1925" t="s">
        <v>227</v>
      </c>
      <c r="D1925" t="s">
        <v>167</v>
      </c>
      <c r="E1925" t="s">
        <v>200</v>
      </c>
      <c r="F1925" s="58">
        <v>97.271112359023803</v>
      </c>
      <c r="G1925">
        <f t="shared" si="342"/>
        <v>97.271112359023803</v>
      </c>
      <c r="AC1925" t="str">
        <f t="shared" ref="AC1925:AC1988" si="344">AG1925&amp;"_"&amp;AD1925&amp;"_"&amp;AE1925</f>
        <v>8435_Ouvriers non qualifiés de type industriel_2</v>
      </c>
      <c r="AD1925" t="str">
        <f>INDEX(PDC!$I$1:$L$33,MATCH('RP2016'!AF1925,PDC!I:I,0),MATCH(PDC!$K$1,PDC!$I$1:$L$1,0))</f>
        <v>Ouvriers non qualifiés de type industriel</v>
      </c>
      <c r="AE1925" t="s">
        <v>200</v>
      </c>
      <c r="AF1925" t="s">
        <v>290</v>
      </c>
      <c r="AG1925" t="s">
        <v>193</v>
      </c>
      <c r="AH1925" s="58">
        <v>1224.7546551748801</v>
      </c>
      <c r="AI1925">
        <f t="shared" ref="AI1925:AI1988" si="345">IF(AH1925&lt;5,"(s)",AH1925)</f>
        <v>1224.7546551748801</v>
      </c>
      <c r="BE1925" t="str">
        <f t="shared" ref="BE1925:BE1988" si="346">BI1925&amp;"_"&amp;BH1925&amp;"_TP"&amp;BG1925&amp;"_SEXE"&amp;BF1925</f>
        <v>8431_Tous secteurs_TP1_SEXE1</v>
      </c>
      <c r="BF1925">
        <v>1</v>
      </c>
      <c r="BG1925" t="s">
        <v>199</v>
      </c>
      <c r="BH1925" s="77" t="s">
        <v>78</v>
      </c>
      <c r="BI1925" t="s">
        <v>183</v>
      </c>
      <c r="BJ1925" s="61">
        <v>41603.443613743002</v>
      </c>
      <c r="BK1925" s="61">
        <f t="shared" ref="BK1925:BK1988" si="347">IF(BJ1925&lt;5,"(s)",BJ1925)</f>
        <v>41603.443613743002</v>
      </c>
    </row>
    <row r="1926" spans="1:63" x14ac:dyDescent="0.35">
      <c r="A1926" t="str">
        <f t="shared" si="343"/>
        <v>8424_Activités de services administratifs et de soutien_1</v>
      </c>
      <c r="B1926" t="str">
        <f>INDEX(PDC!$F$1:$G$40,MATCH('RP2016'!C1926,PDC!F:F,0),MATCH(PDC!$G$1,PDC!$F$1:$G$1,0))</f>
        <v>Activités de services administratifs et de soutien</v>
      </c>
      <c r="C1926" t="s">
        <v>228</v>
      </c>
      <c r="D1926" t="s">
        <v>167</v>
      </c>
      <c r="E1926" t="s">
        <v>199</v>
      </c>
      <c r="F1926" s="58">
        <v>685.17584918527496</v>
      </c>
      <c r="G1926">
        <f t="shared" si="342"/>
        <v>685.17584918527496</v>
      </c>
      <c r="AC1926" t="str">
        <f t="shared" si="344"/>
        <v>8435_Ouvriers non qualifiés de type artisanal_1</v>
      </c>
      <c r="AD1926" t="str">
        <f>INDEX(PDC!$I$1:$L$33,MATCH('RP2016'!AF1926,PDC!I:I,0),MATCH(PDC!$K$1,PDC!$I$1:$L$1,0))</f>
        <v>Ouvriers non qualifiés de type artisanal</v>
      </c>
      <c r="AE1926" t="s">
        <v>199</v>
      </c>
      <c r="AF1926" t="s">
        <v>291</v>
      </c>
      <c r="AG1926" t="s">
        <v>193</v>
      </c>
      <c r="AH1926" s="58">
        <v>1584.03425362601</v>
      </c>
      <c r="AI1926">
        <f t="shared" si="345"/>
        <v>1584.03425362601</v>
      </c>
      <c r="BE1926" t="str">
        <f t="shared" si="346"/>
        <v>8431_Tous secteurs_TP2_SEXE1</v>
      </c>
      <c r="BF1926">
        <v>1</v>
      </c>
      <c r="BG1926" t="s">
        <v>200</v>
      </c>
      <c r="BH1926" s="77" t="s">
        <v>78</v>
      </c>
      <c r="BI1926" t="s">
        <v>183</v>
      </c>
      <c r="BJ1926" s="61">
        <v>3943.5416372976601</v>
      </c>
      <c r="BK1926" s="61">
        <f t="shared" si="347"/>
        <v>3943.5416372976601</v>
      </c>
    </row>
    <row r="1927" spans="1:63" x14ac:dyDescent="0.35">
      <c r="A1927" t="str">
        <f t="shared" si="343"/>
        <v>8424_Activités de services administratifs et de soutien_2</v>
      </c>
      <c r="B1927" t="str">
        <f>INDEX(PDC!$F$1:$G$40,MATCH('RP2016'!C1927,PDC!F:F,0),MATCH(PDC!$G$1,PDC!$F$1:$G$1,0))</f>
        <v>Activités de services administratifs et de soutien</v>
      </c>
      <c r="C1927" t="s">
        <v>228</v>
      </c>
      <c r="D1927" t="s">
        <v>167</v>
      </c>
      <c r="E1927" t="s">
        <v>200</v>
      </c>
      <c r="F1927" s="58">
        <v>780.19423451599096</v>
      </c>
      <c r="G1927">
        <f t="shared" si="342"/>
        <v>780.19423451599096</v>
      </c>
      <c r="AC1927" t="str">
        <f t="shared" si="344"/>
        <v>8435_Ouvriers non qualifiés de type artisanal_2</v>
      </c>
      <c r="AD1927" t="str">
        <f>INDEX(PDC!$I$1:$L$33,MATCH('RP2016'!AF1927,PDC!I:I,0),MATCH(PDC!$K$1,PDC!$I$1:$L$1,0))</f>
        <v>Ouvriers non qualifiés de type artisanal</v>
      </c>
      <c r="AE1927" t="s">
        <v>200</v>
      </c>
      <c r="AF1927" t="s">
        <v>291</v>
      </c>
      <c r="AG1927" t="s">
        <v>193</v>
      </c>
      <c r="AH1927" s="58">
        <v>610.73332711062005</v>
      </c>
      <c r="AI1927">
        <f t="shared" si="345"/>
        <v>610.73332711062005</v>
      </c>
      <c r="BE1927" t="str">
        <f t="shared" si="346"/>
        <v>8432_Tous secteurs_TP1_SEXE1</v>
      </c>
      <c r="BF1927">
        <v>1</v>
      </c>
      <c r="BG1927" t="s">
        <v>199</v>
      </c>
      <c r="BH1927" s="77" t="s">
        <v>78</v>
      </c>
      <c r="BI1927" t="s">
        <v>187</v>
      </c>
      <c r="BJ1927" s="61">
        <v>14450.8036892825</v>
      </c>
      <c r="BK1927" s="61">
        <f t="shared" si="347"/>
        <v>14450.8036892825</v>
      </c>
    </row>
    <row r="1928" spans="1:63" x14ac:dyDescent="0.35">
      <c r="A1928" t="str">
        <f t="shared" si="343"/>
        <v>8424_Administration publique_1</v>
      </c>
      <c r="B1928" t="str">
        <f>INDEX(PDC!$F$1:$G$40,MATCH('RP2016'!C1928,PDC!F:F,0),MATCH(PDC!$G$1,PDC!$F$1:$G$1,0))</f>
        <v>Administration publique</v>
      </c>
      <c r="C1928" t="s">
        <v>229</v>
      </c>
      <c r="D1928" t="s">
        <v>167</v>
      </c>
      <c r="E1928" t="s">
        <v>199</v>
      </c>
      <c r="F1928" s="58">
        <v>695.51286267404305</v>
      </c>
      <c r="G1928">
        <f t="shared" si="342"/>
        <v>695.51286267404305</v>
      </c>
      <c r="AC1928" t="str">
        <f t="shared" si="344"/>
        <v>8435_Ouvriers agricoles_1</v>
      </c>
      <c r="AD1928" t="str">
        <f>INDEX(PDC!$I$1:$L$33,MATCH('RP2016'!AF1928,PDC!I:I,0),MATCH(PDC!$K$1,PDC!$I$1:$L$1,0))</f>
        <v>Ouvriers agricoles</v>
      </c>
      <c r="AE1928" t="s">
        <v>199</v>
      </c>
      <c r="AF1928" t="s">
        <v>109</v>
      </c>
      <c r="AG1928" t="s">
        <v>193</v>
      </c>
      <c r="AH1928" s="58">
        <v>264.92933410549801</v>
      </c>
      <c r="AI1928">
        <f t="shared" si="345"/>
        <v>264.92933410549801</v>
      </c>
      <c r="BE1928" t="str">
        <f t="shared" si="346"/>
        <v>8432_Tous secteurs_TP2_SEXE1</v>
      </c>
      <c r="BF1928">
        <v>1</v>
      </c>
      <c r="BG1928" t="s">
        <v>200</v>
      </c>
      <c r="BH1928" s="77" t="s">
        <v>78</v>
      </c>
      <c r="BI1928" t="s">
        <v>187</v>
      </c>
      <c r="BJ1928" s="61">
        <v>1365.43137332536</v>
      </c>
      <c r="BK1928" s="61">
        <f t="shared" si="347"/>
        <v>1365.43137332536</v>
      </c>
    </row>
    <row r="1929" spans="1:63" x14ac:dyDescent="0.35">
      <c r="A1929" t="str">
        <f t="shared" si="343"/>
        <v>8424_Administration publique_2</v>
      </c>
      <c r="B1929" t="str">
        <f>INDEX(PDC!$F$1:$G$40,MATCH('RP2016'!C1929,PDC!F:F,0),MATCH(PDC!$G$1,PDC!$F$1:$G$1,0))</f>
        <v>Administration publique</v>
      </c>
      <c r="C1929" t="s">
        <v>229</v>
      </c>
      <c r="D1929" t="s">
        <v>167</v>
      </c>
      <c r="E1929" t="s">
        <v>200</v>
      </c>
      <c r="F1929" s="58">
        <v>1034.0066513975401</v>
      </c>
      <c r="G1929">
        <f t="shared" si="342"/>
        <v>1034.0066513975401</v>
      </c>
      <c r="AC1929" t="str">
        <f t="shared" si="344"/>
        <v>8435_Ouvriers agricoles_2</v>
      </c>
      <c r="AD1929" t="str">
        <f>INDEX(PDC!$I$1:$L$33,MATCH('RP2016'!AF1929,PDC!I:I,0),MATCH(PDC!$K$1,PDC!$I$1:$L$1,0))</f>
        <v>Ouvriers agricoles</v>
      </c>
      <c r="AE1929" t="s">
        <v>200</v>
      </c>
      <c r="AF1929" t="s">
        <v>109</v>
      </c>
      <c r="AG1929" t="s">
        <v>193</v>
      </c>
      <c r="AH1929" s="58">
        <v>87.758734452282596</v>
      </c>
      <c r="AI1929">
        <f t="shared" si="345"/>
        <v>87.758734452282596</v>
      </c>
      <c r="BE1929" t="str">
        <f t="shared" si="346"/>
        <v>8433_Tous secteurs_TP1_SEXE1</v>
      </c>
      <c r="BF1929">
        <v>1</v>
      </c>
      <c r="BG1929" t="s">
        <v>199</v>
      </c>
      <c r="BH1929" s="77" t="s">
        <v>78</v>
      </c>
      <c r="BI1929" t="s">
        <v>189</v>
      </c>
      <c r="BJ1929" s="61">
        <v>30721.509319467699</v>
      </c>
      <c r="BK1929" s="61">
        <f t="shared" si="347"/>
        <v>30721.509319467699</v>
      </c>
    </row>
    <row r="1930" spans="1:63" x14ac:dyDescent="0.35">
      <c r="A1930" t="str">
        <f t="shared" si="343"/>
        <v>8424_Enseignement_1</v>
      </c>
      <c r="B1930" t="str">
        <f>INDEX(PDC!$F$1:$G$40,MATCH('RP2016'!C1930,PDC!F:F,0),MATCH(PDC!$G$1,PDC!$F$1:$G$1,0))</f>
        <v>Enseignement</v>
      </c>
      <c r="C1930" t="s">
        <v>230</v>
      </c>
      <c r="D1930" t="s">
        <v>167</v>
      </c>
      <c r="E1930" t="s">
        <v>199</v>
      </c>
      <c r="F1930" s="58">
        <v>232.45099635548601</v>
      </c>
      <c r="G1930">
        <f t="shared" si="342"/>
        <v>232.45099635548601</v>
      </c>
      <c r="AC1930" t="str">
        <f t="shared" si="344"/>
        <v>0055_Professions libérales*_1+2</v>
      </c>
      <c r="AD1930" t="str">
        <f>INDEX(PDC!$I$1:$L$33,MATCH('RP2016'!AF1930,PDC!I:I,0),MATCH(PDC!$K$1,PDC!$I$1:$L$1,0))</f>
        <v>Professions libérales*</v>
      </c>
      <c r="AE1930" s="77" t="s">
        <v>238</v>
      </c>
      <c r="AF1930" t="s">
        <v>273</v>
      </c>
      <c r="AG1930" t="s">
        <v>125</v>
      </c>
      <c r="AH1930" s="58">
        <v>11.000373788847099</v>
      </c>
      <c r="AI1930">
        <f t="shared" si="345"/>
        <v>11.000373788847099</v>
      </c>
      <c r="BE1930" t="str">
        <f t="shared" si="346"/>
        <v>8433_Tous secteurs_TP2_SEXE1</v>
      </c>
      <c r="BF1930">
        <v>1</v>
      </c>
      <c r="BG1930" t="s">
        <v>200</v>
      </c>
      <c r="BH1930" s="77" t="s">
        <v>78</v>
      </c>
      <c r="BI1930" t="s">
        <v>189</v>
      </c>
      <c r="BJ1930" s="61">
        <v>2590.5021957600502</v>
      </c>
      <c r="BK1930" s="61">
        <f t="shared" si="347"/>
        <v>2590.5021957600502</v>
      </c>
    </row>
    <row r="1931" spans="1:63" x14ac:dyDescent="0.35">
      <c r="A1931" t="str">
        <f t="shared" si="343"/>
        <v>8424_Enseignement_2</v>
      </c>
      <c r="B1931" t="str">
        <f>INDEX(PDC!$F$1:$G$40,MATCH('RP2016'!C1931,PDC!F:F,0),MATCH(PDC!$G$1,PDC!$F$1:$G$1,0))</f>
        <v>Enseignement</v>
      </c>
      <c r="C1931" t="s">
        <v>230</v>
      </c>
      <c r="D1931" t="s">
        <v>167</v>
      </c>
      <c r="E1931" t="s">
        <v>200</v>
      </c>
      <c r="F1931" s="58">
        <v>447.93633651975898</v>
      </c>
      <c r="G1931">
        <f t="shared" si="342"/>
        <v>447.93633651975898</v>
      </c>
      <c r="AC1931" t="str">
        <f t="shared" si="344"/>
        <v>0055_Cadres de la fonction publique_1+2</v>
      </c>
      <c r="AD1931" t="str">
        <f>INDEX(PDC!$I$1:$L$33,MATCH('RP2016'!AF1931,PDC!I:I,0),MATCH(PDC!$K$1,PDC!$I$1:$L$1,0))</f>
        <v>Cadres de la fonction publique</v>
      </c>
      <c r="AE1931" s="77" t="s">
        <v>238</v>
      </c>
      <c r="AF1931" t="s">
        <v>274</v>
      </c>
      <c r="AG1931" t="s">
        <v>125</v>
      </c>
      <c r="AH1931" s="58">
        <v>55.7159763074349</v>
      </c>
      <c r="AI1931">
        <f t="shared" si="345"/>
        <v>55.7159763074349</v>
      </c>
      <c r="BE1931" t="str">
        <f t="shared" si="346"/>
        <v>8434_Tous secteurs_TP1_SEXE1</v>
      </c>
      <c r="BF1931">
        <v>1</v>
      </c>
      <c r="BG1931" t="s">
        <v>199</v>
      </c>
      <c r="BH1931" s="77" t="s">
        <v>78</v>
      </c>
      <c r="BI1931" t="s">
        <v>191</v>
      </c>
      <c r="BJ1931" s="61">
        <v>20548.541159479799</v>
      </c>
      <c r="BK1931" s="61">
        <f t="shared" si="347"/>
        <v>20548.541159479799</v>
      </c>
    </row>
    <row r="1932" spans="1:63" x14ac:dyDescent="0.35">
      <c r="A1932" t="str">
        <f t="shared" si="343"/>
        <v>8424_Activités pour la santé humaine_1</v>
      </c>
      <c r="B1932" t="str">
        <f>INDEX(PDC!$F$1:$G$40,MATCH('RP2016'!C1932,PDC!F:F,0),MATCH(PDC!$G$1,PDC!$F$1:$G$1,0))</f>
        <v>Activités pour la santé humaine</v>
      </c>
      <c r="C1932" t="s">
        <v>231</v>
      </c>
      <c r="D1932" t="s">
        <v>167</v>
      </c>
      <c r="E1932" t="s">
        <v>199</v>
      </c>
      <c r="F1932" s="58">
        <v>304.56360100530901</v>
      </c>
      <c r="G1932">
        <f t="shared" si="342"/>
        <v>304.56360100530901</v>
      </c>
      <c r="AC1932" t="str">
        <f t="shared" si="344"/>
        <v>0055_Professeurs, professions scientifiques_1+2</v>
      </c>
      <c r="AD1932" t="str">
        <f>INDEX(PDC!$I$1:$L$33,MATCH('RP2016'!AF1932,PDC!I:I,0),MATCH(PDC!$K$1,PDC!$I$1:$L$1,0))</f>
        <v>Professeurs, professions scientifiques</v>
      </c>
      <c r="AE1932" s="77" t="s">
        <v>238</v>
      </c>
      <c r="AF1932" t="s">
        <v>275</v>
      </c>
      <c r="AG1932" t="s">
        <v>125</v>
      </c>
      <c r="AH1932" s="58">
        <v>122.975171825375</v>
      </c>
      <c r="AI1932">
        <f t="shared" si="345"/>
        <v>122.975171825375</v>
      </c>
      <c r="BE1932" t="str">
        <f t="shared" si="346"/>
        <v>8434_Tous secteurs_TP2_SEXE1</v>
      </c>
      <c r="BF1932">
        <v>1</v>
      </c>
      <c r="BG1932" t="s">
        <v>200</v>
      </c>
      <c r="BH1932" s="77" t="s">
        <v>78</v>
      </c>
      <c r="BI1932" t="s">
        <v>191</v>
      </c>
      <c r="BJ1932" s="61">
        <v>1900.91771349698</v>
      </c>
      <c r="BK1932" s="61">
        <f t="shared" si="347"/>
        <v>1900.91771349698</v>
      </c>
    </row>
    <row r="1933" spans="1:63" x14ac:dyDescent="0.35">
      <c r="A1933" t="str">
        <f t="shared" si="343"/>
        <v>8424_Activités pour la santé humaine_2</v>
      </c>
      <c r="B1933" t="str">
        <f>INDEX(PDC!$F$1:$G$40,MATCH('RP2016'!C1933,PDC!F:F,0),MATCH(PDC!$G$1,PDC!$F$1:$G$1,0))</f>
        <v>Activités pour la santé humaine</v>
      </c>
      <c r="C1933" t="s">
        <v>231</v>
      </c>
      <c r="D1933" t="s">
        <v>167</v>
      </c>
      <c r="E1933" t="s">
        <v>200</v>
      </c>
      <c r="F1933" s="58">
        <v>979.82650626966495</v>
      </c>
      <c r="G1933">
        <f t="shared" si="342"/>
        <v>979.82650626966495</v>
      </c>
      <c r="AC1933" t="str">
        <f t="shared" si="344"/>
        <v>0055_Professions de l'information, des arts et des spectacles_1+2</v>
      </c>
      <c r="AD1933" t="str">
        <f>INDEX(PDC!$I$1:$L$33,MATCH('RP2016'!AF1933,PDC!I:I,0),MATCH(PDC!$K$1,PDC!$I$1:$L$1,0))</f>
        <v>Professions de l'information, des arts et des spectacles</v>
      </c>
      <c r="AE1933" s="77" t="s">
        <v>238</v>
      </c>
      <c r="AF1933" t="s">
        <v>276</v>
      </c>
      <c r="AG1933" t="s">
        <v>125</v>
      </c>
      <c r="AH1933" s="58">
        <v>89.048371509365893</v>
      </c>
      <c r="AI1933">
        <f t="shared" si="345"/>
        <v>89.048371509365893</v>
      </c>
      <c r="BE1933" t="str">
        <f t="shared" si="346"/>
        <v>8435_Tous secteurs_TP1_SEXE1</v>
      </c>
      <c r="BF1933">
        <v>1</v>
      </c>
      <c r="BG1933" t="s">
        <v>199</v>
      </c>
      <c r="BH1933" s="77" t="s">
        <v>78</v>
      </c>
      <c r="BI1933" t="s">
        <v>193</v>
      </c>
      <c r="BJ1933" s="61">
        <v>20706.054678005701</v>
      </c>
      <c r="BK1933" s="61">
        <f t="shared" si="347"/>
        <v>20706.054678005701</v>
      </c>
    </row>
    <row r="1934" spans="1:63" x14ac:dyDescent="0.35">
      <c r="A1934" t="str">
        <f t="shared" si="343"/>
        <v>8424_Hébergement médico-social et social et action sociale sans hébergement_1</v>
      </c>
      <c r="B1934" t="str">
        <f>INDEX(PDC!$F$1:$G$40,MATCH('RP2016'!C1934,PDC!F:F,0),MATCH(PDC!$G$1,PDC!$F$1:$G$1,0))</f>
        <v>Hébergement médico-social et social et action sociale sans hébergement</v>
      </c>
      <c r="C1934" t="s">
        <v>232</v>
      </c>
      <c r="D1934" t="s">
        <v>167</v>
      </c>
      <c r="E1934" t="s">
        <v>199</v>
      </c>
      <c r="F1934" s="58">
        <v>596.35102555615799</v>
      </c>
      <c r="G1934">
        <f t="shared" si="342"/>
        <v>596.35102555615799</v>
      </c>
      <c r="AC1934" t="str">
        <f t="shared" si="344"/>
        <v>0055_Cadres administratifs et commerciaux d'entreprise_1+2</v>
      </c>
      <c r="AD1934" t="str">
        <f>INDEX(PDC!$I$1:$L$33,MATCH('RP2016'!AF1934,PDC!I:I,0),MATCH(PDC!$K$1,PDC!$I$1:$L$1,0))</f>
        <v>Cadres administratifs et commerciaux d'entreprise</v>
      </c>
      <c r="AE1934" s="77" t="s">
        <v>238</v>
      </c>
      <c r="AF1934" t="s">
        <v>277</v>
      </c>
      <c r="AG1934" t="s">
        <v>125</v>
      </c>
      <c r="AH1934" s="58">
        <v>850.84793450727796</v>
      </c>
      <c r="AI1934">
        <f t="shared" si="345"/>
        <v>850.84793450727796</v>
      </c>
      <c r="BE1934" t="str">
        <f t="shared" si="346"/>
        <v>8435_Tous secteurs_TP2_SEXE1</v>
      </c>
      <c r="BF1934">
        <v>1</v>
      </c>
      <c r="BG1934" t="s">
        <v>200</v>
      </c>
      <c r="BH1934" s="77" t="s">
        <v>78</v>
      </c>
      <c r="BI1934" t="s">
        <v>193</v>
      </c>
      <c r="BJ1934" s="61">
        <v>1805.64901872317</v>
      </c>
      <c r="BK1934" s="61">
        <f t="shared" si="347"/>
        <v>1805.64901872317</v>
      </c>
    </row>
    <row r="1935" spans="1:63" x14ac:dyDescent="0.35">
      <c r="A1935" t="str">
        <f t="shared" si="343"/>
        <v>8424_Hébergement médico-social et social et action sociale sans hébergement_2</v>
      </c>
      <c r="B1935" t="str">
        <f>INDEX(PDC!$F$1:$G$40,MATCH('RP2016'!C1935,PDC!F:F,0),MATCH(PDC!$G$1,PDC!$F$1:$G$1,0))</f>
        <v>Hébergement médico-social et social et action sociale sans hébergement</v>
      </c>
      <c r="C1935" t="s">
        <v>232</v>
      </c>
      <c r="D1935" t="s">
        <v>167</v>
      </c>
      <c r="E1935" t="s">
        <v>200</v>
      </c>
      <c r="F1935" s="58">
        <v>2393.8027903671</v>
      </c>
      <c r="G1935">
        <f t="shared" si="342"/>
        <v>2393.8027903671</v>
      </c>
      <c r="AC1935" t="str">
        <f t="shared" si="344"/>
        <v>0055_Ingénieurs et cadres techniques d'entreprise_1+2</v>
      </c>
      <c r="AD1935" t="str">
        <f>INDEX(PDC!$I$1:$L$33,MATCH('RP2016'!AF1935,PDC!I:I,0),MATCH(PDC!$K$1,PDC!$I$1:$L$1,0))</f>
        <v>Ingénieurs et cadres techniques d'entreprise</v>
      </c>
      <c r="AE1935" s="77" t="s">
        <v>238</v>
      </c>
      <c r="AF1935" t="s">
        <v>101</v>
      </c>
      <c r="AG1935" t="s">
        <v>125</v>
      </c>
      <c r="AH1935" s="58">
        <v>2016.62974840021</v>
      </c>
      <c r="AI1935">
        <f t="shared" si="345"/>
        <v>2016.62974840021</v>
      </c>
      <c r="BE1935" t="str">
        <f t="shared" si="346"/>
        <v>0055_Tous secteurs_TPTotal Hommes_SEXE1</v>
      </c>
      <c r="BF1935">
        <v>1</v>
      </c>
      <c r="BG1935" s="77" t="s">
        <v>345</v>
      </c>
      <c r="BH1935" s="77" t="s">
        <v>78</v>
      </c>
      <c r="BI1935" t="s">
        <v>125</v>
      </c>
      <c r="BJ1935" s="61">
        <v>11641.1162794021</v>
      </c>
      <c r="BK1935" s="61">
        <f t="shared" si="347"/>
        <v>11641.1162794021</v>
      </c>
    </row>
    <row r="1936" spans="1:63" x14ac:dyDescent="0.35">
      <c r="A1936" t="str">
        <f t="shared" si="343"/>
        <v>8424_Arts, spectacles et activités récréatives_1</v>
      </c>
      <c r="B1936" t="str">
        <f>INDEX(PDC!$F$1:$G$40,MATCH('RP2016'!C1936,PDC!F:F,0),MATCH(PDC!$G$1,PDC!$F$1:$G$1,0))</f>
        <v>Arts, spectacles et activités récréatives</v>
      </c>
      <c r="C1936" t="s">
        <v>233</v>
      </c>
      <c r="D1936" t="s">
        <v>167</v>
      </c>
      <c r="E1936" t="s">
        <v>199</v>
      </c>
      <c r="F1936" s="58">
        <v>124.243841069477</v>
      </c>
      <c r="G1936">
        <f t="shared" si="342"/>
        <v>124.243841069477</v>
      </c>
      <c r="AC1936" t="str">
        <f t="shared" si="344"/>
        <v>0055_Professeurs des écoles, instituteurs et assimilés_1+2</v>
      </c>
      <c r="AD1936" t="str">
        <f>INDEX(PDC!$I$1:$L$33,MATCH('RP2016'!AF1936,PDC!I:I,0),MATCH(PDC!$K$1,PDC!$I$1:$L$1,0))</f>
        <v>Professeurs des écoles, instituteurs et assimilés</v>
      </c>
      <c r="AE1936" s="77" t="s">
        <v>238</v>
      </c>
      <c r="AF1936" t="s">
        <v>103</v>
      </c>
      <c r="AG1936" t="s">
        <v>125</v>
      </c>
      <c r="AH1936" s="58">
        <v>313.26585022968902</v>
      </c>
      <c r="AI1936">
        <f t="shared" si="345"/>
        <v>313.26585022968902</v>
      </c>
      <c r="BE1936" t="str">
        <f t="shared" si="346"/>
        <v>0059_Tous secteurs_TPTotal Hommes_SEXE1</v>
      </c>
      <c r="BF1936">
        <v>1</v>
      </c>
      <c r="BG1936" s="77" t="s">
        <v>345</v>
      </c>
      <c r="BH1936" s="77" t="s">
        <v>78</v>
      </c>
      <c r="BI1936" t="s">
        <v>161</v>
      </c>
      <c r="BJ1936" s="61">
        <v>5480.6653754399904</v>
      </c>
      <c r="BK1936" s="61">
        <f t="shared" si="347"/>
        <v>5480.6653754399904</v>
      </c>
    </row>
    <row r="1937" spans="1:63" x14ac:dyDescent="0.35">
      <c r="A1937" t="str">
        <f t="shared" si="343"/>
        <v>8424_Arts, spectacles et activités récréatives_2</v>
      </c>
      <c r="B1937" t="str">
        <f>INDEX(PDC!$F$1:$G$40,MATCH('RP2016'!C1937,PDC!F:F,0),MATCH(PDC!$G$1,PDC!$F$1:$G$1,0))</f>
        <v>Arts, spectacles et activités récréatives</v>
      </c>
      <c r="C1937" t="s">
        <v>233</v>
      </c>
      <c r="D1937" t="s">
        <v>167</v>
      </c>
      <c r="E1937" t="s">
        <v>200</v>
      </c>
      <c r="F1937" s="58">
        <v>169.081642402581</v>
      </c>
      <c r="G1937">
        <f t="shared" si="342"/>
        <v>169.081642402581</v>
      </c>
      <c r="AC1937" t="str">
        <f t="shared" si="344"/>
        <v>0055_Professions intermédiaires de la santé et du travail social_1+2</v>
      </c>
      <c r="AD1937" t="str">
        <f>INDEX(PDC!$I$1:$L$33,MATCH('RP2016'!AF1937,PDC!I:I,0),MATCH(PDC!$K$1,PDC!$I$1:$L$1,0))</f>
        <v>Professions intermédiaires de la santé et du travail social</v>
      </c>
      <c r="AE1937" s="77" t="s">
        <v>238</v>
      </c>
      <c r="AF1937" t="s">
        <v>105</v>
      </c>
      <c r="AG1937" t="s">
        <v>125</v>
      </c>
      <c r="AH1937" s="58">
        <v>439.21063733409801</v>
      </c>
      <c r="AI1937">
        <f t="shared" si="345"/>
        <v>439.21063733409801</v>
      </c>
      <c r="BE1937" t="str">
        <f t="shared" si="346"/>
        <v>0063_Tous secteurs_TPTotal Hommes_SEXE1</v>
      </c>
      <c r="BF1937">
        <v>1</v>
      </c>
      <c r="BG1937" s="77" t="s">
        <v>345</v>
      </c>
      <c r="BH1937" s="77" t="s">
        <v>78</v>
      </c>
      <c r="BI1937" t="s">
        <v>181</v>
      </c>
      <c r="BJ1937" s="61">
        <v>3571.0962532206499</v>
      </c>
      <c r="BK1937" s="61">
        <f t="shared" si="347"/>
        <v>3571.0962532206499</v>
      </c>
    </row>
    <row r="1938" spans="1:63" x14ac:dyDescent="0.35">
      <c r="A1938" t="str">
        <f t="shared" si="343"/>
        <v>8424_Autres activités de services _1</v>
      </c>
      <c r="B1938" t="str">
        <f>INDEX(PDC!$F$1:$G$40,MATCH('RP2016'!C1938,PDC!F:F,0),MATCH(PDC!$G$1,PDC!$F$1:$G$1,0))</f>
        <v xml:space="preserve">Autres activités de services </v>
      </c>
      <c r="C1938" t="s">
        <v>234</v>
      </c>
      <c r="D1938" t="s">
        <v>167</v>
      </c>
      <c r="E1938" t="s">
        <v>199</v>
      </c>
      <c r="F1938" s="58">
        <v>334.48915739054502</v>
      </c>
      <c r="G1938">
        <f t="shared" si="342"/>
        <v>334.48915739054502</v>
      </c>
      <c r="AC1938" t="str">
        <f t="shared" si="344"/>
        <v>0055_Professions intermédiaires administratives de la Fonction Publique_1+2</v>
      </c>
      <c r="AD1938" t="str">
        <f>INDEX(PDC!$I$1:$L$33,MATCH('RP2016'!AF1938,PDC!I:I,0),MATCH(PDC!$K$1,PDC!$I$1:$L$1,0))</f>
        <v>Professions intermédiaires administratives de la Fonction Publique</v>
      </c>
      <c r="AE1938" s="77" t="s">
        <v>238</v>
      </c>
      <c r="AF1938" t="s">
        <v>278</v>
      </c>
      <c r="AG1938" t="s">
        <v>125</v>
      </c>
      <c r="AH1938" s="58">
        <v>81.986079044434504</v>
      </c>
      <c r="AI1938">
        <f t="shared" si="345"/>
        <v>81.986079044434504</v>
      </c>
      <c r="BE1938" t="str">
        <f t="shared" si="346"/>
        <v>0064_Tous secteurs_TPTotal Hommes_SEXE1</v>
      </c>
      <c r="BF1938">
        <v>1</v>
      </c>
      <c r="BG1938" s="77" t="s">
        <v>345</v>
      </c>
      <c r="BH1938" s="77" t="s">
        <v>78</v>
      </c>
      <c r="BI1938" t="s">
        <v>185</v>
      </c>
      <c r="BJ1938" s="61">
        <v>2345.6057475719899</v>
      </c>
      <c r="BK1938" s="61">
        <f t="shared" si="347"/>
        <v>2345.6057475719899</v>
      </c>
    </row>
    <row r="1939" spans="1:63" x14ac:dyDescent="0.35">
      <c r="A1939" t="str">
        <f t="shared" si="343"/>
        <v>8424_Autres activités de services _2</v>
      </c>
      <c r="B1939" t="str">
        <f>INDEX(PDC!$F$1:$G$40,MATCH('RP2016'!C1939,PDC!F:F,0),MATCH(PDC!$G$1,PDC!$F$1:$G$1,0))</f>
        <v xml:space="preserve">Autres activités de services </v>
      </c>
      <c r="C1939" t="s">
        <v>234</v>
      </c>
      <c r="D1939" t="s">
        <v>167</v>
      </c>
      <c r="E1939" t="s">
        <v>200</v>
      </c>
      <c r="F1939" s="58">
        <v>634.99829758334704</v>
      </c>
      <c r="G1939">
        <f t="shared" si="342"/>
        <v>634.99829758334704</v>
      </c>
      <c r="AC1939" t="str">
        <f t="shared" si="344"/>
        <v>0055_Professions intermédiaires administratives et commerciales des entreprises_1+2</v>
      </c>
      <c r="AD1939" t="str">
        <f>INDEX(PDC!$I$1:$L$33,MATCH('RP2016'!AF1939,PDC!I:I,0),MATCH(PDC!$K$1,PDC!$I$1:$L$1,0))</f>
        <v>Professions intermédiaires administratives et commerciales des entreprises</v>
      </c>
      <c r="AE1939" s="77" t="s">
        <v>238</v>
      </c>
      <c r="AF1939" t="s">
        <v>279</v>
      </c>
      <c r="AG1939" t="s">
        <v>125</v>
      </c>
      <c r="AH1939" s="58">
        <v>1742.8194159823099</v>
      </c>
      <c r="AI1939">
        <f t="shared" si="345"/>
        <v>1742.8194159823099</v>
      </c>
      <c r="BE1939" t="str">
        <f t="shared" si="346"/>
        <v>8401_Tous secteurs_TPTotal Hommes_SEXE1</v>
      </c>
      <c r="BF1939">
        <v>1</v>
      </c>
      <c r="BG1939" s="77" t="s">
        <v>345</v>
      </c>
      <c r="BH1939" s="77" t="s">
        <v>78</v>
      </c>
      <c r="BI1939" t="s">
        <v>117</v>
      </c>
      <c r="BJ1939" s="61">
        <v>48741.276880120502</v>
      </c>
      <c r="BK1939" s="61">
        <f t="shared" si="347"/>
        <v>48741.276880120502</v>
      </c>
    </row>
    <row r="1940" spans="1:63" x14ac:dyDescent="0.35">
      <c r="A1940" t="str">
        <f t="shared" si="343"/>
        <v>8424_Activités des ménages en tant qu'employeurs ; activités indifférenciées des ménages en tant que producteurs de biens et services pour usage propre_1</v>
      </c>
      <c r="B1940" t="str">
        <f>INDEX(PDC!$F$1:$G$40,MATCH('RP2016'!C1940,PDC!F:F,0),MATCH(PDC!$G$1,PDC!$F$1:$G$1,0))</f>
        <v>Activités des ménages en tant qu'employeurs ; activités indifférenciées des ménages en tant que producteurs de biens et services pour usage propre</v>
      </c>
      <c r="C1940" t="s">
        <v>235</v>
      </c>
      <c r="D1940" t="s">
        <v>167</v>
      </c>
      <c r="E1940" t="s">
        <v>199</v>
      </c>
      <c r="F1940" s="58">
        <v>39.558756560294199</v>
      </c>
      <c r="G1940">
        <f t="shared" si="342"/>
        <v>39.558756560294199</v>
      </c>
      <c r="AC1940" t="str">
        <f t="shared" si="344"/>
        <v>0055_Techniciens_1+2</v>
      </c>
      <c r="AD1940" t="str">
        <f>INDEX(PDC!$I$1:$L$33,MATCH('RP2016'!AF1940,PDC!I:I,0),MATCH(PDC!$K$1,PDC!$I$1:$L$1,0))</f>
        <v>Techniciens</v>
      </c>
      <c r="AE1940" s="77" t="s">
        <v>238</v>
      </c>
      <c r="AF1940" t="s">
        <v>280</v>
      </c>
      <c r="AG1940" t="s">
        <v>125</v>
      </c>
      <c r="AH1940" s="58">
        <v>2476.6672632720902</v>
      </c>
      <c r="AI1940">
        <f t="shared" si="345"/>
        <v>2476.6672632720902</v>
      </c>
      <c r="BE1940" t="str">
        <f t="shared" si="346"/>
        <v>8402_Tous secteurs_TPTotal Hommes_SEXE1</v>
      </c>
      <c r="BF1940">
        <v>1</v>
      </c>
      <c r="BG1940" s="77" t="s">
        <v>345</v>
      </c>
      <c r="BH1940" s="77" t="s">
        <v>78</v>
      </c>
      <c r="BI1940" t="s">
        <v>119</v>
      </c>
      <c r="BJ1940" s="61">
        <v>14115.711726773199</v>
      </c>
      <c r="BK1940" s="61">
        <f t="shared" si="347"/>
        <v>14115.711726773199</v>
      </c>
    </row>
    <row r="1941" spans="1:63" x14ac:dyDescent="0.35">
      <c r="A1941" t="str">
        <f t="shared" si="343"/>
        <v>8424_Activités des ménages en tant qu'employeurs ; activités indifférenciées des ménages en tant que producteurs de biens et services pour usage propre_2</v>
      </c>
      <c r="B1941" t="str">
        <f>INDEX(PDC!$F$1:$G$40,MATCH('RP2016'!C1941,PDC!F:F,0),MATCH(PDC!$G$1,PDC!$F$1:$G$1,0))</f>
        <v>Activités des ménages en tant qu'employeurs ; activités indifférenciées des ménages en tant que producteurs de biens et services pour usage propre</v>
      </c>
      <c r="C1941" t="s">
        <v>235</v>
      </c>
      <c r="D1941" t="s">
        <v>167</v>
      </c>
      <c r="E1941" t="s">
        <v>200</v>
      </c>
      <c r="F1941" s="58">
        <v>287.01826344708098</v>
      </c>
      <c r="G1941">
        <f t="shared" si="342"/>
        <v>287.01826344708098</v>
      </c>
      <c r="AC1941" t="str">
        <f t="shared" si="344"/>
        <v>0055_Contremaîtres, agents de maîtrise_1+2</v>
      </c>
      <c r="AD1941" t="str">
        <f>INDEX(PDC!$I$1:$L$33,MATCH('RP2016'!AF1941,PDC!I:I,0),MATCH(PDC!$K$1,PDC!$I$1:$L$1,0))</f>
        <v>Contremaîtres, agents de maîtrise</v>
      </c>
      <c r="AE1941" s="77" t="s">
        <v>238</v>
      </c>
      <c r="AF1941" t="s">
        <v>281</v>
      </c>
      <c r="AG1941" t="s">
        <v>125</v>
      </c>
      <c r="AH1941" s="58">
        <v>1218.63458552152</v>
      </c>
      <c r="AI1941">
        <f t="shared" si="345"/>
        <v>1218.63458552152</v>
      </c>
      <c r="BE1941" t="str">
        <f t="shared" si="346"/>
        <v>8403_Tous secteurs_TPTotal Hommes_SEXE1</v>
      </c>
      <c r="BF1941">
        <v>1</v>
      </c>
      <c r="BG1941" s="77" t="s">
        <v>345</v>
      </c>
      <c r="BH1941" s="77" t="s">
        <v>78</v>
      </c>
      <c r="BI1941" t="s">
        <v>121</v>
      </c>
      <c r="BJ1941" s="61">
        <v>11137.180847014</v>
      </c>
      <c r="BK1941" s="61">
        <f t="shared" si="347"/>
        <v>11137.180847014</v>
      </c>
    </row>
    <row r="1942" spans="1:63" x14ac:dyDescent="0.35">
      <c r="A1942" t="str">
        <f t="shared" si="343"/>
        <v>8425_Agriculture, sylviculture et pêche_1</v>
      </c>
      <c r="B1942" t="str">
        <f>INDEX(PDC!$F$1:$G$40,MATCH('RP2016'!C1942,PDC!F:F,0),MATCH(PDC!$G$1,PDC!$F$1:$G$1,0))</f>
        <v>Agriculture, sylviculture et pêche</v>
      </c>
      <c r="C1942" t="s">
        <v>198</v>
      </c>
      <c r="D1942" t="s">
        <v>169</v>
      </c>
      <c r="E1942" t="s">
        <v>199</v>
      </c>
      <c r="F1942" s="58">
        <v>108.257066389237</v>
      </c>
      <c r="G1942">
        <f t="shared" si="342"/>
        <v>108.257066389237</v>
      </c>
      <c r="AC1942" t="str">
        <f t="shared" si="344"/>
        <v>0055_Employés civils et agents de service de la Fonction Publique_1+2</v>
      </c>
      <c r="AD1942" t="str">
        <f>INDEX(PDC!$I$1:$L$33,MATCH('RP2016'!AF1942,PDC!I:I,0),MATCH(PDC!$K$1,PDC!$I$1:$L$1,0))</f>
        <v>Employés civils et agents de service de la Fonction Publique</v>
      </c>
      <c r="AE1942" s="77" t="s">
        <v>238</v>
      </c>
      <c r="AF1942" t="s">
        <v>282</v>
      </c>
      <c r="AG1942" t="s">
        <v>125</v>
      </c>
      <c r="AH1942" s="58">
        <v>936.34262106516996</v>
      </c>
      <c r="AI1942">
        <f t="shared" si="345"/>
        <v>936.34262106516996</v>
      </c>
      <c r="BE1942" t="str">
        <f t="shared" si="346"/>
        <v>8404_Tous secteurs_TPTotal Hommes_SEXE1</v>
      </c>
      <c r="BF1942">
        <v>1</v>
      </c>
      <c r="BG1942" s="77" t="s">
        <v>345</v>
      </c>
      <c r="BH1942" s="77" t="s">
        <v>78</v>
      </c>
      <c r="BI1942" t="s">
        <v>123</v>
      </c>
      <c r="BJ1942" s="61">
        <v>6122.1205086431501</v>
      </c>
      <c r="BK1942" s="61">
        <f t="shared" si="347"/>
        <v>6122.1205086431501</v>
      </c>
    </row>
    <row r="1943" spans="1:63" x14ac:dyDescent="0.35">
      <c r="A1943" t="str">
        <f t="shared" si="343"/>
        <v>8425_Agriculture, sylviculture et pêche_2</v>
      </c>
      <c r="B1943" t="str">
        <f>INDEX(PDC!$F$1:$G$40,MATCH('RP2016'!C1943,PDC!F:F,0),MATCH(PDC!$G$1,PDC!$F$1:$G$1,0))</f>
        <v>Agriculture, sylviculture et pêche</v>
      </c>
      <c r="C1943" t="s">
        <v>198</v>
      </c>
      <c r="D1943" t="s">
        <v>169</v>
      </c>
      <c r="E1943" t="s">
        <v>200</v>
      </c>
      <c r="F1943" s="58">
        <v>9.9712188190419599</v>
      </c>
      <c r="G1943">
        <f t="shared" si="342"/>
        <v>9.9712188190419599</v>
      </c>
      <c r="AC1943" t="str">
        <f t="shared" si="344"/>
        <v>0055_Policiers et militaires_1+2</v>
      </c>
      <c r="AD1943" t="str">
        <f>INDEX(PDC!$I$1:$L$33,MATCH('RP2016'!AF1943,PDC!I:I,0),MATCH(PDC!$K$1,PDC!$I$1:$L$1,0))</f>
        <v>Policiers et militaires</v>
      </c>
      <c r="AE1943" s="77" t="s">
        <v>238</v>
      </c>
      <c r="AF1943" t="s">
        <v>283</v>
      </c>
      <c r="AG1943" t="s">
        <v>125</v>
      </c>
      <c r="AH1943" s="58">
        <v>198.84492083315999</v>
      </c>
      <c r="AI1943">
        <f t="shared" si="345"/>
        <v>198.84492083315999</v>
      </c>
      <c r="BE1943" t="str">
        <f t="shared" si="346"/>
        <v>8405_Tous secteurs_TPTotal Hommes_SEXE1</v>
      </c>
      <c r="BF1943">
        <v>1</v>
      </c>
      <c r="BG1943" s="77" t="s">
        <v>345</v>
      </c>
      <c r="BH1943" s="77" t="s">
        <v>78</v>
      </c>
      <c r="BI1943" t="s">
        <v>127</v>
      </c>
      <c r="BJ1943" s="61">
        <v>37913.671811958797</v>
      </c>
      <c r="BK1943" s="61">
        <f t="shared" si="347"/>
        <v>37913.671811958797</v>
      </c>
    </row>
    <row r="1944" spans="1:63" x14ac:dyDescent="0.35">
      <c r="A1944" t="str">
        <f t="shared" si="343"/>
        <v>8425_Industries extractives _1</v>
      </c>
      <c r="B1944" t="str">
        <f>INDEX(PDC!$F$1:$G$40,MATCH('RP2016'!C1944,PDC!F:F,0),MATCH(PDC!$G$1,PDC!$F$1:$G$1,0))</f>
        <v xml:space="preserve">Industries extractives </v>
      </c>
      <c r="C1944" t="s">
        <v>201</v>
      </c>
      <c r="D1944" t="s">
        <v>169</v>
      </c>
      <c r="E1944" t="s">
        <v>199</v>
      </c>
      <c r="F1944" s="58">
        <v>10.267426866384501</v>
      </c>
      <c r="G1944">
        <f t="shared" si="342"/>
        <v>10.267426866384501</v>
      </c>
      <c r="AC1944" t="str">
        <f t="shared" si="344"/>
        <v>0055_Employés administratifs d'entreprise_1+2</v>
      </c>
      <c r="AD1944" t="str">
        <f>INDEX(PDC!$I$1:$L$33,MATCH('RP2016'!AF1944,PDC!I:I,0),MATCH(PDC!$K$1,PDC!$I$1:$L$1,0))</f>
        <v>Employés administratifs d'entreprise</v>
      </c>
      <c r="AE1944" s="77" t="s">
        <v>238</v>
      </c>
      <c r="AF1944" t="s">
        <v>284</v>
      </c>
      <c r="AG1944" t="s">
        <v>125</v>
      </c>
      <c r="AH1944" s="58">
        <v>922.68372107745802</v>
      </c>
      <c r="AI1944">
        <f t="shared" si="345"/>
        <v>922.68372107745802</v>
      </c>
      <c r="BE1944" t="str">
        <f t="shared" si="346"/>
        <v>8406_Tous secteurs_TPTotal Hommes_SEXE1</v>
      </c>
      <c r="BF1944">
        <v>1</v>
      </c>
      <c r="BG1944" s="77" t="s">
        <v>345</v>
      </c>
      <c r="BH1944" s="77" t="s">
        <v>78</v>
      </c>
      <c r="BI1944" t="s">
        <v>129</v>
      </c>
      <c r="BJ1944" s="61">
        <v>32221.2546791768</v>
      </c>
      <c r="BK1944" s="61">
        <f t="shared" si="347"/>
        <v>32221.2546791768</v>
      </c>
    </row>
    <row r="1945" spans="1:63" x14ac:dyDescent="0.35">
      <c r="A1945" t="str">
        <f t="shared" si="343"/>
        <v>8425_Industries extractives _2</v>
      </c>
      <c r="B1945" t="str">
        <f>INDEX(PDC!$F$1:$G$40,MATCH('RP2016'!C1945,PDC!F:F,0),MATCH(PDC!$G$1,PDC!$F$1:$G$1,0))</f>
        <v xml:space="preserve">Industries extractives </v>
      </c>
      <c r="C1945" t="s">
        <v>201</v>
      </c>
      <c r="D1945" t="s">
        <v>169</v>
      </c>
      <c r="E1945" t="s">
        <v>200</v>
      </c>
      <c r="F1945" s="58">
        <v>5.0165528581627399</v>
      </c>
      <c r="G1945">
        <f t="shared" si="342"/>
        <v>5.0165528581627399</v>
      </c>
      <c r="AC1945" t="str">
        <f t="shared" si="344"/>
        <v>0055_Employés de commerce_1+2</v>
      </c>
      <c r="AD1945" t="str">
        <f>INDEX(PDC!$I$1:$L$33,MATCH('RP2016'!AF1945,PDC!I:I,0),MATCH(PDC!$K$1,PDC!$I$1:$L$1,0))</f>
        <v>Employés de commerce</v>
      </c>
      <c r="AE1945" s="77" t="s">
        <v>238</v>
      </c>
      <c r="AF1945" t="s">
        <v>285</v>
      </c>
      <c r="AG1945" t="s">
        <v>125</v>
      </c>
      <c r="AH1945" s="58">
        <v>526.18309470185204</v>
      </c>
      <c r="AI1945">
        <f t="shared" si="345"/>
        <v>526.18309470185204</v>
      </c>
      <c r="BE1945" t="str">
        <f t="shared" si="346"/>
        <v>8407_Tous secteurs_TPTotal Hommes_SEXE1</v>
      </c>
      <c r="BF1945">
        <v>1</v>
      </c>
      <c r="BG1945" s="77" t="s">
        <v>345</v>
      </c>
      <c r="BH1945" s="77" t="s">
        <v>78</v>
      </c>
      <c r="BI1945" t="s">
        <v>131</v>
      </c>
      <c r="BJ1945" s="61">
        <v>38177.158976712701</v>
      </c>
      <c r="BK1945" s="61">
        <f t="shared" si="347"/>
        <v>38177.158976712701</v>
      </c>
    </row>
    <row r="1946" spans="1:63" x14ac:dyDescent="0.35">
      <c r="A1946" t="str">
        <f t="shared" si="343"/>
        <v>8425_Fabrication de denrées alimentaires, de boissons et de produits à base de tabac_1</v>
      </c>
      <c r="B1946" t="str">
        <f>INDEX(PDC!$F$1:$G$40,MATCH('RP2016'!C1946,PDC!F:F,0),MATCH(PDC!$G$1,PDC!$F$1:$G$1,0))</f>
        <v>Fabrication de denrées alimentaires, de boissons et de produits à base de tabac</v>
      </c>
      <c r="C1946" t="s">
        <v>202</v>
      </c>
      <c r="D1946" t="s">
        <v>169</v>
      </c>
      <c r="E1946" t="s">
        <v>199</v>
      </c>
      <c r="F1946" s="58">
        <v>104.59993627777401</v>
      </c>
      <c r="G1946">
        <f t="shared" si="342"/>
        <v>104.59993627777401</v>
      </c>
      <c r="AC1946" t="str">
        <f t="shared" si="344"/>
        <v>0055_Personnels des services directs aux particuliers_1+2</v>
      </c>
      <c r="AD1946" t="str">
        <f>INDEX(PDC!$I$1:$L$33,MATCH('RP2016'!AF1946,PDC!I:I,0),MATCH(PDC!$K$1,PDC!$I$1:$L$1,0))</f>
        <v>Personnels des services directs aux particuliers</v>
      </c>
      <c r="AE1946" s="77" t="s">
        <v>238</v>
      </c>
      <c r="AF1946" t="s">
        <v>286</v>
      </c>
      <c r="AG1946" t="s">
        <v>125</v>
      </c>
      <c r="AH1946" s="58">
        <v>1186.2450593204201</v>
      </c>
      <c r="AI1946">
        <f t="shared" si="345"/>
        <v>1186.2450593204201</v>
      </c>
      <c r="BE1946" t="str">
        <f t="shared" si="346"/>
        <v>8408_Tous secteurs_TPTotal Hommes_SEXE1</v>
      </c>
      <c r="BF1946">
        <v>1</v>
      </c>
      <c r="BG1946" s="77" t="s">
        <v>345</v>
      </c>
      <c r="BH1946" s="77" t="s">
        <v>78</v>
      </c>
      <c r="BI1946" t="s">
        <v>133</v>
      </c>
      <c r="BJ1946" s="61">
        <v>79292.694533168004</v>
      </c>
      <c r="BK1946" s="61">
        <f t="shared" si="347"/>
        <v>79292.694533168004</v>
      </c>
    </row>
    <row r="1947" spans="1:63" x14ac:dyDescent="0.35">
      <c r="A1947" t="str">
        <f t="shared" si="343"/>
        <v>8425_Fabrication de denrées alimentaires, de boissons et de produits à base de tabac_2</v>
      </c>
      <c r="B1947" t="str">
        <f>INDEX(PDC!$F$1:$G$40,MATCH('RP2016'!C1947,PDC!F:F,0),MATCH(PDC!$G$1,PDC!$F$1:$G$1,0))</f>
        <v>Fabrication de denrées alimentaires, de boissons et de produits à base de tabac</v>
      </c>
      <c r="C1947" t="s">
        <v>202</v>
      </c>
      <c r="D1947" t="s">
        <v>169</v>
      </c>
      <c r="E1947" t="s">
        <v>200</v>
      </c>
      <c r="F1947" s="58">
        <v>77.251534673957096</v>
      </c>
      <c r="G1947">
        <f t="shared" si="342"/>
        <v>77.251534673957096</v>
      </c>
      <c r="AC1947" t="str">
        <f t="shared" si="344"/>
        <v>0055_Ouvriers qualifiés de type industriel_1+2</v>
      </c>
      <c r="AD1947" t="str">
        <f>INDEX(PDC!$I$1:$L$33,MATCH('RP2016'!AF1947,PDC!I:I,0),MATCH(PDC!$K$1,PDC!$I$1:$L$1,0))</f>
        <v>Ouvriers qualifiés de type industriel</v>
      </c>
      <c r="AE1947" s="77" t="s">
        <v>238</v>
      </c>
      <c r="AF1947" t="s">
        <v>287</v>
      </c>
      <c r="AG1947" t="s">
        <v>125</v>
      </c>
      <c r="AH1947" s="58">
        <v>1279.4028104848101</v>
      </c>
      <c r="AI1947">
        <f t="shared" si="345"/>
        <v>1279.4028104848101</v>
      </c>
      <c r="BE1947" t="str">
        <f t="shared" si="346"/>
        <v>8409_Tous secteurs_TPTotal Hommes_SEXE1</v>
      </c>
      <c r="BF1947">
        <v>1</v>
      </c>
      <c r="BG1947" s="77" t="s">
        <v>345</v>
      </c>
      <c r="BH1947" s="77" t="s">
        <v>78</v>
      </c>
      <c r="BI1947" t="s">
        <v>135</v>
      </c>
      <c r="BJ1947" s="61">
        <v>109294.409648531</v>
      </c>
      <c r="BK1947" s="61">
        <f t="shared" si="347"/>
        <v>109294.409648531</v>
      </c>
    </row>
    <row r="1948" spans="1:63" x14ac:dyDescent="0.35">
      <c r="A1948" t="str">
        <f t="shared" si="343"/>
        <v>8425_Fabrication de textiles, industries de l'habillement, industrie du cuir et de la chaussure_1</v>
      </c>
      <c r="B1948" t="str">
        <f>INDEX(PDC!$F$1:$G$40,MATCH('RP2016'!C1948,PDC!F:F,0),MATCH(PDC!$G$1,PDC!$F$1:$G$1,0))</f>
        <v>Fabrication de textiles, industries de l'habillement, industrie du cuir et de la chaussure</v>
      </c>
      <c r="C1948" t="s">
        <v>203</v>
      </c>
      <c r="D1948" t="s">
        <v>169</v>
      </c>
      <c r="E1948" t="s">
        <v>199</v>
      </c>
      <c r="F1948" s="58">
        <v>9.7685906261915392</v>
      </c>
      <c r="G1948">
        <f t="shared" ref="G1948:G1967" si="348">F1948</f>
        <v>9.7685906261915392</v>
      </c>
      <c r="AC1948" t="str">
        <f t="shared" si="344"/>
        <v>0055_Ouvriers qualifiés de type artisanal_1+2</v>
      </c>
      <c r="AD1948" t="str">
        <f>INDEX(PDC!$I$1:$L$33,MATCH('RP2016'!AF1948,PDC!I:I,0),MATCH(PDC!$K$1,PDC!$I$1:$L$1,0))</f>
        <v>Ouvriers qualifiés de type artisanal</v>
      </c>
      <c r="AE1948" s="77" t="s">
        <v>238</v>
      </c>
      <c r="AF1948" t="s">
        <v>107</v>
      </c>
      <c r="AG1948" t="s">
        <v>125</v>
      </c>
      <c r="AH1948" s="58">
        <v>858.44659801578496</v>
      </c>
      <c r="AI1948">
        <f t="shared" si="345"/>
        <v>858.44659801578496</v>
      </c>
      <c r="BE1948" t="str">
        <f t="shared" si="346"/>
        <v>8410_Tous secteurs_TPTotal Hommes_SEXE1</v>
      </c>
      <c r="BF1948">
        <v>1</v>
      </c>
      <c r="BG1948" s="77" t="s">
        <v>345</v>
      </c>
      <c r="BH1948" s="77" t="s">
        <v>78</v>
      </c>
      <c r="BI1948" t="s">
        <v>137</v>
      </c>
      <c r="BJ1948" s="61">
        <v>11594.283282983801</v>
      </c>
      <c r="BK1948" s="61">
        <f t="shared" si="347"/>
        <v>11594.283282983801</v>
      </c>
    </row>
    <row r="1949" spans="1:63" x14ac:dyDescent="0.35">
      <c r="A1949" t="str">
        <f t="shared" si="343"/>
        <v>8425_Fabrication de textiles, industries de l'habillement, industrie du cuir et de la chaussure_2</v>
      </c>
      <c r="B1949" t="str">
        <f>INDEX(PDC!$F$1:$G$40,MATCH('RP2016'!C1949,PDC!F:F,0),MATCH(PDC!$G$1,PDC!$F$1:$G$1,0))</f>
        <v>Fabrication de textiles, industries de l'habillement, industrie du cuir et de la chaussure</v>
      </c>
      <c r="C1949" t="s">
        <v>203</v>
      </c>
      <c r="D1949" t="s">
        <v>169</v>
      </c>
      <c r="E1949" t="s">
        <v>200</v>
      </c>
      <c r="F1949" s="58">
        <v>17.676378254629899</v>
      </c>
      <c r="G1949">
        <f t="shared" si="348"/>
        <v>17.676378254629899</v>
      </c>
      <c r="AC1949" t="str">
        <f t="shared" si="344"/>
        <v>0055_Chauffeurs_1+2</v>
      </c>
      <c r="AD1949" t="str">
        <f>INDEX(PDC!$I$1:$L$33,MATCH('RP2016'!AF1949,PDC!I:I,0),MATCH(PDC!$K$1,PDC!$I$1:$L$1,0))</f>
        <v>Chauffeurs</v>
      </c>
      <c r="AE1949" s="77" t="s">
        <v>238</v>
      </c>
      <c r="AF1949" t="s">
        <v>288</v>
      </c>
      <c r="AG1949" t="s">
        <v>125</v>
      </c>
      <c r="AH1949" s="58">
        <v>566.332664075146</v>
      </c>
      <c r="AI1949">
        <f t="shared" si="345"/>
        <v>566.332664075146</v>
      </c>
      <c r="BE1949" t="str">
        <f t="shared" si="346"/>
        <v>8411_Tous secteurs_TPTotal Hommes_SEXE1</v>
      </c>
      <c r="BF1949">
        <v>1</v>
      </c>
      <c r="BG1949" s="77" t="s">
        <v>345</v>
      </c>
      <c r="BH1949" s="77" t="s">
        <v>78</v>
      </c>
      <c r="BI1949" t="s">
        <v>139</v>
      </c>
      <c r="BJ1949" s="61">
        <v>6791.2510851843999</v>
      </c>
      <c r="BK1949" s="61">
        <f t="shared" si="347"/>
        <v>6791.2510851843999</v>
      </c>
    </row>
    <row r="1950" spans="1:63" x14ac:dyDescent="0.35">
      <c r="A1950" t="str">
        <f t="shared" si="343"/>
        <v>8425_Travail du bois, industries du papier et imprimerie _1</v>
      </c>
      <c r="B1950" t="str">
        <f>INDEX(PDC!$F$1:$G$40,MATCH('RP2016'!C1950,PDC!F:F,0),MATCH(PDC!$G$1,PDC!$F$1:$G$1,0))</f>
        <v xml:space="preserve">Travail du bois, industries du papier et imprimerie </v>
      </c>
      <c r="C1950" t="s">
        <v>204</v>
      </c>
      <c r="D1950" t="s">
        <v>169</v>
      </c>
      <c r="E1950" t="s">
        <v>199</v>
      </c>
      <c r="F1950" s="58">
        <v>641.48198657384103</v>
      </c>
      <c r="G1950">
        <f t="shared" si="348"/>
        <v>641.48198657384103</v>
      </c>
      <c r="AC1950" t="str">
        <f t="shared" si="344"/>
        <v>0055_Ouvriers qualifiés de la manutention, du magasinage et du transport_1+2</v>
      </c>
      <c r="AD1950" t="str">
        <f>INDEX(PDC!$I$1:$L$33,MATCH('RP2016'!AF1950,PDC!I:I,0),MATCH(PDC!$K$1,PDC!$I$1:$L$1,0))</f>
        <v>Ouvriers qualifiés de la manutention, du magasinage et du transport</v>
      </c>
      <c r="AE1950" s="77" t="s">
        <v>238</v>
      </c>
      <c r="AF1950" t="s">
        <v>289</v>
      </c>
      <c r="AG1950" t="s">
        <v>125</v>
      </c>
      <c r="AH1950" s="58">
        <v>400.85558010942901</v>
      </c>
      <c r="AI1950">
        <f t="shared" si="345"/>
        <v>400.85558010942901</v>
      </c>
      <c r="BE1950" t="str">
        <f t="shared" si="346"/>
        <v>8412_Tous secteurs_TPTotal Hommes_SEXE1</v>
      </c>
      <c r="BF1950">
        <v>1</v>
      </c>
      <c r="BG1950" s="77" t="s">
        <v>345</v>
      </c>
      <c r="BH1950" s="77" t="s">
        <v>78</v>
      </c>
      <c r="BI1950" t="s">
        <v>141</v>
      </c>
      <c r="BJ1950" s="61">
        <v>10682.777366942801</v>
      </c>
      <c r="BK1950" s="61">
        <f t="shared" si="347"/>
        <v>10682.777366942801</v>
      </c>
    </row>
    <row r="1951" spans="1:63" x14ac:dyDescent="0.35">
      <c r="A1951" t="str">
        <f t="shared" si="343"/>
        <v>8425_Travail du bois, industries du papier et imprimerie _2</v>
      </c>
      <c r="B1951" t="str">
        <f>INDEX(PDC!$F$1:$G$40,MATCH('RP2016'!C1951,PDC!F:F,0),MATCH(PDC!$G$1,PDC!$F$1:$G$1,0))</f>
        <v xml:space="preserve">Travail du bois, industries du papier et imprimerie </v>
      </c>
      <c r="C1951" t="s">
        <v>204</v>
      </c>
      <c r="D1951" t="s">
        <v>169</v>
      </c>
      <c r="E1951" t="s">
        <v>200</v>
      </c>
      <c r="F1951" s="58">
        <v>296.17790213527002</v>
      </c>
      <c r="G1951">
        <f t="shared" si="348"/>
        <v>296.17790213527002</v>
      </c>
      <c r="AC1951" t="str">
        <f t="shared" si="344"/>
        <v>0055_Ouvriers non qualifiés de type industriel_1+2</v>
      </c>
      <c r="AD1951" t="str">
        <f>INDEX(PDC!$I$1:$L$33,MATCH('RP2016'!AF1951,PDC!I:I,0),MATCH(PDC!$K$1,PDC!$I$1:$L$1,0))</f>
        <v>Ouvriers non qualifiés de type industriel</v>
      </c>
      <c r="AE1951" s="77" t="s">
        <v>238</v>
      </c>
      <c r="AF1951" t="s">
        <v>290</v>
      </c>
      <c r="AG1951" t="s">
        <v>125</v>
      </c>
      <c r="AH1951" s="58">
        <v>1112.4964839505501</v>
      </c>
      <c r="AI1951">
        <f t="shared" si="345"/>
        <v>1112.4964839505501</v>
      </c>
      <c r="BE1951" t="str">
        <f t="shared" si="346"/>
        <v>8413_Tous secteurs_TPTotal Hommes_SEXE1</v>
      </c>
      <c r="BF1951">
        <v>1</v>
      </c>
      <c r="BG1951" s="77" t="s">
        <v>345</v>
      </c>
      <c r="BH1951" s="77" t="s">
        <v>78</v>
      </c>
      <c r="BI1951" t="s">
        <v>143</v>
      </c>
      <c r="BJ1951" s="61">
        <v>21662.1417323368</v>
      </c>
      <c r="BK1951" s="61">
        <f t="shared" si="347"/>
        <v>21662.1417323368</v>
      </c>
    </row>
    <row r="1952" spans="1:63" x14ac:dyDescent="0.35">
      <c r="A1952" t="str">
        <f t="shared" si="343"/>
        <v>8425_Industrie chimique_1</v>
      </c>
      <c r="B1952" t="str">
        <f>INDEX(PDC!$F$1:$G$40,MATCH('RP2016'!C1952,PDC!F:F,0),MATCH(PDC!$G$1,PDC!$F$1:$G$1,0))</f>
        <v>Industrie chimique</v>
      </c>
      <c r="C1952" t="s">
        <v>205</v>
      </c>
      <c r="D1952" t="s">
        <v>169</v>
      </c>
      <c r="E1952" t="s">
        <v>199</v>
      </c>
      <c r="F1952" s="58">
        <v>106.82065600609199</v>
      </c>
      <c r="G1952">
        <f t="shared" si="348"/>
        <v>106.82065600609199</v>
      </c>
      <c r="AC1952" t="str">
        <f t="shared" si="344"/>
        <v>0055_Ouvriers non qualifiés de type artisanal_1+2</v>
      </c>
      <c r="AD1952" t="str">
        <f>INDEX(PDC!$I$1:$L$33,MATCH('RP2016'!AF1952,PDC!I:I,0),MATCH(PDC!$K$1,PDC!$I$1:$L$1,0))</f>
        <v>Ouvriers non qualifiés de type artisanal</v>
      </c>
      <c r="AE1952" s="77" t="s">
        <v>238</v>
      </c>
      <c r="AF1952" t="s">
        <v>291</v>
      </c>
      <c r="AG1952" t="s">
        <v>125</v>
      </c>
      <c r="AH1952" s="58">
        <v>640.53013777415504</v>
      </c>
      <c r="AI1952">
        <f t="shared" si="345"/>
        <v>640.53013777415504</v>
      </c>
      <c r="BE1952" t="str">
        <f t="shared" si="346"/>
        <v>8414_Tous secteurs_TPTotal Hommes_SEXE1</v>
      </c>
      <c r="BF1952">
        <v>1</v>
      </c>
      <c r="BG1952" s="77" t="s">
        <v>345</v>
      </c>
      <c r="BH1952" s="77" t="s">
        <v>78</v>
      </c>
      <c r="BI1952" t="s">
        <v>145</v>
      </c>
      <c r="BJ1952" s="61">
        <v>15434.9802418046</v>
      </c>
      <c r="BK1952" s="61">
        <f t="shared" si="347"/>
        <v>15434.9802418046</v>
      </c>
    </row>
    <row r="1953" spans="1:63" x14ac:dyDescent="0.35">
      <c r="A1953" t="str">
        <f t="shared" si="343"/>
        <v>8425_Industrie chimique_2</v>
      </c>
      <c r="B1953" t="str">
        <f>INDEX(PDC!$F$1:$G$40,MATCH('RP2016'!C1953,PDC!F:F,0),MATCH(PDC!$G$1,PDC!$F$1:$G$1,0))</f>
        <v>Industrie chimique</v>
      </c>
      <c r="C1953" t="s">
        <v>205</v>
      </c>
      <c r="D1953" t="s">
        <v>169</v>
      </c>
      <c r="E1953" t="s">
        <v>200</v>
      </c>
      <c r="F1953" s="58">
        <v>32.608601411305798</v>
      </c>
      <c r="G1953">
        <f t="shared" si="348"/>
        <v>32.608601411305798</v>
      </c>
      <c r="AC1953" t="str">
        <f t="shared" si="344"/>
        <v>0055_Ouvriers agricoles_1+2</v>
      </c>
      <c r="AD1953" t="str">
        <f>INDEX(PDC!$I$1:$L$33,MATCH('RP2016'!AF1953,PDC!I:I,0),MATCH(PDC!$K$1,PDC!$I$1:$L$1,0))</f>
        <v>Ouvriers agricoles</v>
      </c>
      <c r="AE1953" s="77" t="s">
        <v>238</v>
      </c>
      <c r="AF1953" t="s">
        <v>109</v>
      </c>
      <c r="AG1953" t="s">
        <v>125</v>
      </c>
      <c r="AH1953" s="58">
        <v>363.09909261445199</v>
      </c>
      <c r="AI1953">
        <f t="shared" si="345"/>
        <v>363.09909261445199</v>
      </c>
      <c r="BE1953" t="str">
        <f t="shared" si="346"/>
        <v>8415_Tous secteurs_TPTotal Hommes_SEXE1</v>
      </c>
      <c r="BF1953">
        <v>1</v>
      </c>
      <c r="BG1953" s="77" t="s">
        <v>345</v>
      </c>
      <c r="BH1953" s="77" t="s">
        <v>78</v>
      </c>
      <c r="BI1953" t="s">
        <v>147</v>
      </c>
      <c r="BJ1953" s="61">
        <v>13824.915719815999</v>
      </c>
      <c r="BK1953" s="61">
        <f t="shared" si="347"/>
        <v>13824.915719815999</v>
      </c>
    </row>
    <row r="1954" spans="1:63" x14ac:dyDescent="0.35">
      <c r="A1954" t="str">
        <f t="shared" si="343"/>
        <v>8425_Fabrication de produits en caoutchouc et en plastique ainsi que d'autres produits minéraux non métalliques_1</v>
      </c>
      <c r="B1954" t="str">
        <f>INDEX(PDC!$F$1:$G$40,MATCH('RP2016'!C1954,PDC!F:F,0),MATCH(PDC!$G$1,PDC!$F$1:$G$1,0))</f>
        <v>Fabrication de produits en caoutchouc et en plastique ainsi que d'autres produits minéraux non métalliques</v>
      </c>
      <c r="C1954" t="s">
        <v>207</v>
      </c>
      <c r="D1954" t="s">
        <v>169</v>
      </c>
      <c r="E1954" t="s">
        <v>199</v>
      </c>
      <c r="F1954" s="58">
        <v>2582.48512756831</v>
      </c>
      <c r="G1954">
        <f t="shared" si="348"/>
        <v>2582.48512756831</v>
      </c>
      <c r="AC1954" t="str">
        <f t="shared" si="344"/>
        <v>0059_Professions libérales*_1+2</v>
      </c>
      <c r="AD1954" t="str">
        <f>INDEX(PDC!$I$1:$L$33,MATCH('RP2016'!AF1954,PDC!I:I,0),MATCH(PDC!$K$1,PDC!$I$1:$L$1,0))</f>
        <v>Professions libérales*</v>
      </c>
      <c r="AE1954" s="77" t="s">
        <v>238</v>
      </c>
      <c r="AF1954" t="s">
        <v>273</v>
      </c>
      <c r="AG1954" t="s">
        <v>161</v>
      </c>
      <c r="AH1954" s="58">
        <v>16.304802508639799</v>
      </c>
      <c r="AI1954">
        <f t="shared" si="345"/>
        <v>16.304802508639799</v>
      </c>
      <c r="BE1954" t="str">
        <f t="shared" si="346"/>
        <v>8416_Tous secteurs_TPTotal Hommes_SEXE1</v>
      </c>
      <c r="BF1954">
        <v>1</v>
      </c>
      <c r="BG1954" s="77" t="s">
        <v>345</v>
      </c>
      <c r="BH1954" s="77" t="s">
        <v>78</v>
      </c>
      <c r="BI1954" t="s">
        <v>149</v>
      </c>
      <c r="BJ1954" s="61">
        <v>33783.215811652197</v>
      </c>
      <c r="BK1954" s="61">
        <f t="shared" si="347"/>
        <v>33783.215811652197</v>
      </c>
    </row>
    <row r="1955" spans="1:63" x14ac:dyDescent="0.35">
      <c r="A1955" t="str">
        <f t="shared" si="343"/>
        <v>8425_Fabrication de produits en caoutchouc et en plastique ainsi que d'autres produits minéraux non métalliques_2</v>
      </c>
      <c r="B1955" t="str">
        <f>INDEX(PDC!$F$1:$G$40,MATCH('RP2016'!C1955,PDC!F:F,0),MATCH(PDC!$G$1,PDC!$F$1:$G$1,0))</f>
        <v>Fabrication de produits en caoutchouc et en plastique ainsi que d'autres produits minéraux non métalliques</v>
      </c>
      <c r="C1955" t="s">
        <v>207</v>
      </c>
      <c r="D1955" t="s">
        <v>169</v>
      </c>
      <c r="E1955" t="s">
        <v>200</v>
      </c>
      <c r="F1955" s="58">
        <v>1763.65662288523</v>
      </c>
      <c r="G1955">
        <f t="shared" si="348"/>
        <v>1763.65662288523</v>
      </c>
      <c r="AC1955" t="str">
        <f t="shared" si="344"/>
        <v>0059_Cadres de la fonction publique_1+2</v>
      </c>
      <c r="AD1955" t="str">
        <f>INDEX(PDC!$I$1:$L$33,MATCH('RP2016'!AF1955,PDC!I:I,0),MATCH(PDC!$K$1,PDC!$I$1:$L$1,0))</f>
        <v>Cadres de la fonction publique</v>
      </c>
      <c r="AE1955" s="77" t="s">
        <v>238</v>
      </c>
      <c r="AF1955" t="s">
        <v>274</v>
      </c>
      <c r="AG1955" t="s">
        <v>161</v>
      </c>
      <c r="AH1955" s="58">
        <v>23.329455543321401</v>
      </c>
      <c r="AI1955">
        <f t="shared" si="345"/>
        <v>23.329455543321401</v>
      </c>
      <c r="BE1955" t="str">
        <f t="shared" si="346"/>
        <v>8417_Tous secteurs_TPTotal Hommes_SEXE1</v>
      </c>
      <c r="BF1955">
        <v>1</v>
      </c>
      <c r="BG1955" s="77" t="s">
        <v>345</v>
      </c>
      <c r="BH1955" s="77" t="s">
        <v>78</v>
      </c>
      <c r="BI1955" t="s">
        <v>151</v>
      </c>
      <c r="BJ1955" s="61">
        <v>10819.221579745699</v>
      </c>
      <c r="BK1955" s="61">
        <f t="shared" si="347"/>
        <v>10819.221579745699</v>
      </c>
    </row>
    <row r="1956" spans="1:63" x14ac:dyDescent="0.35">
      <c r="A1956" t="str">
        <f t="shared" si="343"/>
        <v>8425_Métallurgie et fabrication de produits métalliques à l'exception des machines et des équipements_1</v>
      </c>
      <c r="B1956" t="str">
        <f>INDEX(PDC!$F$1:$G$40,MATCH('RP2016'!C1956,PDC!F:F,0),MATCH(PDC!$G$1,PDC!$F$1:$G$1,0))</f>
        <v>Métallurgie et fabrication de produits métalliques à l'exception des machines et des équipements</v>
      </c>
      <c r="C1956" t="s">
        <v>208</v>
      </c>
      <c r="D1956" t="s">
        <v>169</v>
      </c>
      <c r="E1956" t="s">
        <v>199</v>
      </c>
      <c r="F1956" s="58">
        <v>827.39064562338694</v>
      </c>
      <c r="G1956">
        <f t="shared" si="348"/>
        <v>827.39064562338694</v>
      </c>
      <c r="AC1956" t="str">
        <f t="shared" si="344"/>
        <v>0059_Professeurs, professions scientifiques_1+2</v>
      </c>
      <c r="AD1956" t="str">
        <f>INDEX(PDC!$I$1:$L$33,MATCH('RP2016'!AF1956,PDC!I:I,0),MATCH(PDC!$K$1,PDC!$I$1:$L$1,0))</f>
        <v>Professeurs, professions scientifiques</v>
      </c>
      <c r="AE1956" s="77" t="s">
        <v>238</v>
      </c>
      <c r="AF1956" t="s">
        <v>275</v>
      </c>
      <c r="AG1956" t="s">
        <v>161</v>
      </c>
      <c r="AH1956" s="58">
        <v>44.090386115369</v>
      </c>
      <c r="AI1956">
        <f t="shared" si="345"/>
        <v>44.090386115369</v>
      </c>
      <c r="BE1956" t="str">
        <f t="shared" si="346"/>
        <v>8418_Tous secteurs_TPTotal Hommes_SEXE1</v>
      </c>
      <c r="BF1956">
        <v>1</v>
      </c>
      <c r="BG1956" s="77" t="s">
        <v>345</v>
      </c>
      <c r="BH1956" s="77" t="s">
        <v>78</v>
      </c>
      <c r="BI1956" t="s">
        <v>153</v>
      </c>
      <c r="BJ1956" s="61">
        <v>9765.8420906816991</v>
      </c>
      <c r="BK1956" s="61">
        <f t="shared" si="347"/>
        <v>9765.8420906816991</v>
      </c>
    </row>
    <row r="1957" spans="1:63" x14ac:dyDescent="0.35">
      <c r="A1957" t="str">
        <f t="shared" si="343"/>
        <v>8425_Métallurgie et fabrication de produits métalliques à l'exception des machines et des équipements_2</v>
      </c>
      <c r="B1957" t="str">
        <f>INDEX(PDC!$F$1:$G$40,MATCH('RP2016'!C1957,PDC!F:F,0),MATCH(PDC!$G$1,PDC!$F$1:$G$1,0))</f>
        <v>Métallurgie et fabrication de produits métalliques à l'exception des machines et des équipements</v>
      </c>
      <c r="C1957" t="s">
        <v>208</v>
      </c>
      <c r="D1957" t="s">
        <v>169</v>
      </c>
      <c r="E1957" t="s">
        <v>200</v>
      </c>
      <c r="F1957" s="58">
        <v>146.475141691587</v>
      </c>
      <c r="G1957">
        <f t="shared" si="348"/>
        <v>146.475141691587</v>
      </c>
      <c r="AC1957" t="str">
        <f t="shared" si="344"/>
        <v>0059_Professions de l'information, des arts et des spectacles_1+2</v>
      </c>
      <c r="AD1957" t="str">
        <f>INDEX(PDC!$I$1:$L$33,MATCH('RP2016'!AF1957,PDC!I:I,0),MATCH(PDC!$K$1,PDC!$I$1:$L$1,0))</f>
        <v>Professions de l'information, des arts et des spectacles</v>
      </c>
      <c r="AE1957" s="77" t="s">
        <v>238</v>
      </c>
      <c r="AF1957" t="s">
        <v>276</v>
      </c>
      <c r="AG1957" t="s">
        <v>161</v>
      </c>
      <c r="AH1957" s="58">
        <v>20.420702214172</v>
      </c>
      <c r="AI1957">
        <f t="shared" si="345"/>
        <v>20.420702214172</v>
      </c>
      <c r="BE1957" t="str">
        <f t="shared" si="346"/>
        <v>8419_Tous secteurs_TPTotal Hommes_SEXE1</v>
      </c>
      <c r="BF1957">
        <v>1</v>
      </c>
      <c r="BG1957" s="77" t="s">
        <v>345</v>
      </c>
      <c r="BH1957" s="77" t="s">
        <v>78</v>
      </c>
      <c r="BI1957" t="s">
        <v>155</v>
      </c>
      <c r="BJ1957" s="61">
        <v>14933.715454998401</v>
      </c>
      <c r="BK1957" s="61">
        <f t="shared" si="347"/>
        <v>14933.715454998401</v>
      </c>
    </row>
    <row r="1958" spans="1:63" x14ac:dyDescent="0.35">
      <c r="A1958" t="str">
        <f t="shared" si="343"/>
        <v>8425_Fabrication de produits informatiques, électroniques et optiques_1</v>
      </c>
      <c r="B1958" t="str">
        <f>INDEX(PDC!$F$1:$G$40,MATCH('RP2016'!C1958,PDC!F:F,0),MATCH(PDC!$G$1,PDC!$F$1:$G$1,0))</f>
        <v>Fabrication de produits informatiques, électroniques et optiques</v>
      </c>
      <c r="C1958" t="s">
        <v>209</v>
      </c>
      <c r="D1958" t="s">
        <v>169</v>
      </c>
      <c r="E1958" t="s">
        <v>199</v>
      </c>
      <c r="F1958" s="58">
        <v>47.129018993150602</v>
      </c>
      <c r="G1958">
        <f t="shared" si="348"/>
        <v>47.129018993150602</v>
      </c>
      <c r="AC1958" t="str">
        <f t="shared" si="344"/>
        <v>0059_Cadres administratifs et commerciaux d'entreprise_1+2</v>
      </c>
      <c r="AD1958" t="str">
        <f>INDEX(PDC!$I$1:$L$33,MATCH('RP2016'!AF1958,PDC!I:I,0),MATCH(PDC!$K$1,PDC!$I$1:$L$1,0))</f>
        <v>Cadres administratifs et commerciaux d'entreprise</v>
      </c>
      <c r="AE1958" s="77" t="s">
        <v>238</v>
      </c>
      <c r="AF1958" t="s">
        <v>277</v>
      </c>
      <c r="AG1958" t="s">
        <v>161</v>
      </c>
      <c r="AH1958" s="58">
        <v>212.52560541486</v>
      </c>
      <c r="AI1958">
        <f t="shared" si="345"/>
        <v>212.52560541486</v>
      </c>
      <c r="BE1958" t="str">
        <f t="shared" si="346"/>
        <v>8420_Tous secteurs_TPTotal Hommes_SEXE1</v>
      </c>
      <c r="BF1958">
        <v>1</v>
      </c>
      <c r="BG1958" s="77" t="s">
        <v>345</v>
      </c>
      <c r="BH1958" s="77" t="s">
        <v>78</v>
      </c>
      <c r="BI1958" t="s">
        <v>157</v>
      </c>
      <c r="BJ1958" s="61">
        <v>10977.674941597101</v>
      </c>
      <c r="BK1958" s="61">
        <f t="shared" si="347"/>
        <v>10977.674941597101</v>
      </c>
    </row>
    <row r="1959" spans="1:63" x14ac:dyDescent="0.35">
      <c r="A1959" t="str">
        <f t="shared" si="343"/>
        <v>8425_Fabrication de produits informatiques, électroniques et optiques_2</v>
      </c>
      <c r="B1959" t="str">
        <f>INDEX(PDC!$F$1:$G$40,MATCH('RP2016'!C1959,PDC!F:F,0),MATCH(PDC!$G$1,PDC!$F$1:$G$1,0))</f>
        <v>Fabrication de produits informatiques, électroniques et optiques</v>
      </c>
      <c r="C1959" t="s">
        <v>209</v>
      </c>
      <c r="D1959" t="s">
        <v>169</v>
      </c>
      <c r="E1959" t="s">
        <v>200</v>
      </c>
      <c r="F1959" s="58">
        <v>42.875213127541201</v>
      </c>
      <c r="G1959">
        <f t="shared" si="348"/>
        <v>42.875213127541201</v>
      </c>
      <c r="AC1959" t="str">
        <f t="shared" si="344"/>
        <v>0059_Ingénieurs et cadres techniques d'entreprise_1+2</v>
      </c>
      <c r="AD1959" t="str">
        <f>INDEX(PDC!$I$1:$L$33,MATCH('RP2016'!AF1959,PDC!I:I,0),MATCH(PDC!$K$1,PDC!$I$1:$L$1,0))</f>
        <v>Ingénieurs et cadres techniques d'entreprise</v>
      </c>
      <c r="AE1959" s="77" t="s">
        <v>238</v>
      </c>
      <c r="AF1959" t="s">
        <v>101</v>
      </c>
      <c r="AG1959" t="s">
        <v>161</v>
      </c>
      <c r="AH1959" s="58">
        <v>269.56597852529802</v>
      </c>
      <c r="AI1959">
        <f t="shared" si="345"/>
        <v>269.56597852529802</v>
      </c>
      <c r="BE1959" t="str">
        <f t="shared" si="346"/>
        <v>8421_Tous secteurs_TPTotal Hommes_SEXE1</v>
      </c>
      <c r="BF1959">
        <v>1</v>
      </c>
      <c r="BG1959" s="77" t="s">
        <v>345</v>
      </c>
      <c r="BH1959" s="77" t="s">
        <v>78</v>
      </c>
      <c r="BI1959" t="s">
        <v>159</v>
      </c>
      <c r="BJ1959" s="61">
        <v>341259.59256523103</v>
      </c>
      <c r="BK1959" s="61">
        <f t="shared" si="347"/>
        <v>341259.59256523103</v>
      </c>
    </row>
    <row r="1960" spans="1:63" x14ac:dyDescent="0.35">
      <c r="A1960" t="str">
        <f t="shared" si="343"/>
        <v>8425_Fabrication d'équipements électriques_1</v>
      </c>
      <c r="B1960" t="str">
        <f>INDEX(PDC!$F$1:$G$40,MATCH('RP2016'!C1960,PDC!F:F,0),MATCH(PDC!$G$1,PDC!$F$1:$G$1,0))</f>
        <v>Fabrication d'équipements électriques</v>
      </c>
      <c r="C1960" t="s">
        <v>210</v>
      </c>
      <c r="D1960" t="s">
        <v>169</v>
      </c>
      <c r="E1960" t="s">
        <v>199</v>
      </c>
      <c r="F1960" s="58">
        <v>5.0876496727911098</v>
      </c>
      <c r="G1960">
        <f t="shared" si="348"/>
        <v>5.0876496727911098</v>
      </c>
      <c r="AC1960" t="str">
        <f t="shared" si="344"/>
        <v>0059_Professeurs des écoles, instituteurs et assimilés_1+2</v>
      </c>
      <c r="AD1960" t="str">
        <f>INDEX(PDC!$I$1:$L$33,MATCH('RP2016'!AF1960,PDC!I:I,0),MATCH(PDC!$K$1,PDC!$I$1:$L$1,0))</f>
        <v>Professeurs des écoles, instituteurs et assimilés</v>
      </c>
      <c r="AE1960" s="77" t="s">
        <v>238</v>
      </c>
      <c r="AF1960" t="s">
        <v>103</v>
      </c>
      <c r="AG1960" t="s">
        <v>161</v>
      </c>
      <c r="AH1960" s="58">
        <v>121.994055308052</v>
      </c>
      <c r="AI1960">
        <f t="shared" si="345"/>
        <v>121.994055308052</v>
      </c>
      <c r="BE1960" t="str">
        <f t="shared" si="346"/>
        <v>8422_Tous secteurs_TPTotal Hommes_SEXE1</v>
      </c>
      <c r="BF1960">
        <v>1</v>
      </c>
      <c r="BG1960" s="77" t="s">
        <v>345</v>
      </c>
      <c r="BH1960" s="77" t="s">
        <v>78</v>
      </c>
      <c r="BI1960" t="s">
        <v>163</v>
      </c>
      <c r="BJ1960" s="61">
        <v>14926.445296516</v>
      </c>
      <c r="BK1960" s="61">
        <f t="shared" si="347"/>
        <v>14926.445296516</v>
      </c>
    </row>
    <row r="1961" spans="1:63" x14ac:dyDescent="0.35">
      <c r="A1961" t="str">
        <f t="shared" si="343"/>
        <v>8425_Fabrication d'équipements électriques_2</v>
      </c>
      <c r="B1961" t="str">
        <f>INDEX(PDC!$F$1:$G$40,MATCH('RP2016'!C1961,PDC!F:F,0),MATCH(PDC!$G$1,PDC!$F$1:$G$1,0))</f>
        <v>Fabrication d'équipements électriques</v>
      </c>
      <c r="C1961" t="s">
        <v>210</v>
      </c>
      <c r="D1961" t="s">
        <v>169</v>
      </c>
      <c r="E1961" t="s">
        <v>200</v>
      </c>
      <c r="F1961" s="58">
        <v>9.7650375939849603</v>
      </c>
      <c r="G1961">
        <f t="shared" si="348"/>
        <v>9.7650375939849603</v>
      </c>
      <c r="AC1961" t="str">
        <f t="shared" si="344"/>
        <v>0059_Professions intermédiaires de la santé et du travail social_1+2</v>
      </c>
      <c r="AD1961" t="str">
        <f>INDEX(PDC!$I$1:$L$33,MATCH('RP2016'!AF1961,PDC!I:I,0),MATCH(PDC!$K$1,PDC!$I$1:$L$1,0))</f>
        <v>Professions intermédiaires de la santé et du travail social</v>
      </c>
      <c r="AE1961" s="77" t="s">
        <v>238</v>
      </c>
      <c r="AF1961" t="s">
        <v>105</v>
      </c>
      <c r="AG1961" t="s">
        <v>161</v>
      </c>
      <c r="AH1961" s="58">
        <v>101.213908461899</v>
      </c>
      <c r="AI1961">
        <f t="shared" si="345"/>
        <v>101.213908461899</v>
      </c>
      <c r="BE1961" t="str">
        <f t="shared" si="346"/>
        <v>8423_Tous secteurs_TPTotal Hommes_SEXE1</v>
      </c>
      <c r="BF1961">
        <v>1</v>
      </c>
      <c r="BG1961" s="77" t="s">
        <v>345</v>
      </c>
      <c r="BH1961" s="77" t="s">
        <v>78</v>
      </c>
      <c r="BI1961" t="s">
        <v>165</v>
      </c>
      <c r="BJ1961" s="61">
        <v>15205.382397425299</v>
      </c>
      <c r="BK1961" s="61">
        <f t="shared" si="347"/>
        <v>15205.382397425299</v>
      </c>
    </row>
    <row r="1962" spans="1:63" x14ac:dyDescent="0.35">
      <c r="A1962" t="str">
        <f t="shared" si="343"/>
        <v>8425_Fabrication de machines et équipements n.c.a._1</v>
      </c>
      <c r="B1962" t="str">
        <f>INDEX(PDC!$F$1:$G$40,MATCH('RP2016'!C1962,PDC!F:F,0),MATCH(PDC!$G$1,PDC!$F$1:$G$1,0))</f>
        <v>Fabrication de machines et équipements n.c.a.</v>
      </c>
      <c r="C1962" t="s">
        <v>211</v>
      </c>
      <c r="D1962" t="s">
        <v>169</v>
      </c>
      <c r="E1962" t="s">
        <v>199</v>
      </c>
      <c r="F1962" s="58">
        <v>374.71143012545701</v>
      </c>
      <c r="G1962">
        <f t="shared" si="348"/>
        <v>374.71143012545701</v>
      </c>
      <c r="AC1962" t="str">
        <f t="shared" si="344"/>
        <v>0059_Clergé, religieux_1+2</v>
      </c>
      <c r="AD1962" t="str">
        <f>INDEX(PDC!$I$1:$L$33,MATCH('RP2016'!AF1962,PDC!I:I,0),MATCH(PDC!$K$1,PDC!$I$1:$L$1,0))</f>
        <v>Clergé, religieux</v>
      </c>
      <c r="AE1962" s="77" t="s">
        <v>238</v>
      </c>
      <c r="AF1962" t="s">
        <v>292</v>
      </c>
      <c r="AG1962" t="s">
        <v>161</v>
      </c>
      <c r="AH1962" s="58">
        <v>10</v>
      </c>
      <c r="AI1962">
        <f t="shared" si="345"/>
        <v>10</v>
      </c>
      <c r="BE1962" t="str">
        <f t="shared" si="346"/>
        <v>8424_Tous secteurs_TPTotal Hommes_SEXE1</v>
      </c>
      <c r="BF1962">
        <v>1</v>
      </c>
      <c r="BG1962" s="77" t="s">
        <v>345</v>
      </c>
      <c r="BH1962" s="77" t="s">
        <v>78</v>
      </c>
      <c r="BI1962" t="s">
        <v>167</v>
      </c>
      <c r="BJ1962" s="61">
        <v>12540.333185568799</v>
      </c>
      <c r="BK1962" s="61">
        <f t="shared" si="347"/>
        <v>12540.333185568799</v>
      </c>
    </row>
    <row r="1963" spans="1:63" x14ac:dyDescent="0.35">
      <c r="A1963" t="str">
        <f t="shared" si="343"/>
        <v>8425_Fabrication de machines et équipements n.c.a._2</v>
      </c>
      <c r="B1963" t="str">
        <f>INDEX(PDC!$F$1:$G$40,MATCH('RP2016'!C1963,PDC!F:F,0),MATCH(PDC!$G$1,PDC!$F$1:$G$1,0))</f>
        <v>Fabrication de machines et équipements n.c.a.</v>
      </c>
      <c r="C1963" t="s">
        <v>211</v>
      </c>
      <c r="D1963" t="s">
        <v>169</v>
      </c>
      <c r="E1963" t="s">
        <v>200</v>
      </c>
      <c r="F1963" s="58">
        <v>74.454942081173897</v>
      </c>
      <c r="G1963">
        <f t="shared" si="348"/>
        <v>74.454942081173897</v>
      </c>
      <c r="AC1963" t="str">
        <f t="shared" si="344"/>
        <v>0059_Professions intermédiaires administratives de la Fonction Publique_1+2</v>
      </c>
      <c r="AD1963" t="str">
        <f>INDEX(PDC!$I$1:$L$33,MATCH('RP2016'!AF1963,PDC!I:I,0),MATCH(PDC!$K$1,PDC!$I$1:$L$1,0))</f>
        <v>Professions intermédiaires administratives de la Fonction Publique</v>
      </c>
      <c r="AE1963" s="77" t="s">
        <v>238</v>
      </c>
      <c r="AF1963" t="s">
        <v>278</v>
      </c>
      <c r="AG1963" t="s">
        <v>161</v>
      </c>
      <c r="AH1963" s="58">
        <v>25.634034113969701</v>
      </c>
      <c r="AI1963">
        <f t="shared" si="345"/>
        <v>25.634034113969701</v>
      </c>
      <c r="BE1963" t="str">
        <f t="shared" si="346"/>
        <v>8425_Tous secteurs_TPTotal Hommes_SEXE1</v>
      </c>
      <c r="BF1963">
        <v>1</v>
      </c>
      <c r="BG1963" s="77" t="s">
        <v>345</v>
      </c>
      <c r="BH1963" s="77" t="s">
        <v>78</v>
      </c>
      <c r="BI1963" t="s">
        <v>169</v>
      </c>
      <c r="BJ1963" s="61">
        <v>11147.168401340899</v>
      </c>
      <c r="BK1963" s="61">
        <f t="shared" si="347"/>
        <v>11147.168401340899</v>
      </c>
    </row>
    <row r="1964" spans="1:63" x14ac:dyDescent="0.35">
      <c r="A1964" t="str">
        <f t="shared" si="343"/>
        <v>8425_Fabrication de matériels de transport_1</v>
      </c>
      <c r="B1964" t="str">
        <f>INDEX(PDC!$F$1:$G$40,MATCH('RP2016'!C1964,PDC!F:F,0),MATCH(PDC!$G$1,PDC!$F$1:$G$1,0))</f>
        <v>Fabrication de matériels de transport</v>
      </c>
      <c r="C1964" t="s">
        <v>212</v>
      </c>
      <c r="D1964" t="s">
        <v>169</v>
      </c>
      <c r="E1964" t="s">
        <v>199</v>
      </c>
      <c r="F1964" s="58">
        <v>224.195527137955</v>
      </c>
      <c r="G1964">
        <f t="shared" si="348"/>
        <v>224.195527137955</v>
      </c>
      <c r="AC1964" t="str">
        <f t="shared" si="344"/>
        <v>0059_Professions intermédiaires administratives et commerciales des entreprises_1+2</v>
      </c>
      <c r="AD1964" t="str">
        <f>INDEX(PDC!$I$1:$L$33,MATCH('RP2016'!AF1964,PDC!I:I,0),MATCH(PDC!$K$1,PDC!$I$1:$L$1,0))</f>
        <v>Professions intermédiaires administratives et commerciales des entreprises</v>
      </c>
      <c r="AE1964" s="77" t="s">
        <v>238</v>
      </c>
      <c r="AF1964" t="s">
        <v>279</v>
      </c>
      <c r="AG1964" t="s">
        <v>161</v>
      </c>
      <c r="AH1964" s="58">
        <v>756.85361285221597</v>
      </c>
      <c r="AI1964">
        <f t="shared" si="345"/>
        <v>756.85361285221597</v>
      </c>
      <c r="BE1964" t="str">
        <f t="shared" si="346"/>
        <v>8426_Tous secteurs_TPTotal Hommes_SEXE1</v>
      </c>
      <c r="BF1964">
        <v>1</v>
      </c>
      <c r="BG1964" s="77" t="s">
        <v>345</v>
      </c>
      <c r="BH1964" s="77" t="s">
        <v>78</v>
      </c>
      <c r="BI1964" t="s">
        <v>171</v>
      </c>
      <c r="BJ1964" s="61">
        <v>18552.524802113901</v>
      </c>
      <c r="BK1964" s="61">
        <f t="shared" si="347"/>
        <v>18552.524802113901</v>
      </c>
    </row>
    <row r="1965" spans="1:63" x14ac:dyDescent="0.35">
      <c r="A1965" t="str">
        <f t="shared" si="343"/>
        <v>8425_Fabrication de matériels de transport_2</v>
      </c>
      <c r="B1965" t="str">
        <f>INDEX(PDC!$F$1:$G$40,MATCH('RP2016'!C1965,PDC!F:F,0),MATCH(PDC!$G$1,PDC!$F$1:$G$1,0))</f>
        <v>Fabrication de matériels de transport</v>
      </c>
      <c r="C1965" t="s">
        <v>212</v>
      </c>
      <c r="D1965" t="s">
        <v>169</v>
      </c>
      <c r="E1965" t="s">
        <v>200</v>
      </c>
      <c r="F1965" s="58">
        <v>174.71352117576001</v>
      </c>
      <c r="G1965">
        <f t="shared" si="348"/>
        <v>174.71352117576001</v>
      </c>
      <c r="AC1965" t="str">
        <f t="shared" si="344"/>
        <v>0059_Techniciens_1+2</v>
      </c>
      <c r="AD1965" t="str">
        <f>INDEX(PDC!$I$1:$L$33,MATCH('RP2016'!AF1965,PDC!I:I,0),MATCH(PDC!$K$1,PDC!$I$1:$L$1,0))</f>
        <v>Techniciens</v>
      </c>
      <c r="AE1965" s="77" t="s">
        <v>238</v>
      </c>
      <c r="AF1965" t="s">
        <v>280</v>
      </c>
      <c r="AG1965" t="s">
        <v>161</v>
      </c>
      <c r="AH1965" s="58">
        <v>449.92179295739902</v>
      </c>
      <c r="AI1965">
        <f t="shared" si="345"/>
        <v>449.92179295739902</v>
      </c>
      <c r="BE1965" t="str">
        <f t="shared" si="346"/>
        <v>8427_Tous secteurs_TPTotal Hommes_SEXE1</v>
      </c>
      <c r="BF1965">
        <v>1</v>
      </c>
      <c r="BG1965" s="77" t="s">
        <v>345</v>
      </c>
      <c r="BH1965" s="77" t="s">
        <v>78</v>
      </c>
      <c r="BI1965" t="s">
        <v>173</v>
      </c>
      <c r="BJ1965" s="61">
        <v>12112.5246314129</v>
      </c>
      <c r="BK1965" s="61">
        <f t="shared" si="347"/>
        <v>12112.5246314129</v>
      </c>
    </row>
    <row r="1966" spans="1:63" x14ac:dyDescent="0.35">
      <c r="A1966" t="str">
        <f t="shared" si="343"/>
        <v>8425_Autres industries manufacturières ; réparation et installation de machines et d'équipements_1</v>
      </c>
      <c r="B1966" t="str">
        <f>INDEX(PDC!$F$1:$G$40,MATCH('RP2016'!C1966,PDC!F:F,0),MATCH(PDC!$G$1,PDC!$F$1:$G$1,0))</f>
        <v>Autres industries manufacturières ; réparation et installation de machines et d'équipements</v>
      </c>
      <c r="C1966" t="s">
        <v>213</v>
      </c>
      <c r="D1966" t="s">
        <v>169</v>
      </c>
      <c r="E1966" t="s">
        <v>199</v>
      </c>
      <c r="F1966" s="58">
        <v>697.03672240954097</v>
      </c>
      <c r="G1966">
        <f t="shared" si="348"/>
        <v>697.03672240954097</v>
      </c>
      <c r="AC1966" t="str">
        <f t="shared" si="344"/>
        <v>0059_Contremaîtres, agents de maîtrise_1+2</v>
      </c>
      <c r="AD1966" t="str">
        <f>INDEX(PDC!$I$1:$L$33,MATCH('RP2016'!AF1966,PDC!I:I,0),MATCH(PDC!$K$1,PDC!$I$1:$L$1,0))</f>
        <v>Contremaîtres, agents de maîtrise</v>
      </c>
      <c r="AE1966" s="77" t="s">
        <v>238</v>
      </c>
      <c r="AF1966" t="s">
        <v>281</v>
      </c>
      <c r="AG1966" t="s">
        <v>161</v>
      </c>
      <c r="AH1966" s="58">
        <v>362.85501513359202</v>
      </c>
      <c r="AI1966">
        <f t="shared" si="345"/>
        <v>362.85501513359202</v>
      </c>
      <c r="BE1966" t="str">
        <f t="shared" si="346"/>
        <v>8428_Tous secteurs_TPTotal Hommes_SEXE1</v>
      </c>
      <c r="BF1966">
        <v>1</v>
      </c>
      <c r="BG1966" s="77" t="s">
        <v>345</v>
      </c>
      <c r="BH1966" s="77" t="s">
        <v>78</v>
      </c>
      <c r="BI1966" t="s">
        <v>175</v>
      </c>
      <c r="BJ1966" s="61">
        <v>76812.581156178596</v>
      </c>
      <c r="BK1966" s="61">
        <f t="shared" si="347"/>
        <v>76812.581156178596</v>
      </c>
    </row>
    <row r="1967" spans="1:63" x14ac:dyDescent="0.35">
      <c r="A1967" t="str">
        <f t="shared" si="343"/>
        <v>8425_Autres industries manufacturières ; réparation et installation de machines et d'équipements_2</v>
      </c>
      <c r="B1967" t="str">
        <f>INDEX(PDC!$F$1:$G$40,MATCH('RP2016'!C1967,PDC!F:F,0),MATCH(PDC!$G$1,PDC!$F$1:$G$1,0))</f>
        <v>Autres industries manufacturières ; réparation et installation de machines et d'équipements</v>
      </c>
      <c r="C1967" t="s">
        <v>213</v>
      </c>
      <c r="D1967" t="s">
        <v>169</v>
      </c>
      <c r="E1967" t="s">
        <v>200</v>
      </c>
      <c r="F1967" s="58">
        <v>413.87475983134698</v>
      </c>
      <c r="G1967">
        <f t="shared" si="348"/>
        <v>413.87475983134698</v>
      </c>
      <c r="AC1967" t="str">
        <f t="shared" si="344"/>
        <v>0059_Employés civils et agents de service de la Fonction Publique_1+2</v>
      </c>
      <c r="AD1967" t="str">
        <f>INDEX(PDC!$I$1:$L$33,MATCH('RP2016'!AF1967,PDC!I:I,0),MATCH(PDC!$K$1,PDC!$I$1:$L$1,0))</f>
        <v>Employés civils et agents de service de la Fonction Publique</v>
      </c>
      <c r="AE1967" s="77" t="s">
        <v>238</v>
      </c>
      <c r="AF1967" t="s">
        <v>282</v>
      </c>
      <c r="AG1967" t="s">
        <v>161</v>
      </c>
      <c r="AH1967" s="58">
        <v>428.82997459360001</v>
      </c>
      <c r="AI1967">
        <f t="shared" si="345"/>
        <v>428.82997459360001</v>
      </c>
      <c r="BE1967" t="str">
        <f t="shared" si="346"/>
        <v>8429_Tous secteurs_TPTotal Hommes_SEXE1</v>
      </c>
      <c r="BF1967">
        <v>1</v>
      </c>
      <c r="BG1967" s="77" t="s">
        <v>345</v>
      </c>
      <c r="BH1967" s="77" t="s">
        <v>78</v>
      </c>
      <c r="BI1967" t="s">
        <v>177</v>
      </c>
      <c r="BJ1967" s="61">
        <v>4065.9926528401002</v>
      </c>
      <c r="BK1967" s="61">
        <f t="shared" si="347"/>
        <v>4065.9926528401002</v>
      </c>
    </row>
    <row r="1968" spans="1:63" x14ac:dyDescent="0.35">
      <c r="A1968" t="str">
        <f t="shared" si="343"/>
        <v>8425_Production et distribution d'électricité, de gaz, de vapeur et d'air conditionné_1</v>
      </c>
      <c r="B1968" t="str">
        <f>INDEX(PDC!$F$1:$G$40,MATCH('RP2016'!C1968,PDC!F:F,0),MATCH(PDC!$G$1,PDC!$F$1:$G$1,0))</f>
        <v>Production et distribution d'électricité, de gaz, de vapeur et d'air conditionné</v>
      </c>
      <c r="C1968" t="s">
        <v>214</v>
      </c>
      <c r="D1968" t="s">
        <v>169</v>
      </c>
      <c r="E1968" t="s">
        <v>199</v>
      </c>
      <c r="F1968" s="58">
        <v>39.650019137394899</v>
      </c>
      <c r="G1968" t="s">
        <v>242</v>
      </c>
      <c r="AC1968" t="str">
        <f t="shared" si="344"/>
        <v>0059_Policiers et militaires_1+2</v>
      </c>
      <c r="AD1968" t="str">
        <f>INDEX(PDC!$I$1:$L$33,MATCH('RP2016'!AF1968,PDC!I:I,0),MATCH(PDC!$K$1,PDC!$I$1:$L$1,0))</f>
        <v>Policiers et militaires</v>
      </c>
      <c r="AE1968" s="77" t="s">
        <v>238</v>
      </c>
      <c r="AF1968" t="s">
        <v>283</v>
      </c>
      <c r="AG1968" t="s">
        <v>161</v>
      </c>
      <c r="AH1968" s="58">
        <v>32.221638531136001</v>
      </c>
      <c r="AI1968">
        <f t="shared" si="345"/>
        <v>32.221638531136001</v>
      </c>
      <c r="BE1968" t="str">
        <f t="shared" si="346"/>
        <v>8430_Tous secteurs_TPTotal Hommes_SEXE1</v>
      </c>
      <c r="BF1968">
        <v>1</v>
      </c>
      <c r="BG1968" s="77" t="s">
        <v>345</v>
      </c>
      <c r="BH1968" s="77" t="s">
        <v>78</v>
      </c>
      <c r="BI1968" t="s">
        <v>179</v>
      </c>
      <c r="BJ1968" s="61">
        <v>8051.3373908912699</v>
      </c>
      <c r="BK1968" s="61">
        <f t="shared" si="347"/>
        <v>8051.3373908912699</v>
      </c>
    </row>
    <row r="1969" spans="1:63" x14ac:dyDescent="0.35">
      <c r="A1969" t="str">
        <f t="shared" si="343"/>
        <v>8425_Production et distribution d'électricité, de gaz, de vapeur et d'air conditionné_2</v>
      </c>
      <c r="B1969" t="str">
        <f>INDEX(PDC!$F$1:$G$40,MATCH('RP2016'!C1969,PDC!F:F,0),MATCH(PDC!$G$1,PDC!$F$1:$G$1,0))</f>
        <v>Production et distribution d'électricité, de gaz, de vapeur et d'air conditionné</v>
      </c>
      <c r="C1969" t="s">
        <v>214</v>
      </c>
      <c r="D1969" t="s">
        <v>169</v>
      </c>
      <c r="E1969" t="s">
        <v>200</v>
      </c>
      <c r="F1969" s="58">
        <v>2.7186389058952498</v>
      </c>
      <c r="G1969" s="58" t="s">
        <v>242</v>
      </c>
      <c r="H1969" s="58"/>
      <c r="I1969" s="58"/>
      <c r="J1969" s="58"/>
      <c r="AC1969" t="str">
        <f t="shared" si="344"/>
        <v>0059_Employés administratifs d'entreprise_1+2</v>
      </c>
      <c r="AD1969" t="str">
        <f>INDEX(PDC!$I$1:$L$33,MATCH('RP2016'!AF1969,PDC!I:I,0),MATCH(PDC!$K$1,PDC!$I$1:$L$1,0))</f>
        <v>Employés administratifs d'entreprise</v>
      </c>
      <c r="AE1969" s="77" t="s">
        <v>238</v>
      </c>
      <c r="AF1969" t="s">
        <v>284</v>
      </c>
      <c r="AG1969" t="s">
        <v>161</v>
      </c>
      <c r="AH1969" s="58">
        <v>459.606156264584</v>
      </c>
      <c r="AI1969">
        <f t="shared" si="345"/>
        <v>459.606156264584</v>
      </c>
      <c r="BE1969" t="str">
        <f t="shared" si="346"/>
        <v>8431_Tous secteurs_TPTotal Hommes_SEXE1</v>
      </c>
      <c r="BF1969">
        <v>1</v>
      </c>
      <c r="BG1969" s="77" t="s">
        <v>345</v>
      </c>
      <c r="BH1969" s="77" t="s">
        <v>78</v>
      </c>
      <c r="BI1969" t="s">
        <v>183</v>
      </c>
      <c r="BJ1969" s="61">
        <v>45546.9852510407</v>
      </c>
      <c r="BK1969" s="61">
        <f t="shared" si="347"/>
        <v>45546.9852510407</v>
      </c>
    </row>
    <row r="1970" spans="1:63" x14ac:dyDescent="0.35">
      <c r="A1970" t="str">
        <f t="shared" si="343"/>
        <v>8425_Production et distribution d'eau ; assainissement, gestion des déchets et dépollution_1</v>
      </c>
      <c r="B1970" t="str">
        <f>INDEX(PDC!$F$1:$G$40,MATCH('RP2016'!C1970,PDC!F:F,0),MATCH(PDC!$G$1,PDC!$F$1:$G$1,0))</f>
        <v>Production et distribution d'eau ; assainissement, gestion des déchets et dépollution</v>
      </c>
      <c r="C1970" t="s">
        <v>215</v>
      </c>
      <c r="D1970" t="s">
        <v>169</v>
      </c>
      <c r="E1970" t="s">
        <v>199</v>
      </c>
      <c r="F1970" s="58">
        <v>51.5530584874152</v>
      </c>
      <c r="G1970">
        <f t="shared" ref="G1970:G1981" si="349">F1970</f>
        <v>51.5530584874152</v>
      </c>
      <c r="AC1970" t="str">
        <f t="shared" si="344"/>
        <v>0059_Employés de commerce_1+2</v>
      </c>
      <c r="AD1970" t="str">
        <f>INDEX(PDC!$I$1:$L$33,MATCH('RP2016'!AF1970,PDC!I:I,0),MATCH(PDC!$K$1,PDC!$I$1:$L$1,0))</f>
        <v>Employés de commerce</v>
      </c>
      <c r="AE1970" s="77" t="s">
        <v>238</v>
      </c>
      <c r="AF1970" t="s">
        <v>285</v>
      </c>
      <c r="AG1970" t="s">
        <v>161</v>
      </c>
      <c r="AH1970" s="58">
        <v>431.117349837517</v>
      </c>
      <c r="AI1970">
        <f t="shared" si="345"/>
        <v>431.117349837517</v>
      </c>
      <c r="BE1970" t="str">
        <f t="shared" si="346"/>
        <v>8432_Tous secteurs_TPTotal Hommes_SEXE1</v>
      </c>
      <c r="BF1970">
        <v>1</v>
      </c>
      <c r="BG1970" s="77" t="s">
        <v>345</v>
      </c>
      <c r="BH1970" s="77" t="s">
        <v>78</v>
      </c>
      <c r="BI1970" t="s">
        <v>187</v>
      </c>
      <c r="BJ1970" s="61">
        <v>15816.235062607801</v>
      </c>
      <c r="BK1970" s="61">
        <f t="shared" si="347"/>
        <v>15816.235062607801</v>
      </c>
    </row>
    <row r="1971" spans="1:63" x14ac:dyDescent="0.35">
      <c r="A1971" t="str">
        <f t="shared" si="343"/>
        <v>8425_Production et distribution d'eau ; assainissement, gestion des déchets et dépollution_2</v>
      </c>
      <c r="B1971" t="str">
        <f>INDEX(PDC!$F$1:$G$40,MATCH('RP2016'!C1971,PDC!F:F,0),MATCH(PDC!$G$1,PDC!$F$1:$G$1,0))</f>
        <v>Production et distribution d'eau ; assainissement, gestion des déchets et dépollution</v>
      </c>
      <c r="C1971" t="s">
        <v>215</v>
      </c>
      <c r="D1971" t="s">
        <v>169</v>
      </c>
      <c r="E1971" t="s">
        <v>200</v>
      </c>
      <c r="F1971" s="58">
        <v>47.732623491426097</v>
      </c>
      <c r="G1971">
        <f t="shared" si="349"/>
        <v>47.732623491426097</v>
      </c>
      <c r="AC1971" t="str">
        <f t="shared" si="344"/>
        <v>0059_Personnels des services directs aux particuliers_1+2</v>
      </c>
      <c r="AD1971" t="str">
        <f>INDEX(PDC!$I$1:$L$33,MATCH('RP2016'!AF1971,PDC!I:I,0),MATCH(PDC!$K$1,PDC!$I$1:$L$1,0))</f>
        <v>Personnels des services directs aux particuliers</v>
      </c>
      <c r="AE1971" s="77" t="s">
        <v>238</v>
      </c>
      <c r="AF1971" t="s">
        <v>286</v>
      </c>
      <c r="AG1971" t="s">
        <v>161</v>
      </c>
      <c r="AH1971" s="58">
        <v>971.27285142426604</v>
      </c>
      <c r="AI1971">
        <f t="shared" si="345"/>
        <v>971.27285142426604</v>
      </c>
      <c r="BE1971" t="str">
        <f t="shared" si="346"/>
        <v>8433_Tous secteurs_TPTotal Hommes_SEXE1</v>
      </c>
      <c r="BF1971">
        <v>1</v>
      </c>
      <c r="BG1971" s="77" t="s">
        <v>345</v>
      </c>
      <c r="BH1971" s="77" t="s">
        <v>78</v>
      </c>
      <c r="BI1971" t="s">
        <v>189</v>
      </c>
      <c r="BJ1971" s="61">
        <v>33312.011515227699</v>
      </c>
      <c r="BK1971" s="61">
        <f t="shared" si="347"/>
        <v>33312.011515227699</v>
      </c>
    </row>
    <row r="1972" spans="1:63" x14ac:dyDescent="0.35">
      <c r="A1972" t="str">
        <f t="shared" si="343"/>
        <v>8425_Construction _1</v>
      </c>
      <c r="B1972" t="str">
        <f>INDEX(PDC!$F$1:$G$40,MATCH('RP2016'!C1972,PDC!F:F,0),MATCH(PDC!$G$1,PDC!$F$1:$G$1,0))</f>
        <v xml:space="preserve">Construction </v>
      </c>
      <c r="C1972" t="s">
        <v>216</v>
      </c>
      <c r="D1972" t="s">
        <v>169</v>
      </c>
      <c r="E1972" t="s">
        <v>199</v>
      </c>
      <c r="F1972" s="58">
        <v>925.16341168030499</v>
      </c>
      <c r="G1972">
        <f t="shared" si="349"/>
        <v>925.16341168030499</v>
      </c>
      <c r="AC1972" t="str">
        <f t="shared" si="344"/>
        <v>0059_Ouvriers qualifiés de type industriel_1+2</v>
      </c>
      <c r="AD1972" t="str">
        <f>INDEX(PDC!$I$1:$L$33,MATCH('RP2016'!AF1972,PDC!I:I,0),MATCH(PDC!$K$1,PDC!$I$1:$L$1,0))</f>
        <v>Ouvriers qualifiés de type industriel</v>
      </c>
      <c r="AE1972" s="77" t="s">
        <v>238</v>
      </c>
      <c r="AF1972" t="s">
        <v>287</v>
      </c>
      <c r="AG1972" t="s">
        <v>161</v>
      </c>
      <c r="AH1972" s="58">
        <v>940.06487602294101</v>
      </c>
      <c r="AI1972">
        <f t="shared" si="345"/>
        <v>940.06487602294101</v>
      </c>
      <c r="BE1972" t="str">
        <f t="shared" si="346"/>
        <v>8434_Tous secteurs_TPTotal Hommes_SEXE1</v>
      </c>
      <c r="BF1972">
        <v>1</v>
      </c>
      <c r="BG1972" s="77" t="s">
        <v>345</v>
      </c>
      <c r="BH1972" s="77" t="s">
        <v>78</v>
      </c>
      <c r="BI1972" t="s">
        <v>191</v>
      </c>
      <c r="BJ1972" s="61">
        <v>22449.4588729768</v>
      </c>
      <c r="BK1972" s="61">
        <f t="shared" si="347"/>
        <v>22449.4588729768</v>
      </c>
    </row>
    <row r="1973" spans="1:63" x14ac:dyDescent="0.35">
      <c r="A1973" t="str">
        <f t="shared" si="343"/>
        <v>8425_Construction _2</v>
      </c>
      <c r="B1973" t="str">
        <f>INDEX(PDC!$F$1:$G$40,MATCH('RP2016'!C1973,PDC!F:F,0),MATCH(PDC!$G$1,PDC!$F$1:$G$1,0))</f>
        <v xml:space="preserve">Construction </v>
      </c>
      <c r="C1973" t="s">
        <v>216</v>
      </c>
      <c r="D1973" t="s">
        <v>169</v>
      </c>
      <c r="E1973" t="s">
        <v>200</v>
      </c>
      <c r="F1973" s="58">
        <v>94.399628002709306</v>
      </c>
      <c r="G1973">
        <f t="shared" si="349"/>
        <v>94.399628002709306</v>
      </c>
      <c r="AC1973" t="str">
        <f t="shared" si="344"/>
        <v>0059_Ouvriers qualifiés de type artisanal_1+2</v>
      </c>
      <c r="AD1973" t="str">
        <f>INDEX(PDC!$I$1:$L$33,MATCH('RP2016'!AF1973,PDC!I:I,0),MATCH(PDC!$K$1,PDC!$I$1:$L$1,0))</f>
        <v>Ouvriers qualifiés de type artisanal</v>
      </c>
      <c r="AE1973" s="77" t="s">
        <v>238</v>
      </c>
      <c r="AF1973" t="s">
        <v>107</v>
      </c>
      <c r="AG1973" t="s">
        <v>161</v>
      </c>
      <c r="AH1973" s="58">
        <v>773.01152545187495</v>
      </c>
      <c r="AI1973">
        <f t="shared" si="345"/>
        <v>773.01152545187495</v>
      </c>
      <c r="BE1973" t="str">
        <f t="shared" si="346"/>
        <v>8435_Tous secteurs_TPTotal Hommes_SEXE1</v>
      </c>
      <c r="BF1973">
        <v>1</v>
      </c>
      <c r="BG1973" s="77" t="s">
        <v>345</v>
      </c>
      <c r="BH1973" s="77" t="s">
        <v>78</v>
      </c>
      <c r="BI1973" t="s">
        <v>193</v>
      </c>
      <c r="BJ1973" s="61">
        <v>22511.703696728899</v>
      </c>
      <c r="BK1973" s="61">
        <f t="shared" si="347"/>
        <v>22511.703696728899</v>
      </c>
    </row>
    <row r="1974" spans="1:63" x14ac:dyDescent="0.35">
      <c r="A1974" t="str">
        <f t="shared" si="343"/>
        <v>8425_Commerce ; réparation d'automobiles et de motocycles_1</v>
      </c>
      <c r="B1974" t="str">
        <f>INDEX(PDC!$F$1:$G$40,MATCH('RP2016'!C1974,PDC!F:F,0),MATCH(PDC!$G$1,PDC!$F$1:$G$1,0))</f>
        <v>Commerce ; réparation d'automobiles et de motocycles</v>
      </c>
      <c r="C1974" t="s">
        <v>217</v>
      </c>
      <c r="D1974" t="s">
        <v>169</v>
      </c>
      <c r="E1974" t="s">
        <v>199</v>
      </c>
      <c r="F1974" s="58">
        <v>1241.85122929507</v>
      </c>
      <c r="G1974">
        <f t="shared" si="349"/>
        <v>1241.85122929507</v>
      </c>
      <c r="AC1974" t="str">
        <f t="shared" si="344"/>
        <v>0059_Chauffeurs_1+2</v>
      </c>
      <c r="AD1974" t="str">
        <f>INDEX(PDC!$I$1:$L$33,MATCH('RP2016'!AF1974,PDC!I:I,0),MATCH(PDC!$K$1,PDC!$I$1:$L$1,0))</f>
        <v>Chauffeurs</v>
      </c>
      <c r="AE1974" s="77" t="s">
        <v>238</v>
      </c>
      <c r="AF1974" t="s">
        <v>288</v>
      </c>
      <c r="AG1974" t="s">
        <v>161</v>
      </c>
      <c r="AH1974" s="58">
        <v>478.00569683092101</v>
      </c>
      <c r="AI1974">
        <f t="shared" si="345"/>
        <v>478.00569683092101</v>
      </c>
      <c r="BE1974" t="str">
        <f t="shared" si="346"/>
        <v>0055_AZ_TP1_SEXE2</v>
      </c>
      <c r="BF1974">
        <v>2</v>
      </c>
      <c r="BG1974" t="s">
        <v>199</v>
      </c>
      <c r="BH1974" t="s">
        <v>198</v>
      </c>
      <c r="BI1974" t="s">
        <v>125</v>
      </c>
      <c r="BJ1974" s="61">
        <v>121.192726298113</v>
      </c>
      <c r="BK1974" s="61">
        <f t="shared" si="347"/>
        <v>121.192726298113</v>
      </c>
    </row>
    <row r="1975" spans="1:63" x14ac:dyDescent="0.35">
      <c r="A1975" t="str">
        <f t="shared" si="343"/>
        <v>8425_Commerce ; réparation d'automobiles et de motocycles_2</v>
      </c>
      <c r="B1975" t="str">
        <f>INDEX(PDC!$F$1:$G$40,MATCH('RP2016'!C1975,PDC!F:F,0),MATCH(PDC!$G$1,PDC!$F$1:$G$1,0))</f>
        <v>Commerce ; réparation d'automobiles et de motocycles</v>
      </c>
      <c r="C1975" t="s">
        <v>217</v>
      </c>
      <c r="D1975" t="s">
        <v>169</v>
      </c>
      <c r="E1975" t="s">
        <v>200</v>
      </c>
      <c r="F1975" s="58">
        <v>1261.0939971673999</v>
      </c>
      <c r="G1975">
        <f t="shared" si="349"/>
        <v>1261.0939971673999</v>
      </c>
      <c r="AC1975" t="str">
        <f t="shared" si="344"/>
        <v>0059_Ouvriers qualifiés de la manutention, du magasinage et du transport_1+2</v>
      </c>
      <c r="AD1975" t="str">
        <f>INDEX(PDC!$I$1:$L$33,MATCH('RP2016'!AF1975,PDC!I:I,0),MATCH(PDC!$K$1,PDC!$I$1:$L$1,0))</f>
        <v>Ouvriers qualifiés de la manutention, du magasinage et du transport</v>
      </c>
      <c r="AE1975" s="77" t="s">
        <v>238</v>
      </c>
      <c r="AF1975" t="s">
        <v>289</v>
      </c>
      <c r="AG1975" t="s">
        <v>161</v>
      </c>
      <c r="AH1975" s="58">
        <v>350.71410542321001</v>
      </c>
      <c r="AI1975">
        <f t="shared" si="345"/>
        <v>350.71410542321001</v>
      </c>
      <c r="BE1975" t="str">
        <f t="shared" si="346"/>
        <v>0055_AZ_TP2_SEXE2</v>
      </c>
      <c r="BF1975">
        <v>2</v>
      </c>
      <c r="BG1975" t="s">
        <v>200</v>
      </c>
      <c r="BH1975" t="s">
        <v>198</v>
      </c>
      <c r="BI1975" t="s">
        <v>125</v>
      </c>
      <c r="BJ1975" s="61">
        <v>48.178109990955697</v>
      </c>
      <c r="BK1975" s="61">
        <f t="shared" si="347"/>
        <v>48.178109990955697</v>
      </c>
    </row>
    <row r="1976" spans="1:63" x14ac:dyDescent="0.35">
      <c r="A1976" t="str">
        <f t="shared" si="343"/>
        <v>8425_Transports et entreposage _1</v>
      </c>
      <c r="B1976" t="str">
        <f>INDEX(PDC!$F$1:$G$40,MATCH('RP2016'!C1976,PDC!F:F,0),MATCH(PDC!$G$1,PDC!$F$1:$G$1,0))</f>
        <v xml:space="preserve">Transports et entreposage </v>
      </c>
      <c r="C1976" t="s">
        <v>218</v>
      </c>
      <c r="D1976" t="s">
        <v>169</v>
      </c>
      <c r="E1976" t="s">
        <v>199</v>
      </c>
      <c r="F1976" s="58">
        <v>614.29023773476604</v>
      </c>
      <c r="G1976">
        <f t="shared" si="349"/>
        <v>614.29023773476604</v>
      </c>
      <c r="AC1976" t="str">
        <f t="shared" si="344"/>
        <v>0059_Ouvriers non qualifiés de type industriel_1+2</v>
      </c>
      <c r="AD1976" t="str">
        <f>INDEX(PDC!$I$1:$L$33,MATCH('RP2016'!AF1976,PDC!I:I,0),MATCH(PDC!$K$1,PDC!$I$1:$L$1,0))</f>
        <v>Ouvriers non qualifiés de type industriel</v>
      </c>
      <c r="AE1976" s="77" t="s">
        <v>238</v>
      </c>
      <c r="AF1976" t="s">
        <v>290</v>
      </c>
      <c r="AG1976" t="s">
        <v>161</v>
      </c>
      <c r="AH1976" s="58">
        <v>1400.70568878416</v>
      </c>
      <c r="AI1976">
        <f t="shared" si="345"/>
        <v>1400.70568878416</v>
      </c>
      <c r="BE1976" t="str">
        <f t="shared" si="346"/>
        <v>0055_C1_TP1_SEXE2</v>
      </c>
      <c r="BF1976">
        <v>2</v>
      </c>
      <c r="BG1976" t="s">
        <v>199</v>
      </c>
      <c r="BH1976" t="s">
        <v>314</v>
      </c>
      <c r="BI1976" t="s">
        <v>125</v>
      </c>
      <c r="BJ1976" s="61">
        <v>110.679373690112</v>
      </c>
      <c r="BK1976" s="61">
        <f t="shared" si="347"/>
        <v>110.679373690112</v>
      </c>
    </row>
    <row r="1977" spans="1:63" x14ac:dyDescent="0.35">
      <c r="A1977" t="str">
        <f t="shared" si="343"/>
        <v>8425_Transports et entreposage _2</v>
      </c>
      <c r="B1977" t="str">
        <f>INDEX(PDC!$F$1:$G$40,MATCH('RP2016'!C1977,PDC!F:F,0),MATCH(PDC!$G$1,PDC!$F$1:$G$1,0))</f>
        <v xml:space="preserve">Transports et entreposage </v>
      </c>
      <c r="C1977" t="s">
        <v>218</v>
      </c>
      <c r="D1977" t="s">
        <v>169</v>
      </c>
      <c r="E1977" t="s">
        <v>200</v>
      </c>
      <c r="F1977" s="58">
        <v>140.04394061348501</v>
      </c>
      <c r="G1977">
        <f t="shared" si="349"/>
        <v>140.04394061348501</v>
      </c>
      <c r="AC1977" t="str">
        <f t="shared" si="344"/>
        <v>0059_Ouvriers non qualifiés de type artisanal_1+2</v>
      </c>
      <c r="AD1977" t="str">
        <f>INDEX(PDC!$I$1:$L$33,MATCH('RP2016'!AF1977,PDC!I:I,0),MATCH(PDC!$K$1,PDC!$I$1:$L$1,0))</f>
        <v>Ouvriers non qualifiés de type artisanal</v>
      </c>
      <c r="AE1977" s="77" t="s">
        <v>238</v>
      </c>
      <c r="AF1977" t="s">
        <v>291</v>
      </c>
      <c r="AG1977" t="s">
        <v>161</v>
      </c>
      <c r="AH1977" s="58">
        <v>471.51268625243898</v>
      </c>
      <c r="AI1977">
        <f t="shared" si="345"/>
        <v>471.51268625243898</v>
      </c>
      <c r="BE1977" t="str">
        <f t="shared" si="346"/>
        <v>0055_C1_TP2_SEXE2</v>
      </c>
      <c r="BF1977">
        <v>2</v>
      </c>
      <c r="BG1977" t="s">
        <v>200</v>
      </c>
      <c r="BH1977" t="s">
        <v>314</v>
      </c>
      <c r="BI1977" t="s">
        <v>125</v>
      </c>
      <c r="BJ1977" s="61">
        <v>58.076639654127</v>
      </c>
      <c r="BK1977" s="61">
        <f t="shared" si="347"/>
        <v>58.076639654127</v>
      </c>
    </row>
    <row r="1978" spans="1:63" x14ac:dyDescent="0.35">
      <c r="A1978" t="str">
        <f t="shared" si="343"/>
        <v>8425_Hébergement et restauration_1</v>
      </c>
      <c r="B1978" t="str">
        <f>INDEX(PDC!$F$1:$G$40,MATCH('RP2016'!C1978,PDC!F:F,0),MATCH(PDC!$G$1,PDC!$F$1:$G$1,0))</f>
        <v>Hébergement et restauration</v>
      </c>
      <c r="C1978" t="s">
        <v>219</v>
      </c>
      <c r="D1978" t="s">
        <v>169</v>
      </c>
      <c r="E1978" t="s">
        <v>199</v>
      </c>
      <c r="F1978" s="58">
        <v>169.33706736259899</v>
      </c>
      <c r="G1978">
        <f t="shared" si="349"/>
        <v>169.33706736259899</v>
      </c>
      <c r="AC1978" t="str">
        <f t="shared" si="344"/>
        <v>0059_Ouvriers agricoles_1+2</v>
      </c>
      <c r="AD1978" t="str">
        <f>INDEX(PDC!$I$1:$L$33,MATCH('RP2016'!AF1978,PDC!I:I,0),MATCH(PDC!$K$1,PDC!$I$1:$L$1,0))</f>
        <v>Ouvriers agricoles</v>
      </c>
      <c r="AE1978" s="77" t="s">
        <v>238</v>
      </c>
      <c r="AF1978" t="s">
        <v>109</v>
      </c>
      <c r="AG1978" t="s">
        <v>161</v>
      </c>
      <c r="AH1978" s="58">
        <v>255.67249161188201</v>
      </c>
      <c r="AI1978">
        <f t="shared" si="345"/>
        <v>255.67249161188201</v>
      </c>
      <c r="BE1978" t="str">
        <f t="shared" si="346"/>
        <v>0055_C3_TP1_SEXE2</v>
      </c>
      <c r="BF1978">
        <v>2</v>
      </c>
      <c r="BG1978" t="s">
        <v>199</v>
      </c>
      <c r="BH1978" t="s">
        <v>315</v>
      </c>
      <c r="BI1978" t="s">
        <v>125</v>
      </c>
      <c r="BJ1978" s="61">
        <v>11.339346104114</v>
      </c>
      <c r="BK1978" s="61">
        <f t="shared" si="347"/>
        <v>11.339346104114</v>
      </c>
    </row>
    <row r="1979" spans="1:63" x14ac:dyDescent="0.35">
      <c r="A1979" t="str">
        <f t="shared" si="343"/>
        <v>8425_Hébergement et restauration_2</v>
      </c>
      <c r="B1979" t="str">
        <f>INDEX(PDC!$F$1:$G$40,MATCH('RP2016'!C1979,PDC!F:F,0),MATCH(PDC!$G$1,PDC!$F$1:$G$1,0))</f>
        <v>Hébergement et restauration</v>
      </c>
      <c r="C1979" t="s">
        <v>219</v>
      </c>
      <c r="D1979" t="s">
        <v>169</v>
      </c>
      <c r="E1979" t="s">
        <v>200</v>
      </c>
      <c r="F1979" s="58">
        <v>208.29886872351699</v>
      </c>
      <c r="G1979">
        <f t="shared" si="349"/>
        <v>208.29886872351699</v>
      </c>
      <c r="AC1979" t="str">
        <f t="shared" si="344"/>
        <v>0063_Professions libérales*_1+2</v>
      </c>
      <c r="AD1979" t="str">
        <f>INDEX(PDC!$I$1:$L$33,MATCH('RP2016'!AF1979,PDC!I:I,0),MATCH(PDC!$K$1,PDC!$I$1:$L$1,0))</f>
        <v>Professions libérales*</v>
      </c>
      <c r="AE1979" s="77" t="s">
        <v>238</v>
      </c>
      <c r="AF1979" t="s">
        <v>273</v>
      </c>
      <c r="AG1979" t="s">
        <v>181</v>
      </c>
      <c r="AH1979" s="58">
        <v>30.159140136705499</v>
      </c>
      <c r="AI1979">
        <f t="shared" si="345"/>
        <v>30.159140136705499</v>
      </c>
      <c r="BE1979" t="str">
        <f t="shared" si="346"/>
        <v>0055_C4_TP1_SEXE2</v>
      </c>
      <c r="BF1979">
        <v>2</v>
      </c>
      <c r="BG1979" t="s">
        <v>199</v>
      </c>
      <c r="BH1979" t="s">
        <v>316</v>
      </c>
      <c r="BI1979" t="s">
        <v>125</v>
      </c>
      <c r="BJ1979" s="61">
        <v>9.9409253114685505</v>
      </c>
      <c r="BK1979" s="61">
        <f t="shared" si="347"/>
        <v>9.9409253114685505</v>
      </c>
    </row>
    <row r="1980" spans="1:63" x14ac:dyDescent="0.35">
      <c r="A1980" t="str">
        <f t="shared" si="343"/>
        <v>8425_Edition, audiovisuel et diffusion_1</v>
      </c>
      <c r="B1980" t="str">
        <f>INDEX(PDC!$F$1:$G$40,MATCH('RP2016'!C1980,PDC!F:F,0),MATCH(PDC!$G$1,PDC!$F$1:$G$1,0))</f>
        <v>Edition, audiovisuel et diffusion</v>
      </c>
      <c r="C1980" t="s">
        <v>220</v>
      </c>
      <c r="D1980" t="s">
        <v>169</v>
      </c>
      <c r="E1980" t="s">
        <v>199</v>
      </c>
      <c r="F1980" s="58">
        <v>10.088033288817799</v>
      </c>
      <c r="G1980">
        <f t="shared" si="349"/>
        <v>10.088033288817799</v>
      </c>
      <c r="AC1980" t="str">
        <f t="shared" si="344"/>
        <v>0063_Cadres de la fonction publique_1+2</v>
      </c>
      <c r="AD1980" t="str">
        <f>INDEX(PDC!$I$1:$L$33,MATCH('RP2016'!AF1980,PDC!I:I,0),MATCH(PDC!$K$1,PDC!$I$1:$L$1,0))</f>
        <v>Cadres de la fonction publique</v>
      </c>
      <c r="AE1980" s="77" t="s">
        <v>238</v>
      </c>
      <c r="AF1980" t="s">
        <v>274</v>
      </c>
      <c r="AG1980" t="s">
        <v>181</v>
      </c>
      <c r="AH1980" s="58">
        <v>20.109256876424801</v>
      </c>
      <c r="AI1980">
        <f t="shared" si="345"/>
        <v>20.109256876424801</v>
      </c>
      <c r="BE1980" t="str">
        <f t="shared" si="346"/>
        <v>0055_C5_TP1_SEXE2</v>
      </c>
      <c r="BF1980">
        <v>2</v>
      </c>
      <c r="BG1980" t="s">
        <v>199</v>
      </c>
      <c r="BH1980" t="s">
        <v>317</v>
      </c>
      <c r="BI1980" t="s">
        <v>125</v>
      </c>
      <c r="BJ1980" s="61">
        <v>781.05783787717098</v>
      </c>
      <c r="BK1980" s="61">
        <f t="shared" si="347"/>
        <v>781.05783787717098</v>
      </c>
    </row>
    <row r="1981" spans="1:63" x14ac:dyDescent="0.35">
      <c r="A1981" t="str">
        <f t="shared" si="343"/>
        <v>8425_Edition, audiovisuel et diffusion_2</v>
      </c>
      <c r="B1981" t="str">
        <f>INDEX(PDC!$F$1:$G$40,MATCH('RP2016'!C1981,PDC!F:F,0),MATCH(PDC!$G$1,PDC!$F$1:$G$1,0))</f>
        <v>Edition, audiovisuel et diffusion</v>
      </c>
      <c r="C1981" t="s">
        <v>220</v>
      </c>
      <c r="D1981" t="s">
        <v>169</v>
      </c>
      <c r="E1981" t="s">
        <v>200</v>
      </c>
      <c r="F1981" s="58">
        <v>17.199099956943702</v>
      </c>
      <c r="G1981">
        <f t="shared" si="349"/>
        <v>17.199099956943702</v>
      </c>
      <c r="AC1981" t="str">
        <f t="shared" si="344"/>
        <v>0063_Professeurs, professions scientifiques_1+2</v>
      </c>
      <c r="AD1981" t="str">
        <f>INDEX(PDC!$I$1:$L$33,MATCH('RP2016'!AF1981,PDC!I:I,0),MATCH(PDC!$K$1,PDC!$I$1:$L$1,0))</f>
        <v>Professeurs, professions scientifiques</v>
      </c>
      <c r="AE1981" s="77" t="s">
        <v>238</v>
      </c>
      <c r="AF1981" t="s">
        <v>275</v>
      </c>
      <c r="AG1981" t="s">
        <v>181</v>
      </c>
      <c r="AH1981" s="58">
        <v>60.984338570238997</v>
      </c>
      <c r="AI1981">
        <f t="shared" si="345"/>
        <v>60.984338570238997</v>
      </c>
      <c r="BE1981" t="str">
        <f t="shared" si="346"/>
        <v>0055_C5_TP2_SEXE2</v>
      </c>
      <c r="BF1981">
        <v>2</v>
      </c>
      <c r="BG1981" t="s">
        <v>200</v>
      </c>
      <c r="BH1981" t="s">
        <v>317</v>
      </c>
      <c r="BI1981" t="s">
        <v>125</v>
      </c>
      <c r="BJ1981" s="61">
        <v>109.19526918370801</v>
      </c>
      <c r="BK1981" s="61">
        <f t="shared" si="347"/>
        <v>109.19526918370801</v>
      </c>
    </row>
    <row r="1982" spans="1:63" x14ac:dyDescent="0.35">
      <c r="A1982" t="str">
        <f t="shared" si="343"/>
        <v>8425_Télécommunications_1</v>
      </c>
      <c r="B1982" t="str">
        <f>INDEX(PDC!$F$1:$G$40,MATCH('RP2016'!C1982,PDC!F:F,0),MATCH(PDC!$G$1,PDC!$F$1:$G$1,0))</f>
        <v>Télécommunications</v>
      </c>
      <c r="C1982" t="s">
        <v>221</v>
      </c>
      <c r="D1982" t="s">
        <v>169</v>
      </c>
      <c r="E1982" t="s">
        <v>199</v>
      </c>
      <c r="F1982" s="58">
        <v>1.0232551931993901</v>
      </c>
      <c r="G1982" s="58" t="s">
        <v>242</v>
      </c>
      <c r="H1982" s="58"/>
      <c r="I1982" s="58"/>
      <c r="J1982" s="58"/>
      <c r="AC1982" t="str">
        <f t="shared" si="344"/>
        <v>0063_Professions de l'information, des arts et des spectacles_1+2</v>
      </c>
      <c r="AD1982" t="str">
        <f>INDEX(PDC!$I$1:$L$33,MATCH('RP2016'!AF1982,PDC!I:I,0),MATCH(PDC!$K$1,PDC!$I$1:$L$1,0))</f>
        <v>Professions de l'information, des arts et des spectacles</v>
      </c>
      <c r="AE1982" s="77" t="s">
        <v>238</v>
      </c>
      <c r="AF1982" t="s">
        <v>276</v>
      </c>
      <c r="AG1982" t="s">
        <v>181</v>
      </c>
      <c r="AH1982" s="58">
        <v>5.0936366419707397</v>
      </c>
      <c r="AI1982">
        <f t="shared" si="345"/>
        <v>5.0936366419707397</v>
      </c>
      <c r="BE1982" t="str">
        <f t="shared" si="346"/>
        <v>0055_DE_TP1_SEXE2</v>
      </c>
      <c r="BF1982">
        <v>2</v>
      </c>
      <c r="BG1982" t="s">
        <v>199</v>
      </c>
      <c r="BH1982" t="s">
        <v>318</v>
      </c>
      <c r="BI1982" t="s">
        <v>125</v>
      </c>
      <c r="BJ1982" s="61">
        <v>315.35808852065901</v>
      </c>
      <c r="BK1982" s="61">
        <f t="shared" si="347"/>
        <v>315.35808852065901</v>
      </c>
    </row>
    <row r="1983" spans="1:63" x14ac:dyDescent="0.35">
      <c r="A1983" t="str">
        <f t="shared" si="343"/>
        <v>8425_Activités informatiques et services d'information_1</v>
      </c>
      <c r="B1983" t="str">
        <f>INDEX(PDC!$F$1:$G$40,MATCH('RP2016'!C1983,PDC!F:F,0),MATCH(PDC!$G$1,PDC!$F$1:$G$1,0))</f>
        <v>Activités informatiques et services d'information</v>
      </c>
      <c r="C1983" t="s">
        <v>222</v>
      </c>
      <c r="D1983" t="s">
        <v>169</v>
      </c>
      <c r="E1983" t="s">
        <v>199</v>
      </c>
      <c r="F1983" s="58">
        <v>28.2491457810785</v>
      </c>
      <c r="G1983">
        <f t="shared" ref="G1983:G2008" si="350">F1983</f>
        <v>28.2491457810785</v>
      </c>
      <c r="AC1983" t="str">
        <f t="shared" si="344"/>
        <v>0063_Cadres administratifs et commerciaux d'entreprise_1+2</v>
      </c>
      <c r="AD1983" t="str">
        <f>INDEX(PDC!$I$1:$L$33,MATCH('RP2016'!AF1983,PDC!I:I,0),MATCH(PDC!$K$1,PDC!$I$1:$L$1,0))</f>
        <v>Cadres administratifs et commerciaux d'entreprise</v>
      </c>
      <c r="AE1983" s="77" t="s">
        <v>238</v>
      </c>
      <c r="AF1983" t="s">
        <v>277</v>
      </c>
      <c r="AG1983" t="s">
        <v>181</v>
      </c>
      <c r="AH1983" s="58">
        <v>118.763649081854</v>
      </c>
      <c r="AI1983">
        <f t="shared" si="345"/>
        <v>118.763649081854</v>
      </c>
      <c r="BE1983" t="str">
        <f t="shared" si="346"/>
        <v>0055_DE_TP2_SEXE2</v>
      </c>
      <c r="BF1983">
        <v>2</v>
      </c>
      <c r="BG1983" t="s">
        <v>200</v>
      </c>
      <c r="BH1983" t="s">
        <v>318</v>
      </c>
      <c r="BI1983" t="s">
        <v>125</v>
      </c>
      <c r="BJ1983" s="61">
        <v>83.987327993981594</v>
      </c>
      <c r="BK1983" s="61">
        <f t="shared" si="347"/>
        <v>83.987327993981594</v>
      </c>
    </row>
    <row r="1984" spans="1:63" x14ac:dyDescent="0.35">
      <c r="A1984" t="str">
        <f t="shared" si="343"/>
        <v>8425_Activités informatiques et services d'information_2</v>
      </c>
      <c r="B1984" t="str">
        <f>INDEX(PDC!$F$1:$G$40,MATCH('RP2016'!C1984,PDC!F:F,0),MATCH(PDC!$G$1,PDC!$F$1:$G$1,0))</f>
        <v>Activités informatiques et services d'information</v>
      </c>
      <c r="C1984" t="s">
        <v>222</v>
      </c>
      <c r="D1984" t="s">
        <v>169</v>
      </c>
      <c r="E1984" t="s">
        <v>200</v>
      </c>
      <c r="F1984" s="58">
        <v>20.404092660573401</v>
      </c>
      <c r="G1984">
        <f t="shared" si="350"/>
        <v>20.404092660573401</v>
      </c>
      <c r="AC1984" t="str">
        <f t="shared" si="344"/>
        <v>0063_Ingénieurs et cadres techniques d'entreprise_1+2</v>
      </c>
      <c r="AD1984" t="str">
        <f>INDEX(PDC!$I$1:$L$33,MATCH('RP2016'!AF1984,PDC!I:I,0),MATCH(PDC!$K$1,PDC!$I$1:$L$1,0))</f>
        <v>Ingénieurs et cadres techniques d'entreprise</v>
      </c>
      <c r="AE1984" s="77" t="s">
        <v>238</v>
      </c>
      <c r="AF1984" t="s">
        <v>101</v>
      </c>
      <c r="AG1984" t="s">
        <v>181</v>
      </c>
      <c r="AH1984" s="58">
        <v>147.45088452564499</v>
      </c>
      <c r="AI1984">
        <f t="shared" si="345"/>
        <v>147.45088452564499</v>
      </c>
      <c r="BE1984" t="str">
        <f t="shared" si="346"/>
        <v>0055_FZ_TP1_SEXE2</v>
      </c>
      <c r="BF1984">
        <v>2</v>
      </c>
      <c r="BG1984" t="s">
        <v>199</v>
      </c>
      <c r="BH1984" t="s">
        <v>216</v>
      </c>
      <c r="BI1984" t="s">
        <v>125</v>
      </c>
      <c r="BJ1984" s="61">
        <v>159.58518444947899</v>
      </c>
      <c r="BK1984" s="61">
        <f t="shared" si="347"/>
        <v>159.58518444947899</v>
      </c>
    </row>
    <row r="1985" spans="1:63" x14ac:dyDescent="0.35">
      <c r="A1985" t="str">
        <f t="shared" si="343"/>
        <v>8425_Activités financières et d'assurance_1</v>
      </c>
      <c r="B1985" t="str">
        <f>INDEX(PDC!$F$1:$G$40,MATCH('RP2016'!C1985,PDC!F:F,0),MATCH(PDC!$G$1,PDC!$F$1:$G$1,0))</f>
        <v>Activités financières et d'assurance</v>
      </c>
      <c r="C1985" t="s">
        <v>223</v>
      </c>
      <c r="D1985" t="s">
        <v>169</v>
      </c>
      <c r="E1985" t="s">
        <v>199</v>
      </c>
      <c r="F1985" s="58">
        <v>110.287831138095</v>
      </c>
      <c r="G1985">
        <f t="shared" si="350"/>
        <v>110.287831138095</v>
      </c>
      <c r="AC1985" t="str">
        <f t="shared" si="344"/>
        <v>0063_Professeurs des écoles, instituteurs et assimilés_1+2</v>
      </c>
      <c r="AD1985" t="str">
        <f>INDEX(PDC!$I$1:$L$33,MATCH('RP2016'!AF1985,PDC!I:I,0),MATCH(PDC!$K$1,PDC!$I$1:$L$1,0))</f>
        <v>Professeurs des écoles, instituteurs et assimilés</v>
      </c>
      <c r="AE1985" s="77" t="s">
        <v>238</v>
      </c>
      <c r="AF1985" t="s">
        <v>103</v>
      </c>
      <c r="AG1985" t="s">
        <v>181</v>
      </c>
      <c r="AH1985" s="58">
        <v>163.82410806100299</v>
      </c>
      <c r="AI1985">
        <f t="shared" si="345"/>
        <v>163.82410806100299</v>
      </c>
      <c r="BE1985" t="str">
        <f t="shared" si="346"/>
        <v>0055_FZ_TP2_SEXE2</v>
      </c>
      <c r="BF1985">
        <v>2</v>
      </c>
      <c r="BG1985" t="s">
        <v>200</v>
      </c>
      <c r="BH1985" t="s">
        <v>216</v>
      </c>
      <c r="BI1985" t="s">
        <v>125</v>
      </c>
      <c r="BJ1985" s="61">
        <v>49.843860509853201</v>
      </c>
      <c r="BK1985" s="61">
        <f t="shared" si="347"/>
        <v>49.843860509853201</v>
      </c>
    </row>
    <row r="1986" spans="1:63" x14ac:dyDescent="0.35">
      <c r="A1986" t="str">
        <f t="shared" si="343"/>
        <v>8425_Activités financières et d'assurance_2</v>
      </c>
      <c r="B1986" t="str">
        <f>INDEX(PDC!$F$1:$G$40,MATCH('RP2016'!C1986,PDC!F:F,0),MATCH(PDC!$G$1,PDC!$F$1:$G$1,0))</f>
        <v>Activités financières et d'assurance</v>
      </c>
      <c r="C1986" t="s">
        <v>223</v>
      </c>
      <c r="D1986" t="s">
        <v>169</v>
      </c>
      <c r="E1986" t="s">
        <v>200</v>
      </c>
      <c r="F1986" s="58">
        <v>242.713500741437</v>
      </c>
      <c r="G1986">
        <f t="shared" si="350"/>
        <v>242.713500741437</v>
      </c>
      <c r="AC1986" t="str">
        <f t="shared" si="344"/>
        <v>0063_Professions intermédiaires de la santé et du travail social_1+2</v>
      </c>
      <c r="AD1986" t="str">
        <f>INDEX(PDC!$I$1:$L$33,MATCH('RP2016'!AF1986,PDC!I:I,0),MATCH(PDC!$K$1,PDC!$I$1:$L$1,0))</f>
        <v>Professions intermédiaires de la santé et du travail social</v>
      </c>
      <c r="AE1986" s="77" t="s">
        <v>238</v>
      </c>
      <c r="AF1986" t="s">
        <v>105</v>
      </c>
      <c r="AG1986" t="s">
        <v>181</v>
      </c>
      <c r="AH1986" s="58">
        <v>217.28367476201799</v>
      </c>
      <c r="AI1986">
        <f t="shared" si="345"/>
        <v>217.28367476201799</v>
      </c>
      <c r="BE1986" t="str">
        <f t="shared" si="346"/>
        <v>0055_GZ_TP1_SEXE2</v>
      </c>
      <c r="BF1986">
        <v>2</v>
      </c>
      <c r="BG1986" t="s">
        <v>199</v>
      </c>
      <c r="BH1986" t="s">
        <v>217</v>
      </c>
      <c r="BI1986" t="s">
        <v>125</v>
      </c>
      <c r="BJ1986" s="61">
        <v>495.37469868426598</v>
      </c>
      <c r="BK1986" s="61">
        <f t="shared" si="347"/>
        <v>495.37469868426598</v>
      </c>
    </row>
    <row r="1987" spans="1:63" x14ac:dyDescent="0.35">
      <c r="A1987" t="str">
        <f t="shared" si="343"/>
        <v>8425_Activités immobilières_1</v>
      </c>
      <c r="B1987" t="str">
        <f>INDEX(PDC!$F$1:$G$40,MATCH('RP2016'!C1987,PDC!F:F,0),MATCH(PDC!$G$1,PDC!$F$1:$G$1,0))</f>
        <v>Activités immobilières</v>
      </c>
      <c r="C1987" t="s">
        <v>224</v>
      </c>
      <c r="D1987" t="s">
        <v>169</v>
      </c>
      <c r="E1987" t="s">
        <v>199</v>
      </c>
      <c r="F1987" s="58">
        <v>95.972429018261494</v>
      </c>
      <c r="G1987">
        <f t="shared" si="350"/>
        <v>95.972429018261494</v>
      </c>
      <c r="AC1987" t="str">
        <f t="shared" si="344"/>
        <v>0063_Professions intermédiaires administratives de la Fonction Publique_1+2</v>
      </c>
      <c r="AD1987" t="str">
        <f>INDEX(PDC!$I$1:$L$33,MATCH('RP2016'!AF1987,PDC!I:I,0),MATCH(PDC!$K$1,PDC!$I$1:$L$1,0))</f>
        <v>Professions intermédiaires administratives de la Fonction Publique</v>
      </c>
      <c r="AE1987" s="77" t="s">
        <v>238</v>
      </c>
      <c r="AF1987" t="s">
        <v>278</v>
      </c>
      <c r="AG1987" t="s">
        <v>181</v>
      </c>
      <c r="AH1987" s="58">
        <v>25.104494508925601</v>
      </c>
      <c r="AI1987">
        <f t="shared" si="345"/>
        <v>25.104494508925601</v>
      </c>
      <c r="BE1987" t="str">
        <f t="shared" si="346"/>
        <v>0055_GZ_TP2_SEXE2</v>
      </c>
      <c r="BF1987">
        <v>2</v>
      </c>
      <c r="BG1987" t="s">
        <v>200</v>
      </c>
      <c r="BH1987" t="s">
        <v>217</v>
      </c>
      <c r="BI1987" t="s">
        <v>125</v>
      </c>
      <c r="BJ1987" s="61">
        <v>252.38682216767501</v>
      </c>
      <c r="BK1987" s="61">
        <f t="shared" si="347"/>
        <v>252.38682216767501</v>
      </c>
    </row>
    <row r="1988" spans="1:63" x14ac:dyDescent="0.35">
      <c r="A1988" t="str">
        <f t="shared" ref="A1988:A2051" si="351">D1988&amp;"_"&amp;B1988&amp;"_"&amp;E1988</f>
        <v>8425_Activités immobilières_2</v>
      </c>
      <c r="B1988" t="str">
        <f>INDEX(PDC!$F$1:$G$40,MATCH('RP2016'!C1988,PDC!F:F,0),MATCH(PDC!$G$1,PDC!$F$1:$G$1,0))</f>
        <v>Activités immobilières</v>
      </c>
      <c r="C1988" t="s">
        <v>224</v>
      </c>
      <c r="D1988" t="s">
        <v>169</v>
      </c>
      <c r="E1988" t="s">
        <v>200</v>
      </c>
      <c r="F1988" s="58">
        <v>97.544757843118504</v>
      </c>
      <c r="G1988">
        <f t="shared" si="350"/>
        <v>97.544757843118504</v>
      </c>
      <c r="AC1988" t="str">
        <f t="shared" si="344"/>
        <v>0063_Professions intermédiaires administratives et commerciales des entreprises_1+2</v>
      </c>
      <c r="AD1988" t="str">
        <f>INDEX(PDC!$I$1:$L$33,MATCH('RP2016'!AF1988,PDC!I:I,0),MATCH(PDC!$K$1,PDC!$I$1:$L$1,0))</f>
        <v>Professions intermédiaires administratives et commerciales des entreprises</v>
      </c>
      <c r="AE1988" s="77" t="s">
        <v>238</v>
      </c>
      <c r="AF1988" t="s">
        <v>279</v>
      </c>
      <c r="AG1988" t="s">
        <v>181</v>
      </c>
      <c r="AH1988" s="58">
        <v>335.660602223929</v>
      </c>
      <c r="AI1988">
        <f t="shared" si="345"/>
        <v>335.660602223929</v>
      </c>
      <c r="BE1988" t="str">
        <f t="shared" si="346"/>
        <v>0055_HZ_TP1_SEXE2</v>
      </c>
      <c r="BF1988">
        <v>2</v>
      </c>
      <c r="BG1988" t="s">
        <v>199</v>
      </c>
      <c r="BH1988" t="s">
        <v>218</v>
      </c>
      <c r="BI1988" t="s">
        <v>125</v>
      </c>
      <c r="BJ1988" s="61">
        <v>158.29212708113999</v>
      </c>
      <c r="BK1988" s="61">
        <f t="shared" si="347"/>
        <v>158.29212708113999</v>
      </c>
    </row>
    <row r="1989" spans="1:63" x14ac:dyDescent="0.35">
      <c r="A1989" t="str">
        <f t="shared" si="351"/>
        <v>8425_Activités juridiques, comptables, de gestion, d'architecture, d'ingénierie, de contrôle et d'analyses techniques_1</v>
      </c>
      <c r="B1989" t="str">
        <f>INDEX(PDC!$F$1:$G$40,MATCH('RP2016'!C1989,PDC!F:F,0),MATCH(PDC!$G$1,PDC!$F$1:$G$1,0))</f>
        <v>Activités juridiques, comptables, de gestion, d'architecture, d'ingénierie, de contrôle et d'analyses techniques</v>
      </c>
      <c r="C1989" t="s">
        <v>225</v>
      </c>
      <c r="D1989" t="s">
        <v>169</v>
      </c>
      <c r="E1989" t="s">
        <v>199</v>
      </c>
      <c r="F1989" s="58">
        <v>362.16301508868997</v>
      </c>
      <c r="G1989">
        <f t="shared" si="350"/>
        <v>362.16301508868997</v>
      </c>
      <c r="AC1989" t="str">
        <f t="shared" ref="AC1989:AC2052" si="352">AG1989&amp;"_"&amp;AD1989&amp;"_"&amp;AE1989</f>
        <v>0063_Techniciens_1+2</v>
      </c>
      <c r="AD1989" t="str">
        <f>INDEX(PDC!$I$1:$L$33,MATCH('RP2016'!AF1989,PDC!I:I,0),MATCH(PDC!$K$1,PDC!$I$1:$L$1,0))</f>
        <v>Techniciens</v>
      </c>
      <c r="AE1989" s="77" t="s">
        <v>238</v>
      </c>
      <c r="AF1989" t="s">
        <v>280</v>
      </c>
      <c r="AG1989" t="s">
        <v>181</v>
      </c>
      <c r="AH1989" s="58">
        <v>174.73403265811399</v>
      </c>
      <c r="AI1989">
        <f t="shared" ref="AI1989:AI2052" si="353">IF(AH1989&lt;5,"(s)",AH1989)</f>
        <v>174.73403265811399</v>
      </c>
      <c r="BE1989" t="str">
        <f t="shared" ref="BE1989:BE2052" si="354">BI1989&amp;"_"&amp;BH1989&amp;"_TP"&amp;BG1989&amp;"_SEXE"&amp;BF1989</f>
        <v>0055_HZ_TP2_SEXE2</v>
      </c>
      <c r="BF1989">
        <v>2</v>
      </c>
      <c r="BG1989" t="s">
        <v>200</v>
      </c>
      <c r="BH1989" t="s">
        <v>218</v>
      </c>
      <c r="BI1989" t="s">
        <v>125</v>
      </c>
      <c r="BJ1989" s="61">
        <v>52.644734235651697</v>
      </c>
      <c r="BK1989" s="61">
        <f t="shared" ref="BK1989:BK2052" si="355">IF(BJ1989&lt;5,"(s)",BJ1989)</f>
        <v>52.644734235651697</v>
      </c>
    </row>
    <row r="1990" spans="1:63" x14ac:dyDescent="0.35">
      <c r="A1990" t="str">
        <f t="shared" si="351"/>
        <v>8425_Activités juridiques, comptables, de gestion, d'architecture, d'ingénierie, de contrôle et d'analyses techniques_2</v>
      </c>
      <c r="B1990" t="str">
        <f>INDEX(PDC!$F$1:$G$40,MATCH('RP2016'!C1990,PDC!F:F,0),MATCH(PDC!$G$1,PDC!$F$1:$G$1,0))</f>
        <v>Activités juridiques, comptables, de gestion, d'architecture, d'ingénierie, de contrôle et d'analyses techniques</v>
      </c>
      <c r="C1990" t="s">
        <v>225</v>
      </c>
      <c r="D1990" t="s">
        <v>169</v>
      </c>
      <c r="E1990" t="s">
        <v>200</v>
      </c>
      <c r="F1990" s="58">
        <v>345.08199791680801</v>
      </c>
      <c r="G1990">
        <f t="shared" si="350"/>
        <v>345.08199791680801</v>
      </c>
      <c r="AC1990" t="str">
        <f t="shared" si="352"/>
        <v>0063_Contremaîtres, agents de maîtrise_1+2</v>
      </c>
      <c r="AD1990" t="str">
        <f>INDEX(PDC!$I$1:$L$33,MATCH('RP2016'!AF1990,PDC!I:I,0),MATCH(PDC!$K$1,PDC!$I$1:$L$1,0))</f>
        <v>Contremaîtres, agents de maîtrise</v>
      </c>
      <c r="AE1990" s="77" t="s">
        <v>238</v>
      </c>
      <c r="AF1990" t="s">
        <v>281</v>
      </c>
      <c r="AG1990" t="s">
        <v>181</v>
      </c>
      <c r="AH1990" s="58">
        <v>183.85914944880099</v>
      </c>
      <c r="AI1990">
        <f t="shared" si="353"/>
        <v>183.85914944880099</v>
      </c>
      <c r="BE1990" t="str">
        <f t="shared" si="354"/>
        <v>0055_IZ_TP1_SEXE2</v>
      </c>
      <c r="BF1990">
        <v>2</v>
      </c>
      <c r="BG1990" t="s">
        <v>199</v>
      </c>
      <c r="BH1990" t="s">
        <v>219</v>
      </c>
      <c r="BI1990" t="s">
        <v>125</v>
      </c>
      <c r="BJ1990" s="61">
        <v>183.288977682683</v>
      </c>
      <c r="BK1990" s="61">
        <f t="shared" si="355"/>
        <v>183.288977682683</v>
      </c>
    </row>
    <row r="1991" spans="1:63" x14ac:dyDescent="0.35">
      <c r="A1991" t="str">
        <f t="shared" si="351"/>
        <v>8425_Recherche-développement scientifique_1</v>
      </c>
      <c r="B1991" t="str">
        <f>INDEX(PDC!$F$1:$G$40,MATCH('RP2016'!C1991,PDC!F:F,0),MATCH(PDC!$G$1,PDC!$F$1:$G$1,0))</f>
        <v>Recherche-développement scientifique</v>
      </c>
      <c r="C1991" t="s">
        <v>226</v>
      </c>
      <c r="D1991" t="s">
        <v>169</v>
      </c>
      <c r="E1991" t="s">
        <v>199</v>
      </c>
      <c r="F1991" s="58">
        <v>35.347807291535702</v>
      </c>
      <c r="G1991">
        <f t="shared" si="350"/>
        <v>35.347807291535702</v>
      </c>
      <c r="AC1991" t="str">
        <f t="shared" si="352"/>
        <v>0063_Employés civils et agents de service de la Fonction Publique_1+2</v>
      </c>
      <c r="AD1991" t="str">
        <f>INDEX(PDC!$I$1:$L$33,MATCH('RP2016'!AF1991,PDC!I:I,0),MATCH(PDC!$K$1,PDC!$I$1:$L$1,0))</f>
        <v>Employés civils et agents de service de la Fonction Publique</v>
      </c>
      <c r="AE1991" s="77" t="s">
        <v>238</v>
      </c>
      <c r="AF1991" t="s">
        <v>282</v>
      </c>
      <c r="AG1991" t="s">
        <v>181</v>
      </c>
      <c r="AH1991" s="58">
        <v>943.13500091460696</v>
      </c>
      <c r="AI1991">
        <f t="shared" si="353"/>
        <v>943.13500091460696</v>
      </c>
      <c r="BE1991" t="str">
        <f t="shared" si="354"/>
        <v>0055_IZ_TP2_SEXE2</v>
      </c>
      <c r="BF1991">
        <v>2</v>
      </c>
      <c r="BG1991" t="s">
        <v>200</v>
      </c>
      <c r="BH1991" t="s">
        <v>219</v>
      </c>
      <c r="BI1991" t="s">
        <v>125</v>
      </c>
      <c r="BJ1991" s="61">
        <v>94.370124773855196</v>
      </c>
      <c r="BK1991" s="61">
        <f t="shared" si="355"/>
        <v>94.370124773855196</v>
      </c>
    </row>
    <row r="1992" spans="1:63" x14ac:dyDescent="0.35">
      <c r="A1992" t="str">
        <f t="shared" si="351"/>
        <v>8425_Recherche-développement scientifique_2</v>
      </c>
      <c r="B1992" t="str">
        <f>INDEX(PDC!$F$1:$G$40,MATCH('RP2016'!C1992,PDC!F:F,0),MATCH(PDC!$G$1,PDC!$F$1:$G$1,0))</f>
        <v>Recherche-développement scientifique</v>
      </c>
      <c r="C1992" t="s">
        <v>226</v>
      </c>
      <c r="D1992" t="s">
        <v>169</v>
      </c>
      <c r="E1992" t="s">
        <v>200</v>
      </c>
      <c r="F1992" s="58">
        <v>20.624013916991998</v>
      </c>
      <c r="G1992">
        <f t="shared" si="350"/>
        <v>20.624013916991998</v>
      </c>
      <c r="AC1992" t="str">
        <f t="shared" si="352"/>
        <v>0063_Policiers et militaires_1+2</v>
      </c>
      <c r="AD1992" t="str">
        <f>INDEX(PDC!$I$1:$L$33,MATCH('RP2016'!AF1992,PDC!I:I,0),MATCH(PDC!$K$1,PDC!$I$1:$L$1,0))</f>
        <v>Policiers et militaires</v>
      </c>
      <c r="AE1992" s="77" t="s">
        <v>238</v>
      </c>
      <c r="AF1992" t="s">
        <v>283</v>
      </c>
      <c r="AG1992" t="s">
        <v>181</v>
      </c>
      <c r="AH1992" s="58">
        <v>34.719697536280599</v>
      </c>
      <c r="AI1992">
        <f t="shared" si="353"/>
        <v>34.719697536280599</v>
      </c>
      <c r="BE1992" t="str">
        <f t="shared" si="354"/>
        <v>0055_JZ_TP1_SEXE2</v>
      </c>
      <c r="BF1992">
        <v>2</v>
      </c>
      <c r="BG1992" t="s">
        <v>199</v>
      </c>
      <c r="BH1992" t="s">
        <v>319</v>
      </c>
      <c r="BI1992" t="s">
        <v>125</v>
      </c>
      <c r="BJ1992" s="61">
        <v>21.845640291474702</v>
      </c>
      <c r="BK1992" s="61">
        <f t="shared" si="355"/>
        <v>21.845640291474702</v>
      </c>
    </row>
    <row r="1993" spans="1:63" x14ac:dyDescent="0.35">
      <c r="A1993" t="str">
        <f t="shared" si="351"/>
        <v>8425_Autres activités spécialisées, scientifiques et techniques_1</v>
      </c>
      <c r="B1993" t="str">
        <f>INDEX(PDC!$F$1:$G$40,MATCH('RP2016'!C1993,PDC!F:F,0),MATCH(PDC!$G$1,PDC!$F$1:$G$1,0))</f>
        <v>Autres activités spécialisées, scientifiques et techniques</v>
      </c>
      <c r="C1993" t="s">
        <v>227</v>
      </c>
      <c r="D1993" t="s">
        <v>169</v>
      </c>
      <c r="E1993" t="s">
        <v>199</v>
      </c>
      <c r="F1993" s="58">
        <v>42.599398084532602</v>
      </c>
      <c r="G1993">
        <f t="shared" si="350"/>
        <v>42.599398084532602</v>
      </c>
      <c r="AC1993" t="str">
        <f t="shared" si="352"/>
        <v>0063_Employés administratifs d'entreprise_1+2</v>
      </c>
      <c r="AD1993" t="str">
        <f>INDEX(PDC!$I$1:$L$33,MATCH('RP2016'!AF1993,PDC!I:I,0),MATCH(PDC!$K$1,PDC!$I$1:$L$1,0))</f>
        <v>Employés administratifs d'entreprise</v>
      </c>
      <c r="AE1993" s="77" t="s">
        <v>238</v>
      </c>
      <c r="AF1993" t="s">
        <v>284</v>
      </c>
      <c r="AG1993" t="s">
        <v>181</v>
      </c>
      <c r="AH1993" s="58">
        <v>454.09272296236702</v>
      </c>
      <c r="AI1993">
        <f t="shared" si="353"/>
        <v>454.09272296236702</v>
      </c>
      <c r="BE1993" t="str">
        <f t="shared" si="354"/>
        <v>0055_JZ_TP2_SEXE2</v>
      </c>
      <c r="BF1993">
        <v>2</v>
      </c>
      <c r="BG1993" t="s">
        <v>200</v>
      </c>
      <c r="BH1993" t="s">
        <v>319</v>
      </c>
      <c r="BI1993" t="s">
        <v>125</v>
      </c>
      <c r="BJ1993" s="61">
        <v>12.5609645179422</v>
      </c>
      <c r="BK1993" s="61">
        <f t="shared" si="355"/>
        <v>12.5609645179422</v>
      </c>
    </row>
    <row r="1994" spans="1:63" x14ac:dyDescent="0.35">
      <c r="A1994" t="str">
        <f t="shared" si="351"/>
        <v>8425_Autres activités spécialisées, scientifiques et techniques_2</v>
      </c>
      <c r="B1994" t="str">
        <f>INDEX(PDC!$F$1:$G$40,MATCH('RP2016'!C1994,PDC!F:F,0),MATCH(PDC!$G$1,PDC!$F$1:$G$1,0))</f>
        <v>Autres activités spécialisées, scientifiques et techniques</v>
      </c>
      <c r="C1994" t="s">
        <v>227</v>
      </c>
      <c r="D1994" t="s">
        <v>169</v>
      </c>
      <c r="E1994" t="s">
        <v>200</v>
      </c>
      <c r="F1994" s="58">
        <v>21.268327899703099</v>
      </c>
      <c r="G1994">
        <f t="shared" si="350"/>
        <v>21.268327899703099</v>
      </c>
      <c r="AC1994" t="str">
        <f t="shared" si="352"/>
        <v>0063_Employés de commerce_1+2</v>
      </c>
      <c r="AD1994" t="str">
        <f>INDEX(PDC!$I$1:$L$33,MATCH('RP2016'!AF1994,PDC!I:I,0),MATCH(PDC!$K$1,PDC!$I$1:$L$1,0))</f>
        <v>Employés de commerce</v>
      </c>
      <c r="AE1994" s="77" t="s">
        <v>238</v>
      </c>
      <c r="AF1994" t="s">
        <v>285</v>
      </c>
      <c r="AG1994" t="s">
        <v>181</v>
      </c>
      <c r="AH1994" s="58">
        <v>398.69230650373999</v>
      </c>
      <c r="AI1994">
        <f t="shared" si="353"/>
        <v>398.69230650373999</v>
      </c>
      <c r="BE1994" t="str">
        <f t="shared" si="354"/>
        <v>0055_KZ_TP1_SEXE2</v>
      </c>
      <c r="BF1994">
        <v>2</v>
      </c>
      <c r="BG1994" t="s">
        <v>199</v>
      </c>
      <c r="BH1994" t="s">
        <v>223</v>
      </c>
      <c r="BI1994" t="s">
        <v>125</v>
      </c>
      <c r="BJ1994" s="61">
        <v>132.510718063913</v>
      </c>
      <c r="BK1994" s="61">
        <f t="shared" si="355"/>
        <v>132.510718063913</v>
      </c>
    </row>
    <row r="1995" spans="1:63" x14ac:dyDescent="0.35">
      <c r="A1995" t="str">
        <f t="shared" si="351"/>
        <v>8425_Activités de services administratifs et de soutien_1</v>
      </c>
      <c r="B1995" t="str">
        <f>INDEX(PDC!$F$1:$G$40,MATCH('RP2016'!C1995,PDC!F:F,0),MATCH(PDC!$G$1,PDC!$F$1:$G$1,0))</f>
        <v>Activités de services administratifs et de soutien</v>
      </c>
      <c r="C1995" t="s">
        <v>228</v>
      </c>
      <c r="D1995" t="s">
        <v>169</v>
      </c>
      <c r="E1995" t="s">
        <v>199</v>
      </c>
      <c r="F1995" s="58">
        <v>1057.1214072319999</v>
      </c>
      <c r="G1995">
        <f t="shared" si="350"/>
        <v>1057.1214072319999</v>
      </c>
      <c r="AC1995" t="str">
        <f t="shared" si="352"/>
        <v>0063_Personnels des services directs aux particuliers_1+2</v>
      </c>
      <c r="AD1995" t="str">
        <f>INDEX(PDC!$I$1:$L$33,MATCH('RP2016'!AF1995,PDC!I:I,0),MATCH(PDC!$K$1,PDC!$I$1:$L$1,0))</f>
        <v>Personnels des services directs aux particuliers</v>
      </c>
      <c r="AE1995" s="77" t="s">
        <v>238</v>
      </c>
      <c r="AF1995" t="s">
        <v>286</v>
      </c>
      <c r="AG1995" t="s">
        <v>181</v>
      </c>
      <c r="AH1995" s="58">
        <v>820.98795315725602</v>
      </c>
      <c r="AI1995">
        <f t="shared" si="353"/>
        <v>820.98795315725602</v>
      </c>
      <c r="BE1995" t="str">
        <f t="shared" si="354"/>
        <v>0055_KZ_TP2_SEXE2</v>
      </c>
      <c r="BF1995">
        <v>2</v>
      </c>
      <c r="BG1995" t="s">
        <v>200</v>
      </c>
      <c r="BH1995" t="s">
        <v>223</v>
      </c>
      <c r="BI1995" t="s">
        <v>125</v>
      </c>
      <c r="BJ1995" s="61">
        <v>38.116498862983804</v>
      </c>
      <c r="BK1995" s="61">
        <f t="shared" si="355"/>
        <v>38.116498862983804</v>
      </c>
    </row>
    <row r="1996" spans="1:63" x14ac:dyDescent="0.35">
      <c r="A1996" t="str">
        <f t="shared" si="351"/>
        <v>8425_Activités de services administratifs et de soutien_2</v>
      </c>
      <c r="B1996" t="str">
        <f>INDEX(PDC!$F$1:$G$40,MATCH('RP2016'!C1996,PDC!F:F,0),MATCH(PDC!$G$1,PDC!$F$1:$G$1,0))</f>
        <v>Activités de services administratifs et de soutien</v>
      </c>
      <c r="C1996" t="s">
        <v>228</v>
      </c>
      <c r="D1996" t="s">
        <v>169</v>
      </c>
      <c r="E1996" t="s">
        <v>200</v>
      </c>
      <c r="F1996" s="58">
        <v>866.74054083576596</v>
      </c>
      <c r="G1996">
        <f t="shared" si="350"/>
        <v>866.74054083576596</v>
      </c>
      <c r="AC1996" t="str">
        <f t="shared" si="352"/>
        <v>0063_Ouvriers qualifiés de type industriel_1+2</v>
      </c>
      <c r="AD1996" t="str">
        <f>INDEX(PDC!$I$1:$L$33,MATCH('RP2016'!AF1996,PDC!I:I,0),MATCH(PDC!$K$1,PDC!$I$1:$L$1,0))</f>
        <v>Ouvriers qualifiés de type industriel</v>
      </c>
      <c r="AE1996" s="77" t="s">
        <v>238</v>
      </c>
      <c r="AF1996" t="s">
        <v>287</v>
      </c>
      <c r="AG1996" t="s">
        <v>181</v>
      </c>
      <c r="AH1996" s="58">
        <v>608.50747539299005</v>
      </c>
      <c r="AI1996">
        <f t="shared" si="353"/>
        <v>608.50747539299005</v>
      </c>
      <c r="BE1996" t="str">
        <f t="shared" si="354"/>
        <v>0055_LZ_TP1_SEXE2</v>
      </c>
      <c r="BF1996">
        <v>2</v>
      </c>
      <c r="BG1996" t="s">
        <v>199</v>
      </c>
      <c r="BH1996" t="s">
        <v>224</v>
      </c>
      <c r="BI1996" t="s">
        <v>125</v>
      </c>
      <c r="BJ1996" s="61">
        <v>30.501459963814501</v>
      </c>
      <c r="BK1996" s="61">
        <f t="shared" si="355"/>
        <v>30.501459963814501</v>
      </c>
    </row>
    <row r="1997" spans="1:63" x14ac:dyDescent="0.35">
      <c r="A1997" t="str">
        <f t="shared" si="351"/>
        <v>8425_Administration publique_1</v>
      </c>
      <c r="B1997" t="str">
        <f>INDEX(PDC!$F$1:$G$40,MATCH('RP2016'!C1997,PDC!F:F,0),MATCH(PDC!$G$1,PDC!$F$1:$G$1,0))</f>
        <v>Administration publique</v>
      </c>
      <c r="C1997" t="s">
        <v>229</v>
      </c>
      <c r="D1997" t="s">
        <v>169</v>
      </c>
      <c r="E1997" t="s">
        <v>199</v>
      </c>
      <c r="F1997" s="58">
        <v>115.65419350293701</v>
      </c>
      <c r="G1997">
        <f t="shared" si="350"/>
        <v>115.65419350293701</v>
      </c>
      <c r="AC1997" t="str">
        <f t="shared" si="352"/>
        <v>0063_Ouvriers qualifiés de type artisanal_1+2</v>
      </c>
      <c r="AD1997" t="str">
        <f>INDEX(PDC!$I$1:$L$33,MATCH('RP2016'!AF1997,PDC!I:I,0),MATCH(PDC!$K$1,PDC!$I$1:$L$1,0))</f>
        <v>Ouvriers qualifiés de type artisanal</v>
      </c>
      <c r="AE1997" s="77" t="s">
        <v>238</v>
      </c>
      <c r="AF1997" t="s">
        <v>107</v>
      </c>
      <c r="AG1997" t="s">
        <v>181</v>
      </c>
      <c r="AH1997" s="58">
        <v>645.68156251588903</v>
      </c>
      <c r="AI1997">
        <f t="shared" si="353"/>
        <v>645.68156251588903</v>
      </c>
      <c r="BE1997" t="str">
        <f t="shared" si="354"/>
        <v>0055_LZ_TP2_SEXE2</v>
      </c>
      <c r="BF1997">
        <v>2</v>
      </c>
      <c r="BG1997" t="s">
        <v>200</v>
      </c>
      <c r="BH1997" t="s">
        <v>224</v>
      </c>
      <c r="BI1997" t="s">
        <v>125</v>
      </c>
      <c r="BJ1997" s="61">
        <v>14.1045323446577</v>
      </c>
      <c r="BK1997" s="61">
        <f t="shared" si="355"/>
        <v>14.1045323446577</v>
      </c>
    </row>
    <row r="1998" spans="1:63" x14ac:dyDescent="0.35">
      <c r="A1998" t="str">
        <f t="shared" si="351"/>
        <v>8425_Administration publique_2</v>
      </c>
      <c r="B1998" t="str">
        <f>INDEX(PDC!$F$1:$G$40,MATCH('RP2016'!C1998,PDC!F:F,0),MATCH(PDC!$G$1,PDC!$F$1:$G$1,0))</f>
        <v>Administration publique</v>
      </c>
      <c r="C1998" t="s">
        <v>229</v>
      </c>
      <c r="D1998" t="s">
        <v>169</v>
      </c>
      <c r="E1998" t="s">
        <v>200</v>
      </c>
      <c r="F1998" s="58">
        <v>209.82864203415801</v>
      </c>
      <c r="G1998">
        <f t="shared" si="350"/>
        <v>209.82864203415801</v>
      </c>
      <c r="AC1998" t="str">
        <f t="shared" si="352"/>
        <v>0063_Chauffeurs_1+2</v>
      </c>
      <c r="AD1998" t="str">
        <f>INDEX(PDC!$I$1:$L$33,MATCH('RP2016'!AF1998,PDC!I:I,0),MATCH(PDC!$K$1,PDC!$I$1:$L$1,0))</f>
        <v>Chauffeurs</v>
      </c>
      <c r="AE1998" s="77" t="s">
        <v>238</v>
      </c>
      <c r="AF1998" t="s">
        <v>288</v>
      </c>
      <c r="AG1998" t="s">
        <v>181</v>
      </c>
      <c r="AH1998" s="58">
        <v>310.09905836631202</v>
      </c>
      <c r="AI1998">
        <f t="shared" si="353"/>
        <v>310.09905836631202</v>
      </c>
      <c r="BE1998" t="str">
        <f t="shared" si="354"/>
        <v>0055_MN_TP1_SEXE2</v>
      </c>
      <c r="BF1998">
        <v>2</v>
      </c>
      <c r="BG1998" t="s">
        <v>199</v>
      </c>
      <c r="BH1998" t="s">
        <v>320</v>
      </c>
      <c r="BI1998" t="s">
        <v>125</v>
      </c>
      <c r="BJ1998" s="61">
        <v>781.25953391430699</v>
      </c>
      <c r="BK1998" s="61">
        <f t="shared" si="355"/>
        <v>781.25953391430699</v>
      </c>
    </row>
    <row r="1999" spans="1:63" x14ac:dyDescent="0.35">
      <c r="A1999" t="str">
        <f t="shared" si="351"/>
        <v>8425_Enseignement_1</v>
      </c>
      <c r="B1999" t="str">
        <f>INDEX(PDC!$F$1:$G$40,MATCH('RP2016'!C1999,PDC!F:F,0),MATCH(PDC!$G$1,PDC!$F$1:$G$1,0))</f>
        <v>Enseignement</v>
      </c>
      <c r="C1999" t="s">
        <v>230</v>
      </c>
      <c r="D1999" t="s">
        <v>169</v>
      </c>
      <c r="E1999" t="s">
        <v>199</v>
      </c>
      <c r="F1999" s="58">
        <v>92.508367782183299</v>
      </c>
      <c r="G1999">
        <f t="shared" si="350"/>
        <v>92.508367782183299</v>
      </c>
      <c r="AC1999" t="str">
        <f t="shared" si="352"/>
        <v>0063_Ouvriers qualifiés de la manutention, du magasinage et du transport_1+2</v>
      </c>
      <c r="AD1999" t="str">
        <f>INDEX(PDC!$I$1:$L$33,MATCH('RP2016'!AF1999,PDC!I:I,0),MATCH(PDC!$K$1,PDC!$I$1:$L$1,0))</f>
        <v>Ouvriers qualifiés de la manutention, du magasinage et du transport</v>
      </c>
      <c r="AE1999" s="77" t="s">
        <v>238</v>
      </c>
      <c r="AF1999" t="s">
        <v>289</v>
      </c>
      <c r="AG1999" t="s">
        <v>181</v>
      </c>
      <c r="AH1999" s="58">
        <v>76.733333523258096</v>
      </c>
      <c r="AI1999">
        <f t="shared" si="353"/>
        <v>76.733333523258096</v>
      </c>
      <c r="BE1999" t="str">
        <f t="shared" si="354"/>
        <v>0055_MN_TP2_SEXE2</v>
      </c>
      <c r="BF1999">
        <v>2</v>
      </c>
      <c r="BG1999" t="s">
        <v>200</v>
      </c>
      <c r="BH1999" t="s">
        <v>320</v>
      </c>
      <c r="BI1999" t="s">
        <v>125</v>
      </c>
      <c r="BJ1999" s="61">
        <v>217.73820382460701</v>
      </c>
      <c r="BK1999" s="61">
        <f t="shared" si="355"/>
        <v>217.73820382460701</v>
      </c>
    </row>
    <row r="2000" spans="1:63" x14ac:dyDescent="0.35">
      <c r="A2000" t="str">
        <f t="shared" si="351"/>
        <v>8425_Enseignement_2</v>
      </c>
      <c r="B2000" t="str">
        <f>INDEX(PDC!$F$1:$G$40,MATCH('RP2016'!C2000,PDC!F:F,0),MATCH(PDC!$G$1,PDC!$F$1:$G$1,0))</f>
        <v>Enseignement</v>
      </c>
      <c r="C2000" t="s">
        <v>230</v>
      </c>
      <c r="D2000" t="s">
        <v>169</v>
      </c>
      <c r="E2000" t="s">
        <v>200</v>
      </c>
      <c r="F2000" s="58">
        <v>255.14620509175501</v>
      </c>
      <c r="G2000">
        <f t="shared" si="350"/>
        <v>255.14620509175501</v>
      </c>
      <c r="AC2000" t="str">
        <f t="shared" si="352"/>
        <v>0063_Ouvriers non qualifiés de type industriel_1+2</v>
      </c>
      <c r="AD2000" t="str">
        <f>INDEX(PDC!$I$1:$L$33,MATCH('RP2016'!AF2000,PDC!I:I,0),MATCH(PDC!$K$1,PDC!$I$1:$L$1,0))</f>
        <v>Ouvriers non qualifiés de type industriel</v>
      </c>
      <c r="AE2000" s="77" t="s">
        <v>238</v>
      </c>
      <c r="AF2000" t="s">
        <v>290</v>
      </c>
      <c r="AG2000" t="s">
        <v>181</v>
      </c>
      <c r="AH2000" s="58">
        <v>543.15738616774104</v>
      </c>
      <c r="AI2000">
        <f t="shared" si="353"/>
        <v>543.15738616774104</v>
      </c>
      <c r="BE2000" t="str">
        <f t="shared" si="354"/>
        <v>0055_OQ_TP1_SEXE2</v>
      </c>
      <c r="BF2000">
        <v>2</v>
      </c>
      <c r="BG2000" t="s">
        <v>199</v>
      </c>
      <c r="BH2000" t="s">
        <v>321</v>
      </c>
      <c r="BI2000" t="s">
        <v>125</v>
      </c>
      <c r="BJ2000" s="61">
        <v>1034.6044820360901</v>
      </c>
      <c r="BK2000" s="61">
        <f t="shared" si="355"/>
        <v>1034.6044820360901</v>
      </c>
    </row>
    <row r="2001" spans="1:63" x14ac:dyDescent="0.35">
      <c r="A2001" t="str">
        <f t="shared" si="351"/>
        <v>8425_Activités pour la santé humaine_1</v>
      </c>
      <c r="B2001" t="str">
        <f>INDEX(PDC!$F$1:$G$40,MATCH('RP2016'!C2001,PDC!F:F,0),MATCH(PDC!$G$1,PDC!$F$1:$G$1,0))</f>
        <v>Activités pour la santé humaine</v>
      </c>
      <c r="C2001" t="s">
        <v>231</v>
      </c>
      <c r="D2001" t="s">
        <v>169</v>
      </c>
      <c r="E2001" t="s">
        <v>199</v>
      </c>
      <c r="F2001" s="58">
        <v>67.988417070184994</v>
      </c>
      <c r="G2001">
        <f t="shared" si="350"/>
        <v>67.988417070184994</v>
      </c>
      <c r="AC2001" t="str">
        <f t="shared" si="352"/>
        <v>0063_Ouvriers non qualifiés de type artisanal_1+2</v>
      </c>
      <c r="AD2001" t="str">
        <f>INDEX(PDC!$I$1:$L$33,MATCH('RP2016'!AF2001,PDC!I:I,0),MATCH(PDC!$K$1,PDC!$I$1:$L$1,0))</f>
        <v>Ouvriers non qualifiés de type artisanal</v>
      </c>
      <c r="AE2001" s="77" t="s">
        <v>238</v>
      </c>
      <c r="AF2001" t="s">
        <v>291</v>
      </c>
      <c r="AG2001" t="s">
        <v>181</v>
      </c>
      <c r="AH2001" s="58">
        <v>422.54783665886299</v>
      </c>
      <c r="AI2001">
        <f t="shared" si="353"/>
        <v>422.54783665886299</v>
      </c>
      <c r="BE2001" t="str">
        <f t="shared" si="354"/>
        <v>0055_OQ_TP2_SEXE2</v>
      </c>
      <c r="BF2001">
        <v>2</v>
      </c>
      <c r="BG2001" t="s">
        <v>200</v>
      </c>
      <c r="BH2001" t="s">
        <v>321</v>
      </c>
      <c r="BI2001" t="s">
        <v>125</v>
      </c>
      <c r="BJ2001" s="61">
        <v>966.51178189877896</v>
      </c>
      <c r="BK2001" s="61">
        <f t="shared" si="355"/>
        <v>966.51178189877896</v>
      </c>
    </row>
    <row r="2002" spans="1:63" x14ac:dyDescent="0.35">
      <c r="A2002" t="str">
        <f t="shared" si="351"/>
        <v>8425_Activités pour la santé humaine_2</v>
      </c>
      <c r="B2002" t="str">
        <f>INDEX(PDC!$F$1:$G$40,MATCH('RP2016'!C2002,PDC!F:F,0),MATCH(PDC!$G$1,PDC!$F$1:$G$1,0))</f>
        <v>Activités pour la santé humaine</v>
      </c>
      <c r="C2002" t="s">
        <v>231</v>
      </c>
      <c r="D2002" t="s">
        <v>169</v>
      </c>
      <c r="E2002" t="s">
        <v>200</v>
      </c>
      <c r="F2002" s="58">
        <v>293.42661178444899</v>
      </c>
      <c r="G2002">
        <f t="shared" si="350"/>
        <v>293.42661178444899</v>
      </c>
      <c r="AC2002" t="str">
        <f t="shared" si="352"/>
        <v>0063_Ouvriers agricoles_1+2</v>
      </c>
      <c r="AD2002" t="str">
        <f>INDEX(PDC!$I$1:$L$33,MATCH('RP2016'!AF2002,PDC!I:I,0),MATCH(PDC!$K$1,PDC!$I$1:$L$1,0))</f>
        <v>Ouvriers agricoles</v>
      </c>
      <c r="AE2002" s="77" t="s">
        <v>238</v>
      </c>
      <c r="AF2002" t="s">
        <v>109</v>
      </c>
      <c r="AG2002" t="s">
        <v>181</v>
      </c>
      <c r="AH2002" s="58">
        <v>215.978407374032</v>
      </c>
      <c r="AI2002">
        <f t="shared" si="353"/>
        <v>215.978407374032</v>
      </c>
      <c r="BE2002" t="str">
        <f t="shared" si="354"/>
        <v>0055_RU_TP1_SEXE2</v>
      </c>
      <c r="BF2002">
        <v>2</v>
      </c>
      <c r="BG2002" t="s">
        <v>199</v>
      </c>
      <c r="BH2002" t="s">
        <v>322</v>
      </c>
      <c r="BI2002" t="s">
        <v>125</v>
      </c>
      <c r="BJ2002" s="61">
        <v>141.89747495017099</v>
      </c>
      <c r="BK2002" s="61">
        <f t="shared" si="355"/>
        <v>141.89747495017099</v>
      </c>
    </row>
    <row r="2003" spans="1:63" x14ac:dyDescent="0.35">
      <c r="A2003" t="str">
        <f t="shared" si="351"/>
        <v>8425_Hébergement médico-social et social et action sociale sans hébergement_1</v>
      </c>
      <c r="B2003" t="str">
        <f>INDEX(PDC!$F$1:$G$40,MATCH('RP2016'!C2003,PDC!F:F,0),MATCH(PDC!$G$1,PDC!$F$1:$G$1,0))</f>
        <v>Hébergement médico-social et social et action sociale sans hébergement</v>
      </c>
      <c r="C2003" t="s">
        <v>232</v>
      </c>
      <c r="D2003" t="s">
        <v>169</v>
      </c>
      <c r="E2003" t="s">
        <v>199</v>
      </c>
      <c r="F2003" s="58">
        <v>199.90680890616301</v>
      </c>
      <c r="G2003">
        <f t="shared" si="350"/>
        <v>199.90680890616301</v>
      </c>
      <c r="AC2003" t="str">
        <f t="shared" si="352"/>
        <v>0064_Professions libérales*_1+2</v>
      </c>
      <c r="AD2003" t="str">
        <f>INDEX(PDC!$I$1:$L$33,MATCH('RP2016'!AF2003,PDC!I:I,0),MATCH(PDC!$K$1,PDC!$I$1:$L$1,0))</f>
        <v>Professions libérales*</v>
      </c>
      <c r="AE2003" s="77" t="s">
        <v>238</v>
      </c>
      <c r="AF2003" t="s">
        <v>273</v>
      </c>
      <c r="AG2003" t="s">
        <v>185</v>
      </c>
      <c r="AH2003" s="58">
        <v>5.0934579439252303</v>
      </c>
      <c r="AI2003">
        <f t="shared" si="353"/>
        <v>5.0934579439252303</v>
      </c>
      <c r="BE2003" t="str">
        <f t="shared" si="354"/>
        <v>0055_RU_TP2_SEXE2</v>
      </c>
      <c r="BF2003">
        <v>2</v>
      </c>
      <c r="BG2003" t="s">
        <v>200</v>
      </c>
      <c r="BH2003" t="s">
        <v>322</v>
      </c>
      <c r="BI2003" t="s">
        <v>125</v>
      </c>
      <c r="BJ2003" s="61">
        <v>282.70444746514897</v>
      </c>
      <c r="BK2003" s="61">
        <f t="shared" si="355"/>
        <v>282.70444746514897</v>
      </c>
    </row>
    <row r="2004" spans="1:63" x14ac:dyDescent="0.35">
      <c r="A2004" t="str">
        <f t="shared" si="351"/>
        <v>8425_Hébergement médico-social et social et action sociale sans hébergement_2</v>
      </c>
      <c r="B2004" t="str">
        <f>INDEX(PDC!$F$1:$G$40,MATCH('RP2016'!C2004,PDC!F:F,0),MATCH(PDC!$G$1,PDC!$F$1:$G$1,0))</f>
        <v>Hébergement médico-social et social et action sociale sans hébergement</v>
      </c>
      <c r="C2004" t="s">
        <v>232</v>
      </c>
      <c r="D2004" t="s">
        <v>169</v>
      </c>
      <c r="E2004" t="s">
        <v>200</v>
      </c>
      <c r="F2004" s="58">
        <v>862.568149137609</v>
      </c>
      <c r="G2004">
        <f t="shared" si="350"/>
        <v>862.568149137609</v>
      </c>
      <c r="AC2004" t="str">
        <f t="shared" si="352"/>
        <v>0064_Cadres de la fonction publique_1+2</v>
      </c>
      <c r="AD2004" t="str">
        <f>INDEX(PDC!$I$1:$L$33,MATCH('RP2016'!AF2004,PDC!I:I,0),MATCH(PDC!$K$1,PDC!$I$1:$L$1,0))</f>
        <v>Cadres de la fonction publique</v>
      </c>
      <c r="AE2004" s="77" t="s">
        <v>238</v>
      </c>
      <c r="AF2004" t="s">
        <v>274</v>
      </c>
      <c r="AG2004" t="s">
        <v>185</v>
      </c>
      <c r="AH2004" s="58">
        <v>25.6728679091907</v>
      </c>
      <c r="AI2004">
        <f t="shared" si="353"/>
        <v>25.6728679091907</v>
      </c>
      <c r="BE2004" t="str">
        <f t="shared" si="354"/>
        <v>0059_AZ_TP1_SEXE2</v>
      </c>
      <c r="BF2004">
        <v>2</v>
      </c>
      <c r="BG2004" t="s">
        <v>199</v>
      </c>
      <c r="BH2004" t="s">
        <v>198</v>
      </c>
      <c r="BI2004" t="s">
        <v>161</v>
      </c>
      <c r="BJ2004" s="61">
        <v>68.870779752854801</v>
      </c>
      <c r="BK2004" s="61">
        <f t="shared" si="355"/>
        <v>68.870779752854801</v>
      </c>
    </row>
    <row r="2005" spans="1:63" x14ac:dyDescent="0.35">
      <c r="A2005" t="str">
        <f t="shared" si="351"/>
        <v>8425_Arts, spectacles et activités récréatives_1</v>
      </c>
      <c r="B2005" t="str">
        <f>INDEX(PDC!$F$1:$G$40,MATCH('RP2016'!C2005,PDC!F:F,0),MATCH(PDC!$G$1,PDC!$F$1:$G$1,0))</f>
        <v>Arts, spectacles et activités récréatives</v>
      </c>
      <c r="C2005" t="s">
        <v>233</v>
      </c>
      <c r="D2005" t="s">
        <v>169</v>
      </c>
      <c r="E2005" t="s">
        <v>199</v>
      </c>
      <c r="F2005" s="58">
        <v>59.6839082439432</v>
      </c>
      <c r="G2005">
        <f t="shared" si="350"/>
        <v>59.6839082439432</v>
      </c>
      <c r="AC2005" t="str">
        <f t="shared" si="352"/>
        <v>0064_Professeurs, professions scientifiques_1+2</v>
      </c>
      <c r="AD2005" t="str">
        <f>INDEX(PDC!$I$1:$L$33,MATCH('RP2016'!AF2005,PDC!I:I,0),MATCH(PDC!$K$1,PDC!$I$1:$L$1,0))</f>
        <v>Professeurs, professions scientifiques</v>
      </c>
      <c r="AE2005" s="77" t="s">
        <v>238</v>
      </c>
      <c r="AF2005" t="s">
        <v>275</v>
      </c>
      <c r="AG2005" t="s">
        <v>185</v>
      </c>
      <c r="AH2005" s="58">
        <v>30.218834159853401</v>
      </c>
      <c r="AI2005">
        <f t="shared" si="353"/>
        <v>30.218834159853401</v>
      </c>
      <c r="BE2005" t="str">
        <f t="shared" si="354"/>
        <v>0059_AZ_TP2_SEXE2</v>
      </c>
      <c r="BF2005">
        <v>2</v>
      </c>
      <c r="BG2005" t="s">
        <v>200</v>
      </c>
      <c r="BH2005" t="s">
        <v>198</v>
      </c>
      <c r="BI2005" t="s">
        <v>161</v>
      </c>
      <c r="BJ2005" s="61">
        <v>31.449183581183298</v>
      </c>
      <c r="BK2005" s="61">
        <f t="shared" si="355"/>
        <v>31.449183581183298</v>
      </c>
    </row>
    <row r="2006" spans="1:63" x14ac:dyDescent="0.35">
      <c r="A2006" t="str">
        <f t="shared" si="351"/>
        <v>8425_Arts, spectacles et activités récréatives_2</v>
      </c>
      <c r="B2006" t="str">
        <f>INDEX(PDC!$F$1:$G$40,MATCH('RP2016'!C2006,PDC!F:F,0),MATCH(PDC!$G$1,PDC!$F$1:$G$1,0))</f>
        <v>Arts, spectacles et activités récréatives</v>
      </c>
      <c r="C2006" t="s">
        <v>233</v>
      </c>
      <c r="D2006" t="s">
        <v>169</v>
      </c>
      <c r="E2006" t="s">
        <v>200</v>
      </c>
      <c r="F2006" s="58">
        <v>53.742217174551598</v>
      </c>
      <c r="G2006">
        <f t="shared" si="350"/>
        <v>53.742217174551598</v>
      </c>
      <c r="AC2006" t="str">
        <f t="shared" si="352"/>
        <v>0064_Professions de l'information, des arts et des spectacles_1+2</v>
      </c>
      <c r="AD2006" t="str">
        <f>INDEX(PDC!$I$1:$L$33,MATCH('RP2016'!AF2006,PDC!I:I,0),MATCH(PDC!$K$1,PDC!$I$1:$L$1,0))</f>
        <v>Professions de l'information, des arts et des spectacles</v>
      </c>
      <c r="AE2006" s="77" t="s">
        <v>238</v>
      </c>
      <c r="AF2006" t="s">
        <v>276</v>
      </c>
      <c r="AG2006" t="s">
        <v>185</v>
      </c>
      <c r="AH2006" s="58">
        <v>55.461736499680299</v>
      </c>
      <c r="AI2006">
        <f t="shared" si="353"/>
        <v>55.461736499680299</v>
      </c>
      <c r="BE2006" t="str">
        <f t="shared" si="354"/>
        <v>0059_C1_TP1_SEXE2</v>
      </c>
      <c r="BF2006">
        <v>2</v>
      </c>
      <c r="BG2006" t="s">
        <v>199</v>
      </c>
      <c r="BH2006" t="s">
        <v>314</v>
      </c>
      <c r="BI2006" t="s">
        <v>161</v>
      </c>
      <c r="BJ2006" s="61">
        <v>400.95663153600799</v>
      </c>
      <c r="BK2006" s="61">
        <f t="shared" si="355"/>
        <v>400.95663153600799</v>
      </c>
    </row>
    <row r="2007" spans="1:63" x14ac:dyDescent="0.35">
      <c r="A2007" t="str">
        <f t="shared" si="351"/>
        <v>8425_Autres activités de services _1</v>
      </c>
      <c r="B2007" t="str">
        <f>INDEX(PDC!$F$1:$G$40,MATCH('RP2016'!C2007,PDC!F:F,0),MATCH(PDC!$G$1,PDC!$F$1:$G$1,0))</f>
        <v xml:space="preserve">Autres activités de services </v>
      </c>
      <c r="C2007" t="s">
        <v>234</v>
      </c>
      <c r="D2007" t="s">
        <v>169</v>
      </c>
      <c r="E2007" t="s">
        <v>199</v>
      </c>
      <c r="F2007" s="58">
        <v>79.628393044414906</v>
      </c>
      <c r="G2007">
        <f t="shared" si="350"/>
        <v>79.628393044414906</v>
      </c>
      <c r="AC2007" t="str">
        <f t="shared" si="352"/>
        <v>0064_Cadres administratifs et commerciaux d'entreprise_1+2</v>
      </c>
      <c r="AD2007" t="str">
        <f>INDEX(PDC!$I$1:$L$33,MATCH('RP2016'!AF2007,PDC!I:I,0),MATCH(PDC!$K$1,PDC!$I$1:$L$1,0))</f>
        <v>Cadres administratifs et commerciaux d'entreprise</v>
      </c>
      <c r="AE2007" s="77" t="s">
        <v>238</v>
      </c>
      <c r="AF2007" t="s">
        <v>277</v>
      </c>
      <c r="AG2007" t="s">
        <v>185</v>
      </c>
      <c r="AH2007" s="58">
        <v>182.62692567759601</v>
      </c>
      <c r="AI2007">
        <f t="shared" si="353"/>
        <v>182.62692567759601</v>
      </c>
      <c r="BE2007" t="str">
        <f t="shared" si="354"/>
        <v>0059_C1_TP2_SEXE2</v>
      </c>
      <c r="BF2007">
        <v>2</v>
      </c>
      <c r="BG2007" t="s">
        <v>200</v>
      </c>
      <c r="BH2007" t="s">
        <v>314</v>
      </c>
      <c r="BI2007" t="s">
        <v>161</v>
      </c>
      <c r="BJ2007" s="61">
        <v>41.573872896165199</v>
      </c>
      <c r="BK2007" s="61">
        <f t="shared" si="355"/>
        <v>41.573872896165199</v>
      </c>
    </row>
    <row r="2008" spans="1:63" x14ac:dyDescent="0.35">
      <c r="A2008" t="str">
        <f t="shared" si="351"/>
        <v>8425_Autres activités de services _2</v>
      </c>
      <c r="B2008" t="str">
        <f>INDEX(PDC!$F$1:$G$40,MATCH('RP2016'!C2008,PDC!F:F,0),MATCH(PDC!$G$1,PDC!$F$1:$G$1,0))</f>
        <v xml:space="preserve">Autres activités de services </v>
      </c>
      <c r="C2008" t="s">
        <v>234</v>
      </c>
      <c r="D2008" t="s">
        <v>169</v>
      </c>
      <c r="E2008" t="s">
        <v>200</v>
      </c>
      <c r="F2008" s="58">
        <v>150.97186502572299</v>
      </c>
      <c r="G2008">
        <f t="shared" si="350"/>
        <v>150.97186502572299</v>
      </c>
      <c r="AC2008" t="str">
        <f t="shared" si="352"/>
        <v>0064_Ingénieurs et cadres techniques d'entreprise_1+2</v>
      </c>
      <c r="AD2008" t="str">
        <f>INDEX(PDC!$I$1:$L$33,MATCH('RP2016'!AF2008,PDC!I:I,0),MATCH(PDC!$K$1,PDC!$I$1:$L$1,0))</f>
        <v>Ingénieurs et cadres techniques d'entreprise</v>
      </c>
      <c r="AE2008" s="77" t="s">
        <v>238</v>
      </c>
      <c r="AF2008" t="s">
        <v>101</v>
      </c>
      <c r="AG2008" t="s">
        <v>185</v>
      </c>
      <c r="AH2008" s="58">
        <v>95.428351288638197</v>
      </c>
      <c r="AI2008">
        <f t="shared" si="353"/>
        <v>95.428351288638197</v>
      </c>
      <c r="BE2008" t="str">
        <f t="shared" si="354"/>
        <v>0059_C3_TP1_SEXE2</v>
      </c>
      <c r="BF2008">
        <v>2</v>
      </c>
      <c r="BG2008" t="s">
        <v>199</v>
      </c>
      <c r="BH2008" t="s">
        <v>315</v>
      </c>
      <c r="BI2008" t="s">
        <v>161</v>
      </c>
      <c r="BJ2008" s="61">
        <v>19.981712042625499</v>
      </c>
      <c r="BK2008" s="61">
        <f t="shared" si="355"/>
        <v>19.981712042625499</v>
      </c>
    </row>
    <row r="2009" spans="1:63" x14ac:dyDescent="0.35">
      <c r="A2009" t="str">
        <f t="shared" si="351"/>
        <v>8425_Activités des ménages en tant qu'employeurs ; activités indifférenciées des ménages en tant que producteurs de biens et services pour usage propre_1</v>
      </c>
      <c r="B2009" t="str">
        <f>INDEX(PDC!$F$1:$G$40,MATCH('RP2016'!C2009,PDC!F:F,0),MATCH(PDC!$G$1,PDC!$F$1:$G$1,0))</f>
        <v>Activités des ménages en tant qu'employeurs ; activités indifférenciées des ménages en tant que producteurs de biens et services pour usage propre</v>
      </c>
      <c r="C2009" t="s">
        <v>235</v>
      </c>
      <c r="D2009" t="s">
        <v>169</v>
      </c>
      <c r="E2009" t="s">
        <v>199</v>
      </c>
      <c r="F2009" s="58">
        <v>2.8623510796384299</v>
      </c>
      <c r="G2009" s="58" t="s">
        <v>242</v>
      </c>
      <c r="H2009" s="58"/>
      <c r="I2009" s="58"/>
      <c r="J2009" s="58"/>
      <c r="AC2009" t="str">
        <f t="shared" si="352"/>
        <v>0064_Professeurs des écoles, instituteurs et assimilés_1+2</v>
      </c>
      <c r="AD2009" t="str">
        <f>INDEX(PDC!$I$1:$L$33,MATCH('RP2016'!AF2009,PDC!I:I,0),MATCH(PDC!$K$1,PDC!$I$1:$L$1,0))</f>
        <v>Professeurs des écoles, instituteurs et assimilés</v>
      </c>
      <c r="AE2009" s="77" t="s">
        <v>238</v>
      </c>
      <c r="AF2009" t="s">
        <v>103</v>
      </c>
      <c r="AG2009" t="s">
        <v>185</v>
      </c>
      <c r="AH2009" s="58">
        <v>81.364178232447301</v>
      </c>
      <c r="AI2009">
        <f t="shared" si="353"/>
        <v>81.364178232447301</v>
      </c>
      <c r="BE2009" t="str">
        <f t="shared" si="354"/>
        <v>0059_C4_TP1_SEXE2</v>
      </c>
      <c r="BF2009">
        <v>2</v>
      </c>
      <c r="BG2009" t="s">
        <v>199</v>
      </c>
      <c r="BH2009" t="s">
        <v>316</v>
      </c>
      <c r="BI2009" t="s">
        <v>161</v>
      </c>
      <c r="BJ2009" s="61">
        <v>45.388681471434701</v>
      </c>
      <c r="BK2009" s="61">
        <f t="shared" si="355"/>
        <v>45.388681471434701</v>
      </c>
    </row>
    <row r="2010" spans="1:63" x14ac:dyDescent="0.35">
      <c r="A2010" t="str">
        <f t="shared" si="351"/>
        <v>8425_Activités des ménages en tant qu'employeurs ; activités indifférenciées des ménages en tant que producteurs de biens et services pour usage propre_2</v>
      </c>
      <c r="B2010" t="str">
        <f>INDEX(PDC!$F$1:$G$40,MATCH('RP2016'!C2010,PDC!F:F,0),MATCH(PDC!$G$1,PDC!$F$1:$G$1,0))</f>
        <v>Activités des ménages en tant qu'employeurs ; activités indifférenciées des ménages en tant que producteurs de biens et services pour usage propre</v>
      </c>
      <c r="C2010" t="s">
        <v>235</v>
      </c>
      <c r="D2010" t="s">
        <v>169</v>
      </c>
      <c r="E2010" t="s">
        <v>200</v>
      </c>
      <c r="F2010" s="58">
        <v>64.750641291085003</v>
      </c>
      <c r="G2010" t="s">
        <v>242</v>
      </c>
      <c r="AC2010" t="str">
        <f t="shared" si="352"/>
        <v>0064_Professions intermédiaires de la santé et du travail social_1+2</v>
      </c>
      <c r="AD2010" t="str">
        <f>INDEX(PDC!$I$1:$L$33,MATCH('RP2016'!AF2010,PDC!I:I,0),MATCH(PDC!$K$1,PDC!$I$1:$L$1,0))</f>
        <v>Professions intermédiaires de la santé et du travail social</v>
      </c>
      <c r="AE2010" s="77" t="s">
        <v>238</v>
      </c>
      <c r="AF2010" t="s">
        <v>105</v>
      </c>
      <c r="AG2010" t="s">
        <v>185</v>
      </c>
      <c r="AH2010" s="58">
        <v>362.20712789990898</v>
      </c>
      <c r="AI2010">
        <f t="shared" si="353"/>
        <v>362.20712789990898</v>
      </c>
      <c r="BE2010" t="str">
        <f t="shared" si="354"/>
        <v>0059_C4_TP2_SEXE2</v>
      </c>
      <c r="BF2010">
        <v>2</v>
      </c>
      <c r="BG2010" t="s">
        <v>200</v>
      </c>
      <c r="BH2010" t="s">
        <v>316</v>
      </c>
      <c r="BI2010" t="s">
        <v>161</v>
      </c>
      <c r="BJ2010" s="83">
        <v>4.9585839848314004</v>
      </c>
      <c r="BK2010" s="61" t="str">
        <f t="shared" si="355"/>
        <v>(s)</v>
      </c>
    </row>
    <row r="2011" spans="1:63" x14ac:dyDescent="0.35">
      <c r="A2011" t="str">
        <f t="shared" si="351"/>
        <v>8425_Activités extra-territoriales_1</v>
      </c>
      <c r="B2011" t="str">
        <f>INDEX(PDC!$F$1:$G$40,MATCH('RP2016'!C2011,PDC!F:F,0),MATCH(PDC!$G$1,PDC!$F$1:$G$1,0))</f>
        <v>Activités extra-territoriales</v>
      </c>
      <c r="C2011" t="s">
        <v>237</v>
      </c>
      <c r="D2011" t="s">
        <v>169</v>
      </c>
      <c r="E2011" t="s">
        <v>199</v>
      </c>
      <c r="F2011" s="58">
        <v>5.0068316275777001</v>
      </c>
      <c r="G2011">
        <f t="shared" ref="G2011:G2042" si="356">F2011</f>
        <v>5.0068316275777001</v>
      </c>
      <c r="AC2011" t="str">
        <f t="shared" si="352"/>
        <v>0064_Clergé, religieux_1+2</v>
      </c>
      <c r="AD2011" t="str">
        <f>INDEX(PDC!$I$1:$L$33,MATCH('RP2016'!AF2011,PDC!I:I,0),MATCH(PDC!$K$1,PDC!$I$1:$L$1,0))</f>
        <v>Clergé, religieux</v>
      </c>
      <c r="AE2011" s="77" t="s">
        <v>238</v>
      </c>
      <c r="AF2011" t="s">
        <v>292</v>
      </c>
      <c r="AG2011" t="s">
        <v>185</v>
      </c>
      <c r="AH2011" s="58">
        <v>5.23706654696442</v>
      </c>
      <c r="AI2011">
        <f t="shared" si="353"/>
        <v>5.23706654696442</v>
      </c>
      <c r="BE2011" t="str">
        <f t="shared" si="354"/>
        <v>0059_C5_TP1_SEXE2</v>
      </c>
      <c r="BF2011">
        <v>2</v>
      </c>
      <c r="BG2011" t="s">
        <v>199</v>
      </c>
      <c r="BH2011" t="s">
        <v>317</v>
      </c>
      <c r="BI2011" t="s">
        <v>161</v>
      </c>
      <c r="BJ2011" s="61">
        <v>225.76588112239199</v>
      </c>
      <c r="BK2011" s="61">
        <f t="shared" si="355"/>
        <v>225.76588112239199</v>
      </c>
    </row>
    <row r="2012" spans="1:63" x14ac:dyDescent="0.35">
      <c r="A2012" t="str">
        <f t="shared" si="351"/>
        <v>8425_Activités extra-territoriales_2</v>
      </c>
      <c r="B2012" t="str">
        <f>INDEX(PDC!$F$1:$G$40,MATCH('RP2016'!C2012,PDC!F:F,0),MATCH(PDC!$G$1,PDC!$F$1:$G$1,0))</f>
        <v>Activités extra-territoriales</v>
      </c>
      <c r="C2012" t="s">
        <v>237</v>
      </c>
      <c r="D2012" t="s">
        <v>169</v>
      </c>
      <c r="E2012" t="s">
        <v>200</v>
      </c>
      <c r="F2012" s="58">
        <v>5.22897770035972</v>
      </c>
      <c r="G2012">
        <f t="shared" si="356"/>
        <v>5.22897770035972</v>
      </c>
      <c r="AC2012" t="str">
        <f t="shared" si="352"/>
        <v>0064_Professions intermédiaires administratives de la Fonction Publique_1+2</v>
      </c>
      <c r="AD2012" t="str">
        <f>INDEX(PDC!$I$1:$L$33,MATCH('RP2016'!AF2012,PDC!I:I,0),MATCH(PDC!$K$1,PDC!$I$1:$L$1,0))</f>
        <v>Professions intermédiaires administratives de la Fonction Publique</v>
      </c>
      <c r="AE2012" s="77" t="s">
        <v>238</v>
      </c>
      <c r="AF2012" t="s">
        <v>278</v>
      </c>
      <c r="AG2012" t="s">
        <v>185</v>
      </c>
      <c r="AH2012" s="58">
        <v>30.376534449748501</v>
      </c>
      <c r="AI2012">
        <f t="shared" si="353"/>
        <v>30.376534449748501</v>
      </c>
      <c r="BE2012" t="str">
        <f t="shared" si="354"/>
        <v>0059_C5_TP2_SEXE2</v>
      </c>
      <c r="BF2012">
        <v>2</v>
      </c>
      <c r="BG2012" t="s">
        <v>200</v>
      </c>
      <c r="BH2012" t="s">
        <v>317</v>
      </c>
      <c r="BI2012" t="s">
        <v>161</v>
      </c>
      <c r="BJ2012" s="61">
        <v>47.591591661607502</v>
      </c>
      <c r="BK2012" s="61">
        <f t="shared" si="355"/>
        <v>47.591591661607502</v>
      </c>
    </row>
    <row r="2013" spans="1:63" x14ac:dyDescent="0.35">
      <c r="A2013" t="str">
        <f t="shared" si="351"/>
        <v>8426_Agriculture, sylviculture et pêche_1</v>
      </c>
      <c r="B2013" t="str">
        <f>INDEX(PDC!$F$1:$G$40,MATCH('RP2016'!C2013,PDC!F:F,0),MATCH(PDC!$G$1,PDC!$F$1:$G$1,0))</f>
        <v>Agriculture, sylviculture et pêche</v>
      </c>
      <c r="C2013" t="s">
        <v>198</v>
      </c>
      <c r="D2013" t="s">
        <v>171</v>
      </c>
      <c r="E2013" t="s">
        <v>199</v>
      </c>
      <c r="F2013" s="58">
        <v>162.93140369739399</v>
      </c>
      <c r="G2013">
        <f t="shared" si="356"/>
        <v>162.93140369739399</v>
      </c>
      <c r="AC2013" t="str">
        <f t="shared" si="352"/>
        <v>0064_Professions intermédiaires administratives et commerciales des entreprises_1+2</v>
      </c>
      <c r="AD2013" t="str">
        <f>INDEX(PDC!$I$1:$L$33,MATCH('RP2016'!AF2013,PDC!I:I,0),MATCH(PDC!$K$1,PDC!$I$1:$L$1,0))</f>
        <v>Professions intermédiaires administratives et commerciales des entreprises</v>
      </c>
      <c r="AE2013" s="77" t="s">
        <v>238</v>
      </c>
      <c r="AF2013" t="s">
        <v>279</v>
      </c>
      <c r="AG2013" t="s">
        <v>185</v>
      </c>
      <c r="AH2013" s="58">
        <v>433.17733136208199</v>
      </c>
      <c r="AI2013">
        <f t="shared" si="353"/>
        <v>433.17733136208199</v>
      </c>
      <c r="BE2013" t="str">
        <f t="shared" si="354"/>
        <v>0059_DE_TP1_SEXE2</v>
      </c>
      <c r="BF2013">
        <v>2</v>
      </c>
      <c r="BG2013" t="s">
        <v>199</v>
      </c>
      <c r="BH2013" t="s">
        <v>318</v>
      </c>
      <c r="BI2013" t="s">
        <v>161</v>
      </c>
      <c r="BJ2013" s="61">
        <v>14.9577702702703</v>
      </c>
      <c r="BK2013" s="61">
        <f t="shared" si="355"/>
        <v>14.9577702702703</v>
      </c>
    </row>
    <row r="2014" spans="1:63" x14ac:dyDescent="0.35">
      <c r="A2014" t="str">
        <f t="shared" si="351"/>
        <v>8426_Agriculture, sylviculture et pêche_2</v>
      </c>
      <c r="B2014" t="str">
        <f>INDEX(PDC!$F$1:$G$40,MATCH('RP2016'!C2014,PDC!F:F,0),MATCH(PDC!$G$1,PDC!$F$1:$G$1,0))</f>
        <v>Agriculture, sylviculture et pêche</v>
      </c>
      <c r="C2014" t="s">
        <v>198</v>
      </c>
      <c r="D2014" t="s">
        <v>171</v>
      </c>
      <c r="E2014" t="s">
        <v>200</v>
      </c>
      <c r="F2014" s="58">
        <v>91.642045184703406</v>
      </c>
      <c r="G2014">
        <f t="shared" si="356"/>
        <v>91.642045184703406</v>
      </c>
      <c r="AC2014" t="str">
        <f t="shared" si="352"/>
        <v>0064_Techniciens_1+2</v>
      </c>
      <c r="AD2014" t="str">
        <f>INDEX(PDC!$I$1:$L$33,MATCH('RP2016'!AF2014,PDC!I:I,0),MATCH(PDC!$K$1,PDC!$I$1:$L$1,0))</f>
        <v>Techniciens</v>
      </c>
      <c r="AE2014" s="77" t="s">
        <v>238</v>
      </c>
      <c r="AF2014" t="s">
        <v>280</v>
      </c>
      <c r="AG2014" t="s">
        <v>185</v>
      </c>
      <c r="AH2014" s="58">
        <v>119.471418363423</v>
      </c>
      <c r="AI2014">
        <f t="shared" si="353"/>
        <v>119.471418363423</v>
      </c>
      <c r="BE2014" t="str">
        <f t="shared" si="354"/>
        <v>0059_DE_TP2_SEXE2</v>
      </c>
      <c r="BF2014">
        <v>2</v>
      </c>
      <c r="BG2014" t="s">
        <v>200</v>
      </c>
      <c r="BH2014" t="s">
        <v>318</v>
      </c>
      <c r="BI2014" t="s">
        <v>161</v>
      </c>
      <c r="BJ2014" s="83">
        <v>4.8729555969476701</v>
      </c>
      <c r="BK2014" s="61" t="str">
        <f t="shared" si="355"/>
        <v>(s)</v>
      </c>
    </row>
    <row r="2015" spans="1:63" x14ac:dyDescent="0.35">
      <c r="A2015" t="str">
        <f t="shared" si="351"/>
        <v>8426_Industries extractives _1</v>
      </c>
      <c r="B2015" t="str">
        <f>INDEX(PDC!$F$1:$G$40,MATCH('RP2016'!C2015,PDC!F:F,0),MATCH(PDC!$G$1,PDC!$F$1:$G$1,0))</f>
        <v xml:space="preserve">Industries extractives </v>
      </c>
      <c r="C2015" t="s">
        <v>201</v>
      </c>
      <c r="D2015" t="s">
        <v>171</v>
      </c>
      <c r="E2015" t="s">
        <v>199</v>
      </c>
      <c r="F2015" s="58">
        <v>31.870621462689599</v>
      </c>
      <c r="G2015">
        <f t="shared" si="356"/>
        <v>31.870621462689599</v>
      </c>
      <c r="AC2015" t="str">
        <f t="shared" si="352"/>
        <v>0064_Contremaîtres, agents de maîtrise_1+2</v>
      </c>
      <c r="AD2015" t="str">
        <f>INDEX(PDC!$I$1:$L$33,MATCH('RP2016'!AF2015,PDC!I:I,0),MATCH(PDC!$K$1,PDC!$I$1:$L$1,0))</f>
        <v>Contremaîtres, agents de maîtrise</v>
      </c>
      <c r="AE2015" s="77" t="s">
        <v>238</v>
      </c>
      <c r="AF2015" t="s">
        <v>281</v>
      </c>
      <c r="AG2015" t="s">
        <v>185</v>
      </c>
      <c r="AH2015" s="58">
        <v>127.708626068564</v>
      </c>
      <c r="AI2015">
        <f t="shared" si="353"/>
        <v>127.708626068564</v>
      </c>
      <c r="BE2015" t="str">
        <f t="shared" si="354"/>
        <v>0059_FZ_TP1_SEXE2</v>
      </c>
      <c r="BF2015">
        <v>2</v>
      </c>
      <c r="BG2015" t="s">
        <v>199</v>
      </c>
      <c r="BH2015" t="s">
        <v>216</v>
      </c>
      <c r="BI2015" t="s">
        <v>161</v>
      </c>
      <c r="BJ2015" s="61">
        <v>42.021125908762102</v>
      </c>
      <c r="BK2015" s="61">
        <f t="shared" si="355"/>
        <v>42.021125908762102</v>
      </c>
    </row>
    <row r="2016" spans="1:63" x14ac:dyDescent="0.35">
      <c r="A2016" t="str">
        <f t="shared" si="351"/>
        <v>8426_Industries extractives _2</v>
      </c>
      <c r="B2016" t="str">
        <f>INDEX(PDC!$F$1:$G$40,MATCH('RP2016'!C2016,PDC!F:F,0),MATCH(PDC!$G$1,PDC!$F$1:$G$1,0))</f>
        <v xml:space="preserve">Industries extractives </v>
      </c>
      <c r="C2016" t="s">
        <v>201</v>
      </c>
      <c r="D2016" t="s">
        <v>171</v>
      </c>
      <c r="E2016" t="s">
        <v>200</v>
      </c>
      <c r="F2016" s="58">
        <v>18.0712264044062</v>
      </c>
      <c r="G2016">
        <f t="shared" si="356"/>
        <v>18.0712264044062</v>
      </c>
      <c r="AC2016" t="str">
        <f t="shared" si="352"/>
        <v>0064_Employés civils et agents de service de la Fonction Publique_1+2</v>
      </c>
      <c r="AD2016" t="str">
        <f>INDEX(PDC!$I$1:$L$33,MATCH('RP2016'!AF2016,PDC!I:I,0),MATCH(PDC!$K$1,PDC!$I$1:$L$1,0))</f>
        <v>Employés civils et agents de service de la Fonction Publique</v>
      </c>
      <c r="AE2016" s="77" t="s">
        <v>238</v>
      </c>
      <c r="AF2016" t="s">
        <v>282</v>
      </c>
      <c r="AG2016" t="s">
        <v>185</v>
      </c>
      <c r="AH2016" s="58">
        <v>680.06311642459104</v>
      </c>
      <c r="AI2016">
        <f t="shared" si="353"/>
        <v>680.06311642459104</v>
      </c>
      <c r="BE2016" t="str">
        <f t="shared" si="354"/>
        <v>0059_FZ_TP2_SEXE2</v>
      </c>
      <c r="BF2016">
        <v>2</v>
      </c>
      <c r="BG2016" t="s">
        <v>200</v>
      </c>
      <c r="BH2016" t="s">
        <v>216</v>
      </c>
      <c r="BI2016" t="s">
        <v>161</v>
      </c>
      <c r="BJ2016" s="61">
        <v>24.983852841420799</v>
      </c>
      <c r="BK2016" s="61">
        <f t="shared" si="355"/>
        <v>24.983852841420799</v>
      </c>
    </row>
    <row r="2017" spans="1:63" x14ac:dyDescent="0.35">
      <c r="A2017" t="str">
        <f t="shared" si="351"/>
        <v>8426_Fabrication de denrées alimentaires, de boissons et de produits à base de tabac_1</v>
      </c>
      <c r="B2017" t="str">
        <f>INDEX(PDC!$F$1:$G$40,MATCH('RP2016'!C2017,PDC!F:F,0),MATCH(PDC!$G$1,PDC!$F$1:$G$1,0))</f>
        <v>Fabrication de denrées alimentaires, de boissons et de produits à base de tabac</v>
      </c>
      <c r="C2017" t="s">
        <v>202</v>
      </c>
      <c r="D2017" t="s">
        <v>171</v>
      </c>
      <c r="E2017" t="s">
        <v>199</v>
      </c>
      <c r="F2017" s="58">
        <v>962.24463412816203</v>
      </c>
      <c r="G2017">
        <f t="shared" si="356"/>
        <v>962.24463412816203</v>
      </c>
      <c r="AC2017" t="str">
        <f t="shared" si="352"/>
        <v>0064_Policiers et militaires_1+2</v>
      </c>
      <c r="AD2017" t="str">
        <f>INDEX(PDC!$I$1:$L$33,MATCH('RP2016'!AF2017,PDC!I:I,0),MATCH(PDC!$K$1,PDC!$I$1:$L$1,0))</f>
        <v>Policiers et militaires</v>
      </c>
      <c r="AE2017" s="77" t="s">
        <v>238</v>
      </c>
      <c r="AF2017" t="s">
        <v>283</v>
      </c>
      <c r="AG2017" t="s">
        <v>185</v>
      </c>
      <c r="AH2017" s="58">
        <v>78.805321563105096</v>
      </c>
      <c r="AI2017">
        <f t="shared" si="353"/>
        <v>78.805321563105096</v>
      </c>
      <c r="BE2017" t="str">
        <f t="shared" si="354"/>
        <v>0059_GZ_TP1_SEXE2</v>
      </c>
      <c r="BF2017">
        <v>2</v>
      </c>
      <c r="BG2017" t="s">
        <v>199</v>
      </c>
      <c r="BH2017" t="s">
        <v>217</v>
      </c>
      <c r="BI2017" t="s">
        <v>161</v>
      </c>
      <c r="BJ2017" s="61">
        <v>483.53482644441499</v>
      </c>
      <c r="BK2017" s="61">
        <f t="shared" si="355"/>
        <v>483.53482644441499</v>
      </c>
    </row>
    <row r="2018" spans="1:63" x14ac:dyDescent="0.35">
      <c r="A2018" t="str">
        <f t="shared" si="351"/>
        <v>8426_Fabrication de denrées alimentaires, de boissons et de produits à base de tabac_2</v>
      </c>
      <c r="B2018" t="str">
        <f>INDEX(PDC!$F$1:$G$40,MATCH('RP2016'!C2018,PDC!F:F,0),MATCH(PDC!$G$1,PDC!$F$1:$G$1,0))</f>
        <v>Fabrication de denrées alimentaires, de boissons et de produits à base de tabac</v>
      </c>
      <c r="C2018" t="s">
        <v>202</v>
      </c>
      <c r="D2018" t="s">
        <v>171</v>
      </c>
      <c r="E2018" t="s">
        <v>200</v>
      </c>
      <c r="F2018" s="58">
        <v>737.41679994094898</v>
      </c>
      <c r="G2018">
        <f t="shared" si="356"/>
        <v>737.41679994094898</v>
      </c>
      <c r="AC2018" t="str">
        <f t="shared" si="352"/>
        <v>0064_Employés administratifs d'entreprise_1+2</v>
      </c>
      <c r="AD2018" t="str">
        <f>INDEX(PDC!$I$1:$L$33,MATCH('RP2016'!AF2018,PDC!I:I,0),MATCH(PDC!$K$1,PDC!$I$1:$L$1,0))</f>
        <v>Employés administratifs d'entreprise</v>
      </c>
      <c r="AE2018" s="77" t="s">
        <v>238</v>
      </c>
      <c r="AF2018" t="s">
        <v>284</v>
      </c>
      <c r="AG2018" t="s">
        <v>185</v>
      </c>
      <c r="AH2018" s="58">
        <v>357.50015168434498</v>
      </c>
      <c r="AI2018">
        <f t="shared" si="353"/>
        <v>357.50015168434498</v>
      </c>
      <c r="BE2018" t="str">
        <f t="shared" si="354"/>
        <v>0059_GZ_TP2_SEXE2</v>
      </c>
      <c r="BF2018">
        <v>2</v>
      </c>
      <c r="BG2018" t="s">
        <v>200</v>
      </c>
      <c r="BH2018" t="s">
        <v>217</v>
      </c>
      <c r="BI2018" t="s">
        <v>161</v>
      </c>
      <c r="BJ2018" s="61">
        <v>208.648591206178</v>
      </c>
      <c r="BK2018" s="61">
        <f t="shared" si="355"/>
        <v>208.648591206178</v>
      </c>
    </row>
    <row r="2019" spans="1:63" x14ac:dyDescent="0.35">
      <c r="A2019" t="str">
        <f t="shared" si="351"/>
        <v>8426_Fabrication de textiles, industries de l'habillement, industrie du cuir et de la chaussure_1</v>
      </c>
      <c r="B2019" t="str">
        <f>INDEX(PDC!$F$1:$G$40,MATCH('RP2016'!C2019,PDC!F:F,0),MATCH(PDC!$G$1,PDC!$F$1:$G$1,0))</f>
        <v>Fabrication de textiles, industries de l'habillement, industrie du cuir et de la chaussure</v>
      </c>
      <c r="C2019" t="s">
        <v>203</v>
      </c>
      <c r="D2019" t="s">
        <v>171</v>
      </c>
      <c r="E2019" t="s">
        <v>199</v>
      </c>
      <c r="F2019" s="58">
        <v>528.40649725720596</v>
      </c>
      <c r="G2019">
        <f t="shared" si="356"/>
        <v>528.40649725720596</v>
      </c>
      <c r="AC2019" t="str">
        <f t="shared" si="352"/>
        <v>0064_Employés de commerce_1+2</v>
      </c>
      <c r="AD2019" t="str">
        <f>INDEX(PDC!$I$1:$L$33,MATCH('RP2016'!AF2019,PDC!I:I,0),MATCH(PDC!$K$1,PDC!$I$1:$L$1,0))</f>
        <v>Employés de commerce</v>
      </c>
      <c r="AE2019" s="77" t="s">
        <v>238</v>
      </c>
      <c r="AF2019" t="s">
        <v>285</v>
      </c>
      <c r="AG2019" t="s">
        <v>185</v>
      </c>
      <c r="AH2019" s="58">
        <v>387.36055881366298</v>
      </c>
      <c r="AI2019">
        <f t="shared" si="353"/>
        <v>387.36055881366298</v>
      </c>
      <c r="BE2019" t="str">
        <f t="shared" si="354"/>
        <v>0059_HZ_TP1_SEXE2</v>
      </c>
      <c r="BF2019">
        <v>2</v>
      </c>
      <c r="BG2019" t="s">
        <v>199</v>
      </c>
      <c r="BH2019" t="s">
        <v>218</v>
      </c>
      <c r="BI2019" t="s">
        <v>161</v>
      </c>
      <c r="BJ2019" s="61">
        <v>160.583858471696</v>
      </c>
      <c r="BK2019" s="61">
        <f t="shared" si="355"/>
        <v>160.583858471696</v>
      </c>
    </row>
    <row r="2020" spans="1:63" x14ac:dyDescent="0.35">
      <c r="A2020" t="str">
        <f t="shared" si="351"/>
        <v>8426_Fabrication de textiles, industries de l'habillement, industrie du cuir et de la chaussure_2</v>
      </c>
      <c r="B2020" t="str">
        <f>INDEX(PDC!$F$1:$G$40,MATCH('RP2016'!C2020,PDC!F:F,0),MATCH(PDC!$G$1,PDC!$F$1:$G$1,0))</f>
        <v>Fabrication de textiles, industries de l'habillement, industrie du cuir et de la chaussure</v>
      </c>
      <c r="C2020" t="s">
        <v>203</v>
      </c>
      <c r="D2020" t="s">
        <v>171</v>
      </c>
      <c r="E2020" t="s">
        <v>200</v>
      </c>
      <c r="F2020" s="58">
        <v>761.38121661328205</v>
      </c>
      <c r="G2020">
        <f t="shared" si="356"/>
        <v>761.38121661328205</v>
      </c>
      <c r="AC2020" t="str">
        <f t="shared" si="352"/>
        <v>0064_Personnels des services directs aux particuliers_1+2</v>
      </c>
      <c r="AD2020" t="str">
        <f>INDEX(PDC!$I$1:$L$33,MATCH('RP2016'!AF2020,PDC!I:I,0),MATCH(PDC!$K$1,PDC!$I$1:$L$1,0))</f>
        <v>Personnels des services directs aux particuliers</v>
      </c>
      <c r="AE2020" s="77" t="s">
        <v>238</v>
      </c>
      <c r="AF2020" t="s">
        <v>286</v>
      </c>
      <c r="AG2020" t="s">
        <v>185</v>
      </c>
      <c r="AH2020" s="58">
        <v>728.63419446401997</v>
      </c>
      <c r="AI2020">
        <f t="shared" si="353"/>
        <v>728.63419446401997</v>
      </c>
      <c r="BE2020" t="str">
        <f t="shared" si="354"/>
        <v>0059_HZ_TP2_SEXE2</v>
      </c>
      <c r="BF2020">
        <v>2</v>
      </c>
      <c r="BG2020" t="s">
        <v>200</v>
      </c>
      <c r="BH2020" t="s">
        <v>218</v>
      </c>
      <c r="BI2020" t="s">
        <v>161</v>
      </c>
      <c r="BJ2020" s="61">
        <v>47.933062507654</v>
      </c>
      <c r="BK2020" s="61">
        <f t="shared" si="355"/>
        <v>47.933062507654</v>
      </c>
    </row>
    <row r="2021" spans="1:63" x14ac:dyDescent="0.35">
      <c r="A2021" t="str">
        <f t="shared" si="351"/>
        <v>8426_Travail du bois, industries du papier et imprimerie _1</v>
      </c>
      <c r="B2021" t="str">
        <f>INDEX(PDC!$F$1:$G$40,MATCH('RP2016'!C2021,PDC!F:F,0),MATCH(PDC!$G$1,PDC!$F$1:$G$1,0))</f>
        <v xml:space="preserve">Travail du bois, industries du papier et imprimerie </v>
      </c>
      <c r="C2021" t="s">
        <v>204</v>
      </c>
      <c r="D2021" t="s">
        <v>171</v>
      </c>
      <c r="E2021" t="s">
        <v>199</v>
      </c>
      <c r="F2021" s="58">
        <v>563.910247328281</v>
      </c>
      <c r="G2021">
        <f t="shared" si="356"/>
        <v>563.910247328281</v>
      </c>
      <c r="AC2021" t="str">
        <f t="shared" si="352"/>
        <v>0064_Ouvriers qualifiés de type industriel_1+2</v>
      </c>
      <c r="AD2021" t="str">
        <f>INDEX(PDC!$I$1:$L$33,MATCH('RP2016'!AF2021,PDC!I:I,0),MATCH(PDC!$K$1,PDC!$I$1:$L$1,0))</f>
        <v>Ouvriers qualifiés de type industriel</v>
      </c>
      <c r="AE2021" s="77" t="s">
        <v>238</v>
      </c>
      <c r="AF2021" t="s">
        <v>287</v>
      </c>
      <c r="AG2021" t="s">
        <v>185</v>
      </c>
      <c r="AH2021" s="58">
        <v>195.067519161935</v>
      </c>
      <c r="AI2021">
        <f t="shared" si="353"/>
        <v>195.067519161935</v>
      </c>
      <c r="BE2021" t="str">
        <f t="shared" si="354"/>
        <v>0059_IZ_TP1_SEXE2</v>
      </c>
      <c r="BF2021">
        <v>2</v>
      </c>
      <c r="BG2021" t="s">
        <v>199</v>
      </c>
      <c r="BH2021" t="s">
        <v>219</v>
      </c>
      <c r="BI2021" t="s">
        <v>161</v>
      </c>
      <c r="BJ2021" s="61">
        <v>98.110640321902295</v>
      </c>
      <c r="BK2021" s="61">
        <f t="shared" si="355"/>
        <v>98.110640321902295</v>
      </c>
    </row>
    <row r="2022" spans="1:63" x14ac:dyDescent="0.35">
      <c r="A2022" t="str">
        <f t="shared" si="351"/>
        <v>8426_Travail du bois, industries du papier et imprimerie _2</v>
      </c>
      <c r="B2022" t="str">
        <f>INDEX(PDC!$F$1:$G$40,MATCH('RP2016'!C2022,PDC!F:F,0),MATCH(PDC!$G$1,PDC!$F$1:$G$1,0))</f>
        <v xml:space="preserve">Travail du bois, industries du papier et imprimerie </v>
      </c>
      <c r="C2022" t="s">
        <v>204</v>
      </c>
      <c r="D2022" t="s">
        <v>171</v>
      </c>
      <c r="E2022" t="s">
        <v>200</v>
      </c>
      <c r="F2022" s="58">
        <v>151.18012934269501</v>
      </c>
      <c r="G2022">
        <f t="shared" si="356"/>
        <v>151.18012934269501</v>
      </c>
      <c r="AC2022" t="str">
        <f t="shared" si="352"/>
        <v>0064_Ouvriers qualifiés de type artisanal_1+2</v>
      </c>
      <c r="AD2022" t="str">
        <f>INDEX(PDC!$I$1:$L$33,MATCH('RP2016'!AF2022,PDC!I:I,0),MATCH(PDC!$K$1,PDC!$I$1:$L$1,0))</f>
        <v>Ouvriers qualifiés de type artisanal</v>
      </c>
      <c r="AE2022" s="77" t="s">
        <v>238</v>
      </c>
      <c r="AF2022" t="s">
        <v>107</v>
      </c>
      <c r="AG2022" t="s">
        <v>185</v>
      </c>
      <c r="AH2022" s="58">
        <v>459.57816916368898</v>
      </c>
      <c r="AI2022">
        <f t="shared" si="353"/>
        <v>459.57816916368898</v>
      </c>
      <c r="BE2022" t="str">
        <f t="shared" si="354"/>
        <v>0059_IZ_TP2_SEXE2</v>
      </c>
      <c r="BF2022">
        <v>2</v>
      </c>
      <c r="BG2022" t="s">
        <v>200</v>
      </c>
      <c r="BH2022" t="s">
        <v>219</v>
      </c>
      <c r="BI2022" t="s">
        <v>161</v>
      </c>
      <c r="BJ2022" s="61">
        <v>62.078599147318698</v>
      </c>
      <c r="BK2022" s="61">
        <f t="shared" si="355"/>
        <v>62.078599147318698</v>
      </c>
    </row>
    <row r="2023" spans="1:63" x14ac:dyDescent="0.35">
      <c r="A2023" t="str">
        <f t="shared" si="351"/>
        <v>8426_Industrie chimique_1</v>
      </c>
      <c r="B2023" t="str">
        <f>INDEX(PDC!$F$1:$G$40,MATCH('RP2016'!C2023,PDC!F:F,0),MATCH(PDC!$G$1,PDC!$F$1:$G$1,0))</f>
        <v>Industrie chimique</v>
      </c>
      <c r="C2023" t="s">
        <v>205</v>
      </c>
      <c r="D2023" t="s">
        <v>171</v>
      </c>
      <c r="E2023" t="s">
        <v>199</v>
      </c>
      <c r="F2023" s="58">
        <v>29.806501431158001</v>
      </c>
      <c r="G2023">
        <f t="shared" si="356"/>
        <v>29.806501431158001</v>
      </c>
      <c r="AC2023" t="str">
        <f t="shared" si="352"/>
        <v>0064_Chauffeurs_1+2</v>
      </c>
      <c r="AD2023" t="str">
        <f>INDEX(PDC!$I$1:$L$33,MATCH('RP2016'!AF2023,PDC!I:I,0),MATCH(PDC!$K$1,PDC!$I$1:$L$1,0))</f>
        <v>Chauffeurs</v>
      </c>
      <c r="AE2023" s="77" t="s">
        <v>238</v>
      </c>
      <c r="AF2023" t="s">
        <v>288</v>
      </c>
      <c r="AG2023" t="s">
        <v>185</v>
      </c>
      <c r="AH2023" s="58">
        <v>89.671312019827596</v>
      </c>
      <c r="AI2023">
        <f t="shared" si="353"/>
        <v>89.671312019827596</v>
      </c>
      <c r="BE2023" t="str">
        <f t="shared" si="354"/>
        <v>0059_JZ_TP1_SEXE2</v>
      </c>
      <c r="BF2023">
        <v>2</v>
      </c>
      <c r="BG2023" t="s">
        <v>199</v>
      </c>
      <c r="BH2023" t="s">
        <v>319</v>
      </c>
      <c r="BI2023" t="s">
        <v>161</v>
      </c>
      <c r="BJ2023" s="61">
        <v>20.011020782805801</v>
      </c>
      <c r="BK2023" s="61">
        <f t="shared" si="355"/>
        <v>20.011020782805801</v>
      </c>
    </row>
    <row r="2024" spans="1:63" x14ac:dyDescent="0.35">
      <c r="A2024" t="str">
        <f t="shared" si="351"/>
        <v>8426_Industrie chimique_2</v>
      </c>
      <c r="B2024" t="str">
        <f>INDEX(PDC!$F$1:$G$40,MATCH('RP2016'!C2024,PDC!F:F,0),MATCH(PDC!$G$1,PDC!$F$1:$G$1,0))</f>
        <v>Industrie chimique</v>
      </c>
      <c r="C2024" t="s">
        <v>205</v>
      </c>
      <c r="D2024" t="s">
        <v>171</v>
      </c>
      <c r="E2024" t="s">
        <v>200</v>
      </c>
      <c r="F2024" s="58">
        <v>5.05356754644317</v>
      </c>
      <c r="G2024">
        <f t="shared" si="356"/>
        <v>5.05356754644317</v>
      </c>
      <c r="AC2024" t="str">
        <f t="shared" si="352"/>
        <v>0064_Ouvriers qualifiés de la manutention, du magasinage et du transport_1+2</v>
      </c>
      <c r="AD2024" t="str">
        <f>INDEX(PDC!$I$1:$L$33,MATCH('RP2016'!AF2024,PDC!I:I,0),MATCH(PDC!$K$1,PDC!$I$1:$L$1,0))</f>
        <v>Ouvriers qualifiés de la manutention, du magasinage et du transport</v>
      </c>
      <c r="AE2024" s="77" t="s">
        <v>238</v>
      </c>
      <c r="AF2024" t="s">
        <v>289</v>
      </c>
      <c r="AG2024" t="s">
        <v>185</v>
      </c>
      <c r="AH2024" s="58">
        <v>67.840407808882105</v>
      </c>
      <c r="AI2024">
        <f t="shared" si="353"/>
        <v>67.840407808882105</v>
      </c>
      <c r="BE2024" t="str">
        <f t="shared" si="354"/>
        <v>0059_KZ_TP1_SEXE2</v>
      </c>
      <c r="BF2024">
        <v>2</v>
      </c>
      <c r="BG2024" t="s">
        <v>199</v>
      </c>
      <c r="BH2024" t="s">
        <v>223</v>
      </c>
      <c r="BI2024" t="s">
        <v>161</v>
      </c>
      <c r="BJ2024" s="61">
        <v>90.739586174012601</v>
      </c>
      <c r="BK2024" s="61">
        <f t="shared" si="355"/>
        <v>90.739586174012601</v>
      </c>
    </row>
    <row r="2025" spans="1:63" x14ac:dyDescent="0.35">
      <c r="A2025" t="str">
        <f t="shared" si="351"/>
        <v>8426_Industrie pharmaceutique_1</v>
      </c>
      <c r="B2025" t="str">
        <f>INDEX(PDC!$F$1:$G$40,MATCH('RP2016'!C2025,PDC!F:F,0),MATCH(PDC!$G$1,PDC!$F$1:$G$1,0))</f>
        <v>Industrie pharmaceutique</v>
      </c>
      <c r="C2025" t="s">
        <v>206</v>
      </c>
      <c r="D2025" t="s">
        <v>171</v>
      </c>
      <c r="E2025" t="s">
        <v>199</v>
      </c>
      <c r="F2025" s="58">
        <v>75.446668264915303</v>
      </c>
      <c r="G2025">
        <f t="shared" si="356"/>
        <v>75.446668264915303</v>
      </c>
      <c r="AC2025" t="str">
        <f t="shared" si="352"/>
        <v>0064_Ouvriers non qualifiés de type industriel_1+2</v>
      </c>
      <c r="AD2025" t="str">
        <f>INDEX(PDC!$I$1:$L$33,MATCH('RP2016'!AF2025,PDC!I:I,0),MATCH(PDC!$K$1,PDC!$I$1:$L$1,0))</f>
        <v>Ouvriers non qualifiés de type industriel</v>
      </c>
      <c r="AE2025" s="77" t="s">
        <v>238</v>
      </c>
      <c r="AF2025" t="s">
        <v>290</v>
      </c>
      <c r="AG2025" t="s">
        <v>185</v>
      </c>
      <c r="AH2025" s="58">
        <v>282.19907333293997</v>
      </c>
      <c r="AI2025">
        <f t="shared" si="353"/>
        <v>282.19907333293997</v>
      </c>
      <c r="BE2025" t="str">
        <f t="shared" si="354"/>
        <v>0059_KZ_TP2_SEXE2</v>
      </c>
      <c r="BF2025">
        <v>2</v>
      </c>
      <c r="BG2025" t="s">
        <v>200</v>
      </c>
      <c r="BH2025" t="s">
        <v>223</v>
      </c>
      <c r="BI2025" t="s">
        <v>161</v>
      </c>
      <c r="BJ2025" s="61">
        <v>34.762788033608999</v>
      </c>
      <c r="BK2025" s="61">
        <f t="shared" si="355"/>
        <v>34.762788033608999</v>
      </c>
    </row>
    <row r="2026" spans="1:63" x14ac:dyDescent="0.35">
      <c r="A2026" t="str">
        <f t="shared" si="351"/>
        <v>8426_Industrie pharmaceutique_2</v>
      </c>
      <c r="B2026" t="str">
        <f>INDEX(PDC!$F$1:$G$40,MATCH('RP2016'!C2026,PDC!F:F,0),MATCH(PDC!$G$1,PDC!$F$1:$G$1,0))</f>
        <v>Industrie pharmaceutique</v>
      </c>
      <c r="C2026" t="s">
        <v>206</v>
      </c>
      <c r="D2026" t="s">
        <v>171</v>
      </c>
      <c r="E2026" t="s">
        <v>200</v>
      </c>
      <c r="F2026" s="58">
        <v>13.173791251848399</v>
      </c>
      <c r="G2026">
        <f t="shared" si="356"/>
        <v>13.173791251848399</v>
      </c>
      <c r="AC2026" t="str">
        <f t="shared" si="352"/>
        <v>0064_Ouvriers non qualifiés de type artisanal_1+2</v>
      </c>
      <c r="AD2026" t="str">
        <f>INDEX(PDC!$I$1:$L$33,MATCH('RP2016'!AF2026,PDC!I:I,0),MATCH(PDC!$K$1,PDC!$I$1:$L$1,0))</f>
        <v>Ouvriers non qualifiés de type artisanal</v>
      </c>
      <c r="AE2026" s="77" t="s">
        <v>238</v>
      </c>
      <c r="AF2026" t="s">
        <v>291</v>
      </c>
      <c r="AG2026" t="s">
        <v>185</v>
      </c>
      <c r="AH2026" s="58">
        <v>301.60805636608598</v>
      </c>
      <c r="AI2026">
        <f t="shared" si="353"/>
        <v>301.60805636608598</v>
      </c>
      <c r="BE2026" t="str">
        <f t="shared" si="354"/>
        <v>0059_LZ_TP1_SEXE2</v>
      </c>
      <c r="BF2026">
        <v>2</v>
      </c>
      <c r="BG2026" t="s">
        <v>199</v>
      </c>
      <c r="BH2026" t="s">
        <v>224</v>
      </c>
      <c r="BI2026" t="s">
        <v>161</v>
      </c>
      <c r="BJ2026" s="61">
        <v>12.5078729062507</v>
      </c>
      <c r="BK2026" s="61">
        <f t="shared" si="355"/>
        <v>12.5078729062507</v>
      </c>
    </row>
    <row r="2027" spans="1:63" x14ac:dyDescent="0.35">
      <c r="A2027" t="str">
        <f t="shared" si="351"/>
        <v>8426_Fabrication de produits en caoutchouc et en plastique ainsi que d'autres produits minéraux non métalliques_1</v>
      </c>
      <c r="B2027" t="str">
        <f>INDEX(PDC!$F$1:$G$40,MATCH('RP2016'!C2027,PDC!F:F,0),MATCH(PDC!$G$1,PDC!$F$1:$G$1,0))</f>
        <v>Fabrication de produits en caoutchouc et en plastique ainsi que d'autres produits minéraux non métalliques</v>
      </c>
      <c r="C2027" t="s">
        <v>207</v>
      </c>
      <c r="D2027" t="s">
        <v>171</v>
      </c>
      <c r="E2027" t="s">
        <v>199</v>
      </c>
      <c r="F2027" s="58">
        <v>808.60739189199398</v>
      </c>
      <c r="G2027">
        <f t="shared" si="356"/>
        <v>808.60739189199398</v>
      </c>
      <c r="AC2027" t="str">
        <f t="shared" si="352"/>
        <v>0064_Ouvriers agricoles_1+2</v>
      </c>
      <c r="AD2027" t="str">
        <f>INDEX(PDC!$I$1:$L$33,MATCH('RP2016'!AF2027,PDC!I:I,0),MATCH(PDC!$K$1,PDC!$I$1:$L$1,0))</f>
        <v>Ouvriers agricoles</v>
      </c>
      <c r="AE2027" s="77" t="s">
        <v>238</v>
      </c>
      <c r="AF2027" t="s">
        <v>109</v>
      </c>
      <c r="AG2027" t="s">
        <v>185</v>
      </c>
      <c r="AH2027" s="58">
        <v>361.71305890723301</v>
      </c>
      <c r="AI2027">
        <f t="shared" si="353"/>
        <v>361.71305890723301</v>
      </c>
      <c r="BE2027" t="str">
        <f t="shared" si="354"/>
        <v>0059_LZ_TP2_SEXE2</v>
      </c>
      <c r="BF2027">
        <v>2</v>
      </c>
      <c r="BG2027" t="s">
        <v>200</v>
      </c>
      <c r="BH2027" t="s">
        <v>224</v>
      </c>
      <c r="BI2027" t="s">
        <v>161</v>
      </c>
      <c r="BJ2027" s="61">
        <v>20.0756664021118</v>
      </c>
      <c r="BK2027" s="61">
        <f t="shared" si="355"/>
        <v>20.0756664021118</v>
      </c>
    </row>
    <row r="2028" spans="1:63" x14ac:dyDescent="0.35">
      <c r="A2028" t="str">
        <f t="shared" si="351"/>
        <v>8426_Fabrication de produits en caoutchouc et en plastique ainsi que d'autres produits minéraux non métalliques_2</v>
      </c>
      <c r="B2028" t="str">
        <f>INDEX(PDC!$F$1:$G$40,MATCH('RP2016'!C2028,PDC!F:F,0),MATCH(PDC!$G$1,PDC!$F$1:$G$1,0))</f>
        <v>Fabrication de produits en caoutchouc et en plastique ainsi que d'autres produits minéraux non métalliques</v>
      </c>
      <c r="C2028" t="s">
        <v>207</v>
      </c>
      <c r="D2028" t="s">
        <v>171</v>
      </c>
      <c r="E2028" t="s">
        <v>200</v>
      </c>
      <c r="F2028" s="58">
        <v>144.243012732983</v>
      </c>
      <c r="G2028">
        <f t="shared" si="356"/>
        <v>144.243012732983</v>
      </c>
      <c r="AC2028" t="str">
        <f t="shared" si="352"/>
        <v>8401_Professions libérales*_1+2</v>
      </c>
      <c r="AD2028" t="str">
        <f>INDEX(PDC!$I$1:$L$33,MATCH('RP2016'!AF2028,PDC!I:I,0),MATCH(PDC!$K$1,PDC!$I$1:$L$1,0))</f>
        <v>Professions libérales*</v>
      </c>
      <c r="AE2028" s="77" t="s">
        <v>238</v>
      </c>
      <c r="AF2028" t="s">
        <v>273</v>
      </c>
      <c r="AG2028" t="s">
        <v>117</v>
      </c>
      <c r="AH2028" s="58">
        <v>227.038576866987</v>
      </c>
      <c r="AI2028">
        <f t="shared" si="353"/>
        <v>227.038576866987</v>
      </c>
      <c r="BE2028" t="str">
        <f t="shared" si="354"/>
        <v>0059_MN_TP1_SEXE2</v>
      </c>
      <c r="BF2028">
        <v>2</v>
      </c>
      <c r="BG2028" t="s">
        <v>199</v>
      </c>
      <c r="BH2028" t="s">
        <v>320</v>
      </c>
      <c r="BI2028" t="s">
        <v>161</v>
      </c>
      <c r="BJ2028" s="61">
        <v>196.46267495580901</v>
      </c>
      <c r="BK2028" s="61">
        <f t="shared" si="355"/>
        <v>196.46267495580901</v>
      </c>
    </row>
    <row r="2029" spans="1:63" x14ac:dyDescent="0.35">
      <c r="A2029" t="str">
        <f t="shared" si="351"/>
        <v>8426_Métallurgie et fabrication de produits métalliques à l'exception des machines et des équipements_1</v>
      </c>
      <c r="B2029" t="str">
        <f>INDEX(PDC!$F$1:$G$40,MATCH('RP2016'!C2029,PDC!F:F,0),MATCH(PDC!$G$1,PDC!$F$1:$G$1,0))</f>
        <v>Métallurgie et fabrication de produits métalliques à l'exception des machines et des équipements</v>
      </c>
      <c r="C2029" t="s">
        <v>208</v>
      </c>
      <c r="D2029" t="s">
        <v>171</v>
      </c>
      <c r="E2029" t="s">
        <v>199</v>
      </c>
      <c r="F2029" s="58">
        <v>1570.45825617166</v>
      </c>
      <c r="G2029">
        <f t="shared" si="356"/>
        <v>1570.45825617166</v>
      </c>
      <c r="AC2029" t="str">
        <f t="shared" si="352"/>
        <v>8401_Cadres de la fonction publique_1+2</v>
      </c>
      <c r="AD2029" t="str">
        <f>INDEX(PDC!$I$1:$L$33,MATCH('RP2016'!AF2029,PDC!I:I,0),MATCH(PDC!$K$1,PDC!$I$1:$L$1,0))</f>
        <v>Cadres de la fonction publique</v>
      </c>
      <c r="AE2029" s="77" t="s">
        <v>238</v>
      </c>
      <c r="AF2029" t="s">
        <v>274</v>
      </c>
      <c r="AG2029" t="s">
        <v>117</v>
      </c>
      <c r="AH2029" s="58">
        <v>531.85860221074802</v>
      </c>
      <c r="AI2029">
        <f t="shared" si="353"/>
        <v>531.85860221074802</v>
      </c>
      <c r="BE2029" t="str">
        <f t="shared" si="354"/>
        <v>0059_MN_TP2_SEXE2</v>
      </c>
      <c r="BF2029">
        <v>2</v>
      </c>
      <c r="BG2029" t="s">
        <v>200</v>
      </c>
      <c r="BH2029" t="s">
        <v>320</v>
      </c>
      <c r="BI2029" t="s">
        <v>161</v>
      </c>
      <c r="BJ2029" s="61">
        <v>107.54757096439999</v>
      </c>
      <c r="BK2029" s="61">
        <f t="shared" si="355"/>
        <v>107.54757096439999</v>
      </c>
    </row>
    <row r="2030" spans="1:63" x14ac:dyDescent="0.35">
      <c r="A2030" t="str">
        <f t="shared" si="351"/>
        <v>8426_Métallurgie et fabrication de produits métalliques à l'exception des machines et des équipements_2</v>
      </c>
      <c r="B2030" t="str">
        <f>INDEX(PDC!$F$1:$G$40,MATCH('RP2016'!C2030,PDC!F:F,0),MATCH(PDC!$G$1,PDC!$F$1:$G$1,0))</f>
        <v>Métallurgie et fabrication de produits métalliques à l'exception des machines et des équipements</v>
      </c>
      <c r="C2030" t="s">
        <v>208</v>
      </c>
      <c r="D2030" t="s">
        <v>171</v>
      </c>
      <c r="E2030" t="s">
        <v>200</v>
      </c>
      <c r="F2030" s="58">
        <v>325.97709032235701</v>
      </c>
      <c r="G2030">
        <f t="shared" si="356"/>
        <v>325.97709032235701</v>
      </c>
      <c r="AC2030" t="str">
        <f t="shared" si="352"/>
        <v>8401_Professeurs, professions scientifiques_1+2</v>
      </c>
      <c r="AD2030" t="str">
        <f>INDEX(PDC!$I$1:$L$33,MATCH('RP2016'!AF2030,PDC!I:I,0),MATCH(PDC!$K$1,PDC!$I$1:$L$1,0))</f>
        <v>Professeurs, professions scientifiques</v>
      </c>
      <c r="AE2030" s="77" t="s">
        <v>238</v>
      </c>
      <c r="AF2030" t="s">
        <v>275</v>
      </c>
      <c r="AG2030" t="s">
        <v>117</v>
      </c>
      <c r="AH2030" s="58">
        <v>938.89719182682995</v>
      </c>
      <c r="AI2030">
        <f t="shared" si="353"/>
        <v>938.89719182682995</v>
      </c>
      <c r="BE2030" t="str">
        <f t="shared" si="354"/>
        <v>0059_OQ_TP1_SEXE2</v>
      </c>
      <c r="BF2030">
        <v>2</v>
      </c>
      <c r="BG2030" t="s">
        <v>199</v>
      </c>
      <c r="BH2030" t="s">
        <v>321</v>
      </c>
      <c r="BI2030" t="s">
        <v>161</v>
      </c>
      <c r="BJ2030" s="61">
        <v>691.87334684633697</v>
      </c>
      <c r="BK2030" s="61">
        <f t="shared" si="355"/>
        <v>691.87334684633697</v>
      </c>
    </row>
    <row r="2031" spans="1:63" x14ac:dyDescent="0.35">
      <c r="A2031" t="str">
        <f t="shared" si="351"/>
        <v>8426_Fabrication de produits informatiques, électroniques et optiques_1</v>
      </c>
      <c r="B2031" t="str">
        <f>INDEX(PDC!$F$1:$G$40,MATCH('RP2016'!C2031,PDC!F:F,0),MATCH(PDC!$G$1,PDC!$F$1:$G$1,0))</f>
        <v>Fabrication de produits informatiques, électroniques et optiques</v>
      </c>
      <c r="C2031" t="s">
        <v>209</v>
      </c>
      <c r="D2031" t="s">
        <v>171</v>
      </c>
      <c r="E2031" t="s">
        <v>199</v>
      </c>
      <c r="F2031" s="58">
        <v>14.108190506256401</v>
      </c>
      <c r="G2031">
        <f t="shared" si="356"/>
        <v>14.108190506256401</v>
      </c>
      <c r="AC2031" t="str">
        <f t="shared" si="352"/>
        <v>8401_Professions de l'information, des arts et des spectacles_1+2</v>
      </c>
      <c r="AD2031" t="str">
        <f>INDEX(PDC!$I$1:$L$33,MATCH('RP2016'!AF2031,PDC!I:I,0),MATCH(PDC!$K$1,PDC!$I$1:$L$1,0))</f>
        <v>Professions de l'information, des arts et des spectacles</v>
      </c>
      <c r="AE2031" s="77" t="s">
        <v>238</v>
      </c>
      <c r="AF2031" t="s">
        <v>276</v>
      </c>
      <c r="AG2031" t="s">
        <v>117</v>
      </c>
      <c r="AH2031" s="58">
        <v>579.75706985174497</v>
      </c>
      <c r="AI2031">
        <f t="shared" si="353"/>
        <v>579.75706985174497</v>
      </c>
      <c r="BE2031" t="str">
        <f t="shared" si="354"/>
        <v>0059_OQ_TP2_SEXE2</v>
      </c>
      <c r="BF2031">
        <v>2</v>
      </c>
      <c r="BG2031" t="s">
        <v>200</v>
      </c>
      <c r="BH2031" t="s">
        <v>321</v>
      </c>
      <c r="BI2031" t="s">
        <v>161</v>
      </c>
      <c r="BJ2031" s="61">
        <v>454.41162719750099</v>
      </c>
      <c r="BK2031" s="61">
        <f t="shared" si="355"/>
        <v>454.41162719750099</v>
      </c>
    </row>
    <row r="2032" spans="1:63" x14ac:dyDescent="0.35">
      <c r="A2032" t="str">
        <f t="shared" si="351"/>
        <v>8426_Fabrication de produits informatiques, électroniques et optiques_2</v>
      </c>
      <c r="B2032" t="str">
        <f>INDEX(PDC!$F$1:$G$40,MATCH('RP2016'!C2032,PDC!F:F,0),MATCH(PDC!$G$1,PDC!$F$1:$G$1,0))</f>
        <v>Fabrication de produits informatiques, électroniques et optiques</v>
      </c>
      <c r="C2032" t="s">
        <v>209</v>
      </c>
      <c r="D2032" t="s">
        <v>171</v>
      </c>
      <c r="E2032" t="s">
        <v>200</v>
      </c>
      <c r="F2032" s="58">
        <v>35.097574636931903</v>
      </c>
      <c r="G2032">
        <f t="shared" si="356"/>
        <v>35.097574636931903</v>
      </c>
      <c r="AC2032" t="str">
        <f t="shared" si="352"/>
        <v>8401_Cadres administratifs et commerciaux d'entreprise_1+2</v>
      </c>
      <c r="AD2032" t="str">
        <f>INDEX(PDC!$I$1:$L$33,MATCH('RP2016'!AF2032,PDC!I:I,0),MATCH(PDC!$K$1,PDC!$I$1:$L$1,0))</f>
        <v>Cadres administratifs et commerciaux d'entreprise</v>
      </c>
      <c r="AE2032" s="77" t="s">
        <v>238</v>
      </c>
      <c r="AF2032" t="s">
        <v>277</v>
      </c>
      <c r="AG2032" t="s">
        <v>117</v>
      </c>
      <c r="AH2032" s="58">
        <v>5457.6385851006899</v>
      </c>
      <c r="AI2032">
        <f t="shared" si="353"/>
        <v>5457.6385851006899</v>
      </c>
      <c r="BE2032" t="str">
        <f t="shared" si="354"/>
        <v>0059_RU_TP1_SEXE2</v>
      </c>
      <c r="BF2032">
        <v>2</v>
      </c>
      <c r="BG2032" t="s">
        <v>199</v>
      </c>
      <c r="BH2032" t="s">
        <v>322</v>
      </c>
      <c r="BI2032" t="s">
        <v>161</v>
      </c>
      <c r="BJ2032" s="61">
        <v>133.244810012296</v>
      </c>
      <c r="BK2032" s="61">
        <f t="shared" si="355"/>
        <v>133.244810012296</v>
      </c>
    </row>
    <row r="2033" spans="1:63" x14ac:dyDescent="0.35">
      <c r="A2033" t="str">
        <f t="shared" si="351"/>
        <v>8426_Fabrication d'équipements électriques_1</v>
      </c>
      <c r="B2033" t="str">
        <f>INDEX(PDC!$F$1:$G$40,MATCH('RP2016'!C2033,PDC!F:F,0),MATCH(PDC!$G$1,PDC!$F$1:$G$1,0))</f>
        <v>Fabrication d'équipements électriques</v>
      </c>
      <c r="C2033" t="s">
        <v>210</v>
      </c>
      <c r="D2033" t="s">
        <v>171</v>
      </c>
      <c r="E2033" t="s">
        <v>199</v>
      </c>
      <c r="F2033" s="58">
        <v>83.247755322483997</v>
      </c>
      <c r="G2033">
        <f t="shared" si="356"/>
        <v>83.247755322483997</v>
      </c>
      <c r="AC2033" t="str">
        <f t="shared" si="352"/>
        <v>8401_Ingénieurs et cadres techniques d'entreprise_1+2</v>
      </c>
      <c r="AD2033" t="str">
        <f>INDEX(PDC!$I$1:$L$33,MATCH('RP2016'!AF2033,PDC!I:I,0),MATCH(PDC!$K$1,PDC!$I$1:$L$1,0))</f>
        <v>Ingénieurs et cadres techniques d'entreprise</v>
      </c>
      <c r="AE2033" s="77" t="s">
        <v>238</v>
      </c>
      <c r="AF2033" t="s">
        <v>101</v>
      </c>
      <c r="AG2033" t="s">
        <v>117</v>
      </c>
      <c r="AH2033" s="58">
        <v>5496.9774938466999</v>
      </c>
      <c r="AI2033">
        <f t="shared" si="353"/>
        <v>5496.9774938466999</v>
      </c>
      <c r="BE2033" t="str">
        <f t="shared" si="354"/>
        <v>0059_RU_TP2_SEXE2</v>
      </c>
      <c r="BF2033">
        <v>2</v>
      </c>
      <c r="BG2033" t="s">
        <v>200</v>
      </c>
      <c r="BH2033" t="s">
        <v>322</v>
      </c>
      <c r="BI2033" t="s">
        <v>161</v>
      </c>
      <c r="BJ2033" s="61">
        <v>130.879849696527</v>
      </c>
      <c r="BK2033" s="61">
        <f t="shared" si="355"/>
        <v>130.879849696527</v>
      </c>
    </row>
    <row r="2034" spans="1:63" x14ac:dyDescent="0.35">
      <c r="A2034" t="str">
        <f t="shared" si="351"/>
        <v>8426_Fabrication d'équipements électriques_2</v>
      </c>
      <c r="B2034" t="str">
        <f>INDEX(PDC!$F$1:$G$40,MATCH('RP2016'!C2034,PDC!F:F,0),MATCH(PDC!$G$1,PDC!$F$1:$G$1,0))</f>
        <v>Fabrication d'équipements électriques</v>
      </c>
      <c r="C2034" t="s">
        <v>210</v>
      </c>
      <c r="D2034" t="s">
        <v>171</v>
      </c>
      <c r="E2034" t="s">
        <v>200</v>
      </c>
      <c r="F2034" s="58">
        <v>41.934828678992197</v>
      </c>
      <c r="G2034">
        <f t="shared" si="356"/>
        <v>41.934828678992197</v>
      </c>
      <c r="AC2034" t="str">
        <f t="shared" si="352"/>
        <v>8401_Professeurs des écoles, instituteurs et assimilés_1+2</v>
      </c>
      <c r="AD2034" t="str">
        <f>INDEX(PDC!$I$1:$L$33,MATCH('RP2016'!AF2034,PDC!I:I,0),MATCH(PDC!$K$1,PDC!$I$1:$L$1,0))</f>
        <v>Professeurs des écoles, instituteurs et assimilés</v>
      </c>
      <c r="AE2034" s="77" t="s">
        <v>238</v>
      </c>
      <c r="AF2034" t="s">
        <v>103</v>
      </c>
      <c r="AG2034" t="s">
        <v>117</v>
      </c>
      <c r="AH2034" s="58">
        <v>1839.4094527361799</v>
      </c>
      <c r="AI2034">
        <f t="shared" si="353"/>
        <v>1839.4094527361799</v>
      </c>
      <c r="BE2034" t="str">
        <f t="shared" si="354"/>
        <v>0063_AZ_TP1_SEXE2</v>
      </c>
      <c r="BF2034">
        <v>2</v>
      </c>
      <c r="BG2034" t="s">
        <v>199</v>
      </c>
      <c r="BH2034" t="s">
        <v>198</v>
      </c>
      <c r="BI2034" t="s">
        <v>181</v>
      </c>
      <c r="BJ2034" s="61">
        <v>95.109962798254401</v>
      </c>
      <c r="BK2034" s="61">
        <f t="shared" si="355"/>
        <v>95.109962798254401</v>
      </c>
    </row>
    <row r="2035" spans="1:63" x14ac:dyDescent="0.35">
      <c r="A2035" t="str">
        <f t="shared" si="351"/>
        <v>8426_Fabrication de machines et équipements n.c.a._1</v>
      </c>
      <c r="B2035" t="str">
        <f>INDEX(PDC!$F$1:$G$40,MATCH('RP2016'!C2035,PDC!F:F,0),MATCH(PDC!$G$1,PDC!$F$1:$G$1,0))</f>
        <v>Fabrication de machines et équipements n.c.a.</v>
      </c>
      <c r="C2035" t="s">
        <v>211</v>
      </c>
      <c r="D2035" t="s">
        <v>171</v>
      </c>
      <c r="E2035" t="s">
        <v>199</v>
      </c>
      <c r="F2035" s="58">
        <v>619.99948784763296</v>
      </c>
      <c r="G2035">
        <f t="shared" si="356"/>
        <v>619.99948784763296</v>
      </c>
      <c r="AC2035" t="str">
        <f t="shared" si="352"/>
        <v>8401_Professions intermédiaires de la santé et du travail social_1+2</v>
      </c>
      <c r="AD2035" t="str">
        <f>INDEX(PDC!$I$1:$L$33,MATCH('RP2016'!AF2035,PDC!I:I,0),MATCH(PDC!$K$1,PDC!$I$1:$L$1,0))</f>
        <v>Professions intermédiaires de la santé et du travail social</v>
      </c>
      <c r="AE2035" s="77" t="s">
        <v>238</v>
      </c>
      <c r="AF2035" t="s">
        <v>105</v>
      </c>
      <c r="AG2035" t="s">
        <v>117</v>
      </c>
      <c r="AH2035" s="58">
        <v>3522.27504596891</v>
      </c>
      <c r="AI2035">
        <f t="shared" si="353"/>
        <v>3522.27504596891</v>
      </c>
      <c r="BE2035" t="str">
        <f t="shared" si="354"/>
        <v>0063_AZ_TP2_SEXE2</v>
      </c>
      <c r="BF2035">
        <v>2</v>
      </c>
      <c r="BG2035" t="s">
        <v>200</v>
      </c>
      <c r="BH2035" t="s">
        <v>198</v>
      </c>
      <c r="BI2035" t="s">
        <v>181</v>
      </c>
      <c r="BJ2035" s="61">
        <v>34.822054544349697</v>
      </c>
      <c r="BK2035" s="61">
        <f t="shared" si="355"/>
        <v>34.822054544349697</v>
      </c>
    </row>
    <row r="2036" spans="1:63" x14ac:dyDescent="0.35">
      <c r="A2036" t="str">
        <f t="shared" si="351"/>
        <v>8426_Fabrication de machines et équipements n.c.a._2</v>
      </c>
      <c r="B2036" t="str">
        <f>INDEX(PDC!$F$1:$G$40,MATCH('RP2016'!C2036,PDC!F:F,0),MATCH(PDC!$G$1,PDC!$F$1:$G$1,0))</f>
        <v>Fabrication de machines et équipements n.c.a.</v>
      </c>
      <c r="C2036" t="s">
        <v>211</v>
      </c>
      <c r="D2036" t="s">
        <v>171</v>
      </c>
      <c r="E2036" t="s">
        <v>200</v>
      </c>
      <c r="F2036" s="58">
        <v>97.681109602435399</v>
      </c>
      <c r="G2036">
        <f t="shared" si="356"/>
        <v>97.681109602435399</v>
      </c>
      <c r="AC2036" t="str">
        <f t="shared" si="352"/>
        <v>8401_Clergé, religieux_1+2</v>
      </c>
      <c r="AD2036" t="str">
        <f>INDEX(PDC!$I$1:$L$33,MATCH('RP2016'!AF2036,PDC!I:I,0),MATCH(PDC!$K$1,PDC!$I$1:$L$1,0))</f>
        <v>Clergé, religieux</v>
      </c>
      <c r="AE2036" s="77" t="s">
        <v>238</v>
      </c>
      <c r="AF2036" t="s">
        <v>292</v>
      </c>
      <c r="AG2036" t="s">
        <v>117</v>
      </c>
      <c r="AH2036" s="58">
        <v>54.2646645034377</v>
      </c>
      <c r="AI2036">
        <f t="shared" si="353"/>
        <v>54.2646645034377</v>
      </c>
      <c r="BE2036" t="str">
        <f t="shared" si="354"/>
        <v>0063_C1_TP1_SEXE2</v>
      </c>
      <c r="BF2036">
        <v>2</v>
      </c>
      <c r="BG2036" t="s">
        <v>199</v>
      </c>
      <c r="BH2036" t="s">
        <v>314</v>
      </c>
      <c r="BI2036" t="s">
        <v>181</v>
      </c>
      <c r="BJ2036" s="61">
        <v>173.942406335653</v>
      </c>
      <c r="BK2036" s="61">
        <f t="shared" si="355"/>
        <v>173.942406335653</v>
      </c>
    </row>
    <row r="2037" spans="1:63" x14ac:dyDescent="0.35">
      <c r="A2037" t="str">
        <f t="shared" si="351"/>
        <v>8426_Fabrication de matériels de transport_1</v>
      </c>
      <c r="B2037" t="str">
        <f>INDEX(PDC!$F$1:$G$40,MATCH('RP2016'!C2037,PDC!F:F,0),MATCH(PDC!$G$1,PDC!$F$1:$G$1,0))</f>
        <v>Fabrication de matériels de transport</v>
      </c>
      <c r="C2037" t="s">
        <v>212</v>
      </c>
      <c r="D2037" t="s">
        <v>171</v>
      </c>
      <c r="E2037" t="s">
        <v>199</v>
      </c>
      <c r="F2037" s="58">
        <v>171.44711349994199</v>
      </c>
      <c r="G2037">
        <f t="shared" si="356"/>
        <v>171.44711349994199</v>
      </c>
      <c r="AC2037" t="str">
        <f t="shared" si="352"/>
        <v>8401_Professions intermédiaires administratives de la Fonction Publique_1+2</v>
      </c>
      <c r="AD2037" t="str">
        <f>INDEX(PDC!$I$1:$L$33,MATCH('RP2016'!AF2037,PDC!I:I,0),MATCH(PDC!$K$1,PDC!$I$1:$L$1,0))</f>
        <v>Professions intermédiaires administratives de la Fonction Publique</v>
      </c>
      <c r="AE2037" s="77" t="s">
        <v>238</v>
      </c>
      <c r="AF2037" t="s">
        <v>278</v>
      </c>
      <c r="AG2037" t="s">
        <v>117</v>
      </c>
      <c r="AH2037" s="58">
        <v>588.79623975088896</v>
      </c>
      <c r="AI2037">
        <f t="shared" si="353"/>
        <v>588.79623975088896</v>
      </c>
      <c r="BE2037" t="str">
        <f t="shared" si="354"/>
        <v>0063_C1_TP2_SEXE2</v>
      </c>
      <c r="BF2037">
        <v>2</v>
      </c>
      <c r="BG2037" t="s">
        <v>200</v>
      </c>
      <c r="BH2037" t="s">
        <v>314</v>
      </c>
      <c r="BI2037" t="s">
        <v>181</v>
      </c>
      <c r="BJ2037" s="61">
        <v>18.461974510206701</v>
      </c>
      <c r="BK2037" s="61">
        <f t="shared" si="355"/>
        <v>18.461974510206701</v>
      </c>
    </row>
    <row r="2038" spans="1:63" x14ac:dyDescent="0.35">
      <c r="A2038" t="str">
        <f t="shared" si="351"/>
        <v>8426_Fabrication de matériels de transport_2</v>
      </c>
      <c r="B2038" t="str">
        <f>INDEX(PDC!$F$1:$G$40,MATCH('RP2016'!C2038,PDC!F:F,0),MATCH(PDC!$G$1,PDC!$F$1:$G$1,0))</f>
        <v>Fabrication de matériels de transport</v>
      </c>
      <c r="C2038" t="s">
        <v>212</v>
      </c>
      <c r="D2038" t="s">
        <v>171</v>
      </c>
      <c r="E2038" t="s">
        <v>200</v>
      </c>
      <c r="F2038" s="58">
        <v>28.2954704796161</v>
      </c>
      <c r="G2038">
        <f t="shared" si="356"/>
        <v>28.2954704796161</v>
      </c>
      <c r="AC2038" t="str">
        <f t="shared" si="352"/>
        <v>8401_Professions intermédiaires administratives et commerciales des entreprises_1+2</v>
      </c>
      <c r="AD2038" t="str">
        <f>INDEX(PDC!$I$1:$L$33,MATCH('RP2016'!AF2038,PDC!I:I,0),MATCH(PDC!$K$1,PDC!$I$1:$L$1,0))</f>
        <v>Professions intermédiaires administratives et commerciales des entreprises</v>
      </c>
      <c r="AE2038" s="77" t="s">
        <v>238</v>
      </c>
      <c r="AF2038" t="s">
        <v>279</v>
      </c>
      <c r="AG2038" t="s">
        <v>117</v>
      </c>
      <c r="AH2038" s="58">
        <v>11402.847989595701</v>
      </c>
      <c r="AI2038">
        <f t="shared" si="353"/>
        <v>11402.847989595701</v>
      </c>
      <c r="BE2038" t="str">
        <f t="shared" si="354"/>
        <v>0063_C2_TP1_SEXE2</v>
      </c>
      <c r="BF2038">
        <v>2</v>
      </c>
      <c r="BG2038" t="s">
        <v>199</v>
      </c>
      <c r="BH2038" t="s">
        <v>323</v>
      </c>
      <c r="BI2038" t="s">
        <v>181</v>
      </c>
      <c r="BJ2038" s="61">
        <v>5</v>
      </c>
      <c r="BK2038" s="61">
        <f t="shared" si="355"/>
        <v>5</v>
      </c>
    </row>
    <row r="2039" spans="1:63" x14ac:dyDescent="0.35">
      <c r="A2039" t="str">
        <f t="shared" si="351"/>
        <v>8426_Autres industries manufacturières ; réparation et installation de machines et d'équipements_1</v>
      </c>
      <c r="B2039" t="str">
        <f>INDEX(PDC!$F$1:$G$40,MATCH('RP2016'!C2039,PDC!F:F,0),MATCH(PDC!$G$1,PDC!$F$1:$G$1,0))</f>
        <v>Autres industries manufacturières ; réparation et installation de machines et d'équipements</v>
      </c>
      <c r="C2039" t="s">
        <v>213</v>
      </c>
      <c r="D2039" t="s">
        <v>171</v>
      </c>
      <c r="E2039" t="s">
        <v>199</v>
      </c>
      <c r="F2039" s="58">
        <v>382.04672033846498</v>
      </c>
      <c r="G2039">
        <f t="shared" si="356"/>
        <v>382.04672033846498</v>
      </c>
      <c r="AC2039" t="str">
        <f t="shared" si="352"/>
        <v>8401_Techniciens_1+2</v>
      </c>
      <c r="AD2039" t="str">
        <f>INDEX(PDC!$I$1:$L$33,MATCH('RP2016'!AF2039,PDC!I:I,0),MATCH(PDC!$K$1,PDC!$I$1:$L$1,0))</f>
        <v>Techniciens</v>
      </c>
      <c r="AE2039" s="77" t="s">
        <v>238</v>
      </c>
      <c r="AF2039" t="s">
        <v>280</v>
      </c>
      <c r="AG2039" t="s">
        <v>117</v>
      </c>
      <c r="AH2039" s="58">
        <v>6536.7799423390798</v>
      </c>
      <c r="AI2039">
        <f t="shared" si="353"/>
        <v>6536.7799423390798</v>
      </c>
      <c r="BE2039" t="str">
        <f t="shared" si="354"/>
        <v>0063_C3_TP1_SEXE2</v>
      </c>
      <c r="BF2039">
        <v>2</v>
      </c>
      <c r="BG2039" t="s">
        <v>199</v>
      </c>
      <c r="BH2039" t="s">
        <v>315</v>
      </c>
      <c r="BI2039" t="s">
        <v>181</v>
      </c>
      <c r="BJ2039" s="61">
        <v>14.4652281541908</v>
      </c>
      <c r="BK2039" s="61">
        <f t="shared" si="355"/>
        <v>14.4652281541908</v>
      </c>
    </row>
    <row r="2040" spans="1:63" x14ac:dyDescent="0.35">
      <c r="A2040" t="str">
        <f t="shared" si="351"/>
        <v>8426_Autres industries manufacturières ; réparation et installation de machines et d'équipements_2</v>
      </c>
      <c r="B2040" t="str">
        <f>INDEX(PDC!$F$1:$G$40,MATCH('RP2016'!C2040,PDC!F:F,0),MATCH(PDC!$G$1,PDC!$F$1:$G$1,0))</f>
        <v>Autres industries manufacturières ; réparation et installation de machines et d'équipements</v>
      </c>
      <c r="C2040" t="s">
        <v>213</v>
      </c>
      <c r="D2040" t="s">
        <v>171</v>
      </c>
      <c r="E2040" t="s">
        <v>200</v>
      </c>
      <c r="F2040" s="58">
        <v>198.264147671816</v>
      </c>
      <c r="G2040">
        <f t="shared" si="356"/>
        <v>198.264147671816</v>
      </c>
      <c r="AC2040" t="str">
        <f t="shared" si="352"/>
        <v>8401_Contremaîtres, agents de maîtrise_1+2</v>
      </c>
      <c r="AD2040" t="str">
        <f>INDEX(PDC!$I$1:$L$33,MATCH('RP2016'!AF2040,PDC!I:I,0),MATCH(PDC!$K$1,PDC!$I$1:$L$1,0))</f>
        <v>Contremaîtres, agents de maîtrise</v>
      </c>
      <c r="AE2040" s="77" t="s">
        <v>238</v>
      </c>
      <c r="AF2040" t="s">
        <v>281</v>
      </c>
      <c r="AG2040" t="s">
        <v>117</v>
      </c>
      <c r="AH2040" s="58">
        <v>2784.2822577407201</v>
      </c>
      <c r="AI2040">
        <f t="shared" si="353"/>
        <v>2784.2822577407201</v>
      </c>
      <c r="BE2040" t="str">
        <f t="shared" si="354"/>
        <v>0063_C5_TP1_SEXE2</v>
      </c>
      <c r="BF2040">
        <v>2</v>
      </c>
      <c r="BG2040" t="s">
        <v>199</v>
      </c>
      <c r="BH2040" t="s">
        <v>317</v>
      </c>
      <c r="BI2040" t="s">
        <v>181</v>
      </c>
      <c r="BJ2040" s="61">
        <v>86.466564759817203</v>
      </c>
      <c r="BK2040" s="61">
        <f t="shared" si="355"/>
        <v>86.466564759817203</v>
      </c>
    </row>
    <row r="2041" spans="1:63" x14ac:dyDescent="0.35">
      <c r="A2041" t="str">
        <f t="shared" si="351"/>
        <v>8426_Production et distribution d'électricité, de gaz, de vapeur et d'air conditionné_1</v>
      </c>
      <c r="B2041" t="str">
        <f>INDEX(PDC!$F$1:$G$40,MATCH('RP2016'!C2041,PDC!F:F,0),MATCH(PDC!$G$1,PDC!$F$1:$G$1,0))</f>
        <v>Production et distribution d'électricité, de gaz, de vapeur et d'air conditionné</v>
      </c>
      <c r="C2041" t="s">
        <v>214</v>
      </c>
      <c r="D2041" t="s">
        <v>171</v>
      </c>
      <c r="E2041" t="s">
        <v>199</v>
      </c>
      <c r="F2041" s="58">
        <v>105.25357940427401</v>
      </c>
      <c r="G2041">
        <f t="shared" si="356"/>
        <v>105.25357940427401</v>
      </c>
      <c r="AC2041" t="str">
        <f t="shared" si="352"/>
        <v>8401_Employés civils et agents de service de la Fonction Publique_1+2</v>
      </c>
      <c r="AD2041" t="str">
        <f>INDEX(PDC!$I$1:$L$33,MATCH('RP2016'!AF2041,PDC!I:I,0),MATCH(PDC!$K$1,PDC!$I$1:$L$1,0))</f>
        <v>Employés civils et agents de service de la Fonction Publique</v>
      </c>
      <c r="AE2041" s="77" t="s">
        <v>238</v>
      </c>
      <c r="AF2041" t="s">
        <v>282</v>
      </c>
      <c r="AG2041" t="s">
        <v>117</v>
      </c>
      <c r="AH2041" s="58">
        <v>5336.3966602994096</v>
      </c>
      <c r="AI2041">
        <f t="shared" si="353"/>
        <v>5336.3966602994096</v>
      </c>
      <c r="BE2041" t="str">
        <f t="shared" si="354"/>
        <v>0063_C5_TP2_SEXE2</v>
      </c>
      <c r="BF2041">
        <v>2</v>
      </c>
      <c r="BG2041" t="s">
        <v>200</v>
      </c>
      <c r="BH2041" t="s">
        <v>317</v>
      </c>
      <c r="BI2041" t="s">
        <v>181</v>
      </c>
      <c r="BJ2041" s="61">
        <v>19.151547068668599</v>
      </c>
      <c r="BK2041" s="61">
        <f t="shared" si="355"/>
        <v>19.151547068668599</v>
      </c>
    </row>
    <row r="2042" spans="1:63" x14ac:dyDescent="0.35">
      <c r="A2042" t="str">
        <f t="shared" si="351"/>
        <v>8426_Production et distribution d'électricité, de gaz, de vapeur et d'air conditionné_2</v>
      </c>
      <c r="B2042" t="str">
        <f>INDEX(PDC!$F$1:$G$40,MATCH('RP2016'!C2042,PDC!F:F,0),MATCH(PDC!$G$1,PDC!$F$1:$G$1,0))</f>
        <v>Production et distribution d'électricité, de gaz, de vapeur et d'air conditionné</v>
      </c>
      <c r="C2042" t="s">
        <v>214</v>
      </c>
      <c r="D2042" t="s">
        <v>171</v>
      </c>
      <c r="E2042" t="s">
        <v>200</v>
      </c>
      <c r="F2042" s="58">
        <v>39.523047754680803</v>
      </c>
      <c r="G2042">
        <f t="shared" si="356"/>
        <v>39.523047754680803</v>
      </c>
      <c r="AC2042" t="str">
        <f t="shared" si="352"/>
        <v>8401_Policiers et militaires_1+2</v>
      </c>
      <c r="AD2042" t="str">
        <f>INDEX(PDC!$I$1:$L$33,MATCH('RP2016'!AF2042,PDC!I:I,0),MATCH(PDC!$K$1,PDC!$I$1:$L$1,0))</f>
        <v>Policiers et militaires</v>
      </c>
      <c r="AE2042" s="77" t="s">
        <v>238</v>
      </c>
      <c r="AF2042" t="s">
        <v>283</v>
      </c>
      <c r="AG2042" t="s">
        <v>117</v>
      </c>
      <c r="AH2042" s="58">
        <v>1146.9391265540401</v>
      </c>
      <c r="AI2042">
        <f t="shared" si="353"/>
        <v>1146.9391265540401</v>
      </c>
      <c r="BE2042" t="str">
        <f t="shared" si="354"/>
        <v>0063_DE_TP1_SEXE2</v>
      </c>
      <c r="BF2042">
        <v>2</v>
      </c>
      <c r="BG2042" t="s">
        <v>199</v>
      </c>
      <c r="BH2042" t="s">
        <v>318</v>
      </c>
      <c r="BI2042" t="s">
        <v>181</v>
      </c>
      <c r="BJ2042" s="61">
        <v>10.187273283941501</v>
      </c>
      <c r="BK2042" s="61">
        <f t="shared" si="355"/>
        <v>10.187273283941501</v>
      </c>
    </row>
    <row r="2043" spans="1:63" x14ac:dyDescent="0.35">
      <c r="A2043" t="str">
        <f t="shared" si="351"/>
        <v>8426_Production et distribution d'eau ; assainissement, gestion des déchets et dépollution_1</v>
      </c>
      <c r="B2043" t="str">
        <f>INDEX(PDC!$F$1:$G$40,MATCH('RP2016'!C2043,PDC!F:F,0),MATCH(PDC!$G$1,PDC!$F$1:$G$1,0))</f>
        <v>Production et distribution d'eau ; assainissement, gestion des déchets et dépollution</v>
      </c>
      <c r="C2043" t="s">
        <v>215</v>
      </c>
      <c r="D2043" t="s">
        <v>171</v>
      </c>
      <c r="E2043" t="s">
        <v>199</v>
      </c>
      <c r="F2043" s="58">
        <v>200.35516694254</v>
      </c>
      <c r="G2043">
        <f t="shared" ref="G2043:G2074" si="357">F2043</f>
        <v>200.35516694254</v>
      </c>
      <c r="AC2043" t="str">
        <f t="shared" si="352"/>
        <v>8401_Employés administratifs d'entreprise_1+2</v>
      </c>
      <c r="AD2043" t="str">
        <f>INDEX(PDC!$I$1:$L$33,MATCH('RP2016'!AF2043,PDC!I:I,0),MATCH(PDC!$K$1,PDC!$I$1:$L$1,0))</f>
        <v>Employés administratifs d'entreprise</v>
      </c>
      <c r="AE2043" s="77" t="s">
        <v>238</v>
      </c>
      <c r="AF2043" t="s">
        <v>284</v>
      </c>
      <c r="AG2043" t="s">
        <v>117</v>
      </c>
      <c r="AH2043" s="58">
        <v>7525.4020578995396</v>
      </c>
      <c r="AI2043">
        <f t="shared" si="353"/>
        <v>7525.4020578995396</v>
      </c>
      <c r="BE2043" t="str">
        <f t="shared" si="354"/>
        <v>0063_DE_TP2_SEXE2</v>
      </c>
      <c r="BF2043">
        <v>2</v>
      </c>
      <c r="BG2043" t="s">
        <v>200</v>
      </c>
      <c r="BH2043" t="s">
        <v>318</v>
      </c>
      <c r="BI2043" t="s">
        <v>181</v>
      </c>
      <c r="BJ2043" s="61">
        <v>15.2645511694707</v>
      </c>
      <c r="BK2043" s="61">
        <f t="shared" si="355"/>
        <v>15.2645511694707</v>
      </c>
    </row>
    <row r="2044" spans="1:63" x14ac:dyDescent="0.35">
      <c r="A2044" t="str">
        <f t="shared" si="351"/>
        <v>8426_Production et distribution d'eau ; assainissement, gestion des déchets et dépollution_2</v>
      </c>
      <c r="B2044" t="str">
        <f>INDEX(PDC!$F$1:$G$40,MATCH('RP2016'!C2044,PDC!F:F,0),MATCH(PDC!$G$1,PDC!$F$1:$G$1,0))</f>
        <v>Production et distribution d'eau ; assainissement, gestion des déchets et dépollution</v>
      </c>
      <c r="C2044" t="s">
        <v>215</v>
      </c>
      <c r="D2044" t="s">
        <v>171</v>
      </c>
      <c r="E2044" t="s">
        <v>200</v>
      </c>
      <c r="F2044" s="58">
        <v>44.796707439213698</v>
      </c>
      <c r="G2044">
        <f t="shared" si="357"/>
        <v>44.796707439213698</v>
      </c>
      <c r="AC2044" t="str">
        <f t="shared" si="352"/>
        <v>8401_Employés de commerce_1+2</v>
      </c>
      <c r="AD2044" t="str">
        <f>INDEX(PDC!$I$1:$L$33,MATCH('RP2016'!AF2044,PDC!I:I,0),MATCH(PDC!$K$1,PDC!$I$1:$L$1,0))</f>
        <v>Employés de commerce</v>
      </c>
      <c r="AE2044" s="77" t="s">
        <v>238</v>
      </c>
      <c r="AF2044" t="s">
        <v>285</v>
      </c>
      <c r="AG2044" t="s">
        <v>117</v>
      </c>
      <c r="AH2044" s="58">
        <v>6315.7708843528999</v>
      </c>
      <c r="AI2044">
        <f t="shared" si="353"/>
        <v>6315.7708843528999</v>
      </c>
      <c r="BE2044" t="str">
        <f t="shared" si="354"/>
        <v>0063_FZ_TP1_SEXE2</v>
      </c>
      <c r="BF2044">
        <v>2</v>
      </c>
      <c r="BG2044" t="s">
        <v>199</v>
      </c>
      <c r="BH2044" t="s">
        <v>216</v>
      </c>
      <c r="BI2044" t="s">
        <v>181</v>
      </c>
      <c r="BJ2044" s="61">
        <v>30.188214879631801</v>
      </c>
      <c r="BK2044" s="61">
        <f t="shared" si="355"/>
        <v>30.188214879631801</v>
      </c>
    </row>
    <row r="2045" spans="1:63" x14ac:dyDescent="0.35">
      <c r="A2045" t="str">
        <f t="shared" si="351"/>
        <v>8426_Construction _1</v>
      </c>
      <c r="B2045" t="str">
        <f>INDEX(PDC!$F$1:$G$40,MATCH('RP2016'!C2045,PDC!F:F,0),MATCH(PDC!$G$1,PDC!$F$1:$G$1,0))</f>
        <v xml:space="preserve">Construction </v>
      </c>
      <c r="C2045" t="s">
        <v>216</v>
      </c>
      <c r="D2045" t="s">
        <v>171</v>
      </c>
      <c r="E2045" t="s">
        <v>199</v>
      </c>
      <c r="F2045" s="58">
        <v>2172.23485724488</v>
      </c>
      <c r="G2045">
        <f t="shared" si="357"/>
        <v>2172.23485724488</v>
      </c>
      <c r="AC2045" t="str">
        <f t="shared" si="352"/>
        <v>8401_Personnels des services directs aux particuliers_1+2</v>
      </c>
      <c r="AD2045" t="str">
        <f>INDEX(PDC!$I$1:$L$33,MATCH('RP2016'!AF2045,PDC!I:I,0),MATCH(PDC!$K$1,PDC!$I$1:$L$1,0))</f>
        <v>Personnels des services directs aux particuliers</v>
      </c>
      <c r="AE2045" s="77" t="s">
        <v>238</v>
      </c>
      <c r="AF2045" t="s">
        <v>286</v>
      </c>
      <c r="AG2045" t="s">
        <v>117</v>
      </c>
      <c r="AH2045" s="58">
        <v>6882.3705664511299</v>
      </c>
      <c r="AI2045">
        <f t="shared" si="353"/>
        <v>6882.3705664511299</v>
      </c>
      <c r="BE2045" t="str">
        <f t="shared" si="354"/>
        <v>0063_FZ_TP2_SEXE2</v>
      </c>
      <c r="BF2045">
        <v>2</v>
      </c>
      <c r="BG2045" t="s">
        <v>200</v>
      </c>
      <c r="BH2045" t="s">
        <v>216</v>
      </c>
      <c r="BI2045" t="s">
        <v>181</v>
      </c>
      <c r="BJ2045" s="61">
        <v>34.965899356781797</v>
      </c>
      <c r="BK2045" s="61">
        <f t="shared" si="355"/>
        <v>34.965899356781797</v>
      </c>
    </row>
    <row r="2046" spans="1:63" x14ac:dyDescent="0.35">
      <c r="A2046" t="str">
        <f t="shared" si="351"/>
        <v>8426_Construction _2</v>
      </c>
      <c r="B2046" t="str">
        <f>INDEX(PDC!$F$1:$G$40,MATCH('RP2016'!C2046,PDC!F:F,0),MATCH(PDC!$G$1,PDC!$F$1:$G$1,0))</f>
        <v xml:space="preserve">Construction </v>
      </c>
      <c r="C2046" t="s">
        <v>216</v>
      </c>
      <c r="D2046" t="s">
        <v>171</v>
      </c>
      <c r="E2046" t="s">
        <v>200</v>
      </c>
      <c r="F2046" s="58">
        <v>282.80203634688598</v>
      </c>
      <c r="G2046">
        <f t="shared" si="357"/>
        <v>282.80203634688598</v>
      </c>
      <c r="AC2046" t="str">
        <f t="shared" si="352"/>
        <v>8401_Ouvriers qualifiés de type industriel_1+2</v>
      </c>
      <c r="AD2046" t="str">
        <f>INDEX(PDC!$I$1:$L$33,MATCH('RP2016'!AF2046,PDC!I:I,0),MATCH(PDC!$K$1,PDC!$I$1:$L$1,0))</f>
        <v>Ouvriers qualifiés de type industriel</v>
      </c>
      <c r="AE2046" s="77" t="s">
        <v>238</v>
      </c>
      <c r="AF2046" t="s">
        <v>287</v>
      </c>
      <c r="AG2046" t="s">
        <v>117</v>
      </c>
      <c r="AH2046" s="58">
        <v>5386.8124031460402</v>
      </c>
      <c r="AI2046">
        <f t="shared" si="353"/>
        <v>5386.8124031460402</v>
      </c>
      <c r="BE2046" t="str">
        <f t="shared" si="354"/>
        <v>0063_GZ_TP1_SEXE2</v>
      </c>
      <c r="BF2046">
        <v>2</v>
      </c>
      <c r="BG2046" t="s">
        <v>199</v>
      </c>
      <c r="BH2046" t="s">
        <v>217</v>
      </c>
      <c r="BI2046" t="s">
        <v>181</v>
      </c>
      <c r="BJ2046" s="61">
        <v>330.77034025817801</v>
      </c>
      <c r="BK2046" s="61">
        <f t="shared" si="355"/>
        <v>330.77034025817801</v>
      </c>
    </row>
    <row r="2047" spans="1:63" x14ac:dyDescent="0.35">
      <c r="A2047" t="str">
        <f t="shared" si="351"/>
        <v>8426_Commerce ; réparation d'automobiles et de motocycles_1</v>
      </c>
      <c r="B2047" t="str">
        <f>INDEX(PDC!$F$1:$G$40,MATCH('RP2016'!C2047,PDC!F:F,0),MATCH(PDC!$G$1,PDC!$F$1:$G$1,0))</f>
        <v>Commerce ; réparation d'automobiles et de motocycles</v>
      </c>
      <c r="C2047" t="s">
        <v>217</v>
      </c>
      <c r="D2047" t="s">
        <v>171</v>
      </c>
      <c r="E2047" t="s">
        <v>199</v>
      </c>
      <c r="F2047" s="58">
        <v>3330.0823004069798</v>
      </c>
      <c r="G2047">
        <f t="shared" si="357"/>
        <v>3330.0823004069798</v>
      </c>
      <c r="AC2047" t="str">
        <f t="shared" si="352"/>
        <v>8401_Ouvriers qualifiés de type artisanal_1+2</v>
      </c>
      <c r="AD2047" t="str">
        <f>INDEX(PDC!$I$1:$L$33,MATCH('RP2016'!AF2047,PDC!I:I,0),MATCH(PDC!$K$1,PDC!$I$1:$L$1,0))</f>
        <v>Ouvriers qualifiés de type artisanal</v>
      </c>
      <c r="AE2047" s="77" t="s">
        <v>238</v>
      </c>
      <c r="AF2047" t="s">
        <v>107</v>
      </c>
      <c r="AG2047" t="s">
        <v>117</v>
      </c>
      <c r="AH2047" s="58">
        <v>5895.5441147368101</v>
      </c>
      <c r="AI2047">
        <f t="shared" si="353"/>
        <v>5895.5441147368101</v>
      </c>
      <c r="BE2047" t="str">
        <f t="shared" si="354"/>
        <v>0063_GZ_TP2_SEXE2</v>
      </c>
      <c r="BF2047">
        <v>2</v>
      </c>
      <c r="BG2047" t="s">
        <v>200</v>
      </c>
      <c r="BH2047" t="s">
        <v>217</v>
      </c>
      <c r="BI2047" t="s">
        <v>181</v>
      </c>
      <c r="BJ2047" s="61">
        <v>213.21631133300201</v>
      </c>
      <c r="BK2047" s="61">
        <f t="shared" si="355"/>
        <v>213.21631133300201</v>
      </c>
    </row>
    <row r="2048" spans="1:63" x14ac:dyDescent="0.35">
      <c r="A2048" t="str">
        <f t="shared" si="351"/>
        <v>8426_Commerce ; réparation d'automobiles et de motocycles_2</v>
      </c>
      <c r="B2048" t="str">
        <f>INDEX(PDC!$F$1:$G$40,MATCH('RP2016'!C2048,PDC!F:F,0),MATCH(PDC!$G$1,PDC!$F$1:$G$1,0))</f>
        <v>Commerce ; réparation d'automobiles et de motocycles</v>
      </c>
      <c r="C2048" t="s">
        <v>217</v>
      </c>
      <c r="D2048" t="s">
        <v>171</v>
      </c>
      <c r="E2048" t="s">
        <v>200</v>
      </c>
      <c r="F2048" s="58">
        <v>3070.7371912509202</v>
      </c>
      <c r="G2048">
        <f t="shared" si="357"/>
        <v>3070.7371912509202</v>
      </c>
      <c r="AC2048" t="str">
        <f t="shared" si="352"/>
        <v>8401_Chauffeurs_1+2</v>
      </c>
      <c r="AD2048" t="str">
        <f>INDEX(PDC!$I$1:$L$33,MATCH('RP2016'!AF2048,PDC!I:I,0),MATCH(PDC!$K$1,PDC!$I$1:$L$1,0))</f>
        <v>Chauffeurs</v>
      </c>
      <c r="AE2048" s="77" t="s">
        <v>238</v>
      </c>
      <c r="AF2048" t="s">
        <v>288</v>
      </c>
      <c r="AG2048" t="s">
        <v>117</v>
      </c>
      <c r="AH2048" s="58">
        <v>2808.9822983099698</v>
      </c>
      <c r="AI2048">
        <f t="shared" si="353"/>
        <v>2808.9822983099698</v>
      </c>
      <c r="BE2048" t="str">
        <f t="shared" si="354"/>
        <v>0063_HZ_TP1_SEXE2</v>
      </c>
      <c r="BF2048">
        <v>2</v>
      </c>
      <c r="BG2048" t="s">
        <v>199</v>
      </c>
      <c r="BH2048" t="s">
        <v>218</v>
      </c>
      <c r="BI2048" t="s">
        <v>181</v>
      </c>
      <c r="BJ2048" s="61">
        <v>100.56648196699599</v>
      </c>
      <c r="BK2048" s="61">
        <f t="shared" si="355"/>
        <v>100.56648196699599</v>
      </c>
    </row>
    <row r="2049" spans="1:63" x14ac:dyDescent="0.35">
      <c r="A2049" t="str">
        <f t="shared" si="351"/>
        <v>8426_Transports et entreposage _1</v>
      </c>
      <c r="B2049" t="str">
        <f>INDEX(PDC!$F$1:$G$40,MATCH('RP2016'!C2049,PDC!F:F,0),MATCH(PDC!$G$1,PDC!$F$1:$G$1,0))</f>
        <v xml:space="preserve">Transports et entreposage </v>
      </c>
      <c r="C2049" t="s">
        <v>218</v>
      </c>
      <c r="D2049" t="s">
        <v>171</v>
      </c>
      <c r="E2049" t="s">
        <v>199</v>
      </c>
      <c r="F2049" s="58">
        <v>1015.19080841569</v>
      </c>
      <c r="G2049">
        <f t="shared" si="357"/>
        <v>1015.19080841569</v>
      </c>
      <c r="AC2049" t="str">
        <f t="shared" si="352"/>
        <v>8401_Ouvriers qualifiés de la manutention, du magasinage et du transport_1+2</v>
      </c>
      <c r="AD2049" t="str">
        <f>INDEX(PDC!$I$1:$L$33,MATCH('RP2016'!AF2049,PDC!I:I,0),MATCH(PDC!$K$1,PDC!$I$1:$L$1,0))</f>
        <v>Ouvriers qualifiés de la manutention, du magasinage et du transport</v>
      </c>
      <c r="AE2049" s="77" t="s">
        <v>238</v>
      </c>
      <c r="AF2049" t="s">
        <v>289</v>
      </c>
      <c r="AG2049" t="s">
        <v>117</v>
      </c>
      <c r="AH2049" s="58">
        <v>1766.1744582213501</v>
      </c>
      <c r="AI2049">
        <f t="shared" si="353"/>
        <v>1766.1744582213501</v>
      </c>
      <c r="BE2049" t="str">
        <f t="shared" si="354"/>
        <v>0063_HZ_TP2_SEXE2</v>
      </c>
      <c r="BF2049">
        <v>2</v>
      </c>
      <c r="BG2049" t="s">
        <v>200</v>
      </c>
      <c r="BH2049" t="s">
        <v>218</v>
      </c>
      <c r="BI2049" t="s">
        <v>181</v>
      </c>
      <c r="BJ2049" s="61">
        <v>59.512889227366003</v>
      </c>
      <c r="BK2049" s="61">
        <f t="shared" si="355"/>
        <v>59.512889227366003</v>
      </c>
    </row>
    <row r="2050" spans="1:63" x14ac:dyDescent="0.35">
      <c r="A2050" t="str">
        <f t="shared" si="351"/>
        <v>8426_Transports et entreposage _2</v>
      </c>
      <c r="B2050" t="str">
        <f>INDEX(PDC!$F$1:$G$40,MATCH('RP2016'!C2050,PDC!F:F,0),MATCH(PDC!$G$1,PDC!$F$1:$G$1,0))</f>
        <v xml:space="preserve">Transports et entreposage </v>
      </c>
      <c r="C2050" t="s">
        <v>218</v>
      </c>
      <c r="D2050" t="s">
        <v>171</v>
      </c>
      <c r="E2050" t="s">
        <v>200</v>
      </c>
      <c r="F2050" s="58">
        <v>322.86317678578399</v>
      </c>
      <c r="G2050">
        <f t="shared" si="357"/>
        <v>322.86317678578399</v>
      </c>
      <c r="AC2050" t="str">
        <f t="shared" si="352"/>
        <v>8401_Ouvriers non qualifiés de type industriel_1+2</v>
      </c>
      <c r="AD2050" t="str">
        <f>INDEX(PDC!$I$1:$L$33,MATCH('RP2016'!AF2050,PDC!I:I,0),MATCH(PDC!$K$1,PDC!$I$1:$L$1,0))</f>
        <v>Ouvriers non qualifiés de type industriel</v>
      </c>
      <c r="AE2050" s="77" t="s">
        <v>238</v>
      </c>
      <c r="AF2050" t="s">
        <v>290</v>
      </c>
      <c r="AG2050" t="s">
        <v>117</v>
      </c>
      <c r="AH2050" s="58">
        <v>5026.1871701719101</v>
      </c>
      <c r="AI2050">
        <f t="shared" si="353"/>
        <v>5026.1871701719101</v>
      </c>
      <c r="BE2050" t="str">
        <f t="shared" si="354"/>
        <v>0063_IZ_TP1_SEXE2</v>
      </c>
      <c r="BF2050">
        <v>2</v>
      </c>
      <c r="BG2050" t="s">
        <v>199</v>
      </c>
      <c r="BH2050" t="s">
        <v>219</v>
      </c>
      <c r="BI2050" t="s">
        <v>181</v>
      </c>
      <c r="BJ2050" s="61">
        <v>66.203605977379894</v>
      </c>
      <c r="BK2050" s="61">
        <f t="shared" si="355"/>
        <v>66.203605977379894</v>
      </c>
    </row>
    <row r="2051" spans="1:63" x14ac:dyDescent="0.35">
      <c r="A2051" t="str">
        <f t="shared" si="351"/>
        <v>8426_Hébergement et restauration_1</v>
      </c>
      <c r="B2051" t="str">
        <f>INDEX(PDC!$F$1:$G$40,MATCH('RP2016'!C2051,PDC!F:F,0),MATCH(PDC!$G$1,PDC!$F$1:$G$1,0))</f>
        <v>Hébergement et restauration</v>
      </c>
      <c r="C2051" t="s">
        <v>219</v>
      </c>
      <c r="D2051" t="s">
        <v>171</v>
      </c>
      <c r="E2051" t="s">
        <v>199</v>
      </c>
      <c r="F2051" s="58">
        <v>519.71357370959004</v>
      </c>
      <c r="G2051">
        <f t="shared" si="357"/>
        <v>519.71357370959004</v>
      </c>
      <c r="AC2051" t="str">
        <f t="shared" si="352"/>
        <v>8401_Ouvriers non qualifiés de type artisanal_1+2</v>
      </c>
      <c r="AD2051" t="str">
        <f>INDEX(PDC!$I$1:$L$33,MATCH('RP2016'!AF2051,PDC!I:I,0),MATCH(PDC!$K$1,PDC!$I$1:$L$1,0))</f>
        <v>Ouvriers non qualifiés de type artisanal</v>
      </c>
      <c r="AE2051" s="77" t="s">
        <v>238</v>
      </c>
      <c r="AF2051" t="s">
        <v>291</v>
      </c>
      <c r="AG2051" t="s">
        <v>117</v>
      </c>
      <c r="AH2051" s="58">
        <v>4353.2015715035704</v>
      </c>
      <c r="AI2051">
        <f t="shared" si="353"/>
        <v>4353.2015715035704</v>
      </c>
      <c r="BE2051" t="str">
        <f t="shared" si="354"/>
        <v>0063_IZ_TP2_SEXE2</v>
      </c>
      <c r="BF2051">
        <v>2</v>
      </c>
      <c r="BG2051" t="s">
        <v>200</v>
      </c>
      <c r="BH2051" t="s">
        <v>219</v>
      </c>
      <c r="BI2051" t="s">
        <v>181</v>
      </c>
      <c r="BJ2051" s="61">
        <v>85.496621632888306</v>
      </c>
      <c r="BK2051" s="61">
        <f t="shared" si="355"/>
        <v>85.496621632888306</v>
      </c>
    </row>
    <row r="2052" spans="1:63" x14ac:dyDescent="0.35">
      <c r="A2052" t="str">
        <f t="shared" ref="A2052:A2115" si="358">D2052&amp;"_"&amp;B2052&amp;"_"&amp;E2052</f>
        <v>8426_Hébergement et restauration_2</v>
      </c>
      <c r="B2052" t="str">
        <f>INDEX(PDC!$F$1:$G$40,MATCH('RP2016'!C2052,PDC!F:F,0),MATCH(PDC!$G$1,PDC!$F$1:$G$1,0))</f>
        <v>Hébergement et restauration</v>
      </c>
      <c r="C2052" t="s">
        <v>219</v>
      </c>
      <c r="D2052" t="s">
        <v>171</v>
      </c>
      <c r="E2052" t="s">
        <v>200</v>
      </c>
      <c r="F2052" s="58">
        <v>803.45338402953598</v>
      </c>
      <c r="G2052">
        <f t="shared" si="357"/>
        <v>803.45338402953598</v>
      </c>
      <c r="AC2052" t="str">
        <f t="shared" si="352"/>
        <v>8401_Ouvriers agricoles_1+2</v>
      </c>
      <c r="AD2052" t="str">
        <f>INDEX(PDC!$I$1:$L$33,MATCH('RP2016'!AF2052,PDC!I:I,0),MATCH(PDC!$K$1,PDC!$I$1:$L$1,0))</f>
        <v>Ouvriers agricoles</v>
      </c>
      <c r="AE2052" s="77" t="s">
        <v>238</v>
      </c>
      <c r="AF2052" t="s">
        <v>109</v>
      </c>
      <c r="AG2052" t="s">
        <v>117</v>
      </c>
      <c r="AH2052" s="58">
        <v>379.211406572393</v>
      </c>
      <c r="AI2052">
        <f t="shared" si="353"/>
        <v>379.211406572393</v>
      </c>
      <c r="BE2052" t="str">
        <f t="shared" si="354"/>
        <v>0063_JZ_TP1_SEXE2</v>
      </c>
      <c r="BF2052">
        <v>2</v>
      </c>
      <c r="BG2052" t="s">
        <v>199</v>
      </c>
      <c r="BH2052" t="s">
        <v>319</v>
      </c>
      <c r="BI2052" t="s">
        <v>181</v>
      </c>
      <c r="BJ2052" s="61">
        <v>20.087630662020899</v>
      </c>
      <c r="BK2052" s="61">
        <f t="shared" si="355"/>
        <v>20.087630662020899</v>
      </c>
    </row>
    <row r="2053" spans="1:63" x14ac:dyDescent="0.35">
      <c r="A2053" t="str">
        <f t="shared" si="358"/>
        <v>8426_Edition, audiovisuel et diffusion_1</v>
      </c>
      <c r="B2053" t="str">
        <f>INDEX(PDC!$F$1:$G$40,MATCH('RP2016'!C2053,PDC!F:F,0),MATCH(PDC!$G$1,PDC!$F$1:$G$1,0))</f>
        <v>Edition, audiovisuel et diffusion</v>
      </c>
      <c r="C2053" t="s">
        <v>220</v>
      </c>
      <c r="D2053" t="s">
        <v>171</v>
      </c>
      <c r="E2053" t="s">
        <v>199</v>
      </c>
      <c r="F2053" s="58">
        <v>67.130629389836002</v>
      </c>
      <c r="G2053">
        <f t="shared" si="357"/>
        <v>67.130629389836002</v>
      </c>
      <c r="AC2053" t="str">
        <f t="shared" ref="AC2053:AC2116" si="359">AG2053&amp;"_"&amp;AD2053&amp;"_"&amp;AE2053</f>
        <v>8402_Professions libérales*_1+2</v>
      </c>
      <c r="AD2053" t="str">
        <f>INDEX(PDC!$I$1:$L$33,MATCH('RP2016'!AF2053,PDC!I:I,0),MATCH(PDC!$K$1,PDC!$I$1:$L$1,0))</f>
        <v>Professions libérales*</v>
      </c>
      <c r="AE2053" s="77" t="s">
        <v>238</v>
      </c>
      <c r="AF2053" t="s">
        <v>273</v>
      </c>
      <c r="AG2053" t="s">
        <v>119</v>
      </c>
      <c r="AH2053" s="58">
        <v>57.540011039599101</v>
      </c>
      <c r="AI2053">
        <f t="shared" ref="AI2053:AI2116" si="360">IF(AH2053&lt;5,"(s)",AH2053)</f>
        <v>57.540011039599101</v>
      </c>
      <c r="BE2053" t="str">
        <f t="shared" ref="BE2053:BE2116" si="361">BI2053&amp;"_"&amp;BH2053&amp;"_TP"&amp;BG2053&amp;"_SEXE"&amp;BF2053</f>
        <v>0063_JZ_TP2_SEXE2</v>
      </c>
      <c r="BF2053">
        <v>2</v>
      </c>
      <c r="BG2053" t="s">
        <v>200</v>
      </c>
      <c r="BH2053" t="s">
        <v>319</v>
      </c>
      <c r="BI2053" t="s">
        <v>181</v>
      </c>
      <c r="BJ2053" s="61">
        <v>5.01320355797949</v>
      </c>
      <c r="BK2053" s="61">
        <f t="shared" ref="BK2053:BK2116" si="362">IF(BJ2053&lt;5,"(s)",BJ2053)</f>
        <v>5.01320355797949</v>
      </c>
    </row>
    <row r="2054" spans="1:63" x14ac:dyDescent="0.35">
      <c r="A2054" t="str">
        <f t="shared" si="358"/>
        <v>8426_Edition, audiovisuel et diffusion_2</v>
      </c>
      <c r="B2054" t="str">
        <f>INDEX(PDC!$F$1:$G$40,MATCH('RP2016'!C2054,PDC!F:F,0),MATCH(PDC!$G$1,PDC!$F$1:$G$1,0))</f>
        <v>Edition, audiovisuel et diffusion</v>
      </c>
      <c r="C2054" t="s">
        <v>220</v>
      </c>
      <c r="D2054" t="s">
        <v>171</v>
      </c>
      <c r="E2054" t="s">
        <v>200</v>
      </c>
      <c r="F2054" s="58">
        <v>68.6556416879979</v>
      </c>
      <c r="G2054">
        <f t="shared" si="357"/>
        <v>68.6556416879979</v>
      </c>
      <c r="AC2054" t="str">
        <f t="shared" si="359"/>
        <v>8402_Cadres de la fonction publique_1+2</v>
      </c>
      <c r="AD2054" t="str">
        <f>INDEX(PDC!$I$1:$L$33,MATCH('RP2016'!AF2054,PDC!I:I,0),MATCH(PDC!$K$1,PDC!$I$1:$L$1,0))</f>
        <v>Cadres de la fonction publique</v>
      </c>
      <c r="AE2054" s="77" t="s">
        <v>238</v>
      </c>
      <c r="AF2054" t="s">
        <v>274</v>
      </c>
      <c r="AG2054" t="s">
        <v>119</v>
      </c>
      <c r="AH2054" s="58">
        <v>137.57863848007099</v>
      </c>
      <c r="AI2054">
        <f t="shared" si="360"/>
        <v>137.57863848007099</v>
      </c>
      <c r="BE2054" t="str">
        <f t="shared" si="361"/>
        <v>0063_KZ_TP1_SEXE2</v>
      </c>
      <c r="BF2054">
        <v>2</v>
      </c>
      <c r="BG2054" t="s">
        <v>199</v>
      </c>
      <c r="BH2054" t="s">
        <v>223</v>
      </c>
      <c r="BI2054" t="s">
        <v>181</v>
      </c>
      <c r="BJ2054" s="61">
        <v>78.634047497310704</v>
      </c>
      <c r="BK2054" s="61">
        <f t="shared" si="362"/>
        <v>78.634047497310704</v>
      </c>
    </row>
    <row r="2055" spans="1:63" x14ac:dyDescent="0.35">
      <c r="A2055" t="str">
        <f t="shared" si="358"/>
        <v>8426_Télécommunications_1</v>
      </c>
      <c r="B2055" t="str">
        <f>INDEX(PDC!$F$1:$G$40,MATCH('RP2016'!C2055,PDC!F:F,0),MATCH(PDC!$G$1,PDC!$F$1:$G$1,0))</f>
        <v>Télécommunications</v>
      </c>
      <c r="C2055" t="s">
        <v>221</v>
      </c>
      <c r="D2055" t="s">
        <v>171</v>
      </c>
      <c r="E2055" t="s">
        <v>199</v>
      </c>
      <c r="F2055" s="58">
        <v>42.992656925551501</v>
      </c>
      <c r="G2055">
        <f t="shared" si="357"/>
        <v>42.992656925551501</v>
      </c>
      <c r="AC2055" t="str">
        <f t="shared" si="359"/>
        <v>8402_Professeurs, professions scientifiques_1+2</v>
      </c>
      <c r="AD2055" t="str">
        <f>INDEX(PDC!$I$1:$L$33,MATCH('RP2016'!AF2055,PDC!I:I,0),MATCH(PDC!$K$1,PDC!$I$1:$L$1,0))</f>
        <v>Professeurs, professions scientifiques</v>
      </c>
      <c r="AE2055" s="77" t="s">
        <v>238</v>
      </c>
      <c r="AF2055" t="s">
        <v>275</v>
      </c>
      <c r="AG2055" t="s">
        <v>119</v>
      </c>
      <c r="AH2055" s="58">
        <v>294.94718487635703</v>
      </c>
      <c r="AI2055">
        <f t="shared" si="360"/>
        <v>294.94718487635703</v>
      </c>
      <c r="BE2055" t="str">
        <f t="shared" si="361"/>
        <v>0063_KZ_TP2_SEXE2</v>
      </c>
      <c r="BF2055">
        <v>2</v>
      </c>
      <c r="BG2055" t="s">
        <v>200</v>
      </c>
      <c r="BH2055" t="s">
        <v>223</v>
      </c>
      <c r="BI2055" t="s">
        <v>181</v>
      </c>
      <c r="BJ2055" s="61">
        <v>10.1004178748081</v>
      </c>
      <c r="BK2055" s="61">
        <f t="shared" si="362"/>
        <v>10.1004178748081</v>
      </c>
    </row>
    <row r="2056" spans="1:63" x14ac:dyDescent="0.35">
      <c r="A2056" t="str">
        <f t="shared" si="358"/>
        <v>8426_Télécommunications_2</v>
      </c>
      <c r="B2056" t="str">
        <f>INDEX(PDC!$F$1:$G$40,MATCH('RP2016'!C2056,PDC!F:F,0),MATCH(PDC!$G$1,PDC!$F$1:$G$1,0))</f>
        <v>Télécommunications</v>
      </c>
      <c r="C2056" t="s">
        <v>221</v>
      </c>
      <c r="D2056" t="s">
        <v>171</v>
      </c>
      <c r="E2056" t="s">
        <v>200</v>
      </c>
      <c r="F2056" s="58">
        <v>26.2822184549822</v>
      </c>
      <c r="G2056">
        <f t="shared" si="357"/>
        <v>26.2822184549822</v>
      </c>
      <c r="AC2056" t="str">
        <f t="shared" si="359"/>
        <v>8402_Professions de l'information, des arts et des spectacles_1+2</v>
      </c>
      <c r="AD2056" t="str">
        <f>INDEX(PDC!$I$1:$L$33,MATCH('RP2016'!AF2056,PDC!I:I,0),MATCH(PDC!$K$1,PDC!$I$1:$L$1,0))</f>
        <v>Professions de l'information, des arts et des spectacles</v>
      </c>
      <c r="AE2056" s="77" t="s">
        <v>238</v>
      </c>
      <c r="AF2056" t="s">
        <v>276</v>
      </c>
      <c r="AG2056" t="s">
        <v>119</v>
      </c>
      <c r="AH2056" s="58">
        <v>237.090557431202</v>
      </c>
      <c r="AI2056">
        <f t="shared" si="360"/>
        <v>237.090557431202</v>
      </c>
      <c r="BE2056" t="str">
        <f t="shared" si="361"/>
        <v>0063_LZ_TP1_SEXE2</v>
      </c>
      <c r="BF2056">
        <v>2</v>
      </c>
      <c r="BG2056" t="s">
        <v>199</v>
      </c>
      <c r="BH2056" t="s">
        <v>224</v>
      </c>
      <c r="BI2056" t="s">
        <v>181</v>
      </c>
      <c r="BJ2056" s="61">
        <v>9.9479641006998101</v>
      </c>
      <c r="BK2056" s="61">
        <f t="shared" si="362"/>
        <v>9.9479641006998101</v>
      </c>
    </row>
    <row r="2057" spans="1:63" x14ac:dyDescent="0.35">
      <c r="A2057" t="str">
        <f t="shared" si="358"/>
        <v>8426_Activités informatiques et services d'information_1</v>
      </c>
      <c r="B2057" t="str">
        <f>INDEX(PDC!$F$1:$G$40,MATCH('RP2016'!C2057,PDC!F:F,0),MATCH(PDC!$G$1,PDC!$F$1:$G$1,0))</f>
        <v>Activités informatiques et services d'information</v>
      </c>
      <c r="C2057" t="s">
        <v>222</v>
      </c>
      <c r="D2057" t="s">
        <v>171</v>
      </c>
      <c r="E2057" t="s">
        <v>199</v>
      </c>
      <c r="F2057" s="58">
        <v>223.62083060482701</v>
      </c>
      <c r="G2057">
        <f t="shared" si="357"/>
        <v>223.62083060482701</v>
      </c>
      <c r="AC2057" t="str">
        <f t="shared" si="359"/>
        <v>8402_Cadres administratifs et commerciaux d'entreprise_1+2</v>
      </c>
      <c r="AD2057" t="str">
        <f>INDEX(PDC!$I$1:$L$33,MATCH('RP2016'!AF2057,PDC!I:I,0),MATCH(PDC!$K$1,PDC!$I$1:$L$1,0))</f>
        <v>Cadres administratifs et commerciaux d'entreprise</v>
      </c>
      <c r="AE2057" s="77" t="s">
        <v>238</v>
      </c>
      <c r="AF2057" t="s">
        <v>277</v>
      </c>
      <c r="AG2057" t="s">
        <v>119</v>
      </c>
      <c r="AH2057" s="58">
        <v>933.87296596457702</v>
      </c>
      <c r="AI2057">
        <f t="shared" si="360"/>
        <v>933.87296596457702</v>
      </c>
      <c r="BE2057" t="str">
        <f t="shared" si="361"/>
        <v>0063_LZ_TP2_SEXE2</v>
      </c>
      <c r="BF2057">
        <v>2</v>
      </c>
      <c r="BG2057" t="s">
        <v>200</v>
      </c>
      <c r="BH2057" t="s">
        <v>224</v>
      </c>
      <c r="BI2057" t="s">
        <v>181</v>
      </c>
      <c r="BJ2057" s="61">
        <v>5.0301154412432902</v>
      </c>
      <c r="BK2057" s="61">
        <f t="shared" si="362"/>
        <v>5.0301154412432902</v>
      </c>
    </row>
    <row r="2058" spans="1:63" x14ac:dyDescent="0.35">
      <c r="A2058" t="str">
        <f t="shared" si="358"/>
        <v>8426_Activités informatiques et services d'information_2</v>
      </c>
      <c r="B2058" t="str">
        <f>INDEX(PDC!$F$1:$G$40,MATCH('RP2016'!C2058,PDC!F:F,0),MATCH(PDC!$G$1,PDC!$F$1:$G$1,0))</f>
        <v>Activités informatiques et services d'information</v>
      </c>
      <c r="C2058" t="s">
        <v>222</v>
      </c>
      <c r="D2058" t="s">
        <v>171</v>
      </c>
      <c r="E2058" t="s">
        <v>200</v>
      </c>
      <c r="F2058" s="58">
        <v>129.088846386917</v>
      </c>
      <c r="G2058">
        <f t="shared" si="357"/>
        <v>129.088846386917</v>
      </c>
      <c r="AC2058" t="str">
        <f t="shared" si="359"/>
        <v>8402_Ingénieurs et cadres techniques d'entreprise_1+2</v>
      </c>
      <c r="AD2058" t="str">
        <f>INDEX(PDC!$I$1:$L$33,MATCH('RP2016'!AF2058,PDC!I:I,0),MATCH(PDC!$K$1,PDC!$I$1:$L$1,0))</f>
        <v>Ingénieurs et cadres techniques d'entreprise</v>
      </c>
      <c r="AE2058" s="77" t="s">
        <v>238</v>
      </c>
      <c r="AF2058" t="s">
        <v>101</v>
      </c>
      <c r="AG2058" t="s">
        <v>119</v>
      </c>
      <c r="AH2058" s="58">
        <v>544.40681607580598</v>
      </c>
      <c r="AI2058">
        <f t="shared" si="360"/>
        <v>544.40681607580598</v>
      </c>
      <c r="BE2058" t="str">
        <f t="shared" si="361"/>
        <v>0063_MN_TP1_SEXE2</v>
      </c>
      <c r="BF2058">
        <v>2</v>
      </c>
      <c r="BG2058" t="s">
        <v>199</v>
      </c>
      <c r="BH2058" t="s">
        <v>320</v>
      </c>
      <c r="BI2058" t="s">
        <v>181</v>
      </c>
      <c r="BJ2058" s="61">
        <v>136.314033551725</v>
      </c>
      <c r="BK2058" s="61">
        <f t="shared" si="362"/>
        <v>136.314033551725</v>
      </c>
    </row>
    <row r="2059" spans="1:63" x14ac:dyDescent="0.35">
      <c r="A2059" t="str">
        <f t="shared" si="358"/>
        <v>8426_Activités financières et d'assurance_1</v>
      </c>
      <c r="B2059" t="str">
        <f>INDEX(PDC!$F$1:$G$40,MATCH('RP2016'!C2059,PDC!F:F,0),MATCH(PDC!$G$1,PDC!$F$1:$G$1,0))</f>
        <v>Activités financières et d'assurance</v>
      </c>
      <c r="C2059" t="s">
        <v>223</v>
      </c>
      <c r="D2059" t="s">
        <v>171</v>
      </c>
      <c r="E2059" t="s">
        <v>199</v>
      </c>
      <c r="F2059" s="58">
        <v>346.482833867571</v>
      </c>
      <c r="G2059">
        <f t="shared" si="357"/>
        <v>346.482833867571</v>
      </c>
      <c r="AC2059" t="str">
        <f t="shared" si="359"/>
        <v>8402_Professeurs des écoles, instituteurs et assimilés_1+2</v>
      </c>
      <c r="AD2059" t="str">
        <f>INDEX(PDC!$I$1:$L$33,MATCH('RP2016'!AF2059,PDC!I:I,0),MATCH(PDC!$K$1,PDC!$I$1:$L$1,0))</f>
        <v>Professeurs des écoles, instituteurs et assimilés</v>
      </c>
      <c r="AE2059" s="77" t="s">
        <v>238</v>
      </c>
      <c r="AF2059" t="s">
        <v>103</v>
      </c>
      <c r="AG2059" t="s">
        <v>119</v>
      </c>
      <c r="AH2059" s="58">
        <v>654.79172322038698</v>
      </c>
      <c r="AI2059">
        <f t="shared" si="360"/>
        <v>654.79172322038698</v>
      </c>
      <c r="BE2059" t="str">
        <f t="shared" si="361"/>
        <v>0063_MN_TP2_SEXE2</v>
      </c>
      <c r="BF2059">
        <v>2</v>
      </c>
      <c r="BG2059" t="s">
        <v>200</v>
      </c>
      <c r="BH2059" t="s">
        <v>320</v>
      </c>
      <c r="BI2059" t="s">
        <v>181</v>
      </c>
      <c r="BJ2059" s="61">
        <v>111.10548771588</v>
      </c>
      <c r="BK2059" s="61">
        <f t="shared" si="362"/>
        <v>111.10548771588</v>
      </c>
    </row>
    <row r="2060" spans="1:63" x14ac:dyDescent="0.35">
      <c r="A2060" t="str">
        <f t="shared" si="358"/>
        <v>8426_Activités financières et d'assurance_2</v>
      </c>
      <c r="B2060" t="str">
        <f>INDEX(PDC!$F$1:$G$40,MATCH('RP2016'!C2060,PDC!F:F,0),MATCH(PDC!$G$1,PDC!$F$1:$G$1,0))</f>
        <v>Activités financières et d'assurance</v>
      </c>
      <c r="C2060" t="s">
        <v>223</v>
      </c>
      <c r="D2060" t="s">
        <v>171</v>
      </c>
      <c r="E2060" t="s">
        <v>200</v>
      </c>
      <c r="F2060" s="58">
        <v>554.59513229548702</v>
      </c>
      <c r="G2060">
        <f t="shared" si="357"/>
        <v>554.59513229548702</v>
      </c>
      <c r="AC2060" t="str">
        <f t="shared" si="359"/>
        <v>8402_Professions intermédiaires de la santé et du travail social_1+2</v>
      </c>
      <c r="AD2060" t="str">
        <f>INDEX(PDC!$I$1:$L$33,MATCH('RP2016'!AF2060,PDC!I:I,0),MATCH(PDC!$K$1,PDC!$I$1:$L$1,0))</f>
        <v>Professions intermédiaires de la santé et du travail social</v>
      </c>
      <c r="AE2060" s="77" t="s">
        <v>238</v>
      </c>
      <c r="AF2060" t="s">
        <v>105</v>
      </c>
      <c r="AG2060" t="s">
        <v>119</v>
      </c>
      <c r="AH2060" s="58">
        <v>1834.9069640365999</v>
      </c>
      <c r="AI2060">
        <f t="shared" si="360"/>
        <v>1834.9069640365999</v>
      </c>
      <c r="BE2060" t="str">
        <f t="shared" si="361"/>
        <v>0063_OQ_TP1_SEXE2</v>
      </c>
      <c r="BF2060">
        <v>2</v>
      </c>
      <c r="BG2060" t="s">
        <v>199</v>
      </c>
      <c r="BH2060" t="s">
        <v>321</v>
      </c>
      <c r="BI2060" t="s">
        <v>181</v>
      </c>
      <c r="BJ2060" s="61">
        <v>843.29890500108797</v>
      </c>
      <c r="BK2060" s="61">
        <f t="shared" si="362"/>
        <v>843.29890500108797</v>
      </c>
    </row>
    <row r="2061" spans="1:63" x14ac:dyDescent="0.35">
      <c r="A2061" t="str">
        <f t="shared" si="358"/>
        <v>8426_Activités immobilières_1</v>
      </c>
      <c r="B2061" t="str">
        <f>INDEX(PDC!$F$1:$G$40,MATCH('RP2016'!C2061,PDC!F:F,0),MATCH(PDC!$G$1,PDC!$F$1:$G$1,0))</f>
        <v>Activités immobilières</v>
      </c>
      <c r="C2061" t="s">
        <v>224</v>
      </c>
      <c r="D2061" t="s">
        <v>171</v>
      </c>
      <c r="E2061" t="s">
        <v>199</v>
      </c>
      <c r="F2061" s="58">
        <v>154.59499292763601</v>
      </c>
      <c r="G2061">
        <f t="shared" si="357"/>
        <v>154.59499292763601</v>
      </c>
      <c r="AC2061" t="str">
        <f t="shared" si="359"/>
        <v>8402_Clergé, religieux_1+2</v>
      </c>
      <c r="AD2061" t="str">
        <f>INDEX(PDC!$I$1:$L$33,MATCH('RP2016'!AF2061,PDC!I:I,0),MATCH(PDC!$K$1,PDC!$I$1:$L$1,0))</f>
        <v>Clergé, religieux</v>
      </c>
      <c r="AE2061" s="77" t="s">
        <v>238</v>
      </c>
      <c r="AF2061" t="s">
        <v>292</v>
      </c>
      <c r="AG2061" t="s">
        <v>119</v>
      </c>
      <c r="AH2061" s="58">
        <v>72.811555977627094</v>
      </c>
      <c r="AI2061">
        <f t="shared" si="360"/>
        <v>72.811555977627094</v>
      </c>
      <c r="BE2061" t="str">
        <f t="shared" si="361"/>
        <v>0063_OQ_TP2_SEXE2</v>
      </c>
      <c r="BF2061">
        <v>2</v>
      </c>
      <c r="BG2061" t="s">
        <v>200</v>
      </c>
      <c r="BH2061" t="s">
        <v>321</v>
      </c>
      <c r="BI2061" t="s">
        <v>181</v>
      </c>
      <c r="BJ2061" s="61">
        <v>648.511387586463</v>
      </c>
      <c r="BK2061" s="61">
        <f t="shared" si="362"/>
        <v>648.511387586463</v>
      </c>
    </row>
    <row r="2062" spans="1:63" x14ac:dyDescent="0.35">
      <c r="A2062" t="str">
        <f t="shared" si="358"/>
        <v>8426_Activités immobilières_2</v>
      </c>
      <c r="B2062" t="str">
        <f>INDEX(PDC!$F$1:$G$40,MATCH('RP2016'!C2062,PDC!F:F,0),MATCH(PDC!$G$1,PDC!$F$1:$G$1,0))</f>
        <v>Activités immobilières</v>
      </c>
      <c r="C2062" t="s">
        <v>224</v>
      </c>
      <c r="D2062" t="s">
        <v>171</v>
      </c>
      <c r="E2062" t="s">
        <v>200</v>
      </c>
      <c r="F2062" s="58">
        <v>208.92152027398299</v>
      </c>
      <c r="G2062">
        <f t="shared" si="357"/>
        <v>208.92152027398299</v>
      </c>
      <c r="AC2062" t="str">
        <f t="shared" si="359"/>
        <v>8402_Professions intermédiaires administratives de la Fonction Publique_1+2</v>
      </c>
      <c r="AD2062" t="str">
        <f>INDEX(PDC!$I$1:$L$33,MATCH('RP2016'!AF2062,PDC!I:I,0),MATCH(PDC!$K$1,PDC!$I$1:$L$1,0))</f>
        <v>Professions intermédiaires administratives de la Fonction Publique</v>
      </c>
      <c r="AE2062" s="77" t="s">
        <v>238</v>
      </c>
      <c r="AF2062" t="s">
        <v>278</v>
      </c>
      <c r="AG2062" t="s">
        <v>119</v>
      </c>
      <c r="AH2062" s="58">
        <v>243.61605408663999</v>
      </c>
      <c r="AI2062">
        <f t="shared" si="360"/>
        <v>243.61605408663999</v>
      </c>
      <c r="BE2062" t="str">
        <f t="shared" si="361"/>
        <v>0063_RU_TP1_SEXE2</v>
      </c>
      <c r="BF2062">
        <v>2</v>
      </c>
      <c r="BG2062" t="s">
        <v>199</v>
      </c>
      <c r="BH2062" t="s">
        <v>322</v>
      </c>
      <c r="BI2062" t="s">
        <v>181</v>
      </c>
      <c r="BJ2062" s="61">
        <v>49.900587488629398</v>
      </c>
      <c r="BK2062" s="61">
        <f t="shared" si="362"/>
        <v>49.900587488629398</v>
      </c>
    </row>
    <row r="2063" spans="1:63" x14ac:dyDescent="0.35">
      <c r="A2063" t="str">
        <f t="shared" si="358"/>
        <v>8426_Activités juridiques, comptables, de gestion, d'architecture, d'ingénierie, de contrôle et d'analyses techniques_1</v>
      </c>
      <c r="B2063" t="str">
        <f>INDEX(PDC!$F$1:$G$40,MATCH('RP2016'!C2063,PDC!F:F,0),MATCH(PDC!$G$1,PDC!$F$1:$G$1,0))</f>
        <v>Activités juridiques, comptables, de gestion, d'architecture, d'ingénierie, de contrôle et d'analyses techniques</v>
      </c>
      <c r="C2063" t="s">
        <v>225</v>
      </c>
      <c r="D2063" t="s">
        <v>171</v>
      </c>
      <c r="E2063" t="s">
        <v>199</v>
      </c>
      <c r="F2063" s="58">
        <v>532.52017235091205</v>
      </c>
      <c r="G2063">
        <f t="shared" si="357"/>
        <v>532.52017235091205</v>
      </c>
      <c r="AC2063" t="str">
        <f t="shared" si="359"/>
        <v>8402_Professions intermédiaires administratives et commerciales des entreprises_1+2</v>
      </c>
      <c r="AD2063" t="str">
        <f>INDEX(PDC!$I$1:$L$33,MATCH('RP2016'!AF2063,PDC!I:I,0),MATCH(PDC!$K$1,PDC!$I$1:$L$1,0))</f>
        <v>Professions intermédiaires administratives et commerciales des entreprises</v>
      </c>
      <c r="AE2063" s="77" t="s">
        <v>238</v>
      </c>
      <c r="AF2063" t="s">
        <v>279</v>
      </c>
      <c r="AG2063" t="s">
        <v>119</v>
      </c>
      <c r="AH2063" s="58">
        <v>2519.3179129188102</v>
      </c>
      <c r="AI2063">
        <f t="shared" si="360"/>
        <v>2519.3179129188102</v>
      </c>
      <c r="BE2063" t="str">
        <f t="shared" si="361"/>
        <v>0063_RU_TP2_SEXE2</v>
      </c>
      <c r="BF2063">
        <v>2</v>
      </c>
      <c r="BG2063" t="s">
        <v>200</v>
      </c>
      <c r="BH2063" t="s">
        <v>322</v>
      </c>
      <c r="BI2063" t="s">
        <v>181</v>
      </c>
      <c r="BJ2063" s="61">
        <v>74.527747613692895</v>
      </c>
      <c r="BK2063" s="61">
        <f t="shared" si="362"/>
        <v>74.527747613692895</v>
      </c>
    </row>
    <row r="2064" spans="1:63" x14ac:dyDescent="0.35">
      <c r="A2064" t="str">
        <f t="shared" si="358"/>
        <v>8426_Activités juridiques, comptables, de gestion, d'architecture, d'ingénierie, de contrôle et d'analyses techniques_2</v>
      </c>
      <c r="B2064" t="str">
        <f>INDEX(PDC!$F$1:$G$40,MATCH('RP2016'!C2064,PDC!F:F,0),MATCH(PDC!$G$1,PDC!$F$1:$G$1,0))</f>
        <v>Activités juridiques, comptables, de gestion, d'architecture, d'ingénierie, de contrôle et d'analyses techniques</v>
      </c>
      <c r="C2064" t="s">
        <v>225</v>
      </c>
      <c r="D2064" t="s">
        <v>171</v>
      </c>
      <c r="E2064" t="s">
        <v>200</v>
      </c>
      <c r="F2064" s="58">
        <v>748.04682392505504</v>
      </c>
      <c r="G2064">
        <f t="shared" si="357"/>
        <v>748.04682392505504</v>
      </c>
      <c r="AC2064" t="str">
        <f t="shared" si="359"/>
        <v>8402_Techniciens_1+2</v>
      </c>
      <c r="AD2064" t="str">
        <f>INDEX(PDC!$I$1:$L$33,MATCH('RP2016'!AF2064,PDC!I:I,0),MATCH(PDC!$K$1,PDC!$I$1:$L$1,0))</f>
        <v>Techniciens</v>
      </c>
      <c r="AE2064" s="77" t="s">
        <v>238</v>
      </c>
      <c r="AF2064" t="s">
        <v>280</v>
      </c>
      <c r="AG2064" t="s">
        <v>119</v>
      </c>
      <c r="AH2064" s="58">
        <v>1217.8069465968599</v>
      </c>
      <c r="AI2064">
        <f t="shared" si="360"/>
        <v>1217.8069465968599</v>
      </c>
      <c r="BE2064" t="str">
        <f t="shared" si="361"/>
        <v>0064_AZ_TP1_SEXE2</v>
      </c>
      <c r="BF2064">
        <v>2</v>
      </c>
      <c r="BG2064" t="s">
        <v>199</v>
      </c>
      <c r="BH2064" t="s">
        <v>198</v>
      </c>
      <c r="BI2064" t="s">
        <v>185</v>
      </c>
      <c r="BJ2064" s="61">
        <v>61.037629357820698</v>
      </c>
      <c r="BK2064" s="61">
        <f t="shared" si="362"/>
        <v>61.037629357820698</v>
      </c>
    </row>
    <row r="2065" spans="1:63" x14ac:dyDescent="0.35">
      <c r="A2065" t="str">
        <f t="shared" si="358"/>
        <v>8426_Recherche-développement scientifique_1</v>
      </c>
      <c r="B2065" t="str">
        <f>INDEX(PDC!$F$1:$G$40,MATCH('RP2016'!C2065,PDC!F:F,0),MATCH(PDC!$G$1,PDC!$F$1:$G$1,0))</f>
        <v>Recherche-développement scientifique</v>
      </c>
      <c r="C2065" t="s">
        <v>226</v>
      </c>
      <c r="D2065" t="s">
        <v>171</v>
      </c>
      <c r="E2065" t="s">
        <v>199</v>
      </c>
      <c r="F2065" s="58">
        <v>50.6164942126371</v>
      </c>
      <c r="G2065">
        <f t="shared" si="357"/>
        <v>50.6164942126371</v>
      </c>
      <c r="AC2065" t="str">
        <f t="shared" si="359"/>
        <v>8402_Contremaîtres, agents de maîtrise_1+2</v>
      </c>
      <c r="AD2065" t="str">
        <f>INDEX(PDC!$I$1:$L$33,MATCH('RP2016'!AF2065,PDC!I:I,0),MATCH(PDC!$K$1,PDC!$I$1:$L$1,0))</f>
        <v>Contremaîtres, agents de maîtrise</v>
      </c>
      <c r="AE2065" s="77" t="s">
        <v>238</v>
      </c>
      <c r="AF2065" t="s">
        <v>281</v>
      </c>
      <c r="AG2065" t="s">
        <v>119</v>
      </c>
      <c r="AH2065" s="58">
        <v>660.32549637634997</v>
      </c>
      <c r="AI2065">
        <f t="shared" si="360"/>
        <v>660.32549637634997</v>
      </c>
      <c r="BE2065" t="str">
        <f t="shared" si="361"/>
        <v>0064_AZ_TP2_SEXE2</v>
      </c>
      <c r="BF2065">
        <v>2</v>
      </c>
      <c r="BG2065" t="s">
        <v>200</v>
      </c>
      <c r="BH2065" t="s">
        <v>198</v>
      </c>
      <c r="BI2065" t="s">
        <v>185</v>
      </c>
      <c r="BJ2065" s="61">
        <v>74.4804539328739</v>
      </c>
      <c r="BK2065" s="61">
        <f t="shared" si="362"/>
        <v>74.4804539328739</v>
      </c>
    </row>
    <row r="2066" spans="1:63" x14ac:dyDescent="0.35">
      <c r="A2066" t="str">
        <f t="shared" si="358"/>
        <v>8426_Recherche-développement scientifique_2</v>
      </c>
      <c r="B2066" t="str">
        <f>INDEX(PDC!$F$1:$G$40,MATCH('RP2016'!C2066,PDC!F:F,0),MATCH(PDC!$G$1,PDC!$F$1:$G$1,0))</f>
        <v>Recherche-développement scientifique</v>
      </c>
      <c r="C2066" t="s">
        <v>226</v>
      </c>
      <c r="D2066" t="s">
        <v>171</v>
      </c>
      <c r="E2066" t="s">
        <v>200</v>
      </c>
      <c r="F2066" s="58">
        <v>10.036213140196599</v>
      </c>
      <c r="G2066">
        <f t="shared" si="357"/>
        <v>10.036213140196599</v>
      </c>
      <c r="AC2066" t="str">
        <f t="shared" si="359"/>
        <v>8402_Employés civils et agents de service de la Fonction Publique_1+2</v>
      </c>
      <c r="AD2066" t="str">
        <f>INDEX(PDC!$I$1:$L$33,MATCH('RP2016'!AF2066,PDC!I:I,0),MATCH(PDC!$K$1,PDC!$I$1:$L$1,0))</f>
        <v>Employés civils et agents de service de la Fonction Publique</v>
      </c>
      <c r="AE2066" s="77" t="s">
        <v>238</v>
      </c>
      <c r="AF2066" t="s">
        <v>282</v>
      </c>
      <c r="AG2066" t="s">
        <v>119</v>
      </c>
      <c r="AH2066" s="58">
        <v>3354.2367602312302</v>
      </c>
      <c r="AI2066">
        <f t="shared" si="360"/>
        <v>3354.2367602312302</v>
      </c>
      <c r="BE2066" t="str">
        <f t="shared" si="361"/>
        <v>0064_C1_TP1_SEXE2</v>
      </c>
      <c r="BF2066">
        <v>2</v>
      </c>
      <c r="BG2066" t="s">
        <v>199</v>
      </c>
      <c r="BH2066" t="s">
        <v>314</v>
      </c>
      <c r="BI2066" t="s">
        <v>185</v>
      </c>
      <c r="BJ2066" s="61">
        <v>138.85419613543201</v>
      </c>
      <c r="BK2066" s="61">
        <f t="shared" si="362"/>
        <v>138.85419613543201</v>
      </c>
    </row>
    <row r="2067" spans="1:63" x14ac:dyDescent="0.35">
      <c r="A2067" t="str">
        <f t="shared" si="358"/>
        <v>8426_Autres activités spécialisées, scientifiques et techniques_1</v>
      </c>
      <c r="B2067" t="str">
        <f>INDEX(PDC!$F$1:$G$40,MATCH('RP2016'!C2067,PDC!F:F,0),MATCH(PDC!$G$1,PDC!$F$1:$G$1,0))</f>
        <v>Autres activités spécialisées, scientifiques et techniques</v>
      </c>
      <c r="C2067" t="s">
        <v>227</v>
      </c>
      <c r="D2067" t="s">
        <v>171</v>
      </c>
      <c r="E2067" t="s">
        <v>199</v>
      </c>
      <c r="F2067" s="58">
        <v>71.433070075373195</v>
      </c>
      <c r="G2067">
        <f t="shared" si="357"/>
        <v>71.433070075373195</v>
      </c>
      <c r="AC2067" t="str">
        <f t="shared" si="359"/>
        <v>8402_Policiers et militaires_1+2</v>
      </c>
      <c r="AD2067" t="str">
        <f>INDEX(PDC!$I$1:$L$33,MATCH('RP2016'!AF2067,PDC!I:I,0),MATCH(PDC!$K$1,PDC!$I$1:$L$1,0))</f>
        <v>Policiers et militaires</v>
      </c>
      <c r="AE2067" s="77" t="s">
        <v>238</v>
      </c>
      <c r="AF2067" t="s">
        <v>283</v>
      </c>
      <c r="AG2067" t="s">
        <v>119</v>
      </c>
      <c r="AH2067" s="58">
        <v>159.168403167051</v>
      </c>
      <c r="AI2067">
        <f t="shared" si="360"/>
        <v>159.168403167051</v>
      </c>
      <c r="BE2067" t="str">
        <f t="shared" si="361"/>
        <v>0064_C1_TP2_SEXE2</v>
      </c>
      <c r="BF2067">
        <v>2</v>
      </c>
      <c r="BG2067" t="s">
        <v>200</v>
      </c>
      <c r="BH2067" t="s">
        <v>314</v>
      </c>
      <c r="BI2067" t="s">
        <v>185</v>
      </c>
      <c r="BJ2067" s="61">
        <v>45.051379577371897</v>
      </c>
      <c r="BK2067" s="61">
        <f t="shared" si="362"/>
        <v>45.051379577371897</v>
      </c>
    </row>
    <row r="2068" spans="1:63" x14ac:dyDescent="0.35">
      <c r="A2068" t="str">
        <f t="shared" si="358"/>
        <v>8426_Autres activités spécialisées, scientifiques et techniques_2</v>
      </c>
      <c r="B2068" t="str">
        <f>INDEX(PDC!$F$1:$G$40,MATCH('RP2016'!C2068,PDC!F:F,0),MATCH(PDC!$G$1,PDC!$F$1:$G$1,0))</f>
        <v>Autres activités spécialisées, scientifiques et techniques</v>
      </c>
      <c r="C2068" t="s">
        <v>227</v>
      </c>
      <c r="D2068" t="s">
        <v>171</v>
      </c>
      <c r="E2068" t="s">
        <v>200</v>
      </c>
      <c r="F2068" s="58">
        <v>62.596011371262698</v>
      </c>
      <c r="G2068">
        <f t="shared" si="357"/>
        <v>62.596011371262698</v>
      </c>
      <c r="AC2068" t="str">
        <f t="shared" si="359"/>
        <v>8402_Employés administratifs d'entreprise_1+2</v>
      </c>
      <c r="AD2068" t="str">
        <f>INDEX(PDC!$I$1:$L$33,MATCH('RP2016'!AF2068,PDC!I:I,0),MATCH(PDC!$K$1,PDC!$I$1:$L$1,0))</f>
        <v>Employés administratifs d'entreprise</v>
      </c>
      <c r="AE2068" s="77" t="s">
        <v>238</v>
      </c>
      <c r="AF2068" t="s">
        <v>284</v>
      </c>
      <c r="AG2068" t="s">
        <v>119</v>
      </c>
      <c r="AH2068" s="58">
        <v>2243.1003208653501</v>
      </c>
      <c r="AI2068">
        <f t="shared" si="360"/>
        <v>2243.1003208653501</v>
      </c>
      <c r="BE2068" t="str">
        <f t="shared" si="361"/>
        <v>0064_C3_TP1_SEXE2</v>
      </c>
      <c r="BF2068">
        <v>2</v>
      </c>
      <c r="BG2068" t="s">
        <v>199</v>
      </c>
      <c r="BH2068" t="s">
        <v>315</v>
      </c>
      <c r="BI2068" t="s">
        <v>185</v>
      </c>
      <c r="BJ2068" s="61">
        <v>5.12043475428991</v>
      </c>
      <c r="BK2068" s="61">
        <f t="shared" si="362"/>
        <v>5.12043475428991</v>
      </c>
    </row>
    <row r="2069" spans="1:63" x14ac:dyDescent="0.35">
      <c r="A2069" t="str">
        <f t="shared" si="358"/>
        <v>8426_Activités de services administratifs et de soutien_1</v>
      </c>
      <c r="B2069" t="str">
        <f>INDEX(PDC!$F$1:$G$40,MATCH('RP2016'!C2069,PDC!F:F,0),MATCH(PDC!$G$1,PDC!$F$1:$G$1,0))</f>
        <v>Activités de services administratifs et de soutien</v>
      </c>
      <c r="C2069" t="s">
        <v>228</v>
      </c>
      <c r="D2069" t="s">
        <v>171</v>
      </c>
      <c r="E2069" t="s">
        <v>199</v>
      </c>
      <c r="F2069" s="58">
        <v>1191.93603076316</v>
      </c>
      <c r="G2069">
        <f t="shared" si="357"/>
        <v>1191.93603076316</v>
      </c>
      <c r="AC2069" t="str">
        <f t="shared" si="359"/>
        <v>8402_Employés de commerce_1+2</v>
      </c>
      <c r="AD2069" t="str">
        <f>INDEX(PDC!$I$1:$L$33,MATCH('RP2016'!AF2069,PDC!I:I,0),MATCH(PDC!$K$1,PDC!$I$1:$L$1,0))</f>
        <v>Employés de commerce</v>
      </c>
      <c r="AE2069" s="77" t="s">
        <v>238</v>
      </c>
      <c r="AF2069" t="s">
        <v>285</v>
      </c>
      <c r="AG2069" t="s">
        <v>119</v>
      </c>
      <c r="AH2069" s="58">
        <v>1662.8158071765599</v>
      </c>
      <c r="AI2069">
        <f t="shared" si="360"/>
        <v>1662.8158071765599</v>
      </c>
      <c r="BE2069" t="str">
        <f t="shared" si="361"/>
        <v>0064_C3_TP2_SEXE2</v>
      </c>
      <c r="BF2069">
        <v>2</v>
      </c>
      <c r="BG2069" t="s">
        <v>200</v>
      </c>
      <c r="BH2069" t="s">
        <v>315</v>
      </c>
      <c r="BI2069" t="s">
        <v>185</v>
      </c>
      <c r="BJ2069" s="61">
        <v>10.2408695085798</v>
      </c>
      <c r="BK2069" s="61">
        <f t="shared" si="362"/>
        <v>10.2408695085798</v>
      </c>
    </row>
    <row r="2070" spans="1:63" x14ac:dyDescent="0.35">
      <c r="A2070" t="str">
        <f t="shared" si="358"/>
        <v>8426_Activités de services administratifs et de soutien_2</v>
      </c>
      <c r="B2070" t="str">
        <f>INDEX(PDC!$F$1:$G$40,MATCH('RP2016'!C2070,PDC!F:F,0),MATCH(PDC!$G$1,PDC!$F$1:$G$1,0))</f>
        <v>Activités de services administratifs et de soutien</v>
      </c>
      <c r="C2070" t="s">
        <v>228</v>
      </c>
      <c r="D2070" t="s">
        <v>171</v>
      </c>
      <c r="E2070" t="s">
        <v>200</v>
      </c>
      <c r="F2070" s="58">
        <v>1184.1740035002999</v>
      </c>
      <c r="G2070">
        <f t="shared" si="357"/>
        <v>1184.1740035002999</v>
      </c>
      <c r="AC2070" t="str">
        <f t="shared" si="359"/>
        <v>8402_Personnels des services directs aux particuliers_1+2</v>
      </c>
      <c r="AD2070" t="str">
        <f>INDEX(PDC!$I$1:$L$33,MATCH('RP2016'!AF2070,PDC!I:I,0),MATCH(PDC!$K$1,PDC!$I$1:$L$1,0))</f>
        <v>Personnels des services directs aux particuliers</v>
      </c>
      <c r="AE2070" s="77" t="s">
        <v>238</v>
      </c>
      <c r="AF2070" t="s">
        <v>286</v>
      </c>
      <c r="AG2070" t="s">
        <v>119</v>
      </c>
      <c r="AH2070" s="58">
        <v>2733.1827328386598</v>
      </c>
      <c r="AI2070">
        <f t="shared" si="360"/>
        <v>2733.1827328386598</v>
      </c>
      <c r="BE2070" t="str">
        <f t="shared" si="361"/>
        <v>0064_C5_TP1_SEXE2</v>
      </c>
      <c r="BF2070">
        <v>2</v>
      </c>
      <c r="BG2070" t="s">
        <v>199</v>
      </c>
      <c r="BH2070" t="s">
        <v>317</v>
      </c>
      <c r="BI2070" t="s">
        <v>185</v>
      </c>
      <c r="BJ2070" s="61">
        <v>117.130115223676</v>
      </c>
      <c r="BK2070" s="61">
        <f t="shared" si="362"/>
        <v>117.130115223676</v>
      </c>
    </row>
    <row r="2071" spans="1:63" x14ac:dyDescent="0.35">
      <c r="A2071" t="str">
        <f t="shared" si="358"/>
        <v>8426_Administration publique_1</v>
      </c>
      <c r="B2071" t="str">
        <f>INDEX(PDC!$F$1:$G$40,MATCH('RP2016'!C2071,PDC!F:F,0),MATCH(PDC!$G$1,PDC!$F$1:$G$1,0))</f>
        <v>Administration publique</v>
      </c>
      <c r="C2071" t="s">
        <v>229</v>
      </c>
      <c r="D2071" t="s">
        <v>171</v>
      </c>
      <c r="E2071" t="s">
        <v>199</v>
      </c>
      <c r="F2071" s="58">
        <v>585.20775324727595</v>
      </c>
      <c r="G2071">
        <f t="shared" si="357"/>
        <v>585.20775324727595</v>
      </c>
      <c r="AC2071" t="str">
        <f t="shared" si="359"/>
        <v>8402_Ouvriers qualifiés de type industriel_1+2</v>
      </c>
      <c r="AD2071" t="str">
        <f>INDEX(PDC!$I$1:$L$33,MATCH('RP2016'!AF2071,PDC!I:I,0),MATCH(PDC!$K$1,PDC!$I$1:$L$1,0))</f>
        <v>Ouvriers qualifiés de type industriel</v>
      </c>
      <c r="AE2071" s="77" t="s">
        <v>238</v>
      </c>
      <c r="AF2071" t="s">
        <v>287</v>
      </c>
      <c r="AG2071" t="s">
        <v>119</v>
      </c>
      <c r="AH2071" s="58">
        <v>1333.69384813846</v>
      </c>
      <c r="AI2071">
        <f t="shared" si="360"/>
        <v>1333.69384813846</v>
      </c>
      <c r="BE2071" t="str">
        <f t="shared" si="361"/>
        <v>0064_C5_TP2_SEXE2</v>
      </c>
      <c r="BF2071">
        <v>2</v>
      </c>
      <c r="BG2071" t="s">
        <v>200</v>
      </c>
      <c r="BH2071" t="s">
        <v>317</v>
      </c>
      <c r="BI2071" t="s">
        <v>185</v>
      </c>
      <c r="BJ2071" s="61">
        <v>50.034080453671102</v>
      </c>
      <c r="BK2071" s="61">
        <f t="shared" si="362"/>
        <v>50.034080453671102</v>
      </c>
    </row>
    <row r="2072" spans="1:63" x14ac:dyDescent="0.35">
      <c r="A2072" t="str">
        <f t="shared" si="358"/>
        <v>8426_Administration publique_2</v>
      </c>
      <c r="B2072" t="str">
        <f>INDEX(PDC!$F$1:$G$40,MATCH('RP2016'!C2072,PDC!F:F,0),MATCH(PDC!$G$1,PDC!$F$1:$G$1,0))</f>
        <v>Administration publique</v>
      </c>
      <c r="C2072" t="s">
        <v>229</v>
      </c>
      <c r="D2072" t="s">
        <v>171</v>
      </c>
      <c r="E2072" t="s">
        <v>200</v>
      </c>
      <c r="F2072" s="58">
        <v>921.06958395765002</v>
      </c>
      <c r="G2072">
        <f t="shared" si="357"/>
        <v>921.06958395765002</v>
      </c>
      <c r="AC2072" t="str">
        <f t="shared" si="359"/>
        <v>8402_Ouvriers qualifiés de type artisanal_1+2</v>
      </c>
      <c r="AD2072" t="str">
        <f>INDEX(PDC!$I$1:$L$33,MATCH('RP2016'!AF2072,PDC!I:I,0),MATCH(PDC!$K$1,PDC!$I$1:$L$1,0))</f>
        <v>Ouvriers qualifiés de type artisanal</v>
      </c>
      <c r="AE2072" s="77" t="s">
        <v>238</v>
      </c>
      <c r="AF2072" t="s">
        <v>107</v>
      </c>
      <c r="AG2072" t="s">
        <v>119</v>
      </c>
      <c r="AH2072" s="58">
        <v>2339.4470519681099</v>
      </c>
      <c r="AI2072">
        <f t="shared" si="360"/>
        <v>2339.4470519681099</v>
      </c>
      <c r="BE2072" t="str">
        <f t="shared" si="361"/>
        <v>0064_DE_TP2_SEXE2</v>
      </c>
      <c r="BF2072">
        <v>2</v>
      </c>
      <c r="BG2072" t="s">
        <v>200</v>
      </c>
      <c r="BH2072" t="s">
        <v>318</v>
      </c>
      <c r="BI2072" t="s">
        <v>185</v>
      </c>
      <c r="BJ2072" s="61">
        <v>5.0150654431482504</v>
      </c>
      <c r="BK2072" s="61">
        <f t="shared" si="362"/>
        <v>5.0150654431482504</v>
      </c>
    </row>
    <row r="2073" spans="1:63" x14ac:dyDescent="0.35">
      <c r="A2073" t="str">
        <f t="shared" si="358"/>
        <v>8426_Enseignement_1</v>
      </c>
      <c r="B2073" t="str">
        <f>INDEX(PDC!$F$1:$G$40,MATCH('RP2016'!C2073,PDC!F:F,0),MATCH(PDC!$G$1,PDC!$F$1:$G$1,0))</f>
        <v>Enseignement</v>
      </c>
      <c r="C2073" t="s">
        <v>230</v>
      </c>
      <c r="D2073" t="s">
        <v>171</v>
      </c>
      <c r="E2073" t="s">
        <v>199</v>
      </c>
      <c r="F2073" s="58">
        <v>513.28119602813797</v>
      </c>
      <c r="G2073">
        <f t="shared" si="357"/>
        <v>513.28119602813797</v>
      </c>
      <c r="AC2073" t="str">
        <f t="shared" si="359"/>
        <v>8402_Chauffeurs_1+2</v>
      </c>
      <c r="AD2073" t="str">
        <f>INDEX(PDC!$I$1:$L$33,MATCH('RP2016'!AF2073,PDC!I:I,0),MATCH(PDC!$K$1,PDC!$I$1:$L$1,0))</f>
        <v>Chauffeurs</v>
      </c>
      <c r="AE2073" s="77" t="s">
        <v>238</v>
      </c>
      <c r="AF2073" t="s">
        <v>288</v>
      </c>
      <c r="AG2073" t="s">
        <v>119</v>
      </c>
      <c r="AH2073" s="58">
        <v>1004.20793938715</v>
      </c>
      <c r="AI2073">
        <f t="shared" si="360"/>
        <v>1004.20793938715</v>
      </c>
      <c r="BE2073" t="str">
        <f t="shared" si="361"/>
        <v>0064_FZ_TP1_SEXE2</v>
      </c>
      <c r="BF2073">
        <v>2</v>
      </c>
      <c r="BG2073" t="s">
        <v>199</v>
      </c>
      <c r="BH2073" t="s">
        <v>216</v>
      </c>
      <c r="BI2073" t="s">
        <v>185</v>
      </c>
      <c r="BJ2073" s="61">
        <v>34.656415727238397</v>
      </c>
      <c r="BK2073" s="61">
        <f t="shared" si="362"/>
        <v>34.656415727238397</v>
      </c>
    </row>
    <row r="2074" spans="1:63" x14ac:dyDescent="0.35">
      <c r="A2074" t="str">
        <f t="shared" si="358"/>
        <v>8426_Enseignement_2</v>
      </c>
      <c r="B2074" t="str">
        <f>INDEX(PDC!$F$1:$G$40,MATCH('RP2016'!C2074,PDC!F:F,0),MATCH(PDC!$G$1,PDC!$F$1:$G$1,0))</f>
        <v>Enseignement</v>
      </c>
      <c r="C2074" t="s">
        <v>230</v>
      </c>
      <c r="D2074" t="s">
        <v>171</v>
      </c>
      <c r="E2074" t="s">
        <v>200</v>
      </c>
      <c r="F2074" s="58">
        <v>946.99160717340601</v>
      </c>
      <c r="G2074">
        <f t="shared" si="357"/>
        <v>946.99160717340601</v>
      </c>
      <c r="AC2074" t="str">
        <f t="shared" si="359"/>
        <v>8402_Ouvriers qualifiés de la manutention, du magasinage et du transport_1+2</v>
      </c>
      <c r="AD2074" t="str">
        <f>INDEX(PDC!$I$1:$L$33,MATCH('RP2016'!AF2074,PDC!I:I,0),MATCH(PDC!$K$1,PDC!$I$1:$L$1,0))</f>
        <v>Ouvriers qualifiés de la manutention, du magasinage et du transport</v>
      </c>
      <c r="AE2074" s="77" t="s">
        <v>238</v>
      </c>
      <c r="AF2074" t="s">
        <v>289</v>
      </c>
      <c r="AG2074" t="s">
        <v>119</v>
      </c>
      <c r="AH2074" s="58">
        <v>451.88709101276601</v>
      </c>
      <c r="AI2074">
        <f t="shared" si="360"/>
        <v>451.88709101276601</v>
      </c>
      <c r="BE2074" t="str">
        <f t="shared" si="361"/>
        <v>0064_FZ_TP2_SEXE2</v>
      </c>
      <c r="BF2074">
        <v>2</v>
      </c>
      <c r="BG2074" t="s">
        <v>200</v>
      </c>
      <c r="BH2074" t="s">
        <v>216</v>
      </c>
      <c r="BI2074" t="s">
        <v>185</v>
      </c>
      <c r="BJ2074" s="61">
        <v>19.932507851269101</v>
      </c>
      <c r="BK2074" s="61">
        <f t="shared" si="362"/>
        <v>19.932507851269101</v>
      </c>
    </row>
    <row r="2075" spans="1:63" x14ac:dyDescent="0.35">
      <c r="A2075" t="str">
        <f t="shared" si="358"/>
        <v>8426_Activités pour la santé humaine_1</v>
      </c>
      <c r="B2075" t="str">
        <f>INDEX(PDC!$F$1:$G$40,MATCH('RP2016'!C2075,PDC!F:F,0),MATCH(PDC!$G$1,PDC!$F$1:$G$1,0))</f>
        <v>Activités pour la santé humaine</v>
      </c>
      <c r="C2075" t="s">
        <v>231</v>
      </c>
      <c r="D2075" t="s">
        <v>171</v>
      </c>
      <c r="E2075" t="s">
        <v>199</v>
      </c>
      <c r="F2075" s="58">
        <v>266.16314949472599</v>
      </c>
      <c r="G2075">
        <f t="shared" ref="G2075:G2096" si="363">F2075</f>
        <v>266.16314949472599</v>
      </c>
      <c r="AC2075" t="str">
        <f t="shared" si="359"/>
        <v>8402_Ouvriers non qualifiés de type industriel_1+2</v>
      </c>
      <c r="AD2075" t="str">
        <f>INDEX(PDC!$I$1:$L$33,MATCH('RP2016'!AF2075,PDC!I:I,0),MATCH(PDC!$K$1,PDC!$I$1:$L$1,0))</f>
        <v>Ouvriers non qualifiés de type industriel</v>
      </c>
      <c r="AE2075" s="77" t="s">
        <v>238</v>
      </c>
      <c r="AF2075" t="s">
        <v>290</v>
      </c>
      <c r="AG2075" t="s">
        <v>119</v>
      </c>
      <c r="AH2075" s="58">
        <v>1575.23737656454</v>
      </c>
      <c r="AI2075">
        <f t="shared" si="360"/>
        <v>1575.23737656454</v>
      </c>
      <c r="BE2075" t="str">
        <f t="shared" si="361"/>
        <v>0064_GZ_TP1_SEXE2</v>
      </c>
      <c r="BF2075">
        <v>2</v>
      </c>
      <c r="BG2075" t="s">
        <v>199</v>
      </c>
      <c r="BH2075" t="s">
        <v>217</v>
      </c>
      <c r="BI2075" t="s">
        <v>185</v>
      </c>
      <c r="BJ2075" s="61">
        <v>289.34893129705398</v>
      </c>
      <c r="BK2075" s="61">
        <f t="shared" si="362"/>
        <v>289.34893129705398</v>
      </c>
    </row>
    <row r="2076" spans="1:63" x14ac:dyDescent="0.35">
      <c r="A2076" t="str">
        <f t="shared" si="358"/>
        <v>8426_Activités pour la santé humaine_2</v>
      </c>
      <c r="B2076" t="str">
        <f>INDEX(PDC!$F$1:$G$40,MATCH('RP2016'!C2076,PDC!F:F,0),MATCH(PDC!$G$1,PDC!$F$1:$G$1,0))</f>
        <v>Activités pour la santé humaine</v>
      </c>
      <c r="C2076" t="s">
        <v>231</v>
      </c>
      <c r="D2076" t="s">
        <v>171</v>
      </c>
      <c r="E2076" t="s">
        <v>200</v>
      </c>
      <c r="F2076" s="58">
        <v>1187.65302064505</v>
      </c>
      <c r="G2076">
        <f t="shared" si="363"/>
        <v>1187.65302064505</v>
      </c>
      <c r="AC2076" t="str">
        <f t="shared" si="359"/>
        <v>8402_Ouvriers non qualifiés de type artisanal_1+2</v>
      </c>
      <c r="AD2076" t="str">
        <f>INDEX(PDC!$I$1:$L$33,MATCH('RP2016'!AF2076,PDC!I:I,0),MATCH(PDC!$K$1,PDC!$I$1:$L$1,0))</f>
        <v>Ouvriers non qualifiés de type artisanal</v>
      </c>
      <c r="AE2076" s="77" t="s">
        <v>238</v>
      </c>
      <c r="AF2076" t="s">
        <v>291</v>
      </c>
      <c r="AG2076" t="s">
        <v>119</v>
      </c>
      <c r="AH2076" s="58">
        <v>1534.9132412567001</v>
      </c>
      <c r="AI2076">
        <f t="shared" si="360"/>
        <v>1534.9132412567001</v>
      </c>
      <c r="BE2076" t="str">
        <f t="shared" si="361"/>
        <v>0064_GZ_TP2_SEXE2</v>
      </c>
      <c r="BF2076">
        <v>2</v>
      </c>
      <c r="BG2076" t="s">
        <v>200</v>
      </c>
      <c r="BH2076" t="s">
        <v>217</v>
      </c>
      <c r="BI2076" t="s">
        <v>185</v>
      </c>
      <c r="BJ2076" s="61">
        <v>254.54591634741399</v>
      </c>
      <c r="BK2076" s="61">
        <f t="shared" si="362"/>
        <v>254.54591634741399</v>
      </c>
    </row>
    <row r="2077" spans="1:63" x14ac:dyDescent="0.35">
      <c r="A2077" t="str">
        <f t="shared" si="358"/>
        <v>8426_Hébergement médico-social et social et action sociale sans hébergement_1</v>
      </c>
      <c r="B2077" t="str">
        <f>INDEX(PDC!$F$1:$G$40,MATCH('RP2016'!C2077,PDC!F:F,0),MATCH(PDC!$G$1,PDC!$F$1:$G$1,0))</f>
        <v>Hébergement médico-social et social et action sociale sans hébergement</v>
      </c>
      <c r="C2077" t="s">
        <v>232</v>
      </c>
      <c r="D2077" t="s">
        <v>171</v>
      </c>
      <c r="E2077" t="s">
        <v>199</v>
      </c>
      <c r="F2077" s="58">
        <v>541.276680792359</v>
      </c>
      <c r="G2077">
        <f t="shared" si="363"/>
        <v>541.276680792359</v>
      </c>
      <c r="AC2077" t="str">
        <f t="shared" si="359"/>
        <v>8402_Ouvriers agricoles_1+2</v>
      </c>
      <c r="AD2077" t="str">
        <f>INDEX(PDC!$I$1:$L$33,MATCH('RP2016'!AF2077,PDC!I:I,0),MATCH(PDC!$K$1,PDC!$I$1:$L$1,0))</f>
        <v>Ouvriers agricoles</v>
      </c>
      <c r="AE2077" s="77" t="s">
        <v>238</v>
      </c>
      <c r="AF2077" t="s">
        <v>109</v>
      </c>
      <c r="AG2077" t="s">
        <v>119</v>
      </c>
      <c r="AH2077" s="58">
        <v>446.63505639140197</v>
      </c>
      <c r="AI2077">
        <f t="shared" si="360"/>
        <v>446.63505639140197</v>
      </c>
      <c r="BE2077" t="str">
        <f t="shared" si="361"/>
        <v>0064_HZ_TP1_SEXE2</v>
      </c>
      <c r="BF2077">
        <v>2</v>
      </c>
      <c r="BG2077" t="s">
        <v>199</v>
      </c>
      <c r="BH2077" t="s">
        <v>218</v>
      </c>
      <c r="BI2077" t="s">
        <v>185</v>
      </c>
      <c r="BJ2077" s="61">
        <v>40.748866176828102</v>
      </c>
      <c r="BK2077" s="61">
        <f t="shared" si="362"/>
        <v>40.748866176828102</v>
      </c>
    </row>
    <row r="2078" spans="1:63" x14ac:dyDescent="0.35">
      <c r="A2078" t="str">
        <f t="shared" si="358"/>
        <v>8426_Hébergement médico-social et social et action sociale sans hébergement_2</v>
      </c>
      <c r="B2078" t="str">
        <f>INDEX(PDC!$F$1:$G$40,MATCH('RP2016'!C2078,PDC!F:F,0),MATCH(PDC!$G$1,PDC!$F$1:$G$1,0))</f>
        <v>Hébergement médico-social et social et action sociale sans hébergement</v>
      </c>
      <c r="C2078" t="s">
        <v>232</v>
      </c>
      <c r="D2078" t="s">
        <v>171</v>
      </c>
      <c r="E2078" t="s">
        <v>200</v>
      </c>
      <c r="F2078" s="58">
        <v>3228.19235110304</v>
      </c>
      <c r="G2078">
        <f t="shared" si="363"/>
        <v>3228.19235110304</v>
      </c>
      <c r="AC2078" t="str">
        <f t="shared" si="359"/>
        <v>8403_Professions libérales*_1+2</v>
      </c>
      <c r="AD2078" t="str">
        <f>INDEX(PDC!$I$1:$L$33,MATCH('RP2016'!AF2078,PDC!I:I,0),MATCH(PDC!$K$1,PDC!$I$1:$L$1,0))</f>
        <v>Professions libérales*</v>
      </c>
      <c r="AE2078" s="77" t="s">
        <v>238</v>
      </c>
      <c r="AF2078" t="s">
        <v>273</v>
      </c>
      <c r="AG2078" t="s">
        <v>121</v>
      </c>
      <c r="AH2078" s="58">
        <v>71.754763690780194</v>
      </c>
      <c r="AI2078">
        <f t="shared" si="360"/>
        <v>71.754763690780194</v>
      </c>
      <c r="BE2078" t="str">
        <f t="shared" si="361"/>
        <v>0064_HZ_TP2_SEXE2</v>
      </c>
      <c r="BF2078">
        <v>2</v>
      </c>
      <c r="BG2078" t="s">
        <v>200</v>
      </c>
      <c r="BH2078" t="s">
        <v>218</v>
      </c>
      <c r="BI2078" t="s">
        <v>185</v>
      </c>
      <c r="BJ2078" s="61">
        <v>39.4271458347717</v>
      </c>
      <c r="BK2078" s="61">
        <f t="shared" si="362"/>
        <v>39.4271458347717</v>
      </c>
    </row>
    <row r="2079" spans="1:63" x14ac:dyDescent="0.35">
      <c r="A2079" t="str">
        <f t="shared" si="358"/>
        <v>8426_Arts, spectacles et activités récréatives_1</v>
      </c>
      <c r="B2079" t="str">
        <f>INDEX(PDC!$F$1:$G$40,MATCH('RP2016'!C2079,PDC!F:F,0),MATCH(PDC!$G$1,PDC!$F$1:$G$1,0))</f>
        <v>Arts, spectacles et activités récréatives</v>
      </c>
      <c r="C2079" t="s">
        <v>233</v>
      </c>
      <c r="D2079" t="s">
        <v>171</v>
      </c>
      <c r="E2079" t="s">
        <v>199</v>
      </c>
      <c r="F2079" s="58">
        <v>94.897040628498999</v>
      </c>
      <c r="G2079">
        <f t="shared" si="363"/>
        <v>94.897040628498999</v>
      </c>
      <c r="AC2079" t="str">
        <f t="shared" si="359"/>
        <v>8403_Cadres de la fonction publique_1+2</v>
      </c>
      <c r="AD2079" t="str">
        <f>INDEX(PDC!$I$1:$L$33,MATCH('RP2016'!AF2079,PDC!I:I,0),MATCH(PDC!$K$1,PDC!$I$1:$L$1,0))</f>
        <v>Cadres de la fonction publique</v>
      </c>
      <c r="AE2079" s="77" t="s">
        <v>238</v>
      </c>
      <c r="AF2079" t="s">
        <v>274</v>
      </c>
      <c r="AG2079" t="s">
        <v>121</v>
      </c>
      <c r="AH2079" s="58">
        <v>111.050320460488</v>
      </c>
      <c r="AI2079">
        <f t="shared" si="360"/>
        <v>111.050320460488</v>
      </c>
      <c r="BE2079" t="str">
        <f t="shared" si="361"/>
        <v>0064_IZ_TP1_SEXE2</v>
      </c>
      <c r="BF2079">
        <v>2</v>
      </c>
      <c r="BG2079" t="s">
        <v>199</v>
      </c>
      <c r="BH2079" t="s">
        <v>219</v>
      </c>
      <c r="BI2079" t="s">
        <v>185</v>
      </c>
      <c r="BJ2079" s="61">
        <v>102.39296321566999</v>
      </c>
      <c r="BK2079" s="61">
        <f t="shared" si="362"/>
        <v>102.39296321566999</v>
      </c>
    </row>
    <row r="2080" spans="1:63" x14ac:dyDescent="0.35">
      <c r="A2080" t="str">
        <f t="shared" si="358"/>
        <v>8426_Arts, spectacles et activités récréatives_2</v>
      </c>
      <c r="B2080" t="str">
        <f>INDEX(PDC!$F$1:$G$40,MATCH('RP2016'!C2080,PDC!F:F,0),MATCH(PDC!$G$1,PDC!$F$1:$G$1,0))</f>
        <v>Arts, spectacles et activités récréatives</v>
      </c>
      <c r="C2080" t="s">
        <v>233</v>
      </c>
      <c r="D2080" t="s">
        <v>171</v>
      </c>
      <c r="E2080" t="s">
        <v>200</v>
      </c>
      <c r="F2080" s="58">
        <v>121.530302229783</v>
      </c>
      <c r="G2080">
        <f t="shared" si="363"/>
        <v>121.530302229783</v>
      </c>
      <c r="AC2080" t="str">
        <f t="shared" si="359"/>
        <v>8403_Professeurs, professions scientifiques_1+2</v>
      </c>
      <c r="AD2080" t="str">
        <f>INDEX(PDC!$I$1:$L$33,MATCH('RP2016'!AF2080,PDC!I:I,0),MATCH(PDC!$K$1,PDC!$I$1:$L$1,0))</f>
        <v>Professeurs, professions scientifiques</v>
      </c>
      <c r="AE2080" s="77" t="s">
        <v>238</v>
      </c>
      <c r="AF2080" t="s">
        <v>275</v>
      </c>
      <c r="AG2080" t="s">
        <v>121</v>
      </c>
      <c r="AH2080" s="58">
        <v>228.81558170890699</v>
      </c>
      <c r="AI2080">
        <f t="shared" si="360"/>
        <v>228.81558170890699</v>
      </c>
      <c r="BE2080" t="str">
        <f t="shared" si="361"/>
        <v>0064_IZ_TP2_SEXE2</v>
      </c>
      <c r="BF2080">
        <v>2</v>
      </c>
      <c r="BG2080" t="s">
        <v>200</v>
      </c>
      <c r="BH2080" t="s">
        <v>219</v>
      </c>
      <c r="BI2080" t="s">
        <v>185</v>
      </c>
      <c r="BJ2080" s="61">
        <v>49.999543126196997</v>
      </c>
      <c r="BK2080" s="61">
        <f t="shared" si="362"/>
        <v>49.999543126196997</v>
      </c>
    </row>
    <row r="2081" spans="1:63" x14ac:dyDescent="0.35">
      <c r="A2081" t="str">
        <f t="shared" si="358"/>
        <v>8426_Autres activités de services _1</v>
      </c>
      <c r="B2081" t="str">
        <f>INDEX(PDC!$F$1:$G$40,MATCH('RP2016'!C2081,PDC!F:F,0),MATCH(PDC!$G$1,PDC!$F$1:$G$1,0))</f>
        <v xml:space="preserve">Autres activités de services </v>
      </c>
      <c r="C2081" t="s">
        <v>234</v>
      </c>
      <c r="D2081" t="s">
        <v>171</v>
      </c>
      <c r="E2081" t="s">
        <v>199</v>
      </c>
      <c r="F2081" s="58">
        <v>478.90660861925102</v>
      </c>
      <c r="G2081">
        <f t="shared" si="363"/>
        <v>478.90660861925102</v>
      </c>
      <c r="AC2081" t="str">
        <f t="shared" si="359"/>
        <v>8403_Professions de l'information, des arts et des spectacles_1+2</v>
      </c>
      <c r="AD2081" t="str">
        <f>INDEX(PDC!$I$1:$L$33,MATCH('RP2016'!AF2081,PDC!I:I,0),MATCH(PDC!$K$1,PDC!$I$1:$L$1,0))</f>
        <v>Professions de l'information, des arts et des spectacles</v>
      </c>
      <c r="AE2081" s="77" t="s">
        <v>238</v>
      </c>
      <c r="AF2081" t="s">
        <v>276</v>
      </c>
      <c r="AG2081" t="s">
        <v>121</v>
      </c>
      <c r="AH2081" s="58">
        <v>97.839708614972594</v>
      </c>
      <c r="AI2081">
        <f t="shared" si="360"/>
        <v>97.839708614972594</v>
      </c>
      <c r="BE2081" t="str">
        <f t="shared" si="361"/>
        <v>0064_JZ_TP1_SEXE2</v>
      </c>
      <c r="BF2081">
        <v>2</v>
      </c>
      <c r="BG2081" t="s">
        <v>199</v>
      </c>
      <c r="BH2081" t="s">
        <v>319</v>
      </c>
      <c r="BI2081" t="s">
        <v>185</v>
      </c>
      <c r="BJ2081" s="61">
        <v>15.193111794727701</v>
      </c>
      <c r="BK2081" s="61">
        <f t="shared" si="362"/>
        <v>15.193111794727701</v>
      </c>
    </row>
    <row r="2082" spans="1:63" x14ac:dyDescent="0.35">
      <c r="A2082" t="str">
        <f t="shared" si="358"/>
        <v>8426_Autres activités de services _2</v>
      </c>
      <c r="B2082" t="str">
        <f>INDEX(PDC!$F$1:$G$40,MATCH('RP2016'!C2082,PDC!F:F,0),MATCH(PDC!$G$1,PDC!$F$1:$G$1,0))</f>
        <v xml:space="preserve">Autres activités de services </v>
      </c>
      <c r="C2082" t="s">
        <v>234</v>
      </c>
      <c r="D2082" t="s">
        <v>171</v>
      </c>
      <c r="E2082" t="s">
        <v>200</v>
      </c>
      <c r="F2082" s="58">
        <v>908.35963493327995</v>
      </c>
      <c r="G2082">
        <f t="shared" si="363"/>
        <v>908.35963493327995</v>
      </c>
      <c r="AC2082" t="str">
        <f t="shared" si="359"/>
        <v>8403_Cadres administratifs et commerciaux d'entreprise_1+2</v>
      </c>
      <c r="AD2082" t="str">
        <f>INDEX(PDC!$I$1:$L$33,MATCH('RP2016'!AF2082,PDC!I:I,0),MATCH(PDC!$K$1,PDC!$I$1:$L$1,0))</f>
        <v>Cadres administratifs et commerciaux d'entreprise</v>
      </c>
      <c r="AE2082" s="77" t="s">
        <v>238</v>
      </c>
      <c r="AF2082" t="s">
        <v>277</v>
      </c>
      <c r="AG2082" t="s">
        <v>121</v>
      </c>
      <c r="AH2082" s="58">
        <v>658.04066771440705</v>
      </c>
      <c r="AI2082">
        <f t="shared" si="360"/>
        <v>658.04066771440705</v>
      </c>
      <c r="BE2082" t="str">
        <f t="shared" si="361"/>
        <v>0064_KZ_TP1_SEXE2</v>
      </c>
      <c r="BF2082">
        <v>2</v>
      </c>
      <c r="BG2082" t="s">
        <v>199</v>
      </c>
      <c r="BH2082" t="s">
        <v>223</v>
      </c>
      <c r="BI2082" t="s">
        <v>185</v>
      </c>
      <c r="BJ2082" s="61">
        <v>75.286283726401194</v>
      </c>
      <c r="BK2082" s="61">
        <f t="shared" si="362"/>
        <v>75.286283726401194</v>
      </c>
    </row>
    <row r="2083" spans="1:63" x14ac:dyDescent="0.35">
      <c r="A2083" t="str">
        <f t="shared" si="358"/>
        <v>8426_Activités des ménages en tant qu'employeurs ; activités indifférenciées des ménages en tant que producteurs de biens et services pour usage propre_1</v>
      </c>
      <c r="B2083" t="str">
        <f>INDEX(PDC!$F$1:$G$40,MATCH('RP2016'!C2083,PDC!F:F,0),MATCH(PDC!$G$1,PDC!$F$1:$G$1,0))</f>
        <v>Activités des ménages en tant qu'employeurs ; activités indifférenciées des ménages en tant que producteurs de biens et services pour usage propre</v>
      </c>
      <c r="C2083" t="s">
        <v>235</v>
      </c>
      <c r="D2083" t="s">
        <v>171</v>
      </c>
      <c r="E2083" t="s">
        <v>199</v>
      </c>
      <c r="F2083" s="58">
        <v>44.102886913991199</v>
      </c>
      <c r="G2083">
        <f t="shared" si="363"/>
        <v>44.102886913991199</v>
      </c>
      <c r="AC2083" t="str">
        <f t="shared" si="359"/>
        <v>8403_Ingénieurs et cadres techniques d'entreprise_1+2</v>
      </c>
      <c r="AD2083" t="str">
        <f>INDEX(PDC!$I$1:$L$33,MATCH('RP2016'!AF2083,PDC!I:I,0),MATCH(PDC!$K$1,PDC!$I$1:$L$1,0))</f>
        <v>Ingénieurs et cadres techniques d'entreprise</v>
      </c>
      <c r="AE2083" s="77" t="s">
        <v>238</v>
      </c>
      <c r="AF2083" t="s">
        <v>101</v>
      </c>
      <c r="AG2083" t="s">
        <v>121</v>
      </c>
      <c r="AH2083" s="58">
        <v>469.07946666264399</v>
      </c>
      <c r="AI2083">
        <f t="shared" si="360"/>
        <v>469.07946666264399</v>
      </c>
      <c r="BE2083" t="str">
        <f t="shared" si="361"/>
        <v>0064_KZ_TP2_SEXE2</v>
      </c>
      <c r="BF2083">
        <v>2</v>
      </c>
      <c r="BG2083" t="s">
        <v>200</v>
      </c>
      <c r="BH2083" t="s">
        <v>223</v>
      </c>
      <c r="BI2083" t="s">
        <v>185</v>
      </c>
      <c r="BJ2083" s="61">
        <v>19.741124019621601</v>
      </c>
      <c r="BK2083" s="61">
        <f t="shared" si="362"/>
        <v>19.741124019621601</v>
      </c>
    </row>
    <row r="2084" spans="1:63" x14ac:dyDescent="0.35">
      <c r="A2084" t="str">
        <f t="shared" si="358"/>
        <v>8426_Activités des ménages en tant qu'employeurs ; activités indifférenciées des ménages en tant que producteurs de biens et services pour usage propre_2</v>
      </c>
      <c r="B2084" t="str">
        <f>INDEX(PDC!$F$1:$G$40,MATCH('RP2016'!C2084,PDC!F:F,0),MATCH(PDC!$G$1,PDC!$F$1:$G$1,0))</f>
        <v>Activités des ménages en tant qu'employeurs ; activités indifférenciées des ménages en tant que producteurs de biens et services pour usage propre</v>
      </c>
      <c r="C2084" t="s">
        <v>235</v>
      </c>
      <c r="D2084" t="s">
        <v>171</v>
      </c>
      <c r="E2084" t="s">
        <v>200</v>
      </c>
      <c r="F2084" s="58">
        <v>328.41472787448799</v>
      </c>
      <c r="G2084">
        <f t="shared" si="363"/>
        <v>328.41472787448799</v>
      </c>
      <c r="AC2084" t="str">
        <f t="shared" si="359"/>
        <v>8403_Professeurs des écoles, instituteurs et assimilés_1+2</v>
      </c>
      <c r="AD2084" t="str">
        <f>INDEX(PDC!$I$1:$L$33,MATCH('RP2016'!AF2084,PDC!I:I,0),MATCH(PDC!$K$1,PDC!$I$1:$L$1,0))</f>
        <v>Professeurs des écoles, instituteurs et assimilés</v>
      </c>
      <c r="AE2084" s="77" t="s">
        <v>238</v>
      </c>
      <c r="AF2084" t="s">
        <v>103</v>
      </c>
      <c r="AG2084" t="s">
        <v>121</v>
      </c>
      <c r="AH2084" s="58">
        <v>462.52784550889999</v>
      </c>
      <c r="AI2084">
        <f t="shared" si="360"/>
        <v>462.52784550889999</v>
      </c>
      <c r="BE2084" t="str">
        <f t="shared" si="361"/>
        <v>0064_LZ_TP1_SEXE2</v>
      </c>
      <c r="BF2084">
        <v>2</v>
      </c>
      <c r="BG2084" t="s">
        <v>199</v>
      </c>
      <c r="BH2084" t="s">
        <v>224</v>
      </c>
      <c r="BI2084" t="s">
        <v>185</v>
      </c>
      <c r="BJ2084" s="61">
        <v>16.109416019313802</v>
      </c>
      <c r="BK2084" s="61">
        <f t="shared" si="362"/>
        <v>16.109416019313802</v>
      </c>
    </row>
    <row r="2085" spans="1:63" x14ac:dyDescent="0.35">
      <c r="A2085" t="str">
        <f t="shared" si="358"/>
        <v>8427_Agriculture, sylviculture et pêche_1</v>
      </c>
      <c r="B2085" t="str">
        <f>INDEX(PDC!$F$1:$G$40,MATCH('RP2016'!C2085,PDC!F:F,0),MATCH(PDC!$G$1,PDC!$F$1:$G$1,0))</f>
        <v>Agriculture, sylviculture et pêche</v>
      </c>
      <c r="C2085" t="s">
        <v>198</v>
      </c>
      <c r="D2085" t="s">
        <v>173</v>
      </c>
      <c r="E2085" t="s">
        <v>199</v>
      </c>
      <c r="F2085" s="58">
        <v>280.81508837893603</v>
      </c>
      <c r="G2085">
        <f t="shared" si="363"/>
        <v>280.81508837893603</v>
      </c>
      <c r="AC2085" t="str">
        <f t="shared" si="359"/>
        <v>8403_Professions intermédiaires de la santé et du travail social_1+2</v>
      </c>
      <c r="AD2085" t="str">
        <f>INDEX(PDC!$I$1:$L$33,MATCH('RP2016'!AF2085,PDC!I:I,0),MATCH(PDC!$K$1,PDC!$I$1:$L$1,0))</f>
        <v>Professions intermédiaires de la santé et du travail social</v>
      </c>
      <c r="AE2085" s="77" t="s">
        <v>238</v>
      </c>
      <c r="AF2085" t="s">
        <v>105</v>
      </c>
      <c r="AG2085" t="s">
        <v>121</v>
      </c>
      <c r="AH2085" s="58">
        <v>1006.8696278467</v>
      </c>
      <c r="AI2085">
        <f t="shared" si="360"/>
        <v>1006.8696278467</v>
      </c>
      <c r="BE2085" t="str">
        <f t="shared" si="361"/>
        <v>0064_LZ_TP2_SEXE2</v>
      </c>
      <c r="BF2085">
        <v>2</v>
      </c>
      <c r="BG2085" t="s">
        <v>200</v>
      </c>
      <c r="BH2085" t="s">
        <v>224</v>
      </c>
      <c r="BI2085" t="s">
        <v>185</v>
      </c>
      <c r="BJ2085" s="83">
        <v>0.99642279751455798</v>
      </c>
      <c r="BK2085" s="61" t="str">
        <f t="shared" si="362"/>
        <v>(s)</v>
      </c>
    </row>
    <row r="2086" spans="1:63" x14ac:dyDescent="0.35">
      <c r="A2086" t="str">
        <f t="shared" si="358"/>
        <v>8427_Agriculture, sylviculture et pêche_2</v>
      </c>
      <c r="B2086" t="str">
        <f>INDEX(PDC!$F$1:$G$40,MATCH('RP2016'!C2086,PDC!F:F,0),MATCH(PDC!$G$1,PDC!$F$1:$G$1,0))</f>
        <v>Agriculture, sylviculture et pêche</v>
      </c>
      <c r="C2086" t="s">
        <v>198</v>
      </c>
      <c r="D2086" t="s">
        <v>173</v>
      </c>
      <c r="E2086" t="s">
        <v>200</v>
      </c>
      <c r="F2086" s="58">
        <v>183.22863100115001</v>
      </c>
      <c r="G2086">
        <f t="shared" si="363"/>
        <v>183.22863100115001</v>
      </c>
      <c r="AC2086" t="str">
        <f t="shared" si="359"/>
        <v>8403_Clergé, religieux_1+2</v>
      </c>
      <c r="AD2086" t="str">
        <f>INDEX(PDC!$I$1:$L$33,MATCH('RP2016'!AF2086,PDC!I:I,0),MATCH(PDC!$K$1,PDC!$I$1:$L$1,0))</f>
        <v>Clergé, religieux</v>
      </c>
      <c r="AE2086" s="77" t="s">
        <v>238</v>
      </c>
      <c r="AF2086" t="s">
        <v>292</v>
      </c>
      <c r="AG2086" t="s">
        <v>121</v>
      </c>
      <c r="AH2086" s="58">
        <v>15.748208111305599</v>
      </c>
      <c r="AI2086">
        <f t="shared" si="360"/>
        <v>15.748208111305599</v>
      </c>
      <c r="BE2086" t="str">
        <f t="shared" si="361"/>
        <v>0064_MN_TP1_SEXE2</v>
      </c>
      <c r="BF2086">
        <v>2</v>
      </c>
      <c r="BG2086" t="s">
        <v>199</v>
      </c>
      <c r="BH2086" t="s">
        <v>320</v>
      </c>
      <c r="BI2086" t="s">
        <v>185</v>
      </c>
      <c r="BJ2086" s="61">
        <v>96.109206806345796</v>
      </c>
      <c r="BK2086" s="61">
        <f t="shared" si="362"/>
        <v>96.109206806345796</v>
      </c>
    </row>
    <row r="2087" spans="1:63" x14ac:dyDescent="0.35">
      <c r="A2087" t="str">
        <f t="shared" si="358"/>
        <v>8427_Industries extractives _1</v>
      </c>
      <c r="B2087" t="str">
        <f>INDEX(PDC!$F$1:$G$40,MATCH('RP2016'!C2087,PDC!F:F,0),MATCH(PDC!$G$1,PDC!$F$1:$G$1,0))</f>
        <v xml:space="preserve">Industries extractives </v>
      </c>
      <c r="C2087" t="s">
        <v>201</v>
      </c>
      <c r="D2087" t="s">
        <v>173</v>
      </c>
      <c r="E2087" t="s">
        <v>199</v>
      </c>
      <c r="F2087" s="58">
        <v>77.997546877474306</v>
      </c>
      <c r="G2087">
        <f t="shared" si="363"/>
        <v>77.997546877474306</v>
      </c>
      <c r="AC2087" t="str">
        <f t="shared" si="359"/>
        <v>8403_Professions intermédiaires administratives de la Fonction Publique_1+2</v>
      </c>
      <c r="AD2087" t="str">
        <f>INDEX(PDC!$I$1:$L$33,MATCH('RP2016'!AF2087,PDC!I:I,0),MATCH(PDC!$K$1,PDC!$I$1:$L$1,0))</f>
        <v>Professions intermédiaires administratives de la Fonction Publique</v>
      </c>
      <c r="AE2087" s="77" t="s">
        <v>238</v>
      </c>
      <c r="AF2087" t="s">
        <v>278</v>
      </c>
      <c r="AG2087" t="s">
        <v>121</v>
      </c>
      <c r="AH2087" s="58">
        <v>174.30352125957</v>
      </c>
      <c r="AI2087">
        <f t="shared" si="360"/>
        <v>174.30352125957</v>
      </c>
      <c r="BE2087" t="str">
        <f t="shared" si="361"/>
        <v>0064_MN_TP2_SEXE2</v>
      </c>
      <c r="BF2087">
        <v>2</v>
      </c>
      <c r="BG2087" t="s">
        <v>200</v>
      </c>
      <c r="BH2087" t="s">
        <v>320</v>
      </c>
      <c r="BI2087" t="s">
        <v>185</v>
      </c>
      <c r="BJ2087" s="61">
        <v>35.0842262555256</v>
      </c>
      <c r="BK2087" s="61">
        <f t="shared" si="362"/>
        <v>35.0842262555256</v>
      </c>
    </row>
    <row r="2088" spans="1:63" x14ac:dyDescent="0.35">
      <c r="A2088" t="str">
        <f t="shared" si="358"/>
        <v>8427_Industries extractives _2</v>
      </c>
      <c r="B2088" t="str">
        <f>INDEX(PDC!$F$1:$G$40,MATCH('RP2016'!C2088,PDC!F:F,0),MATCH(PDC!$G$1,PDC!$F$1:$G$1,0))</f>
        <v xml:space="preserve">Industries extractives </v>
      </c>
      <c r="C2088" t="s">
        <v>201</v>
      </c>
      <c r="D2088" t="s">
        <v>173</v>
      </c>
      <c r="E2088" t="s">
        <v>200</v>
      </c>
      <c r="F2088" s="58">
        <v>17.822179021956799</v>
      </c>
      <c r="G2088">
        <f t="shared" si="363"/>
        <v>17.822179021956799</v>
      </c>
      <c r="AC2088" t="str">
        <f t="shared" si="359"/>
        <v>8403_Professions intermédiaires administratives et commerciales des entreprises_1+2</v>
      </c>
      <c r="AD2088" t="str">
        <f>INDEX(PDC!$I$1:$L$33,MATCH('RP2016'!AF2088,PDC!I:I,0),MATCH(PDC!$K$1,PDC!$I$1:$L$1,0))</f>
        <v>Professions intermédiaires administratives et commerciales des entreprises</v>
      </c>
      <c r="AE2088" s="77" t="s">
        <v>238</v>
      </c>
      <c r="AF2088" t="s">
        <v>279</v>
      </c>
      <c r="AG2088" t="s">
        <v>121</v>
      </c>
      <c r="AH2088" s="58">
        <v>1855.0696688600401</v>
      </c>
      <c r="AI2088">
        <f t="shared" si="360"/>
        <v>1855.0696688600401</v>
      </c>
      <c r="BE2088" t="str">
        <f t="shared" si="361"/>
        <v>0064_OQ_TP1_SEXE2</v>
      </c>
      <c r="BF2088">
        <v>2</v>
      </c>
      <c r="BG2088" t="s">
        <v>199</v>
      </c>
      <c r="BH2088" t="s">
        <v>321</v>
      </c>
      <c r="BI2088" t="s">
        <v>185</v>
      </c>
      <c r="BJ2088" s="61">
        <v>620.48877810920999</v>
      </c>
      <c r="BK2088" s="61">
        <f t="shared" si="362"/>
        <v>620.48877810920999</v>
      </c>
    </row>
    <row r="2089" spans="1:63" x14ac:dyDescent="0.35">
      <c r="A2089" t="str">
        <f t="shared" si="358"/>
        <v>8427_Fabrication de denrées alimentaires, de boissons et de produits à base de tabac_1</v>
      </c>
      <c r="B2089" t="str">
        <f>INDEX(PDC!$F$1:$G$40,MATCH('RP2016'!C2089,PDC!F:F,0),MATCH(PDC!$G$1,PDC!$F$1:$G$1,0))</f>
        <v>Fabrication de denrées alimentaires, de boissons et de produits à base de tabac</v>
      </c>
      <c r="C2089" t="s">
        <v>202</v>
      </c>
      <c r="D2089" t="s">
        <v>173</v>
      </c>
      <c r="E2089" t="s">
        <v>199</v>
      </c>
      <c r="F2089" s="58">
        <v>829.53164756661204</v>
      </c>
      <c r="G2089">
        <f t="shared" si="363"/>
        <v>829.53164756661204</v>
      </c>
      <c r="AC2089" t="str">
        <f t="shared" si="359"/>
        <v>8403_Techniciens_1+2</v>
      </c>
      <c r="AD2089" t="str">
        <f>INDEX(PDC!$I$1:$L$33,MATCH('RP2016'!AF2089,PDC!I:I,0),MATCH(PDC!$K$1,PDC!$I$1:$L$1,0))</f>
        <v>Techniciens</v>
      </c>
      <c r="AE2089" s="77" t="s">
        <v>238</v>
      </c>
      <c r="AF2089" t="s">
        <v>280</v>
      </c>
      <c r="AG2089" t="s">
        <v>121</v>
      </c>
      <c r="AH2089" s="58">
        <v>1126.16556135001</v>
      </c>
      <c r="AI2089">
        <f t="shared" si="360"/>
        <v>1126.16556135001</v>
      </c>
      <c r="BE2089" t="str">
        <f t="shared" si="361"/>
        <v>0064_OQ_TP2_SEXE2</v>
      </c>
      <c r="BF2089">
        <v>2</v>
      </c>
      <c r="BG2089" t="s">
        <v>200</v>
      </c>
      <c r="BH2089" t="s">
        <v>321</v>
      </c>
      <c r="BI2089" t="s">
        <v>185</v>
      </c>
      <c r="BJ2089" s="61">
        <v>654.74916843623998</v>
      </c>
      <c r="BK2089" s="61">
        <f t="shared" si="362"/>
        <v>654.74916843623998</v>
      </c>
    </row>
    <row r="2090" spans="1:63" x14ac:dyDescent="0.35">
      <c r="A2090" t="str">
        <f t="shared" si="358"/>
        <v>8427_Fabrication de denrées alimentaires, de boissons et de produits à base de tabac_2</v>
      </c>
      <c r="B2090" t="str">
        <f>INDEX(PDC!$F$1:$G$40,MATCH('RP2016'!C2090,PDC!F:F,0),MATCH(PDC!$G$1,PDC!$F$1:$G$1,0))</f>
        <v>Fabrication de denrées alimentaires, de boissons et de produits à base de tabac</v>
      </c>
      <c r="C2090" t="s">
        <v>202</v>
      </c>
      <c r="D2090" t="s">
        <v>173</v>
      </c>
      <c r="E2090" t="s">
        <v>200</v>
      </c>
      <c r="F2090" s="58">
        <v>572.76072016338696</v>
      </c>
      <c r="G2090">
        <f t="shared" si="363"/>
        <v>572.76072016338696</v>
      </c>
      <c r="AC2090" t="str">
        <f t="shared" si="359"/>
        <v>8403_Contremaîtres, agents de maîtrise_1+2</v>
      </c>
      <c r="AD2090" t="str">
        <f>INDEX(PDC!$I$1:$L$33,MATCH('RP2016'!AF2090,PDC!I:I,0),MATCH(PDC!$K$1,PDC!$I$1:$L$1,0))</f>
        <v>Contremaîtres, agents de maîtrise</v>
      </c>
      <c r="AE2090" s="77" t="s">
        <v>238</v>
      </c>
      <c r="AF2090" t="s">
        <v>281</v>
      </c>
      <c r="AG2090" t="s">
        <v>121</v>
      </c>
      <c r="AH2090" s="58">
        <v>463.40947475302698</v>
      </c>
      <c r="AI2090">
        <f t="shared" si="360"/>
        <v>463.40947475302698</v>
      </c>
      <c r="BE2090" t="str">
        <f t="shared" si="361"/>
        <v>0064_RU_TP1_SEXE2</v>
      </c>
      <c r="BF2090">
        <v>2</v>
      </c>
      <c r="BG2090" t="s">
        <v>199</v>
      </c>
      <c r="BH2090" t="s">
        <v>322</v>
      </c>
      <c r="BI2090" t="s">
        <v>185</v>
      </c>
      <c r="BJ2090" s="61">
        <v>150.08906631527501</v>
      </c>
      <c r="BK2090" s="61">
        <f t="shared" si="362"/>
        <v>150.08906631527501</v>
      </c>
    </row>
    <row r="2091" spans="1:63" x14ac:dyDescent="0.35">
      <c r="A2091" t="str">
        <f t="shared" si="358"/>
        <v>8427_Fabrication de textiles, industries de l'habillement, industrie du cuir et de la chaussure_1</v>
      </c>
      <c r="B2091" t="str">
        <f>INDEX(PDC!$F$1:$G$40,MATCH('RP2016'!C2091,PDC!F:F,0),MATCH(PDC!$G$1,PDC!$F$1:$G$1,0))</f>
        <v>Fabrication de textiles, industries de l'habillement, industrie du cuir et de la chaussure</v>
      </c>
      <c r="C2091" t="s">
        <v>203</v>
      </c>
      <c r="D2091" t="s">
        <v>173</v>
      </c>
      <c r="E2091" t="s">
        <v>199</v>
      </c>
      <c r="F2091" s="58">
        <v>343.64736239692002</v>
      </c>
      <c r="G2091">
        <f t="shared" si="363"/>
        <v>343.64736239692002</v>
      </c>
      <c r="AC2091" t="str">
        <f t="shared" si="359"/>
        <v>8403_Employés civils et agents de service de la Fonction Publique_1+2</v>
      </c>
      <c r="AD2091" t="str">
        <f>INDEX(PDC!$I$1:$L$33,MATCH('RP2016'!AF2091,PDC!I:I,0),MATCH(PDC!$K$1,PDC!$I$1:$L$1,0))</f>
        <v>Employés civils et agents de service de la Fonction Publique</v>
      </c>
      <c r="AE2091" s="77" t="s">
        <v>238</v>
      </c>
      <c r="AF2091" t="s">
        <v>282</v>
      </c>
      <c r="AG2091" t="s">
        <v>121</v>
      </c>
      <c r="AH2091" s="58">
        <v>2063.2047616678901</v>
      </c>
      <c r="AI2091">
        <f t="shared" si="360"/>
        <v>2063.2047616678901</v>
      </c>
      <c r="BE2091" t="str">
        <f t="shared" si="361"/>
        <v>0064_RU_TP2_SEXE2</v>
      </c>
      <c r="BF2091">
        <v>2</v>
      </c>
      <c r="BG2091" t="s">
        <v>200</v>
      </c>
      <c r="BH2091" t="s">
        <v>322</v>
      </c>
      <c r="BI2091" t="s">
        <v>185</v>
      </c>
      <c r="BJ2091" s="61">
        <v>176.616330296868</v>
      </c>
      <c r="BK2091" s="61">
        <f t="shared" si="362"/>
        <v>176.616330296868</v>
      </c>
    </row>
    <row r="2092" spans="1:63" x14ac:dyDescent="0.35">
      <c r="A2092" t="str">
        <f t="shared" si="358"/>
        <v>8427_Fabrication de textiles, industries de l'habillement, industrie du cuir et de la chaussure_2</v>
      </c>
      <c r="B2092" t="str">
        <f>INDEX(PDC!$F$1:$G$40,MATCH('RP2016'!C2092,PDC!F:F,0),MATCH(PDC!$G$1,PDC!$F$1:$G$1,0))</f>
        <v>Fabrication de textiles, industries de l'habillement, industrie du cuir et de la chaussure</v>
      </c>
      <c r="C2092" t="s">
        <v>203</v>
      </c>
      <c r="D2092" t="s">
        <v>173</v>
      </c>
      <c r="E2092" t="s">
        <v>200</v>
      </c>
      <c r="F2092" s="58">
        <v>702.74858735817304</v>
      </c>
      <c r="G2092">
        <f t="shared" si="363"/>
        <v>702.74858735817304</v>
      </c>
      <c r="AC2092" t="str">
        <f t="shared" si="359"/>
        <v>8403_Policiers et militaires_1+2</v>
      </c>
      <c r="AD2092" t="str">
        <f>INDEX(PDC!$I$1:$L$33,MATCH('RP2016'!AF2092,PDC!I:I,0),MATCH(PDC!$K$1,PDC!$I$1:$L$1,0))</f>
        <v>Policiers et militaires</v>
      </c>
      <c r="AE2092" s="77" t="s">
        <v>238</v>
      </c>
      <c r="AF2092" t="s">
        <v>283</v>
      </c>
      <c r="AG2092" t="s">
        <v>121</v>
      </c>
      <c r="AH2092" s="58">
        <v>137.457858068218</v>
      </c>
      <c r="AI2092">
        <f t="shared" si="360"/>
        <v>137.457858068218</v>
      </c>
      <c r="BE2092" t="str">
        <f t="shared" si="361"/>
        <v>8401_AZ_TP1_SEXE2</v>
      </c>
      <c r="BF2092">
        <v>2</v>
      </c>
      <c r="BG2092" t="s">
        <v>199</v>
      </c>
      <c r="BH2092" t="s">
        <v>198</v>
      </c>
      <c r="BI2092" t="s">
        <v>117</v>
      </c>
      <c r="BJ2092" s="61">
        <v>143.60834457214901</v>
      </c>
      <c r="BK2092" s="61">
        <f t="shared" si="362"/>
        <v>143.60834457214901</v>
      </c>
    </row>
    <row r="2093" spans="1:63" x14ac:dyDescent="0.35">
      <c r="A2093" t="str">
        <f t="shared" si="358"/>
        <v>8427_Travail du bois, industries du papier et imprimerie _1</v>
      </c>
      <c r="B2093" t="str">
        <f>INDEX(PDC!$F$1:$G$40,MATCH('RP2016'!C2093,PDC!F:F,0),MATCH(PDC!$G$1,PDC!$F$1:$G$1,0))</f>
        <v xml:space="preserve">Travail du bois, industries du papier et imprimerie </v>
      </c>
      <c r="C2093" t="s">
        <v>204</v>
      </c>
      <c r="D2093" t="s">
        <v>173</v>
      </c>
      <c r="E2093" t="s">
        <v>199</v>
      </c>
      <c r="F2093" s="58">
        <v>197.38835062890101</v>
      </c>
      <c r="G2093">
        <f t="shared" si="363"/>
        <v>197.38835062890101</v>
      </c>
      <c r="AC2093" t="str">
        <f t="shared" si="359"/>
        <v>8403_Employés administratifs d'entreprise_1+2</v>
      </c>
      <c r="AD2093" t="str">
        <f>INDEX(PDC!$I$1:$L$33,MATCH('RP2016'!AF2093,PDC!I:I,0),MATCH(PDC!$K$1,PDC!$I$1:$L$1,0))</f>
        <v>Employés administratifs d'entreprise</v>
      </c>
      <c r="AE2093" s="77" t="s">
        <v>238</v>
      </c>
      <c r="AF2093" t="s">
        <v>284</v>
      </c>
      <c r="AG2093" t="s">
        <v>121</v>
      </c>
      <c r="AH2093" s="58">
        <v>1963.3916274644801</v>
      </c>
      <c r="AI2093">
        <f t="shared" si="360"/>
        <v>1963.3916274644801</v>
      </c>
      <c r="BE2093" t="str">
        <f t="shared" si="361"/>
        <v>8401_AZ_TP2_SEXE2</v>
      </c>
      <c r="BF2093">
        <v>2</v>
      </c>
      <c r="BG2093" t="s">
        <v>200</v>
      </c>
      <c r="BH2093" t="s">
        <v>198</v>
      </c>
      <c r="BI2093" t="s">
        <v>117</v>
      </c>
      <c r="BJ2093" s="61">
        <v>41.804018555035</v>
      </c>
      <c r="BK2093" s="61">
        <f t="shared" si="362"/>
        <v>41.804018555035</v>
      </c>
    </row>
    <row r="2094" spans="1:63" x14ac:dyDescent="0.35">
      <c r="A2094" t="str">
        <f t="shared" si="358"/>
        <v>8427_Travail du bois, industries du papier et imprimerie _2</v>
      </c>
      <c r="B2094" t="str">
        <f>INDEX(PDC!$F$1:$G$40,MATCH('RP2016'!C2094,PDC!F:F,0),MATCH(PDC!$G$1,PDC!$F$1:$G$1,0))</f>
        <v xml:space="preserve">Travail du bois, industries du papier et imprimerie </v>
      </c>
      <c r="C2094" t="s">
        <v>204</v>
      </c>
      <c r="D2094" t="s">
        <v>173</v>
      </c>
      <c r="E2094" t="s">
        <v>200</v>
      </c>
      <c r="F2094" s="58">
        <v>64.470555187445498</v>
      </c>
      <c r="G2094">
        <f t="shared" si="363"/>
        <v>64.470555187445498</v>
      </c>
      <c r="AC2094" t="str">
        <f t="shared" si="359"/>
        <v>8403_Employés de commerce_1+2</v>
      </c>
      <c r="AD2094" t="str">
        <f>INDEX(PDC!$I$1:$L$33,MATCH('RP2016'!AF2094,PDC!I:I,0),MATCH(PDC!$K$1,PDC!$I$1:$L$1,0))</f>
        <v>Employés de commerce</v>
      </c>
      <c r="AE2094" s="77" t="s">
        <v>238</v>
      </c>
      <c r="AF2094" t="s">
        <v>285</v>
      </c>
      <c r="AG2094" t="s">
        <v>121</v>
      </c>
      <c r="AH2094" s="58">
        <v>1418.99978781562</v>
      </c>
      <c r="AI2094">
        <f t="shared" si="360"/>
        <v>1418.99978781562</v>
      </c>
      <c r="BE2094" t="str">
        <f t="shared" si="361"/>
        <v>8401_C1_TP1_SEXE2</v>
      </c>
      <c r="BF2094">
        <v>2</v>
      </c>
      <c r="BG2094" t="s">
        <v>199</v>
      </c>
      <c r="BH2094" t="s">
        <v>314</v>
      </c>
      <c r="BI2094" t="s">
        <v>117</v>
      </c>
      <c r="BJ2094" s="61">
        <v>689.20712527092098</v>
      </c>
      <c r="BK2094" s="61">
        <f t="shared" si="362"/>
        <v>689.20712527092098</v>
      </c>
    </row>
    <row r="2095" spans="1:63" x14ac:dyDescent="0.35">
      <c r="A2095" t="str">
        <f t="shared" si="358"/>
        <v>8427_Industrie chimique_1</v>
      </c>
      <c r="B2095" t="str">
        <f>INDEX(PDC!$F$1:$G$40,MATCH('RP2016'!C2095,PDC!F:F,0),MATCH(PDC!$G$1,PDC!$F$1:$G$1,0))</f>
        <v>Industrie chimique</v>
      </c>
      <c r="C2095" t="s">
        <v>205</v>
      </c>
      <c r="D2095" t="s">
        <v>173</v>
      </c>
      <c r="E2095" t="s">
        <v>199</v>
      </c>
      <c r="F2095" s="58">
        <v>217.74906998130601</v>
      </c>
      <c r="G2095">
        <f t="shared" si="363"/>
        <v>217.74906998130601</v>
      </c>
      <c r="AC2095" t="str">
        <f t="shared" si="359"/>
        <v>8403_Personnels des services directs aux particuliers_1+2</v>
      </c>
      <c r="AD2095" t="str">
        <f>INDEX(PDC!$I$1:$L$33,MATCH('RP2016'!AF2095,PDC!I:I,0),MATCH(PDC!$K$1,PDC!$I$1:$L$1,0))</f>
        <v>Personnels des services directs aux particuliers</v>
      </c>
      <c r="AE2095" s="77" t="s">
        <v>238</v>
      </c>
      <c r="AF2095" t="s">
        <v>286</v>
      </c>
      <c r="AG2095" t="s">
        <v>121</v>
      </c>
      <c r="AH2095" s="58">
        <v>2123.9139117009499</v>
      </c>
      <c r="AI2095">
        <f t="shared" si="360"/>
        <v>2123.9139117009499</v>
      </c>
      <c r="BE2095" t="str">
        <f t="shared" si="361"/>
        <v>8401_C1_TP2_SEXE2</v>
      </c>
      <c r="BF2095">
        <v>2</v>
      </c>
      <c r="BG2095" t="s">
        <v>200</v>
      </c>
      <c r="BH2095" t="s">
        <v>314</v>
      </c>
      <c r="BI2095" t="s">
        <v>117</v>
      </c>
      <c r="BJ2095" s="61">
        <v>192.21109506886</v>
      </c>
      <c r="BK2095" s="61">
        <f t="shared" si="362"/>
        <v>192.21109506886</v>
      </c>
    </row>
    <row r="2096" spans="1:63" x14ac:dyDescent="0.35">
      <c r="A2096" t="str">
        <f t="shared" si="358"/>
        <v>8427_Industrie chimique_2</v>
      </c>
      <c r="B2096" t="str">
        <f>INDEX(PDC!$F$1:$G$40,MATCH('RP2016'!C2096,PDC!F:F,0),MATCH(PDC!$G$1,PDC!$F$1:$G$1,0))</f>
        <v>Industrie chimique</v>
      </c>
      <c r="C2096" t="s">
        <v>205</v>
      </c>
      <c r="D2096" t="s">
        <v>173</v>
      </c>
      <c r="E2096" t="s">
        <v>200</v>
      </c>
      <c r="F2096" s="58">
        <v>96.749136039279705</v>
      </c>
      <c r="G2096">
        <f t="shared" si="363"/>
        <v>96.749136039279705</v>
      </c>
      <c r="AC2096" t="str">
        <f t="shared" si="359"/>
        <v>8403_Ouvriers qualifiés de type industriel_1+2</v>
      </c>
      <c r="AD2096" t="str">
        <f>INDEX(PDC!$I$1:$L$33,MATCH('RP2016'!AF2096,PDC!I:I,0),MATCH(PDC!$K$1,PDC!$I$1:$L$1,0))</f>
        <v>Ouvriers qualifiés de type industriel</v>
      </c>
      <c r="AE2096" s="77" t="s">
        <v>238</v>
      </c>
      <c r="AF2096" t="s">
        <v>287</v>
      </c>
      <c r="AG2096" t="s">
        <v>121</v>
      </c>
      <c r="AH2096" s="58">
        <v>1095.61334504667</v>
      </c>
      <c r="AI2096">
        <f t="shared" si="360"/>
        <v>1095.61334504667</v>
      </c>
      <c r="BE2096" t="str">
        <f t="shared" si="361"/>
        <v>8401_C3_TP1_SEXE2</v>
      </c>
      <c r="BF2096">
        <v>2</v>
      </c>
      <c r="BG2096" t="s">
        <v>199</v>
      </c>
      <c r="BH2096" t="s">
        <v>315</v>
      </c>
      <c r="BI2096" t="s">
        <v>117</v>
      </c>
      <c r="BJ2096" s="61">
        <v>1071.33832479946</v>
      </c>
      <c r="BK2096" s="61">
        <f t="shared" si="362"/>
        <v>1071.33832479946</v>
      </c>
    </row>
    <row r="2097" spans="1:63" x14ac:dyDescent="0.35">
      <c r="A2097" t="str">
        <f t="shared" si="358"/>
        <v>8427_Industrie pharmaceutique_1</v>
      </c>
      <c r="B2097" t="str">
        <f>INDEX(PDC!$F$1:$G$40,MATCH('RP2016'!C2097,PDC!F:F,0),MATCH(PDC!$G$1,PDC!$F$1:$G$1,0))</f>
        <v>Industrie pharmaceutique</v>
      </c>
      <c r="C2097" t="s">
        <v>206</v>
      </c>
      <c r="D2097" t="s">
        <v>173</v>
      </c>
      <c r="E2097" t="s">
        <v>199</v>
      </c>
      <c r="F2097" s="58">
        <v>9.8175507297970803</v>
      </c>
      <c r="G2097" t="s">
        <v>242</v>
      </c>
      <c r="AC2097" t="str">
        <f t="shared" si="359"/>
        <v>8403_Ouvriers qualifiés de type artisanal_1+2</v>
      </c>
      <c r="AD2097" t="str">
        <f>INDEX(PDC!$I$1:$L$33,MATCH('RP2016'!AF2097,PDC!I:I,0),MATCH(PDC!$K$1,PDC!$I$1:$L$1,0))</f>
        <v>Ouvriers qualifiés de type artisanal</v>
      </c>
      <c r="AE2097" s="77" t="s">
        <v>238</v>
      </c>
      <c r="AF2097" t="s">
        <v>107</v>
      </c>
      <c r="AG2097" t="s">
        <v>121</v>
      </c>
      <c r="AH2097" s="58">
        <v>1563.8210128980099</v>
      </c>
      <c r="AI2097">
        <f t="shared" si="360"/>
        <v>1563.8210128980099</v>
      </c>
      <c r="BE2097" t="str">
        <f t="shared" si="361"/>
        <v>8401_C3_TP2_SEXE2</v>
      </c>
      <c r="BF2097">
        <v>2</v>
      </c>
      <c r="BG2097" t="s">
        <v>200</v>
      </c>
      <c r="BH2097" t="s">
        <v>315</v>
      </c>
      <c r="BI2097" t="s">
        <v>117</v>
      </c>
      <c r="BJ2097" s="61">
        <v>264.05575571171198</v>
      </c>
      <c r="BK2097" s="61">
        <f t="shared" si="362"/>
        <v>264.05575571171198</v>
      </c>
    </row>
    <row r="2098" spans="1:63" x14ac:dyDescent="0.35">
      <c r="A2098" t="str">
        <f t="shared" si="358"/>
        <v>8427_Industrie pharmaceutique_2</v>
      </c>
      <c r="B2098" t="str">
        <f>INDEX(PDC!$F$1:$G$40,MATCH('RP2016'!C2098,PDC!F:F,0),MATCH(PDC!$G$1,PDC!$F$1:$G$1,0))</f>
        <v>Industrie pharmaceutique</v>
      </c>
      <c r="C2098" t="s">
        <v>206</v>
      </c>
      <c r="D2098" t="s">
        <v>173</v>
      </c>
      <c r="E2098" t="s">
        <v>200</v>
      </c>
      <c r="F2098" s="58">
        <v>4.9650955826638601</v>
      </c>
      <c r="G2098" s="58" t="s">
        <v>242</v>
      </c>
      <c r="H2098" s="58"/>
      <c r="I2098" s="58"/>
      <c r="J2098" s="58"/>
      <c r="AC2098" t="str">
        <f t="shared" si="359"/>
        <v>8403_Chauffeurs_1+2</v>
      </c>
      <c r="AD2098" t="str">
        <f>INDEX(PDC!$I$1:$L$33,MATCH('RP2016'!AF2098,PDC!I:I,0),MATCH(PDC!$K$1,PDC!$I$1:$L$1,0))</f>
        <v>Chauffeurs</v>
      </c>
      <c r="AE2098" s="77" t="s">
        <v>238</v>
      </c>
      <c r="AF2098" t="s">
        <v>288</v>
      </c>
      <c r="AG2098" t="s">
        <v>121</v>
      </c>
      <c r="AH2098" s="58">
        <v>1180.9692398970701</v>
      </c>
      <c r="AI2098">
        <f t="shared" si="360"/>
        <v>1180.9692398970701</v>
      </c>
      <c r="BE2098" t="str">
        <f t="shared" si="361"/>
        <v>8401_C4_TP1_SEXE2</v>
      </c>
      <c r="BF2098">
        <v>2</v>
      </c>
      <c r="BG2098" t="s">
        <v>199</v>
      </c>
      <c r="BH2098" t="s">
        <v>316</v>
      </c>
      <c r="BI2098" t="s">
        <v>117</v>
      </c>
      <c r="BJ2098" s="61">
        <v>173.151961974296</v>
      </c>
      <c r="BK2098" s="61">
        <f t="shared" si="362"/>
        <v>173.151961974296</v>
      </c>
    </row>
    <row r="2099" spans="1:63" x14ac:dyDescent="0.35">
      <c r="A2099" t="str">
        <f t="shared" si="358"/>
        <v>8427_Fabrication de produits en caoutchouc et en plastique ainsi que d'autres produits minéraux non métalliques_1</v>
      </c>
      <c r="B2099" t="str">
        <f>INDEX(PDC!$F$1:$G$40,MATCH('RP2016'!C2099,PDC!F:F,0),MATCH(PDC!$G$1,PDC!$F$1:$G$1,0))</f>
        <v>Fabrication de produits en caoutchouc et en plastique ainsi que d'autres produits minéraux non métalliques</v>
      </c>
      <c r="C2099" t="s">
        <v>207</v>
      </c>
      <c r="D2099" t="s">
        <v>173</v>
      </c>
      <c r="E2099" t="s">
        <v>199</v>
      </c>
      <c r="F2099" s="58">
        <v>429.12142529585998</v>
      </c>
      <c r="G2099">
        <f t="shared" ref="G2099:G2130" si="364">F2099</f>
        <v>429.12142529585998</v>
      </c>
      <c r="AC2099" t="str">
        <f t="shared" si="359"/>
        <v>8403_Ouvriers qualifiés de la manutention, du magasinage et du transport_1+2</v>
      </c>
      <c r="AD2099" t="str">
        <f>INDEX(PDC!$I$1:$L$33,MATCH('RP2016'!AF2099,PDC!I:I,0),MATCH(PDC!$K$1,PDC!$I$1:$L$1,0))</f>
        <v>Ouvriers qualifiés de la manutention, du magasinage et du transport</v>
      </c>
      <c r="AE2099" s="77" t="s">
        <v>238</v>
      </c>
      <c r="AF2099" t="s">
        <v>289</v>
      </c>
      <c r="AG2099" t="s">
        <v>121</v>
      </c>
      <c r="AH2099" s="58">
        <v>423.86576456333398</v>
      </c>
      <c r="AI2099">
        <f t="shared" si="360"/>
        <v>423.86576456333398</v>
      </c>
      <c r="BE2099" t="str">
        <f t="shared" si="361"/>
        <v>8401_C4_TP2_SEXE2</v>
      </c>
      <c r="BF2099">
        <v>2</v>
      </c>
      <c r="BG2099" t="s">
        <v>200</v>
      </c>
      <c r="BH2099" t="s">
        <v>316</v>
      </c>
      <c r="BI2099" t="s">
        <v>117</v>
      </c>
      <c r="BJ2099" s="61">
        <v>64.933049524441003</v>
      </c>
      <c r="BK2099" s="61">
        <f t="shared" si="362"/>
        <v>64.933049524441003</v>
      </c>
    </row>
    <row r="2100" spans="1:63" x14ac:dyDescent="0.35">
      <c r="A2100" t="str">
        <f t="shared" si="358"/>
        <v>8427_Fabrication de produits en caoutchouc et en plastique ainsi que d'autres produits minéraux non métalliques_2</v>
      </c>
      <c r="B2100" t="str">
        <f>INDEX(PDC!$F$1:$G$40,MATCH('RP2016'!C2100,PDC!F:F,0),MATCH(PDC!$G$1,PDC!$F$1:$G$1,0))</f>
        <v>Fabrication de produits en caoutchouc et en plastique ainsi que d'autres produits minéraux non métalliques</v>
      </c>
      <c r="C2100" t="s">
        <v>207</v>
      </c>
      <c r="D2100" t="s">
        <v>173</v>
      </c>
      <c r="E2100" t="s">
        <v>200</v>
      </c>
      <c r="F2100" s="58">
        <v>198.50226568942199</v>
      </c>
      <c r="G2100">
        <f t="shared" si="364"/>
        <v>198.50226568942199</v>
      </c>
      <c r="AC2100" t="str">
        <f t="shared" si="359"/>
        <v>8403_Ouvriers non qualifiés de type industriel_1+2</v>
      </c>
      <c r="AD2100" t="str">
        <f>INDEX(PDC!$I$1:$L$33,MATCH('RP2016'!AF2100,PDC!I:I,0),MATCH(PDC!$K$1,PDC!$I$1:$L$1,0))</f>
        <v>Ouvriers non qualifiés de type industriel</v>
      </c>
      <c r="AE2100" s="77" t="s">
        <v>238</v>
      </c>
      <c r="AF2100" t="s">
        <v>290</v>
      </c>
      <c r="AG2100" t="s">
        <v>121</v>
      </c>
      <c r="AH2100" s="58">
        <v>1222.6701758126401</v>
      </c>
      <c r="AI2100">
        <f t="shared" si="360"/>
        <v>1222.6701758126401</v>
      </c>
      <c r="BE2100" t="str">
        <f t="shared" si="361"/>
        <v>8401_C5_TP1_SEXE2</v>
      </c>
      <c r="BF2100">
        <v>2</v>
      </c>
      <c r="BG2100" t="s">
        <v>199</v>
      </c>
      <c r="BH2100" t="s">
        <v>317</v>
      </c>
      <c r="BI2100" t="s">
        <v>117</v>
      </c>
      <c r="BJ2100" s="61">
        <v>2433.0681277948202</v>
      </c>
      <c r="BK2100" s="61">
        <f t="shared" si="362"/>
        <v>2433.0681277948202</v>
      </c>
    </row>
    <row r="2101" spans="1:63" x14ac:dyDescent="0.35">
      <c r="A2101" t="str">
        <f t="shared" si="358"/>
        <v>8427_Métallurgie et fabrication de produits métalliques à l'exception des machines et des équipements_1</v>
      </c>
      <c r="B2101" t="str">
        <f>INDEX(PDC!$F$1:$G$40,MATCH('RP2016'!C2101,PDC!F:F,0),MATCH(PDC!$G$1,PDC!$F$1:$G$1,0))</f>
        <v>Métallurgie et fabrication de produits métalliques à l'exception des machines et des équipements</v>
      </c>
      <c r="C2101" t="s">
        <v>208</v>
      </c>
      <c r="D2101" t="s">
        <v>173</v>
      </c>
      <c r="E2101" t="s">
        <v>199</v>
      </c>
      <c r="F2101" s="58">
        <v>1026.21754291865</v>
      </c>
      <c r="G2101">
        <f t="shared" si="364"/>
        <v>1026.21754291865</v>
      </c>
      <c r="AC2101" t="str">
        <f t="shared" si="359"/>
        <v>8403_Ouvriers non qualifiés de type artisanal_1+2</v>
      </c>
      <c r="AD2101" t="str">
        <f>INDEX(PDC!$I$1:$L$33,MATCH('RP2016'!AF2101,PDC!I:I,0),MATCH(PDC!$K$1,PDC!$I$1:$L$1,0))</f>
        <v>Ouvriers non qualifiés de type artisanal</v>
      </c>
      <c r="AE2101" s="77" t="s">
        <v>238</v>
      </c>
      <c r="AF2101" t="s">
        <v>291</v>
      </c>
      <c r="AG2101" t="s">
        <v>121</v>
      </c>
      <c r="AH2101" s="58">
        <v>1295.6061404039899</v>
      </c>
      <c r="AI2101">
        <f t="shared" si="360"/>
        <v>1295.6061404039899</v>
      </c>
      <c r="BE2101" t="str">
        <f t="shared" si="361"/>
        <v>8401_C5_TP2_SEXE2</v>
      </c>
      <c r="BF2101">
        <v>2</v>
      </c>
      <c r="BG2101" t="s">
        <v>200</v>
      </c>
      <c r="BH2101" t="s">
        <v>317</v>
      </c>
      <c r="BI2101" t="s">
        <v>117</v>
      </c>
      <c r="BJ2101" s="61">
        <v>609.38922420081099</v>
      </c>
      <c r="BK2101" s="61">
        <f t="shared" si="362"/>
        <v>609.38922420081099</v>
      </c>
    </row>
    <row r="2102" spans="1:63" x14ac:dyDescent="0.35">
      <c r="A2102" t="str">
        <f t="shared" si="358"/>
        <v>8427_Métallurgie et fabrication de produits métalliques à l'exception des machines et des équipements_2</v>
      </c>
      <c r="B2102" t="str">
        <f>INDEX(PDC!$F$1:$G$40,MATCH('RP2016'!C2102,PDC!F:F,0),MATCH(PDC!$G$1,PDC!$F$1:$G$1,0))</f>
        <v>Métallurgie et fabrication de produits métalliques à l'exception des machines et des équipements</v>
      </c>
      <c r="C2102" t="s">
        <v>208</v>
      </c>
      <c r="D2102" t="s">
        <v>173</v>
      </c>
      <c r="E2102" t="s">
        <v>200</v>
      </c>
      <c r="F2102" s="58">
        <v>264.17337236518802</v>
      </c>
      <c r="G2102">
        <f t="shared" si="364"/>
        <v>264.17337236518802</v>
      </c>
      <c r="AC2102" t="str">
        <f t="shared" si="359"/>
        <v>8403_Ouvriers agricoles_1+2</v>
      </c>
      <c r="AD2102" t="str">
        <f>INDEX(PDC!$I$1:$L$33,MATCH('RP2016'!AF2102,PDC!I:I,0),MATCH(PDC!$K$1,PDC!$I$1:$L$1,0))</f>
        <v>Ouvriers agricoles</v>
      </c>
      <c r="AE2102" s="77" t="s">
        <v>238</v>
      </c>
      <c r="AF2102" t="s">
        <v>109</v>
      </c>
      <c r="AG2102" t="s">
        <v>121</v>
      </c>
      <c r="AH2102" s="58">
        <v>389.65876600781201</v>
      </c>
      <c r="AI2102">
        <f t="shared" si="360"/>
        <v>389.65876600781201</v>
      </c>
      <c r="BE2102" t="str">
        <f t="shared" si="361"/>
        <v>8401_DE_TP1_SEXE2</v>
      </c>
      <c r="BF2102">
        <v>2</v>
      </c>
      <c r="BG2102" t="s">
        <v>199</v>
      </c>
      <c r="BH2102" t="s">
        <v>318</v>
      </c>
      <c r="BI2102" t="s">
        <v>117</v>
      </c>
      <c r="BJ2102" s="61">
        <v>216.77638162445601</v>
      </c>
      <c r="BK2102" s="61">
        <f t="shared" si="362"/>
        <v>216.77638162445601</v>
      </c>
    </row>
    <row r="2103" spans="1:63" x14ac:dyDescent="0.35">
      <c r="A2103" t="str">
        <f t="shared" si="358"/>
        <v>8427_Fabrication de produits informatiques, électroniques et optiques_1</v>
      </c>
      <c r="B2103" t="str">
        <f>INDEX(PDC!$F$1:$G$40,MATCH('RP2016'!C2103,PDC!F:F,0),MATCH(PDC!$G$1,PDC!$F$1:$G$1,0))</f>
        <v>Fabrication de produits informatiques, électroniques et optiques</v>
      </c>
      <c r="C2103" t="s">
        <v>209</v>
      </c>
      <c r="D2103" t="s">
        <v>173</v>
      </c>
      <c r="E2103" t="s">
        <v>199</v>
      </c>
      <c r="F2103" s="58">
        <v>166.784560122953</v>
      </c>
      <c r="G2103">
        <f t="shared" si="364"/>
        <v>166.784560122953</v>
      </c>
      <c r="AC2103" t="str">
        <f t="shared" si="359"/>
        <v>8404_Professions libérales*_1+2</v>
      </c>
      <c r="AD2103" t="str">
        <f>INDEX(PDC!$I$1:$L$33,MATCH('RP2016'!AF2103,PDC!I:I,0),MATCH(PDC!$K$1,PDC!$I$1:$L$1,0))</f>
        <v>Professions libérales*</v>
      </c>
      <c r="AE2103" s="77" t="s">
        <v>238</v>
      </c>
      <c r="AF2103" t="s">
        <v>273</v>
      </c>
      <c r="AG2103" t="s">
        <v>123</v>
      </c>
      <c r="AH2103" s="58">
        <v>14.998274842380599</v>
      </c>
      <c r="AI2103">
        <f t="shared" si="360"/>
        <v>14.998274842380599</v>
      </c>
      <c r="BE2103" t="str">
        <f t="shared" si="361"/>
        <v>8401_DE_TP2_SEXE2</v>
      </c>
      <c r="BF2103">
        <v>2</v>
      </c>
      <c r="BG2103" t="s">
        <v>200</v>
      </c>
      <c r="BH2103" t="s">
        <v>318</v>
      </c>
      <c r="BI2103" t="s">
        <v>117</v>
      </c>
      <c r="BJ2103" s="61">
        <v>61.981564834388401</v>
      </c>
      <c r="BK2103" s="61">
        <f t="shared" si="362"/>
        <v>61.981564834388401</v>
      </c>
    </row>
    <row r="2104" spans="1:63" x14ac:dyDescent="0.35">
      <c r="A2104" t="str">
        <f t="shared" si="358"/>
        <v>8427_Fabrication de produits informatiques, électroniques et optiques_2</v>
      </c>
      <c r="B2104" t="str">
        <f>INDEX(PDC!$F$1:$G$40,MATCH('RP2016'!C2104,PDC!F:F,0),MATCH(PDC!$G$1,PDC!$F$1:$G$1,0))</f>
        <v>Fabrication de produits informatiques, électroniques et optiques</v>
      </c>
      <c r="C2104" t="s">
        <v>209</v>
      </c>
      <c r="D2104" t="s">
        <v>173</v>
      </c>
      <c r="E2104" t="s">
        <v>200</v>
      </c>
      <c r="F2104" s="58">
        <v>70.663841266491303</v>
      </c>
      <c r="G2104">
        <f t="shared" si="364"/>
        <v>70.663841266491303</v>
      </c>
      <c r="AC2104" t="str">
        <f t="shared" si="359"/>
        <v>8404_Cadres de la fonction publique_1+2</v>
      </c>
      <c r="AD2104" t="str">
        <f>INDEX(PDC!$I$1:$L$33,MATCH('RP2016'!AF2104,PDC!I:I,0),MATCH(PDC!$K$1,PDC!$I$1:$L$1,0))</f>
        <v>Cadres de la fonction publique</v>
      </c>
      <c r="AE2104" s="77" t="s">
        <v>238</v>
      </c>
      <c r="AF2104" t="s">
        <v>274</v>
      </c>
      <c r="AG2104" t="s">
        <v>123</v>
      </c>
      <c r="AH2104" s="58">
        <v>45.354120047996702</v>
      </c>
      <c r="AI2104">
        <f t="shared" si="360"/>
        <v>45.354120047996702</v>
      </c>
      <c r="BE2104" t="str">
        <f t="shared" si="361"/>
        <v>8401_FZ_TP1_SEXE2</v>
      </c>
      <c r="BF2104">
        <v>2</v>
      </c>
      <c r="BG2104" t="s">
        <v>199</v>
      </c>
      <c r="BH2104" t="s">
        <v>216</v>
      </c>
      <c r="BI2104" t="s">
        <v>117</v>
      </c>
      <c r="BJ2104" s="61">
        <v>810.21431677829196</v>
      </c>
      <c r="BK2104" s="61">
        <f t="shared" si="362"/>
        <v>810.21431677829196</v>
      </c>
    </row>
    <row r="2105" spans="1:63" x14ac:dyDescent="0.35">
      <c r="A2105" t="str">
        <f t="shared" si="358"/>
        <v>8427_Fabrication d'équipements électriques_1</v>
      </c>
      <c r="B2105" t="str">
        <f>INDEX(PDC!$F$1:$G$40,MATCH('RP2016'!C2105,PDC!F:F,0),MATCH(PDC!$G$1,PDC!$F$1:$G$1,0))</f>
        <v>Fabrication d'équipements électriques</v>
      </c>
      <c r="C2105" t="s">
        <v>210</v>
      </c>
      <c r="D2105" t="s">
        <v>173</v>
      </c>
      <c r="E2105" t="s">
        <v>199</v>
      </c>
      <c r="F2105" s="58">
        <v>49.277394444730099</v>
      </c>
      <c r="G2105">
        <f t="shared" si="364"/>
        <v>49.277394444730099</v>
      </c>
      <c r="AC2105" t="str">
        <f t="shared" si="359"/>
        <v>8404_Professeurs, professions scientifiques_1+2</v>
      </c>
      <c r="AD2105" t="str">
        <f>INDEX(PDC!$I$1:$L$33,MATCH('RP2016'!AF2105,PDC!I:I,0),MATCH(PDC!$K$1,PDC!$I$1:$L$1,0))</f>
        <v>Professeurs, professions scientifiques</v>
      </c>
      <c r="AE2105" s="77" t="s">
        <v>238</v>
      </c>
      <c r="AF2105" t="s">
        <v>275</v>
      </c>
      <c r="AG2105" t="s">
        <v>123</v>
      </c>
      <c r="AH2105" s="58">
        <v>119.78874299077999</v>
      </c>
      <c r="AI2105">
        <f t="shared" si="360"/>
        <v>119.78874299077999</v>
      </c>
      <c r="BE2105" t="str">
        <f t="shared" si="361"/>
        <v>8401_FZ_TP2_SEXE2</v>
      </c>
      <c r="BF2105">
        <v>2</v>
      </c>
      <c r="BG2105" t="s">
        <v>200</v>
      </c>
      <c r="BH2105" t="s">
        <v>216</v>
      </c>
      <c r="BI2105" t="s">
        <v>117</v>
      </c>
      <c r="BJ2105" s="61">
        <v>286.92062989305902</v>
      </c>
      <c r="BK2105" s="61">
        <f t="shared" si="362"/>
        <v>286.92062989305902</v>
      </c>
    </row>
    <row r="2106" spans="1:63" x14ac:dyDescent="0.35">
      <c r="A2106" t="str">
        <f t="shared" si="358"/>
        <v>8427_Fabrication d'équipements électriques_2</v>
      </c>
      <c r="B2106" t="str">
        <f>INDEX(PDC!$F$1:$G$40,MATCH('RP2016'!C2106,PDC!F:F,0),MATCH(PDC!$G$1,PDC!$F$1:$G$1,0))</f>
        <v>Fabrication d'équipements électriques</v>
      </c>
      <c r="C2106" t="s">
        <v>210</v>
      </c>
      <c r="D2106" t="s">
        <v>173</v>
      </c>
      <c r="E2106" t="s">
        <v>200</v>
      </c>
      <c r="F2106" s="58">
        <v>21.1789603954184</v>
      </c>
      <c r="G2106">
        <f t="shared" si="364"/>
        <v>21.1789603954184</v>
      </c>
      <c r="AC2106" t="str">
        <f t="shared" si="359"/>
        <v>8404_Professions de l'information, des arts et des spectacles_1+2</v>
      </c>
      <c r="AD2106" t="str">
        <f>INDEX(PDC!$I$1:$L$33,MATCH('RP2016'!AF2106,PDC!I:I,0),MATCH(PDC!$K$1,PDC!$I$1:$L$1,0))</f>
        <v>Professions de l'information, des arts et des spectacles</v>
      </c>
      <c r="AE2106" s="77" t="s">
        <v>238</v>
      </c>
      <c r="AF2106" t="s">
        <v>276</v>
      </c>
      <c r="AG2106" t="s">
        <v>123</v>
      </c>
      <c r="AH2106" s="58">
        <v>14.625715478018201</v>
      </c>
      <c r="AI2106">
        <f t="shared" si="360"/>
        <v>14.625715478018201</v>
      </c>
      <c r="BE2106" t="str">
        <f t="shared" si="361"/>
        <v>8401_GZ_TP1_SEXE2</v>
      </c>
      <c r="BF2106">
        <v>2</v>
      </c>
      <c r="BG2106" t="s">
        <v>199</v>
      </c>
      <c r="BH2106" t="s">
        <v>217</v>
      </c>
      <c r="BI2106" t="s">
        <v>117</v>
      </c>
      <c r="BJ2106" s="61">
        <v>5447.6755010896504</v>
      </c>
      <c r="BK2106" s="61">
        <f t="shared" si="362"/>
        <v>5447.6755010896504</v>
      </c>
    </row>
    <row r="2107" spans="1:63" x14ac:dyDescent="0.35">
      <c r="A2107" t="str">
        <f t="shared" si="358"/>
        <v>8427_Fabrication de machines et équipements n.c.a._1</v>
      </c>
      <c r="B2107" t="str">
        <f>INDEX(PDC!$F$1:$G$40,MATCH('RP2016'!C2107,PDC!F:F,0),MATCH(PDC!$G$1,PDC!$F$1:$G$1,0))</f>
        <v>Fabrication de machines et équipements n.c.a.</v>
      </c>
      <c r="C2107" t="s">
        <v>211</v>
      </c>
      <c r="D2107" t="s">
        <v>173</v>
      </c>
      <c r="E2107" t="s">
        <v>199</v>
      </c>
      <c r="F2107" s="58">
        <v>88.964572883433107</v>
      </c>
      <c r="G2107">
        <f t="shared" si="364"/>
        <v>88.964572883433107</v>
      </c>
      <c r="AC2107" t="str">
        <f t="shared" si="359"/>
        <v>8404_Cadres administratifs et commerciaux d'entreprise_1+2</v>
      </c>
      <c r="AD2107" t="str">
        <f>INDEX(PDC!$I$1:$L$33,MATCH('RP2016'!AF2107,PDC!I:I,0),MATCH(PDC!$K$1,PDC!$I$1:$L$1,0))</f>
        <v>Cadres administratifs et commerciaux d'entreprise</v>
      </c>
      <c r="AE2107" s="77" t="s">
        <v>238</v>
      </c>
      <c r="AF2107" t="s">
        <v>277</v>
      </c>
      <c r="AG2107" t="s">
        <v>123</v>
      </c>
      <c r="AH2107" s="58">
        <v>317.63910571688501</v>
      </c>
      <c r="AI2107">
        <f t="shared" si="360"/>
        <v>317.63910571688501</v>
      </c>
      <c r="BE2107" t="str">
        <f t="shared" si="361"/>
        <v>8401_GZ_TP2_SEXE2</v>
      </c>
      <c r="BF2107">
        <v>2</v>
      </c>
      <c r="BG2107" t="s">
        <v>200</v>
      </c>
      <c r="BH2107" t="s">
        <v>217</v>
      </c>
      <c r="BI2107" t="s">
        <v>117</v>
      </c>
      <c r="BJ2107" s="61">
        <v>2393.39546589565</v>
      </c>
      <c r="BK2107" s="61">
        <f t="shared" si="362"/>
        <v>2393.39546589565</v>
      </c>
    </row>
    <row r="2108" spans="1:63" x14ac:dyDescent="0.35">
      <c r="A2108" t="str">
        <f t="shared" si="358"/>
        <v>8427_Fabrication de machines et équipements n.c.a._2</v>
      </c>
      <c r="B2108" t="str">
        <f>INDEX(PDC!$F$1:$G$40,MATCH('RP2016'!C2108,PDC!F:F,0),MATCH(PDC!$G$1,PDC!$F$1:$G$1,0))</f>
        <v>Fabrication de machines et équipements n.c.a.</v>
      </c>
      <c r="C2108" t="s">
        <v>211</v>
      </c>
      <c r="D2108" t="s">
        <v>173</v>
      </c>
      <c r="E2108" t="s">
        <v>200</v>
      </c>
      <c r="F2108" s="58">
        <v>23.867581062799498</v>
      </c>
      <c r="G2108">
        <f t="shared" si="364"/>
        <v>23.867581062799498</v>
      </c>
      <c r="AC2108" t="str">
        <f t="shared" si="359"/>
        <v>8404_Ingénieurs et cadres techniques d'entreprise_1+2</v>
      </c>
      <c r="AD2108" t="str">
        <f>INDEX(PDC!$I$1:$L$33,MATCH('RP2016'!AF2108,PDC!I:I,0),MATCH(PDC!$K$1,PDC!$I$1:$L$1,0))</f>
        <v>Ingénieurs et cadres techniques d'entreprise</v>
      </c>
      <c r="AE2108" s="77" t="s">
        <v>238</v>
      </c>
      <c r="AF2108" t="s">
        <v>101</v>
      </c>
      <c r="AG2108" t="s">
        <v>123</v>
      </c>
      <c r="AH2108" s="58">
        <v>370.67158910482198</v>
      </c>
      <c r="AI2108">
        <f t="shared" si="360"/>
        <v>370.67158910482198</v>
      </c>
      <c r="BE2108" t="str">
        <f t="shared" si="361"/>
        <v>8401_HZ_TP1_SEXE2</v>
      </c>
      <c r="BF2108">
        <v>2</v>
      </c>
      <c r="BG2108" t="s">
        <v>199</v>
      </c>
      <c r="BH2108" t="s">
        <v>218</v>
      </c>
      <c r="BI2108" t="s">
        <v>117</v>
      </c>
      <c r="BJ2108" s="61">
        <v>784.04454579579499</v>
      </c>
      <c r="BK2108" s="61">
        <f t="shared" si="362"/>
        <v>784.04454579579499</v>
      </c>
    </row>
    <row r="2109" spans="1:63" x14ac:dyDescent="0.35">
      <c r="A2109" t="str">
        <f t="shared" si="358"/>
        <v>8427_Fabrication de matériels de transport_1</v>
      </c>
      <c r="B2109" t="str">
        <f>INDEX(PDC!$F$1:$G$40,MATCH('RP2016'!C2109,PDC!F:F,0),MATCH(PDC!$G$1,PDC!$F$1:$G$1,0))</f>
        <v>Fabrication de matériels de transport</v>
      </c>
      <c r="C2109" t="s">
        <v>212</v>
      </c>
      <c r="D2109" t="s">
        <v>173</v>
      </c>
      <c r="E2109" t="s">
        <v>199</v>
      </c>
      <c r="F2109" s="58">
        <v>260.60719339733498</v>
      </c>
      <c r="G2109">
        <f t="shared" si="364"/>
        <v>260.60719339733498</v>
      </c>
      <c r="AC2109" t="str">
        <f t="shared" si="359"/>
        <v>8404_Professeurs des écoles, instituteurs et assimilés_1+2</v>
      </c>
      <c r="AD2109" t="str">
        <f>INDEX(PDC!$I$1:$L$33,MATCH('RP2016'!AF2109,PDC!I:I,0),MATCH(PDC!$K$1,PDC!$I$1:$L$1,0))</f>
        <v>Professeurs des écoles, instituteurs et assimilés</v>
      </c>
      <c r="AE2109" s="77" t="s">
        <v>238</v>
      </c>
      <c r="AF2109" t="s">
        <v>103</v>
      </c>
      <c r="AG2109" t="s">
        <v>123</v>
      </c>
      <c r="AH2109" s="58">
        <v>274.57380936879798</v>
      </c>
      <c r="AI2109">
        <f t="shared" si="360"/>
        <v>274.57380936879798</v>
      </c>
      <c r="BE2109" t="str">
        <f t="shared" si="361"/>
        <v>8401_HZ_TP2_SEXE2</v>
      </c>
      <c r="BF2109">
        <v>2</v>
      </c>
      <c r="BG2109" t="s">
        <v>200</v>
      </c>
      <c r="BH2109" t="s">
        <v>218</v>
      </c>
      <c r="BI2109" t="s">
        <v>117</v>
      </c>
      <c r="BJ2109" s="61">
        <v>217.88084716453901</v>
      </c>
      <c r="BK2109" s="61">
        <f t="shared" si="362"/>
        <v>217.88084716453901</v>
      </c>
    </row>
    <row r="2110" spans="1:63" x14ac:dyDescent="0.35">
      <c r="A2110" t="str">
        <f t="shared" si="358"/>
        <v>8427_Fabrication de matériels de transport_2</v>
      </c>
      <c r="B2110" t="str">
        <f>INDEX(PDC!$F$1:$G$40,MATCH('RP2016'!C2110,PDC!F:F,0),MATCH(PDC!$G$1,PDC!$F$1:$G$1,0))</f>
        <v>Fabrication de matériels de transport</v>
      </c>
      <c r="C2110" t="s">
        <v>212</v>
      </c>
      <c r="D2110" t="s">
        <v>173</v>
      </c>
      <c r="E2110" t="s">
        <v>200</v>
      </c>
      <c r="F2110" s="58">
        <v>73.049149894166703</v>
      </c>
      <c r="G2110">
        <f t="shared" si="364"/>
        <v>73.049149894166703</v>
      </c>
      <c r="AC2110" t="str">
        <f t="shared" si="359"/>
        <v>8404_Professions intermédiaires de la santé et du travail social_1+2</v>
      </c>
      <c r="AD2110" t="str">
        <f>INDEX(PDC!$I$1:$L$33,MATCH('RP2016'!AF2110,PDC!I:I,0),MATCH(PDC!$K$1,PDC!$I$1:$L$1,0))</f>
        <v>Professions intermédiaires de la santé et du travail social</v>
      </c>
      <c r="AE2110" s="77" t="s">
        <v>238</v>
      </c>
      <c r="AF2110" t="s">
        <v>105</v>
      </c>
      <c r="AG2110" t="s">
        <v>123</v>
      </c>
      <c r="AH2110" s="58">
        <v>669.14025244240599</v>
      </c>
      <c r="AI2110">
        <f t="shared" si="360"/>
        <v>669.14025244240599</v>
      </c>
      <c r="BE2110" t="str">
        <f t="shared" si="361"/>
        <v>8401_IZ_TP1_SEXE2</v>
      </c>
      <c r="BF2110">
        <v>2</v>
      </c>
      <c r="BG2110" t="s">
        <v>199</v>
      </c>
      <c r="BH2110" t="s">
        <v>219</v>
      </c>
      <c r="BI2110" t="s">
        <v>117</v>
      </c>
      <c r="BJ2110" s="61">
        <v>1677.50114679079</v>
      </c>
      <c r="BK2110" s="61">
        <f t="shared" si="362"/>
        <v>1677.50114679079</v>
      </c>
    </row>
    <row r="2111" spans="1:63" x14ac:dyDescent="0.35">
      <c r="A2111" t="str">
        <f t="shared" si="358"/>
        <v>8427_Autres industries manufacturières ; réparation et installation de machines et d'équipements_1</v>
      </c>
      <c r="B2111" t="str">
        <f>INDEX(PDC!$F$1:$G$40,MATCH('RP2016'!C2111,PDC!F:F,0),MATCH(PDC!$G$1,PDC!$F$1:$G$1,0))</f>
        <v>Autres industries manufacturières ; réparation et installation de machines et d'équipements</v>
      </c>
      <c r="C2111" t="s">
        <v>213</v>
      </c>
      <c r="D2111" t="s">
        <v>173</v>
      </c>
      <c r="E2111" t="s">
        <v>199</v>
      </c>
      <c r="F2111" s="58">
        <v>113.576155581248</v>
      </c>
      <c r="G2111">
        <f t="shared" si="364"/>
        <v>113.576155581248</v>
      </c>
      <c r="AC2111" t="str">
        <f t="shared" si="359"/>
        <v>8404_Clergé, religieux_1+2</v>
      </c>
      <c r="AD2111" t="str">
        <f>INDEX(PDC!$I$1:$L$33,MATCH('RP2016'!AF2111,PDC!I:I,0),MATCH(PDC!$K$1,PDC!$I$1:$L$1,0))</f>
        <v>Clergé, religieux</v>
      </c>
      <c r="AE2111" s="77" t="s">
        <v>238</v>
      </c>
      <c r="AF2111" t="s">
        <v>292</v>
      </c>
      <c r="AG2111" t="s">
        <v>123</v>
      </c>
      <c r="AH2111" s="58">
        <v>20.079052531730301</v>
      </c>
      <c r="AI2111">
        <f t="shared" si="360"/>
        <v>20.079052531730301</v>
      </c>
      <c r="BE2111" t="str">
        <f t="shared" si="361"/>
        <v>8401_IZ_TP2_SEXE2</v>
      </c>
      <c r="BF2111">
        <v>2</v>
      </c>
      <c r="BG2111" t="s">
        <v>200</v>
      </c>
      <c r="BH2111" t="s">
        <v>219</v>
      </c>
      <c r="BI2111" t="s">
        <v>117</v>
      </c>
      <c r="BJ2111" s="61">
        <v>725.14923728561303</v>
      </c>
      <c r="BK2111" s="61">
        <f t="shared" si="362"/>
        <v>725.14923728561303</v>
      </c>
    </row>
    <row r="2112" spans="1:63" x14ac:dyDescent="0.35">
      <c r="A2112" t="str">
        <f t="shared" si="358"/>
        <v>8427_Autres industries manufacturières ; réparation et installation de machines et d'équipements_2</v>
      </c>
      <c r="B2112" t="str">
        <f>INDEX(PDC!$F$1:$G$40,MATCH('RP2016'!C2112,PDC!F:F,0),MATCH(PDC!$G$1,PDC!$F$1:$G$1,0))</f>
        <v>Autres industries manufacturières ; réparation et installation de machines et d'équipements</v>
      </c>
      <c r="C2112" t="s">
        <v>213</v>
      </c>
      <c r="D2112" t="s">
        <v>173</v>
      </c>
      <c r="E2112" t="s">
        <v>200</v>
      </c>
      <c r="F2112" s="58">
        <v>55.116943439554198</v>
      </c>
      <c r="G2112">
        <f t="shared" si="364"/>
        <v>55.116943439554198</v>
      </c>
      <c r="AC2112" t="str">
        <f t="shared" si="359"/>
        <v>8404_Professions intermédiaires administratives de la Fonction Publique_1+2</v>
      </c>
      <c r="AD2112" t="str">
        <f>INDEX(PDC!$I$1:$L$33,MATCH('RP2016'!AF2112,PDC!I:I,0),MATCH(PDC!$K$1,PDC!$I$1:$L$1,0))</f>
        <v>Professions intermédiaires administratives de la Fonction Publique</v>
      </c>
      <c r="AE2112" s="77" t="s">
        <v>238</v>
      </c>
      <c r="AF2112" t="s">
        <v>278</v>
      </c>
      <c r="AG2112" t="s">
        <v>123</v>
      </c>
      <c r="AH2112" s="58">
        <v>73.036752388941593</v>
      </c>
      <c r="AI2112">
        <f t="shared" si="360"/>
        <v>73.036752388941593</v>
      </c>
      <c r="BE2112" t="str">
        <f t="shared" si="361"/>
        <v>8401_JZ_TP1_SEXE2</v>
      </c>
      <c r="BF2112">
        <v>2</v>
      </c>
      <c r="BG2112" t="s">
        <v>199</v>
      </c>
      <c r="BH2112" t="s">
        <v>319</v>
      </c>
      <c r="BI2112" t="s">
        <v>117</v>
      </c>
      <c r="BJ2112" s="61">
        <v>686.23568811462303</v>
      </c>
      <c r="BK2112" s="61">
        <f t="shared" si="362"/>
        <v>686.23568811462303</v>
      </c>
    </row>
    <row r="2113" spans="1:63" x14ac:dyDescent="0.35">
      <c r="A2113" t="str">
        <f t="shared" si="358"/>
        <v>8427_Production et distribution d'électricité, de gaz, de vapeur et d'air conditionné_1</v>
      </c>
      <c r="B2113" t="str">
        <f>INDEX(PDC!$F$1:$G$40,MATCH('RP2016'!C2113,PDC!F:F,0),MATCH(PDC!$G$1,PDC!$F$1:$G$1,0))</f>
        <v>Production et distribution d'électricité, de gaz, de vapeur et d'air conditionné</v>
      </c>
      <c r="C2113" t="s">
        <v>214</v>
      </c>
      <c r="D2113" t="s">
        <v>173</v>
      </c>
      <c r="E2113" t="s">
        <v>199</v>
      </c>
      <c r="F2113" s="58">
        <v>112.356122362894</v>
      </c>
      <c r="G2113">
        <f t="shared" si="364"/>
        <v>112.356122362894</v>
      </c>
      <c r="AC2113" t="str">
        <f t="shared" si="359"/>
        <v>8404_Professions intermédiaires administratives et commerciales des entreprises_1+2</v>
      </c>
      <c r="AD2113" t="str">
        <f>INDEX(PDC!$I$1:$L$33,MATCH('RP2016'!AF2113,PDC!I:I,0),MATCH(PDC!$K$1,PDC!$I$1:$L$1,0))</f>
        <v>Professions intermédiaires administratives et commerciales des entreprises</v>
      </c>
      <c r="AE2113" s="77" t="s">
        <v>238</v>
      </c>
      <c r="AF2113" t="s">
        <v>279</v>
      </c>
      <c r="AG2113" t="s">
        <v>123</v>
      </c>
      <c r="AH2113" s="58">
        <v>882.39087365220598</v>
      </c>
      <c r="AI2113">
        <f t="shared" si="360"/>
        <v>882.39087365220598</v>
      </c>
      <c r="BE2113" t="str">
        <f t="shared" si="361"/>
        <v>8401_JZ_TP2_SEXE2</v>
      </c>
      <c r="BF2113">
        <v>2</v>
      </c>
      <c r="BG2113" t="s">
        <v>200</v>
      </c>
      <c r="BH2113" t="s">
        <v>319</v>
      </c>
      <c r="BI2113" t="s">
        <v>117</v>
      </c>
      <c r="BJ2113" s="61">
        <v>276.45611928040501</v>
      </c>
      <c r="BK2113" s="61">
        <f t="shared" si="362"/>
        <v>276.45611928040501</v>
      </c>
    </row>
    <row r="2114" spans="1:63" x14ac:dyDescent="0.35">
      <c r="A2114" t="str">
        <f t="shared" si="358"/>
        <v>8427_Production et distribution d'électricité, de gaz, de vapeur et d'air conditionné_2</v>
      </c>
      <c r="B2114" t="str">
        <f>INDEX(PDC!$F$1:$G$40,MATCH('RP2016'!C2114,PDC!F:F,0),MATCH(PDC!$G$1,PDC!$F$1:$G$1,0))</f>
        <v>Production et distribution d'électricité, de gaz, de vapeur et d'air conditionné</v>
      </c>
      <c r="C2114" t="s">
        <v>214</v>
      </c>
      <c r="D2114" t="s">
        <v>173</v>
      </c>
      <c r="E2114" t="s">
        <v>200</v>
      </c>
      <c r="F2114" s="58">
        <v>22.395833059198701</v>
      </c>
      <c r="G2114">
        <f t="shared" si="364"/>
        <v>22.395833059198701</v>
      </c>
      <c r="AC2114" t="str">
        <f t="shared" si="359"/>
        <v>8404_Techniciens_1+2</v>
      </c>
      <c r="AD2114" t="str">
        <f>INDEX(PDC!$I$1:$L$33,MATCH('RP2016'!AF2114,PDC!I:I,0),MATCH(PDC!$K$1,PDC!$I$1:$L$1,0))</f>
        <v>Techniciens</v>
      </c>
      <c r="AE2114" s="77" t="s">
        <v>238</v>
      </c>
      <c r="AF2114" t="s">
        <v>280</v>
      </c>
      <c r="AG2114" t="s">
        <v>123</v>
      </c>
      <c r="AH2114" s="58">
        <v>618.67532808799899</v>
      </c>
      <c r="AI2114">
        <f t="shared" si="360"/>
        <v>618.67532808799899</v>
      </c>
      <c r="BE2114" t="str">
        <f t="shared" si="361"/>
        <v>8401_KZ_TP1_SEXE2</v>
      </c>
      <c r="BF2114">
        <v>2</v>
      </c>
      <c r="BG2114" t="s">
        <v>199</v>
      </c>
      <c r="BH2114" t="s">
        <v>223</v>
      </c>
      <c r="BI2114" t="s">
        <v>117</v>
      </c>
      <c r="BJ2114" s="61">
        <v>1707.2397058795</v>
      </c>
      <c r="BK2114" s="61">
        <f t="shared" si="362"/>
        <v>1707.2397058795</v>
      </c>
    </row>
    <row r="2115" spans="1:63" x14ac:dyDescent="0.35">
      <c r="A2115" t="str">
        <f t="shared" si="358"/>
        <v>8427_Production et distribution d'eau ; assainissement, gestion des déchets et dépollution_1</v>
      </c>
      <c r="B2115" t="str">
        <f>INDEX(PDC!$F$1:$G$40,MATCH('RP2016'!C2115,PDC!F:F,0),MATCH(PDC!$G$1,PDC!$F$1:$G$1,0))</f>
        <v>Production et distribution d'eau ; assainissement, gestion des déchets et dépollution</v>
      </c>
      <c r="C2115" t="s">
        <v>215</v>
      </c>
      <c r="D2115" t="s">
        <v>173</v>
      </c>
      <c r="E2115" t="s">
        <v>199</v>
      </c>
      <c r="F2115" s="58">
        <v>149.52166136490899</v>
      </c>
      <c r="G2115">
        <f t="shared" si="364"/>
        <v>149.52166136490899</v>
      </c>
      <c r="AC2115" t="str">
        <f t="shared" si="359"/>
        <v>8404_Contremaîtres, agents de maîtrise_1+2</v>
      </c>
      <c r="AD2115" t="str">
        <f>INDEX(PDC!$I$1:$L$33,MATCH('RP2016'!AF2115,PDC!I:I,0),MATCH(PDC!$K$1,PDC!$I$1:$L$1,0))</f>
        <v>Contremaîtres, agents de maîtrise</v>
      </c>
      <c r="AE2115" s="77" t="s">
        <v>238</v>
      </c>
      <c r="AF2115" t="s">
        <v>281</v>
      </c>
      <c r="AG2115" t="s">
        <v>123</v>
      </c>
      <c r="AH2115" s="58">
        <v>366.72581773510501</v>
      </c>
      <c r="AI2115">
        <f t="shared" si="360"/>
        <v>366.72581773510501</v>
      </c>
      <c r="BE2115" t="str">
        <f t="shared" si="361"/>
        <v>8401_KZ_TP2_SEXE2</v>
      </c>
      <c r="BF2115">
        <v>2</v>
      </c>
      <c r="BG2115" t="s">
        <v>200</v>
      </c>
      <c r="BH2115" t="s">
        <v>223</v>
      </c>
      <c r="BI2115" t="s">
        <v>117</v>
      </c>
      <c r="BJ2115" s="61">
        <v>505.79420445763498</v>
      </c>
      <c r="BK2115" s="61">
        <f t="shared" si="362"/>
        <v>505.79420445763498</v>
      </c>
    </row>
    <row r="2116" spans="1:63" x14ac:dyDescent="0.35">
      <c r="A2116" t="str">
        <f t="shared" ref="A2116:A2179" si="365">D2116&amp;"_"&amp;B2116&amp;"_"&amp;E2116</f>
        <v>8427_Production et distribution d'eau ; assainissement, gestion des déchets et dépollution_2</v>
      </c>
      <c r="B2116" t="str">
        <f>INDEX(PDC!$F$1:$G$40,MATCH('RP2016'!C2116,PDC!F:F,0),MATCH(PDC!$G$1,PDC!$F$1:$G$1,0))</f>
        <v>Production et distribution d'eau ; assainissement, gestion des déchets et dépollution</v>
      </c>
      <c r="C2116" t="s">
        <v>215</v>
      </c>
      <c r="D2116" t="s">
        <v>173</v>
      </c>
      <c r="E2116" t="s">
        <v>200</v>
      </c>
      <c r="F2116" s="58">
        <v>20.364055114584598</v>
      </c>
      <c r="G2116">
        <f t="shared" si="364"/>
        <v>20.364055114584598</v>
      </c>
      <c r="AC2116" t="str">
        <f t="shared" si="359"/>
        <v>8404_Employés civils et agents de service de la Fonction Publique_1+2</v>
      </c>
      <c r="AD2116" t="str">
        <f>INDEX(PDC!$I$1:$L$33,MATCH('RP2016'!AF2116,PDC!I:I,0),MATCH(PDC!$K$1,PDC!$I$1:$L$1,0))</f>
        <v>Employés civils et agents de service de la Fonction Publique</v>
      </c>
      <c r="AE2116" s="77" t="s">
        <v>238</v>
      </c>
      <c r="AF2116" t="s">
        <v>282</v>
      </c>
      <c r="AG2116" t="s">
        <v>123</v>
      </c>
      <c r="AH2116" s="58">
        <v>1369.41875933304</v>
      </c>
      <c r="AI2116">
        <f t="shared" si="360"/>
        <v>1369.41875933304</v>
      </c>
      <c r="BE2116" t="str">
        <f t="shared" si="361"/>
        <v>8401_LZ_TP1_SEXE2</v>
      </c>
      <c r="BF2116">
        <v>2</v>
      </c>
      <c r="BG2116" t="s">
        <v>199</v>
      </c>
      <c r="BH2116" t="s">
        <v>224</v>
      </c>
      <c r="BI2116" t="s">
        <v>117</v>
      </c>
      <c r="BJ2116" s="61">
        <v>706.54724864205104</v>
      </c>
      <c r="BK2116" s="61">
        <f t="shared" si="362"/>
        <v>706.54724864205104</v>
      </c>
    </row>
    <row r="2117" spans="1:63" x14ac:dyDescent="0.35">
      <c r="A2117" t="str">
        <f t="shared" si="365"/>
        <v>8427_Construction _1</v>
      </c>
      <c r="B2117" t="str">
        <f>INDEX(PDC!$F$1:$G$40,MATCH('RP2016'!C2117,PDC!F:F,0),MATCH(PDC!$G$1,PDC!$F$1:$G$1,0))</f>
        <v xml:space="preserve">Construction </v>
      </c>
      <c r="C2117" t="s">
        <v>216</v>
      </c>
      <c r="D2117" t="s">
        <v>173</v>
      </c>
      <c r="E2117" t="s">
        <v>199</v>
      </c>
      <c r="F2117" s="58">
        <v>1539.40366364684</v>
      </c>
      <c r="G2117">
        <f t="shared" si="364"/>
        <v>1539.40366364684</v>
      </c>
      <c r="AC2117" t="str">
        <f t="shared" ref="AC2117:AC2180" si="366">AG2117&amp;"_"&amp;AD2117&amp;"_"&amp;AE2117</f>
        <v>8404_Policiers et militaires_1+2</v>
      </c>
      <c r="AD2117" t="str">
        <f>INDEX(PDC!$I$1:$L$33,MATCH('RP2016'!AF2117,PDC!I:I,0),MATCH(PDC!$K$1,PDC!$I$1:$L$1,0))</f>
        <v>Policiers et militaires</v>
      </c>
      <c r="AE2117" s="77" t="s">
        <v>238</v>
      </c>
      <c r="AF2117" t="s">
        <v>283</v>
      </c>
      <c r="AG2117" t="s">
        <v>123</v>
      </c>
      <c r="AH2117" s="58">
        <v>65.441464357666504</v>
      </c>
      <c r="AI2117">
        <f t="shared" ref="AI2117:AI2180" si="367">IF(AH2117&lt;5,"(s)",AH2117)</f>
        <v>65.441464357666504</v>
      </c>
      <c r="BE2117" t="str">
        <f t="shared" ref="BE2117:BE2180" si="368">BI2117&amp;"_"&amp;BH2117&amp;"_TP"&amp;BG2117&amp;"_SEXE"&amp;BF2117</f>
        <v>8401_LZ_TP2_SEXE2</v>
      </c>
      <c r="BF2117">
        <v>2</v>
      </c>
      <c r="BG2117" t="s">
        <v>200</v>
      </c>
      <c r="BH2117" t="s">
        <v>224</v>
      </c>
      <c r="BI2117" t="s">
        <v>117</v>
      </c>
      <c r="BJ2117" s="61">
        <v>179.06776905779901</v>
      </c>
      <c r="BK2117" s="61">
        <f t="shared" ref="BK2117:BK2180" si="369">IF(BJ2117&lt;5,"(s)",BJ2117)</f>
        <v>179.06776905779901</v>
      </c>
    </row>
    <row r="2118" spans="1:63" x14ac:dyDescent="0.35">
      <c r="A2118" t="str">
        <f t="shared" si="365"/>
        <v>8427_Construction _2</v>
      </c>
      <c r="B2118" t="str">
        <f>INDEX(PDC!$F$1:$G$40,MATCH('RP2016'!C2118,PDC!F:F,0),MATCH(PDC!$G$1,PDC!$F$1:$G$1,0))</f>
        <v xml:space="preserve">Construction </v>
      </c>
      <c r="C2118" t="s">
        <v>216</v>
      </c>
      <c r="D2118" t="s">
        <v>173</v>
      </c>
      <c r="E2118" t="s">
        <v>200</v>
      </c>
      <c r="F2118" s="58">
        <v>217.05347631389901</v>
      </c>
      <c r="G2118">
        <f t="shared" si="364"/>
        <v>217.05347631389901</v>
      </c>
      <c r="AC2118" t="str">
        <f t="shared" si="366"/>
        <v>8404_Employés administratifs d'entreprise_1+2</v>
      </c>
      <c r="AD2118" t="str">
        <f>INDEX(PDC!$I$1:$L$33,MATCH('RP2016'!AF2118,PDC!I:I,0),MATCH(PDC!$K$1,PDC!$I$1:$L$1,0))</f>
        <v>Employés administratifs d'entreprise</v>
      </c>
      <c r="AE2118" s="77" t="s">
        <v>238</v>
      </c>
      <c r="AF2118" t="s">
        <v>284</v>
      </c>
      <c r="AG2118" t="s">
        <v>123</v>
      </c>
      <c r="AH2118" s="58">
        <v>733.73196901587096</v>
      </c>
      <c r="AI2118">
        <f t="shared" si="367"/>
        <v>733.73196901587096</v>
      </c>
      <c r="BE2118" t="str">
        <f t="shared" si="368"/>
        <v>8401_MN_TP1_SEXE2</v>
      </c>
      <c r="BF2118">
        <v>2</v>
      </c>
      <c r="BG2118" t="s">
        <v>199</v>
      </c>
      <c r="BH2118" t="s">
        <v>320</v>
      </c>
      <c r="BI2118" t="s">
        <v>117</v>
      </c>
      <c r="BJ2118" s="61">
        <v>3713.59076480562</v>
      </c>
      <c r="BK2118" s="61">
        <f t="shared" si="369"/>
        <v>3713.59076480562</v>
      </c>
    </row>
    <row r="2119" spans="1:63" x14ac:dyDescent="0.35">
      <c r="A2119" t="str">
        <f t="shared" si="365"/>
        <v>8427_Commerce ; réparation d'automobiles et de motocycles_1</v>
      </c>
      <c r="B2119" t="str">
        <f>INDEX(PDC!$F$1:$G$40,MATCH('RP2016'!C2119,PDC!F:F,0),MATCH(PDC!$G$1,PDC!$F$1:$G$1,0))</f>
        <v>Commerce ; réparation d'automobiles et de motocycles</v>
      </c>
      <c r="C2119" t="s">
        <v>217</v>
      </c>
      <c r="D2119" t="s">
        <v>173</v>
      </c>
      <c r="E2119" t="s">
        <v>199</v>
      </c>
      <c r="F2119" s="58">
        <v>1869.6979732326099</v>
      </c>
      <c r="G2119">
        <f t="shared" si="364"/>
        <v>1869.6979732326099</v>
      </c>
      <c r="AC2119" t="str">
        <f t="shared" si="366"/>
        <v>8404_Employés de commerce_1+2</v>
      </c>
      <c r="AD2119" t="str">
        <f>INDEX(PDC!$I$1:$L$33,MATCH('RP2016'!AF2119,PDC!I:I,0),MATCH(PDC!$K$1,PDC!$I$1:$L$1,0))</f>
        <v>Employés de commerce</v>
      </c>
      <c r="AE2119" s="77" t="s">
        <v>238</v>
      </c>
      <c r="AF2119" t="s">
        <v>285</v>
      </c>
      <c r="AG2119" t="s">
        <v>123</v>
      </c>
      <c r="AH2119" s="58">
        <v>554.97136773342095</v>
      </c>
      <c r="AI2119">
        <f t="shared" si="367"/>
        <v>554.97136773342095</v>
      </c>
      <c r="BE2119" t="str">
        <f t="shared" si="368"/>
        <v>8401_MN_TP2_SEXE2</v>
      </c>
      <c r="BF2119">
        <v>2</v>
      </c>
      <c r="BG2119" t="s">
        <v>200</v>
      </c>
      <c r="BH2119" t="s">
        <v>320</v>
      </c>
      <c r="BI2119" t="s">
        <v>117</v>
      </c>
      <c r="BJ2119" s="61">
        <v>1876.4575361780101</v>
      </c>
      <c r="BK2119" s="61">
        <f t="shared" si="369"/>
        <v>1876.4575361780101</v>
      </c>
    </row>
    <row r="2120" spans="1:63" x14ac:dyDescent="0.35">
      <c r="A2120" t="str">
        <f t="shared" si="365"/>
        <v>8427_Commerce ; réparation d'automobiles et de motocycles_2</v>
      </c>
      <c r="B2120" t="str">
        <f>INDEX(PDC!$F$1:$G$40,MATCH('RP2016'!C2120,PDC!F:F,0),MATCH(PDC!$G$1,PDC!$F$1:$G$1,0))</f>
        <v>Commerce ; réparation d'automobiles et de motocycles</v>
      </c>
      <c r="C2120" t="s">
        <v>217</v>
      </c>
      <c r="D2120" t="s">
        <v>173</v>
      </c>
      <c r="E2120" t="s">
        <v>200</v>
      </c>
      <c r="F2120" s="58">
        <v>1811.6107363705</v>
      </c>
      <c r="G2120">
        <f t="shared" si="364"/>
        <v>1811.6107363705</v>
      </c>
      <c r="AC2120" t="str">
        <f t="shared" si="366"/>
        <v>8404_Personnels des services directs aux particuliers_1+2</v>
      </c>
      <c r="AD2120" t="str">
        <f>INDEX(PDC!$I$1:$L$33,MATCH('RP2016'!AF2120,PDC!I:I,0),MATCH(PDC!$K$1,PDC!$I$1:$L$1,0))</f>
        <v>Personnels des services directs aux particuliers</v>
      </c>
      <c r="AE2120" s="77" t="s">
        <v>238</v>
      </c>
      <c r="AF2120" t="s">
        <v>286</v>
      </c>
      <c r="AG2120" t="s">
        <v>123</v>
      </c>
      <c r="AH2120" s="58">
        <v>897.39361514711504</v>
      </c>
      <c r="AI2120">
        <f t="shared" si="367"/>
        <v>897.39361514711504</v>
      </c>
      <c r="BE2120" t="str">
        <f t="shared" si="368"/>
        <v>8401_OQ_TP1_SEXE2</v>
      </c>
      <c r="BF2120">
        <v>2</v>
      </c>
      <c r="BG2120" t="s">
        <v>199</v>
      </c>
      <c r="BH2120" t="s">
        <v>321</v>
      </c>
      <c r="BI2120" t="s">
        <v>117</v>
      </c>
      <c r="BJ2120" s="61">
        <v>7542.4671637770798</v>
      </c>
      <c r="BK2120" s="61">
        <f t="shared" si="369"/>
        <v>7542.4671637770798</v>
      </c>
    </row>
    <row r="2121" spans="1:63" x14ac:dyDescent="0.35">
      <c r="A2121" t="str">
        <f t="shared" si="365"/>
        <v>8427_Transports et entreposage _1</v>
      </c>
      <c r="B2121" t="str">
        <f>INDEX(PDC!$F$1:$G$40,MATCH('RP2016'!C2121,PDC!F:F,0),MATCH(PDC!$G$1,PDC!$F$1:$G$1,0))</f>
        <v xml:space="preserve">Transports et entreposage </v>
      </c>
      <c r="C2121" t="s">
        <v>218</v>
      </c>
      <c r="D2121" t="s">
        <v>173</v>
      </c>
      <c r="E2121" t="s">
        <v>199</v>
      </c>
      <c r="F2121" s="58">
        <v>702.27098688658805</v>
      </c>
      <c r="G2121">
        <f t="shared" si="364"/>
        <v>702.27098688658805</v>
      </c>
      <c r="AC2121" t="str">
        <f t="shared" si="366"/>
        <v>8404_Ouvriers qualifiés de type industriel_1+2</v>
      </c>
      <c r="AD2121" t="str">
        <f>INDEX(PDC!$I$1:$L$33,MATCH('RP2016'!AF2121,PDC!I:I,0),MATCH(PDC!$K$1,PDC!$I$1:$L$1,0))</f>
        <v>Ouvriers qualifiés de type industriel</v>
      </c>
      <c r="AE2121" s="77" t="s">
        <v>238</v>
      </c>
      <c r="AF2121" t="s">
        <v>287</v>
      </c>
      <c r="AG2121" t="s">
        <v>123</v>
      </c>
      <c r="AH2121" s="58">
        <v>1087.3736574679399</v>
      </c>
      <c r="AI2121">
        <f t="shared" si="367"/>
        <v>1087.3736574679399</v>
      </c>
      <c r="BE2121" t="str">
        <f t="shared" si="368"/>
        <v>8401_OQ_TP2_SEXE2</v>
      </c>
      <c r="BF2121">
        <v>2</v>
      </c>
      <c r="BG2121" t="s">
        <v>200</v>
      </c>
      <c r="BH2121" t="s">
        <v>321</v>
      </c>
      <c r="BI2121" t="s">
        <v>117</v>
      </c>
      <c r="BJ2121" s="61">
        <v>5341.5134475648401</v>
      </c>
      <c r="BK2121" s="61">
        <f t="shared" si="369"/>
        <v>5341.5134475648401</v>
      </c>
    </row>
    <row r="2122" spans="1:63" x14ac:dyDescent="0.35">
      <c r="A2122" t="str">
        <f t="shared" si="365"/>
        <v>8427_Transports et entreposage _2</v>
      </c>
      <c r="B2122" t="str">
        <f>INDEX(PDC!$F$1:$G$40,MATCH('RP2016'!C2122,PDC!F:F,0),MATCH(PDC!$G$1,PDC!$F$1:$G$1,0))</f>
        <v xml:space="preserve">Transports et entreposage </v>
      </c>
      <c r="C2122" t="s">
        <v>218</v>
      </c>
      <c r="D2122" t="s">
        <v>173</v>
      </c>
      <c r="E2122" t="s">
        <v>200</v>
      </c>
      <c r="F2122" s="58">
        <v>247.34221072756799</v>
      </c>
      <c r="G2122">
        <f t="shared" si="364"/>
        <v>247.34221072756799</v>
      </c>
      <c r="AC2122" t="str">
        <f t="shared" si="366"/>
        <v>8404_Ouvriers qualifiés de type artisanal_1+2</v>
      </c>
      <c r="AD2122" t="str">
        <f>INDEX(PDC!$I$1:$L$33,MATCH('RP2016'!AF2122,PDC!I:I,0),MATCH(PDC!$K$1,PDC!$I$1:$L$1,0))</f>
        <v>Ouvriers qualifiés de type artisanal</v>
      </c>
      <c r="AE2122" s="77" t="s">
        <v>238</v>
      </c>
      <c r="AF2122" t="s">
        <v>107</v>
      </c>
      <c r="AG2122" t="s">
        <v>123</v>
      </c>
      <c r="AH2122" s="58">
        <v>879.17647842216695</v>
      </c>
      <c r="AI2122">
        <f t="shared" si="367"/>
        <v>879.17647842216695</v>
      </c>
      <c r="BE2122" t="str">
        <f t="shared" si="368"/>
        <v>8401_RU_TP1_SEXE2</v>
      </c>
      <c r="BF2122">
        <v>2</v>
      </c>
      <c r="BG2122" t="s">
        <v>199</v>
      </c>
      <c r="BH2122" t="s">
        <v>322</v>
      </c>
      <c r="BI2122" t="s">
        <v>117</v>
      </c>
      <c r="BJ2122" s="61">
        <v>2004.68230545541</v>
      </c>
      <c r="BK2122" s="61">
        <f t="shared" si="369"/>
        <v>2004.68230545541</v>
      </c>
    </row>
    <row r="2123" spans="1:63" x14ac:dyDescent="0.35">
      <c r="A2123" t="str">
        <f t="shared" si="365"/>
        <v>8427_Hébergement et restauration_1</v>
      </c>
      <c r="B2123" t="str">
        <f>INDEX(PDC!$F$1:$G$40,MATCH('RP2016'!C2123,PDC!F:F,0),MATCH(PDC!$G$1,PDC!$F$1:$G$1,0))</f>
        <v>Hébergement et restauration</v>
      </c>
      <c r="C2123" t="s">
        <v>219</v>
      </c>
      <c r="D2123" t="s">
        <v>173</v>
      </c>
      <c r="E2123" t="s">
        <v>199</v>
      </c>
      <c r="F2123" s="58">
        <v>307.18424024312702</v>
      </c>
      <c r="G2123">
        <f t="shared" si="364"/>
        <v>307.18424024312702</v>
      </c>
      <c r="AC2123" t="str">
        <f t="shared" si="366"/>
        <v>8404_Chauffeurs_1+2</v>
      </c>
      <c r="AD2123" t="str">
        <f>INDEX(PDC!$I$1:$L$33,MATCH('RP2016'!AF2123,PDC!I:I,0),MATCH(PDC!$K$1,PDC!$I$1:$L$1,0))</f>
        <v>Chauffeurs</v>
      </c>
      <c r="AE2123" s="77" t="s">
        <v>238</v>
      </c>
      <c r="AF2123" t="s">
        <v>288</v>
      </c>
      <c r="AG2123" t="s">
        <v>123</v>
      </c>
      <c r="AH2123" s="58">
        <v>348.642282425796</v>
      </c>
      <c r="AI2123">
        <f t="shared" si="367"/>
        <v>348.642282425796</v>
      </c>
      <c r="BE2123" t="str">
        <f t="shared" si="368"/>
        <v>8401_RU_TP2_SEXE2</v>
      </c>
      <c r="BF2123">
        <v>2</v>
      </c>
      <c r="BG2123" t="s">
        <v>200</v>
      </c>
      <c r="BH2123" t="s">
        <v>322</v>
      </c>
      <c r="BI2123" t="s">
        <v>117</v>
      </c>
      <c r="BJ2123" s="61">
        <v>1198.1803325994399</v>
      </c>
      <c r="BK2123" s="61">
        <f t="shared" si="369"/>
        <v>1198.1803325994399</v>
      </c>
    </row>
    <row r="2124" spans="1:63" x14ac:dyDescent="0.35">
      <c r="A2124" t="str">
        <f t="shared" si="365"/>
        <v>8427_Hébergement et restauration_2</v>
      </c>
      <c r="B2124" t="str">
        <f>INDEX(PDC!$F$1:$G$40,MATCH('RP2016'!C2124,PDC!F:F,0),MATCH(PDC!$G$1,PDC!$F$1:$G$1,0))</f>
        <v>Hébergement et restauration</v>
      </c>
      <c r="C2124" t="s">
        <v>219</v>
      </c>
      <c r="D2124" t="s">
        <v>173</v>
      </c>
      <c r="E2124" t="s">
        <v>200</v>
      </c>
      <c r="F2124" s="58">
        <v>391.285768712307</v>
      </c>
      <c r="G2124">
        <f t="shared" si="364"/>
        <v>391.285768712307</v>
      </c>
      <c r="AC2124" t="str">
        <f t="shared" si="366"/>
        <v>8404_Ouvriers qualifiés de la manutention, du magasinage et du transport_1+2</v>
      </c>
      <c r="AD2124" t="str">
        <f>INDEX(PDC!$I$1:$L$33,MATCH('RP2016'!AF2124,PDC!I:I,0),MATCH(PDC!$K$1,PDC!$I$1:$L$1,0))</f>
        <v>Ouvriers qualifiés de la manutention, du magasinage et du transport</v>
      </c>
      <c r="AE2124" s="77" t="s">
        <v>238</v>
      </c>
      <c r="AF2124" t="s">
        <v>289</v>
      </c>
      <c r="AG2124" t="s">
        <v>123</v>
      </c>
      <c r="AH2124" s="58">
        <v>188.219710548622</v>
      </c>
      <c r="AI2124">
        <f t="shared" si="367"/>
        <v>188.219710548622</v>
      </c>
      <c r="BE2124" t="str">
        <f t="shared" si="368"/>
        <v>8402_AZ_TP1_SEXE2</v>
      </c>
      <c r="BF2124">
        <v>2</v>
      </c>
      <c r="BG2124" t="s">
        <v>199</v>
      </c>
      <c r="BH2124" t="s">
        <v>198</v>
      </c>
      <c r="BI2124" t="s">
        <v>119</v>
      </c>
      <c r="BJ2124" s="61">
        <v>101.884172575877</v>
      </c>
      <c r="BK2124" s="61">
        <f t="shared" si="369"/>
        <v>101.884172575877</v>
      </c>
    </row>
    <row r="2125" spans="1:63" x14ac:dyDescent="0.35">
      <c r="A2125" t="str">
        <f t="shared" si="365"/>
        <v>8427_Edition, audiovisuel et diffusion_1</v>
      </c>
      <c r="B2125" t="str">
        <f>INDEX(PDC!$F$1:$G$40,MATCH('RP2016'!C2125,PDC!F:F,0),MATCH(PDC!$G$1,PDC!$F$1:$G$1,0))</f>
        <v>Edition, audiovisuel et diffusion</v>
      </c>
      <c r="C2125" t="s">
        <v>220</v>
      </c>
      <c r="D2125" t="s">
        <v>173</v>
      </c>
      <c r="E2125" t="s">
        <v>199</v>
      </c>
      <c r="F2125" s="58">
        <v>33.302673796110597</v>
      </c>
      <c r="G2125">
        <f t="shared" si="364"/>
        <v>33.302673796110597</v>
      </c>
      <c r="AC2125" t="str">
        <f t="shared" si="366"/>
        <v>8404_Ouvriers non qualifiés de type industriel_1+2</v>
      </c>
      <c r="AD2125" t="str">
        <f>INDEX(PDC!$I$1:$L$33,MATCH('RP2016'!AF2125,PDC!I:I,0),MATCH(PDC!$K$1,PDC!$I$1:$L$1,0))</f>
        <v>Ouvriers non qualifiés de type industriel</v>
      </c>
      <c r="AE2125" s="77" t="s">
        <v>238</v>
      </c>
      <c r="AF2125" t="s">
        <v>290</v>
      </c>
      <c r="AG2125" t="s">
        <v>123</v>
      </c>
      <c r="AH2125" s="58">
        <v>1018.6043048932301</v>
      </c>
      <c r="AI2125">
        <f t="shared" si="367"/>
        <v>1018.6043048932301</v>
      </c>
      <c r="BE2125" t="str">
        <f t="shared" si="368"/>
        <v>8402_AZ_TP2_SEXE2</v>
      </c>
      <c r="BF2125">
        <v>2</v>
      </c>
      <c r="BG2125" t="s">
        <v>200</v>
      </c>
      <c r="BH2125" t="s">
        <v>198</v>
      </c>
      <c r="BI2125" t="s">
        <v>119</v>
      </c>
      <c r="BJ2125" s="61">
        <v>77.370904096713403</v>
      </c>
      <c r="BK2125" s="61">
        <f t="shared" si="369"/>
        <v>77.370904096713403</v>
      </c>
    </row>
    <row r="2126" spans="1:63" x14ac:dyDescent="0.35">
      <c r="A2126" t="str">
        <f t="shared" si="365"/>
        <v>8427_Edition, audiovisuel et diffusion_2</v>
      </c>
      <c r="B2126" t="str">
        <f>INDEX(PDC!$F$1:$G$40,MATCH('RP2016'!C2126,PDC!F:F,0),MATCH(PDC!$G$1,PDC!$F$1:$G$1,0))</f>
        <v>Edition, audiovisuel et diffusion</v>
      </c>
      <c r="C2126" t="s">
        <v>220</v>
      </c>
      <c r="D2126" t="s">
        <v>173</v>
      </c>
      <c r="E2126" t="s">
        <v>200</v>
      </c>
      <c r="F2126" s="58">
        <v>21.109923708931198</v>
      </c>
      <c r="G2126">
        <f t="shared" si="364"/>
        <v>21.109923708931198</v>
      </c>
      <c r="AC2126" t="str">
        <f t="shared" si="366"/>
        <v>8404_Ouvriers non qualifiés de type artisanal_1+2</v>
      </c>
      <c r="AD2126" t="str">
        <f>INDEX(PDC!$I$1:$L$33,MATCH('RP2016'!AF2126,PDC!I:I,0),MATCH(PDC!$K$1,PDC!$I$1:$L$1,0))</f>
        <v>Ouvriers non qualifiés de type artisanal</v>
      </c>
      <c r="AE2126" s="77" t="s">
        <v>238</v>
      </c>
      <c r="AF2126" t="s">
        <v>291</v>
      </c>
      <c r="AG2126" t="s">
        <v>123</v>
      </c>
      <c r="AH2126" s="58">
        <v>698.46885132063596</v>
      </c>
      <c r="AI2126">
        <f t="shared" si="367"/>
        <v>698.46885132063596</v>
      </c>
      <c r="BE2126" t="str">
        <f t="shared" si="368"/>
        <v>8402_C1_TP1_SEXE2</v>
      </c>
      <c r="BF2126">
        <v>2</v>
      </c>
      <c r="BG2126" t="s">
        <v>199</v>
      </c>
      <c r="BH2126" t="s">
        <v>314</v>
      </c>
      <c r="BI2126" t="s">
        <v>119</v>
      </c>
      <c r="BJ2126" s="61">
        <v>268.29487535057098</v>
      </c>
      <c r="BK2126" s="61">
        <f t="shared" si="369"/>
        <v>268.29487535057098</v>
      </c>
    </row>
    <row r="2127" spans="1:63" x14ac:dyDescent="0.35">
      <c r="A2127" t="str">
        <f t="shared" si="365"/>
        <v>8427_Télécommunications_1</v>
      </c>
      <c r="B2127" t="str">
        <f>INDEX(PDC!$F$1:$G$40,MATCH('RP2016'!C2127,PDC!F:F,0),MATCH(PDC!$G$1,PDC!$F$1:$G$1,0))</f>
        <v>Télécommunications</v>
      </c>
      <c r="C2127" t="s">
        <v>221</v>
      </c>
      <c r="D2127" t="s">
        <v>173</v>
      </c>
      <c r="E2127" t="s">
        <v>199</v>
      </c>
      <c r="F2127" s="58">
        <v>9.4154632177101192</v>
      </c>
      <c r="G2127">
        <f t="shared" si="364"/>
        <v>9.4154632177101192</v>
      </c>
      <c r="AC2127" t="str">
        <f t="shared" si="366"/>
        <v>8404_Ouvriers agricoles_1+2</v>
      </c>
      <c r="AD2127" t="str">
        <f>INDEX(PDC!$I$1:$L$33,MATCH('RP2016'!AF2127,PDC!I:I,0),MATCH(PDC!$K$1,PDC!$I$1:$L$1,0))</f>
        <v>Ouvriers agricoles</v>
      </c>
      <c r="AE2127" s="77" t="s">
        <v>238</v>
      </c>
      <c r="AF2127" t="s">
        <v>109</v>
      </c>
      <c r="AG2127" t="s">
        <v>123</v>
      </c>
      <c r="AH2127" s="58">
        <v>205.03782848521701</v>
      </c>
      <c r="AI2127">
        <f t="shared" si="367"/>
        <v>205.03782848521701</v>
      </c>
      <c r="BE2127" t="str">
        <f t="shared" si="368"/>
        <v>8402_C1_TP2_SEXE2</v>
      </c>
      <c r="BF2127">
        <v>2</v>
      </c>
      <c r="BG2127" t="s">
        <v>200</v>
      </c>
      <c r="BH2127" t="s">
        <v>314</v>
      </c>
      <c r="BI2127" t="s">
        <v>119</v>
      </c>
      <c r="BJ2127" s="61">
        <v>156.835378870358</v>
      </c>
      <c r="BK2127" s="61">
        <f t="shared" si="369"/>
        <v>156.835378870358</v>
      </c>
    </row>
    <row r="2128" spans="1:63" x14ac:dyDescent="0.35">
      <c r="A2128" t="str">
        <f t="shared" si="365"/>
        <v>8427_Activités informatiques et services d'information_1</v>
      </c>
      <c r="B2128" t="str">
        <f>INDEX(PDC!$F$1:$G$40,MATCH('RP2016'!C2128,PDC!F:F,0),MATCH(PDC!$G$1,PDC!$F$1:$G$1,0))</f>
        <v>Activités informatiques et services d'information</v>
      </c>
      <c r="C2128" t="s">
        <v>222</v>
      </c>
      <c r="D2128" t="s">
        <v>173</v>
      </c>
      <c r="E2128" t="s">
        <v>199</v>
      </c>
      <c r="F2128" s="58">
        <v>146.037940659328</v>
      </c>
      <c r="G2128">
        <f t="shared" si="364"/>
        <v>146.037940659328</v>
      </c>
      <c r="AC2128" t="str">
        <f t="shared" si="366"/>
        <v>8405_Professions libérales*_1+2</v>
      </c>
      <c r="AD2128" t="str">
        <f>INDEX(PDC!$I$1:$L$33,MATCH('RP2016'!AF2128,PDC!I:I,0),MATCH(PDC!$K$1,PDC!$I$1:$L$1,0))</f>
        <v>Professions libérales*</v>
      </c>
      <c r="AE2128" s="77" t="s">
        <v>238</v>
      </c>
      <c r="AF2128" t="s">
        <v>273</v>
      </c>
      <c r="AG2128" t="s">
        <v>127</v>
      </c>
      <c r="AH2128" s="58">
        <v>198.729478794486</v>
      </c>
      <c r="AI2128">
        <f t="shared" si="367"/>
        <v>198.729478794486</v>
      </c>
      <c r="BE2128" t="str">
        <f t="shared" si="368"/>
        <v>8402_C3_TP1_SEXE2</v>
      </c>
      <c r="BF2128">
        <v>2</v>
      </c>
      <c r="BG2128" t="s">
        <v>199</v>
      </c>
      <c r="BH2128" t="s">
        <v>315</v>
      </c>
      <c r="BI2128" t="s">
        <v>119</v>
      </c>
      <c r="BJ2128" s="61">
        <v>148.717986086732</v>
      </c>
      <c r="BK2128" s="61">
        <f t="shared" si="369"/>
        <v>148.717986086732</v>
      </c>
    </row>
    <row r="2129" spans="1:63" x14ac:dyDescent="0.35">
      <c r="A2129" t="str">
        <f t="shared" si="365"/>
        <v>8427_Activités informatiques et services d'information_2</v>
      </c>
      <c r="B2129" t="str">
        <f>INDEX(PDC!$F$1:$G$40,MATCH('RP2016'!C2129,PDC!F:F,0),MATCH(PDC!$G$1,PDC!$F$1:$G$1,0))</f>
        <v>Activités informatiques et services d'information</v>
      </c>
      <c r="C2129" t="s">
        <v>222</v>
      </c>
      <c r="D2129" t="s">
        <v>173</v>
      </c>
      <c r="E2129" t="s">
        <v>200</v>
      </c>
      <c r="F2129" s="58">
        <v>16.476899500028299</v>
      </c>
      <c r="G2129">
        <f t="shared" si="364"/>
        <v>16.476899500028299</v>
      </c>
      <c r="AC2129" t="str">
        <f t="shared" si="366"/>
        <v>8405_Cadres de la fonction publique_1+2</v>
      </c>
      <c r="AD2129" t="str">
        <f>INDEX(PDC!$I$1:$L$33,MATCH('RP2016'!AF2129,PDC!I:I,0),MATCH(PDC!$K$1,PDC!$I$1:$L$1,0))</f>
        <v>Cadres de la fonction publique</v>
      </c>
      <c r="AE2129" s="77" t="s">
        <v>238</v>
      </c>
      <c r="AF2129" t="s">
        <v>274</v>
      </c>
      <c r="AG2129" t="s">
        <v>127</v>
      </c>
      <c r="AH2129" s="58">
        <v>390.78445087402702</v>
      </c>
      <c r="AI2129">
        <f t="shared" si="367"/>
        <v>390.78445087402702</v>
      </c>
      <c r="BE2129" t="str">
        <f t="shared" si="368"/>
        <v>8402_C3_TP2_SEXE2</v>
      </c>
      <c r="BF2129">
        <v>2</v>
      </c>
      <c r="BG2129" t="s">
        <v>200</v>
      </c>
      <c r="BH2129" t="s">
        <v>315</v>
      </c>
      <c r="BI2129" t="s">
        <v>119</v>
      </c>
      <c r="BJ2129" s="61">
        <v>36.010443185246501</v>
      </c>
      <c r="BK2129" s="61">
        <f t="shared" si="369"/>
        <v>36.010443185246501</v>
      </c>
    </row>
    <row r="2130" spans="1:63" x14ac:dyDescent="0.35">
      <c r="A2130" t="str">
        <f t="shared" si="365"/>
        <v>8427_Activités financières et d'assurance_1</v>
      </c>
      <c r="B2130" t="str">
        <f>INDEX(PDC!$F$1:$G$40,MATCH('RP2016'!C2130,PDC!F:F,0),MATCH(PDC!$G$1,PDC!$F$1:$G$1,0))</f>
        <v>Activités financières et d'assurance</v>
      </c>
      <c r="C2130" t="s">
        <v>223</v>
      </c>
      <c r="D2130" t="s">
        <v>173</v>
      </c>
      <c r="E2130" t="s">
        <v>199</v>
      </c>
      <c r="F2130" s="58">
        <v>298.99886480028101</v>
      </c>
      <c r="G2130">
        <f t="shared" si="364"/>
        <v>298.99886480028101</v>
      </c>
      <c r="AC2130" t="str">
        <f t="shared" si="366"/>
        <v>8405_Professeurs, professions scientifiques_1+2</v>
      </c>
      <c r="AD2130" t="str">
        <f>INDEX(PDC!$I$1:$L$33,MATCH('RP2016'!AF2130,PDC!I:I,0),MATCH(PDC!$K$1,PDC!$I$1:$L$1,0))</f>
        <v>Professeurs, professions scientifiques</v>
      </c>
      <c r="AE2130" s="77" t="s">
        <v>238</v>
      </c>
      <c r="AF2130" t="s">
        <v>275</v>
      </c>
      <c r="AG2130" t="s">
        <v>127</v>
      </c>
      <c r="AH2130" s="58">
        <v>597.38745263809199</v>
      </c>
      <c r="AI2130">
        <f t="shared" si="367"/>
        <v>597.38745263809199</v>
      </c>
      <c r="BE2130" t="str">
        <f t="shared" si="368"/>
        <v>8402_C4_TP1_SEXE2</v>
      </c>
      <c r="BF2130">
        <v>2</v>
      </c>
      <c r="BG2130" t="s">
        <v>199</v>
      </c>
      <c r="BH2130" t="s">
        <v>316</v>
      </c>
      <c r="BI2130" t="s">
        <v>119</v>
      </c>
      <c r="BJ2130" s="61">
        <v>5.1333074491585098</v>
      </c>
      <c r="BK2130" s="61">
        <f t="shared" si="369"/>
        <v>5.1333074491585098</v>
      </c>
    </row>
    <row r="2131" spans="1:63" x14ac:dyDescent="0.35">
      <c r="A2131" t="str">
        <f t="shared" si="365"/>
        <v>8427_Activités financières et d'assurance_2</v>
      </c>
      <c r="B2131" t="str">
        <f>INDEX(PDC!$F$1:$G$40,MATCH('RP2016'!C2131,PDC!F:F,0),MATCH(PDC!$G$1,PDC!$F$1:$G$1,0))</f>
        <v>Activités financières et d'assurance</v>
      </c>
      <c r="C2131" t="s">
        <v>223</v>
      </c>
      <c r="D2131" t="s">
        <v>173</v>
      </c>
      <c r="E2131" t="s">
        <v>200</v>
      </c>
      <c r="F2131" s="58">
        <v>576.94117181702097</v>
      </c>
      <c r="G2131">
        <f t="shared" ref="G2131:G2162" si="370">F2131</f>
        <v>576.94117181702097</v>
      </c>
      <c r="AC2131" t="str">
        <f t="shared" si="366"/>
        <v>8405_Professions de l'information, des arts et des spectacles_1+2</v>
      </c>
      <c r="AD2131" t="str">
        <f>INDEX(PDC!$I$1:$L$33,MATCH('RP2016'!AF2131,PDC!I:I,0),MATCH(PDC!$K$1,PDC!$I$1:$L$1,0))</f>
        <v>Professions de l'information, des arts et des spectacles</v>
      </c>
      <c r="AE2131" s="77" t="s">
        <v>238</v>
      </c>
      <c r="AF2131" t="s">
        <v>276</v>
      </c>
      <c r="AG2131" t="s">
        <v>127</v>
      </c>
      <c r="AH2131" s="58">
        <v>353.27362605313402</v>
      </c>
      <c r="AI2131">
        <f t="shared" si="367"/>
        <v>353.27362605313402</v>
      </c>
      <c r="BE2131" t="str">
        <f t="shared" si="368"/>
        <v>8402_C5_TP1_SEXE2</v>
      </c>
      <c r="BF2131">
        <v>2</v>
      </c>
      <c r="BG2131" t="s">
        <v>199</v>
      </c>
      <c r="BH2131" t="s">
        <v>317</v>
      </c>
      <c r="BI2131" t="s">
        <v>119</v>
      </c>
      <c r="BJ2131" s="61">
        <v>471.29665101583299</v>
      </c>
      <c r="BK2131" s="61">
        <f t="shared" si="369"/>
        <v>471.29665101583299</v>
      </c>
    </row>
    <row r="2132" spans="1:63" x14ac:dyDescent="0.35">
      <c r="A2132" t="str">
        <f t="shared" si="365"/>
        <v>8427_Activités immobilières_1</v>
      </c>
      <c r="B2132" t="str">
        <f>INDEX(PDC!$F$1:$G$40,MATCH('RP2016'!C2132,PDC!F:F,0),MATCH(PDC!$G$1,PDC!$F$1:$G$1,0))</f>
        <v>Activités immobilières</v>
      </c>
      <c r="C2132" t="s">
        <v>224</v>
      </c>
      <c r="D2132" t="s">
        <v>173</v>
      </c>
      <c r="E2132" t="s">
        <v>199</v>
      </c>
      <c r="F2132" s="58">
        <v>76.644037050924595</v>
      </c>
      <c r="G2132">
        <f t="shared" si="370"/>
        <v>76.644037050924595</v>
      </c>
      <c r="AC2132" t="str">
        <f t="shared" si="366"/>
        <v>8405_Cadres administratifs et commerciaux d'entreprise_1+2</v>
      </c>
      <c r="AD2132" t="str">
        <f>INDEX(PDC!$I$1:$L$33,MATCH('RP2016'!AF2132,PDC!I:I,0),MATCH(PDC!$K$1,PDC!$I$1:$L$1,0))</f>
        <v>Cadres administratifs et commerciaux d'entreprise</v>
      </c>
      <c r="AE2132" s="77" t="s">
        <v>238</v>
      </c>
      <c r="AF2132" t="s">
        <v>277</v>
      </c>
      <c r="AG2132" t="s">
        <v>127</v>
      </c>
      <c r="AH2132" s="58">
        <v>2879.0031059793901</v>
      </c>
      <c r="AI2132">
        <f t="shared" si="367"/>
        <v>2879.0031059793901</v>
      </c>
      <c r="BE2132" t="str">
        <f t="shared" si="368"/>
        <v>8402_C5_TP2_SEXE2</v>
      </c>
      <c r="BF2132">
        <v>2</v>
      </c>
      <c r="BG2132" t="s">
        <v>200</v>
      </c>
      <c r="BH2132" t="s">
        <v>317</v>
      </c>
      <c r="BI2132" t="s">
        <v>119</v>
      </c>
      <c r="BJ2132" s="61">
        <v>127.970145828946</v>
      </c>
      <c r="BK2132" s="61">
        <f t="shared" si="369"/>
        <v>127.970145828946</v>
      </c>
    </row>
    <row r="2133" spans="1:63" x14ac:dyDescent="0.35">
      <c r="A2133" t="str">
        <f t="shared" si="365"/>
        <v>8427_Activités immobilières_2</v>
      </c>
      <c r="B2133" t="str">
        <f>INDEX(PDC!$F$1:$G$40,MATCH('RP2016'!C2133,PDC!F:F,0),MATCH(PDC!$G$1,PDC!$F$1:$G$1,0))</f>
        <v>Activités immobilières</v>
      </c>
      <c r="C2133" t="s">
        <v>224</v>
      </c>
      <c r="D2133" t="s">
        <v>173</v>
      </c>
      <c r="E2133" t="s">
        <v>200</v>
      </c>
      <c r="F2133" s="58">
        <v>143.33737619887799</v>
      </c>
      <c r="G2133">
        <f t="shared" si="370"/>
        <v>143.33737619887799</v>
      </c>
      <c r="AC2133" t="str">
        <f t="shared" si="366"/>
        <v>8405_Ingénieurs et cadres techniques d'entreprise_1+2</v>
      </c>
      <c r="AD2133" t="str">
        <f>INDEX(PDC!$I$1:$L$33,MATCH('RP2016'!AF2133,PDC!I:I,0),MATCH(PDC!$K$1,PDC!$I$1:$L$1,0))</f>
        <v>Ingénieurs et cadres techniques d'entreprise</v>
      </c>
      <c r="AE2133" s="77" t="s">
        <v>238</v>
      </c>
      <c r="AF2133" t="s">
        <v>101</v>
      </c>
      <c r="AG2133" t="s">
        <v>127</v>
      </c>
      <c r="AH2133" s="58">
        <v>3045.5167981724098</v>
      </c>
      <c r="AI2133">
        <f t="shared" si="367"/>
        <v>3045.5167981724098</v>
      </c>
      <c r="BE2133" t="str">
        <f t="shared" si="368"/>
        <v>8402_DE_TP1_SEXE2</v>
      </c>
      <c r="BF2133">
        <v>2</v>
      </c>
      <c r="BG2133" t="s">
        <v>199</v>
      </c>
      <c r="BH2133" t="s">
        <v>318</v>
      </c>
      <c r="BI2133" t="s">
        <v>119</v>
      </c>
      <c r="BJ2133" s="61">
        <v>68.691153175316501</v>
      </c>
      <c r="BK2133" s="61">
        <f t="shared" si="369"/>
        <v>68.691153175316501</v>
      </c>
    </row>
    <row r="2134" spans="1:63" x14ac:dyDescent="0.35">
      <c r="A2134" t="str">
        <f t="shared" si="365"/>
        <v>8427_Activités juridiques, comptables, de gestion, d'architecture, d'ingénierie, de contrôle et d'analyses techniques_1</v>
      </c>
      <c r="B2134" t="str">
        <f>INDEX(PDC!$F$1:$G$40,MATCH('RP2016'!C2134,PDC!F:F,0),MATCH(PDC!$G$1,PDC!$F$1:$G$1,0))</f>
        <v>Activités juridiques, comptables, de gestion, d'architecture, d'ingénierie, de contrôle et d'analyses techniques</v>
      </c>
      <c r="C2134" t="s">
        <v>225</v>
      </c>
      <c r="D2134" t="s">
        <v>173</v>
      </c>
      <c r="E2134" t="s">
        <v>199</v>
      </c>
      <c r="F2134" s="58">
        <v>395.89076121952502</v>
      </c>
      <c r="G2134">
        <f t="shared" si="370"/>
        <v>395.89076121952502</v>
      </c>
      <c r="AC2134" t="str">
        <f t="shared" si="366"/>
        <v>8405_Professeurs des écoles, instituteurs et assimilés_1+2</v>
      </c>
      <c r="AD2134" t="str">
        <f>INDEX(PDC!$I$1:$L$33,MATCH('RP2016'!AF2134,PDC!I:I,0),MATCH(PDC!$K$1,PDC!$I$1:$L$1,0))</f>
        <v>Professeurs des écoles, instituteurs et assimilés</v>
      </c>
      <c r="AE2134" s="77" t="s">
        <v>238</v>
      </c>
      <c r="AF2134" t="s">
        <v>103</v>
      </c>
      <c r="AG2134" t="s">
        <v>127</v>
      </c>
      <c r="AH2134" s="58">
        <v>1541.9183397321201</v>
      </c>
      <c r="AI2134">
        <f t="shared" si="367"/>
        <v>1541.9183397321201</v>
      </c>
      <c r="BE2134" t="str">
        <f t="shared" si="368"/>
        <v>8402_FZ_TP1_SEXE2</v>
      </c>
      <c r="BF2134">
        <v>2</v>
      </c>
      <c r="BG2134" t="s">
        <v>199</v>
      </c>
      <c r="BH2134" t="s">
        <v>216</v>
      </c>
      <c r="BI2134" t="s">
        <v>119</v>
      </c>
      <c r="BJ2134" s="61">
        <v>218.772369738702</v>
      </c>
      <c r="BK2134" s="61">
        <f t="shared" si="369"/>
        <v>218.772369738702</v>
      </c>
    </row>
    <row r="2135" spans="1:63" x14ac:dyDescent="0.35">
      <c r="A2135" t="str">
        <f t="shared" si="365"/>
        <v>8427_Activités juridiques, comptables, de gestion, d'architecture, d'ingénierie, de contrôle et d'analyses techniques_2</v>
      </c>
      <c r="B2135" t="str">
        <f>INDEX(PDC!$F$1:$G$40,MATCH('RP2016'!C2135,PDC!F:F,0),MATCH(PDC!$G$1,PDC!$F$1:$G$1,0))</f>
        <v>Activités juridiques, comptables, de gestion, d'architecture, d'ingénierie, de contrôle et d'analyses techniques</v>
      </c>
      <c r="C2135" t="s">
        <v>225</v>
      </c>
      <c r="D2135" t="s">
        <v>173</v>
      </c>
      <c r="E2135" t="s">
        <v>200</v>
      </c>
      <c r="F2135" s="58">
        <v>395.36515744506102</v>
      </c>
      <c r="G2135">
        <f t="shared" si="370"/>
        <v>395.36515744506102</v>
      </c>
      <c r="AC2135" t="str">
        <f t="shared" si="366"/>
        <v>8405_Professions intermédiaires de la santé et du travail social_1+2</v>
      </c>
      <c r="AD2135" t="str">
        <f>INDEX(PDC!$I$1:$L$33,MATCH('RP2016'!AF2135,PDC!I:I,0),MATCH(PDC!$K$1,PDC!$I$1:$L$1,0))</f>
        <v>Professions intermédiaires de la santé et du travail social</v>
      </c>
      <c r="AE2135" s="77" t="s">
        <v>238</v>
      </c>
      <c r="AF2135" t="s">
        <v>105</v>
      </c>
      <c r="AG2135" t="s">
        <v>127</v>
      </c>
      <c r="AH2135" s="58">
        <v>3309.9338925797001</v>
      </c>
      <c r="AI2135">
        <f t="shared" si="367"/>
        <v>3309.9338925797001</v>
      </c>
      <c r="BE2135" t="str">
        <f t="shared" si="368"/>
        <v>8402_FZ_TP2_SEXE2</v>
      </c>
      <c r="BF2135">
        <v>2</v>
      </c>
      <c r="BG2135" t="s">
        <v>200</v>
      </c>
      <c r="BH2135" t="s">
        <v>216</v>
      </c>
      <c r="BI2135" t="s">
        <v>119</v>
      </c>
      <c r="BJ2135" s="61">
        <v>126.29069321071</v>
      </c>
      <c r="BK2135" s="61">
        <f t="shared" si="369"/>
        <v>126.29069321071</v>
      </c>
    </row>
    <row r="2136" spans="1:63" x14ac:dyDescent="0.35">
      <c r="A2136" t="str">
        <f t="shared" si="365"/>
        <v>8427_Recherche-développement scientifique_1</v>
      </c>
      <c r="B2136" t="str">
        <f>INDEX(PDC!$F$1:$G$40,MATCH('RP2016'!C2136,PDC!F:F,0),MATCH(PDC!$G$1,PDC!$F$1:$G$1,0))</f>
        <v>Recherche-développement scientifique</v>
      </c>
      <c r="C2136" t="s">
        <v>226</v>
      </c>
      <c r="D2136" t="s">
        <v>173</v>
      </c>
      <c r="E2136" t="s">
        <v>199</v>
      </c>
      <c r="F2136" s="58">
        <v>17.512874669161</v>
      </c>
      <c r="G2136">
        <f t="shared" si="370"/>
        <v>17.512874669161</v>
      </c>
      <c r="AC2136" t="str">
        <f t="shared" si="366"/>
        <v>8405_Clergé, religieux_1+2</v>
      </c>
      <c r="AD2136" t="str">
        <f>INDEX(PDC!$I$1:$L$33,MATCH('RP2016'!AF2136,PDC!I:I,0),MATCH(PDC!$K$1,PDC!$I$1:$L$1,0))</f>
        <v>Clergé, religieux</v>
      </c>
      <c r="AE2136" s="77" t="s">
        <v>238</v>
      </c>
      <c r="AF2136" t="s">
        <v>292</v>
      </c>
      <c r="AG2136" t="s">
        <v>127</v>
      </c>
      <c r="AH2136" s="58">
        <v>93.719548416584004</v>
      </c>
      <c r="AI2136">
        <f t="shared" si="367"/>
        <v>93.719548416584004</v>
      </c>
      <c r="BE2136" t="str">
        <f t="shared" si="368"/>
        <v>8402_GZ_TP1_SEXE2</v>
      </c>
      <c r="BF2136">
        <v>2</v>
      </c>
      <c r="BG2136" t="s">
        <v>199</v>
      </c>
      <c r="BH2136" t="s">
        <v>217</v>
      </c>
      <c r="BI2136" t="s">
        <v>119</v>
      </c>
      <c r="BJ2136" s="61">
        <v>1275.3886086892101</v>
      </c>
      <c r="BK2136" s="61">
        <f t="shared" si="369"/>
        <v>1275.3886086892101</v>
      </c>
    </row>
    <row r="2137" spans="1:63" x14ac:dyDescent="0.35">
      <c r="A2137" t="str">
        <f t="shared" si="365"/>
        <v>8427_Recherche-développement scientifique_2</v>
      </c>
      <c r="B2137" t="str">
        <f>INDEX(PDC!$F$1:$G$40,MATCH('RP2016'!C2137,PDC!F:F,0),MATCH(PDC!$G$1,PDC!$F$1:$G$1,0))</f>
        <v>Recherche-développement scientifique</v>
      </c>
      <c r="C2137" t="s">
        <v>226</v>
      </c>
      <c r="D2137" t="s">
        <v>173</v>
      </c>
      <c r="E2137" t="s">
        <v>200</v>
      </c>
      <c r="F2137" s="58">
        <v>12.4976291193907</v>
      </c>
      <c r="G2137">
        <f t="shared" si="370"/>
        <v>12.4976291193907</v>
      </c>
      <c r="AC2137" t="str">
        <f t="shared" si="366"/>
        <v>8405_Professions intermédiaires administratives de la Fonction Publique_1+2</v>
      </c>
      <c r="AD2137" t="str">
        <f>INDEX(PDC!$I$1:$L$33,MATCH('RP2016'!AF2137,PDC!I:I,0),MATCH(PDC!$K$1,PDC!$I$1:$L$1,0))</f>
        <v>Professions intermédiaires administratives de la Fonction Publique</v>
      </c>
      <c r="AE2137" s="77" t="s">
        <v>238</v>
      </c>
      <c r="AF2137" t="s">
        <v>278</v>
      </c>
      <c r="AG2137" t="s">
        <v>127</v>
      </c>
      <c r="AH2137" s="58">
        <v>407.63946357353097</v>
      </c>
      <c r="AI2137">
        <f t="shared" si="367"/>
        <v>407.63946357353097</v>
      </c>
      <c r="BE2137" t="str">
        <f t="shared" si="368"/>
        <v>8402_GZ_TP2_SEXE2</v>
      </c>
      <c r="BF2137">
        <v>2</v>
      </c>
      <c r="BG2137" t="s">
        <v>200</v>
      </c>
      <c r="BH2137" t="s">
        <v>217</v>
      </c>
      <c r="BI2137" t="s">
        <v>119</v>
      </c>
      <c r="BJ2137" s="61">
        <v>794.42672226307502</v>
      </c>
      <c r="BK2137" s="61">
        <f t="shared" si="369"/>
        <v>794.42672226307502</v>
      </c>
    </row>
    <row r="2138" spans="1:63" x14ac:dyDescent="0.35">
      <c r="A2138" t="str">
        <f t="shared" si="365"/>
        <v>8427_Autres activités spécialisées, scientifiques et techniques_1</v>
      </c>
      <c r="B2138" t="str">
        <f>INDEX(PDC!$F$1:$G$40,MATCH('RP2016'!C2138,PDC!F:F,0),MATCH(PDC!$G$1,PDC!$F$1:$G$1,0))</f>
        <v>Autres activités spécialisées, scientifiques et techniques</v>
      </c>
      <c r="C2138" t="s">
        <v>227</v>
      </c>
      <c r="D2138" t="s">
        <v>173</v>
      </c>
      <c r="E2138" t="s">
        <v>199</v>
      </c>
      <c r="F2138" s="58">
        <v>20.027547351134899</v>
      </c>
      <c r="G2138">
        <f t="shared" si="370"/>
        <v>20.027547351134899</v>
      </c>
      <c r="AC2138" t="str">
        <f t="shared" si="366"/>
        <v>8405_Professions intermédiaires administratives et commerciales des entreprises_1+2</v>
      </c>
      <c r="AD2138" t="str">
        <f>INDEX(PDC!$I$1:$L$33,MATCH('RP2016'!AF2138,PDC!I:I,0),MATCH(PDC!$K$1,PDC!$I$1:$L$1,0))</f>
        <v>Professions intermédiaires administratives et commerciales des entreprises</v>
      </c>
      <c r="AE2138" s="77" t="s">
        <v>238</v>
      </c>
      <c r="AF2138" t="s">
        <v>279</v>
      </c>
      <c r="AG2138" t="s">
        <v>127</v>
      </c>
      <c r="AH2138" s="58">
        <v>7201.5859888845598</v>
      </c>
      <c r="AI2138">
        <f t="shared" si="367"/>
        <v>7201.5859888845598</v>
      </c>
      <c r="BE2138" t="str">
        <f t="shared" si="368"/>
        <v>8402_HZ_TP1_SEXE2</v>
      </c>
      <c r="BF2138">
        <v>2</v>
      </c>
      <c r="BG2138" t="s">
        <v>199</v>
      </c>
      <c r="BH2138" t="s">
        <v>218</v>
      </c>
      <c r="BI2138" t="s">
        <v>119</v>
      </c>
      <c r="BJ2138" s="61">
        <v>193.37799920215599</v>
      </c>
      <c r="BK2138" s="61">
        <f t="shared" si="369"/>
        <v>193.37799920215599</v>
      </c>
    </row>
    <row r="2139" spans="1:63" x14ac:dyDescent="0.35">
      <c r="A2139" t="str">
        <f t="shared" si="365"/>
        <v>8427_Autres activités spécialisées, scientifiques et techniques_2</v>
      </c>
      <c r="B2139" t="str">
        <f>INDEX(PDC!$F$1:$G$40,MATCH('RP2016'!C2139,PDC!F:F,0),MATCH(PDC!$G$1,PDC!$F$1:$G$1,0))</f>
        <v>Autres activités spécialisées, scientifiques et techniques</v>
      </c>
      <c r="C2139" t="s">
        <v>227</v>
      </c>
      <c r="D2139" t="s">
        <v>173</v>
      </c>
      <c r="E2139" t="s">
        <v>200</v>
      </c>
      <c r="F2139" s="58">
        <v>71.502338693354403</v>
      </c>
      <c r="G2139">
        <f t="shared" si="370"/>
        <v>71.502338693354403</v>
      </c>
      <c r="AC2139" t="str">
        <f t="shared" si="366"/>
        <v>8405_Techniciens_1+2</v>
      </c>
      <c r="AD2139" t="str">
        <f>INDEX(PDC!$I$1:$L$33,MATCH('RP2016'!AF2139,PDC!I:I,0),MATCH(PDC!$K$1,PDC!$I$1:$L$1,0))</f>
        <v>Techniciens</v>
      </c>
      <c r="AE2139" s="77" t="s">
        <v>238</v>
      </c>
      <c r="AF2139" t="s">
        <v>280</v>
      </c>
      <c r="AG2139" t="s">
        <v>127</v>
      </c>
      <c r="AH2139" s="58">
        <v>4602.9570095716199</v>
      </c>
      <c r="AI2139">
        <f t="shared" si="367"/>
        <v>4602.9570095716199</v>
      </c>
      <c r="BE2139" t="str">
        <f t="shared" si="368"/>
        <v>8402_HZ_TP2_SEXE2</v>
      </c>
      <c r="BF2139">
        <v>2</v>
      </c>
      <c r="BG2139" t="s">
        <v>200</v>
      </c>
      <c r="BH2139" t="s">
        <v>218</v>
      </c>
      <c r="BI2139" t="s">
        <v>119</v>
      </c>
      <c r="BJ2139" s="61">
        <v>90.888847850412404</v>
      </c>
      <c r="BK2139" s="61">
        <f t="shared" si="369"/>
        <v>90.888847850412404</v>
      </c>
    </row>
    <row r="2140" spans="1:63" x14ac:dyDescent="0.35">
      <c r="A2140" t="str">
        <f t="shared" si="365"/>
        <v>8427_Activités de services administratifs et de soutien_1</v>
      </c>
      <c r="B2140" t="str">
        <f>INDEX(PDC!$F$1:$G$40,MATCH('RP2016'!C2140,PDC!F:F,0),MATCH(PDC!$G$1,PDC!$F$1:$G$1,0))</f>
        <v>Activités de services administratifs et de soutien</v>
      </c>
      <c r="C2140" t="s">
        <v>228</v>
      </c>
      <c r="D2140" t="s">
        <v>173</v>
      </c>
      <c r="E2140" t="s">
        <v>199</v>
      </c>
      <c r="F2140" s="58">
        <v>742.80174390931495</v>
      </c>
      <c r="G2140">
        <f t="shared" si="370"/>
        <v>742.80174390931495</v>
      </c>
      <c r="AC2140" t="str">
        <f t="shared" si="366"/>
        <v>8405_Contremaîtres, agents de maîtrise_1+2</v>
      </c>
      <c r="AD2140" t="str">
        <f>INDEX(PDC!$I$1:$L$33,MATCH('RP2016'!AF2140,PDC!I:I,0),MATCH(PDC!$K$1,PDC!$I$1:$L$1,0))</f>
        <v>Contremaîtres, agents de maîtrise</v>
      </c>
      <c r="AE2140" s="77" t="s">
        <v>238</v>
      </c>
      <c r="AF2140" t="s">
        <v>281</v>
      </c>
      <c r="AG2140" t="s">
        <v>127</v>
      </c>
      <c r="AH2140" s="58">
        <v>2702.15907515652</v>
      </c>
      <c r="AI2140">
        <f t="shared" si="367"/>
        <v>2702.15907515652</v>
      </c>
      <c r="BE2140" t="str">
        <f t="shared" si="368"/>
        <v>8402_IZ_TP1_SEXE2</v>
      </c>
      <c r="BF2140">
        <v>2</v>
      </c>
      <c r="BG2140" t="s">
        <v>199</v>
      </c>
      <c r="BH2140" t="s">
        <v>219</v>
      </c>
      <c r="BI2140" t="s">
        <v>119</v>
      </c>
      <c r="BJ2140" s="61">
        <v>422.88953703407998</v>
      </c>
      <c r="BK2140" s="61">
        <f t="shared" si="369"/>
        <v>422.88953703407998</v>
      </c>
    </row>
    <row r="2141" spans="1:63" x14ac:dyDescent="0.35">
      <c r="A2141" t="str">
        <f t="shared" si="365"/>
        <v>8427_Activités de services administratifs et de soutien_2</v>
      </c>
      <c r="B2141" t="str">
        <f>INDEX(PDC!$F$1:$G$40,MATCH('RP2016'!C2141,PDC!F:F,0),MATCH(PDC!$G$1,PDC!$F$1:$G$1,0))</f>
        <v>Activités de services administratifs et de soutien</v>
      </c>
      <c r="C2141" t="s">
        <v>228</v>
      </c>
      <c r="D2141" t="s">
        <v>173</v>
      </c>
      <c r="E2141" t="s">
        <v>200</v>
      </c>
      <c r="F2141" s="58">
        <v>582.12852399441499</v>
      </c>
      <c r="G2141">
        <f t="shared" si="370"/>
        <v>582.12852399441499</v>
      </c>
      <c r="AC2141" t="str">
        <f t="shared" si="366"/>
        <v>8405_Employés civils et agents de service de la Fonction Publique_1+2</v>
      </c>
      <c r="AD2141" t="str">
        <f>INDEX(PDC!$I$1:$L$33,MATCH('RP2016'!AF2141,PDC!I:I,0),MATCH(PDC!$K$1,PDC!$I$1:$L$1,0))</f>
        <v>Employés civils et agents de service de la Fonction Publique</v>
      </c>
      <c r="AE2141" s="77" t="s">
        <v>238</v>
      </c>
      <c r="AF2141" t="s">
        <v>282</v>
      </c>
      <c r="AG2141" t="s">
        <v>127</v>
      </c>
      <c r="AH2141" s="58">
        <v>4787.5619366395704</v>
      </c>
      <c r="AI2141">
        <f t="shared" si="367"/>
        <v>4787.5619366395704</v>
      </c>
      <c r="BE2141" t="str">
        <f t="shared" si="368"/>
        <v>8402_IZ_TP2_SEXE2</v>
      </c>
      <c r="BF2141">
        <v>2</v>
      </c>
      <c r="BG2141" t="s">
        <v>200</v>
      </c>
      <c r="BH2141" t="s">
        <v>219</v>
      </c>
      <c r="BI2141" t="s">
        <v>119</v>
      </c>
      <c r="BJ2141" s="61">
        <v>254.66366846901599</v>
      </c>
      <c r="BK2141" s="61">
        <f t="shared" si="369"/>
        <v>254.66366846901599</v>
      </c>
    </row>
    <row r="2142" spans="1:63" x14ac:dyDescent="0.35">
      <c r="A2142" t="str">
        <f t="shared" si="365"/>
        <v>8427_Administration publique_1</v>
      </c>
      <c r="B2142" t="str">
        <f>INDEX(PDC!$F$1:$G$40,MATCH('RP2016'!C2142,PDC!F:F,0),MATCH(PDC!$G$1,PDC!$F$1:$G$1,0))</f>
        <v>Administration publique</v>
      </c>
      <c r="C2142" t="s">
        <v>229</v>
      </c>
      <c r="D2142" t="s">
        <v>173</v>
      </c>
      <c r="E2142" t="s">
        <v>199</v>
      </c>
      <c r="F2142" s="58">
        <v>230.57320169576201</v>
      </c>
      <c r="G2142">
        <f t="shared" si="370"/>
        <v>230.57320169576201</v>
      </c>
      <c r="AC2142" t="str">
        <f t="shared" si="366"/>
        <v>8405_Policiers et militaires_1+2</v>
      </c>
      <c r="AD2142" t="str">
        <f>INDEX(PDC!$I$1:$L$33,MATCH('RP2016'!AF2142,PDC!I:I,0),MATCH(PDC!$K$1,PDC!$I$1:$L$1,0))</f>
        <v>Policiers et militaires</v>
      </c>
      <c r="AE2142" s="77" t="s">
        <v>238</v>
      </c>
      <c r="AF2142" t="s">
        <v>283</v>
      </c>
      <c r="AG2142" t="s">
        <v>127</v>
      </c>
      <c r="AH2142" s="58">
        <v>802.059297136076</v>
      </c>
      <c r="AI2142">
        <f t="shared" si="367"/>
        <v>802.059297136076</v>
      </c>
      <c r="BE2142" t="str">
        <f t="shared" si="368"/>
        <v>8402_JZ_TP1_SEXE2</v>
      </c>
      <c r="BF2142">
        <v>2</v>
      </c>
      <c r="BG2142" t="s">
        <v>199</v>
      </c>
      <c r="BH2142" t="s">
        <v>319</v>
      </c>
      <c r="BI2142" t="s">
        <v>119</v>
      </c>
      <c r="BJ2142" s="61">
        <v>74.137439720718803</v>
      </c>
      <c r="BK2142" s="61">
        <f t="shared" si="369"/>
        <v>74.137439720718803</v>
      </c>
    </row>
    <row r="2143" spans="1:63" x14ac:dyDescent="0.35">
      <c r="A2143" t="str">
        <f t="shared" si="365"/>
        <v>8427_Administration publique_2</v>
      </c>
      <c r="B2143" t="str">
        <f>INDEX(PDC!$F$1:$G$40,MATCH('RP2016'!C2143,PDC!F:F,0),MATCH(PDC!$G$1,PDC!$F$1:$G$1,0))</f>
        <v>Administration publique</v>
      </c>
      <c r="C2143" t="s">
        <v>229</v>
      </c>
      <c r="D2143" t="s">
        <v>173</v>
      </c>
      <c r="E2143" t="s">
        <v>200</v>
      </c>
      <c r="F2143" s="58">
        <v>352.53996087687602</v>
      </c>
      <c r="G2143">
        <f t="shared" si="370"/>
        <v>352.53996087687602</v>
      </c>
      <c r="AC2143" t="str">
        <f t="shared" si="366"/>
        <v>8405_Employés administratifs d'entreprise_1+2</v>
      </c>
      <c r="AD2143" t="str">
        <f>INDEX(PDC!$I$1:$L$33,MATCH('RP2016'!AF2143,PDC!I:I,0),MATCH(PDC!$K$1,PDC!$I$1:$L$1,0))</f>
        <v>Employés administratifs d'entreprise</v>
      </c>
      <c r="AE2143" s="77" t="s">
        <v>238</v>
      </c>
      <c r="AF2143" t="s">
        <v>284</v>
      </c>
      <c r="AG2143" t="s">
        <v>127</v>
      </c>
      <c r="AH2143" s="58">
        <v>5192.6079566974104</v>
      </c>
      <c r="AI2143">
        <f t="shared" si="367"/>
        <v>5192.6079566974104</v>
      </c>
      <c r="BE2143" t="str">
        <f t="shared" si="368"/>
        <v>8402_JZ_TP2_SEXE2</v>
      </c>
      <c r="BF2143">
        <v>2</v>
      </c>
      <c r="BG2143" t="s">
        <v>200</v>
      </c>
      <c r="BH2143" t="s">
        <v>319</v>
      </c>
      <c r="BI2143" t="s">
        <v>119</v>
      </c>
      <c r="BJ2143" s="61">
        <v>28.0759045576124</v>
      </c>
      <c r="BK2143" s="61">
        <f t="shared" si="369"/>
        <v>28.0759045576124</v>
      </c>
    </row>
    <row r="2144" spans="1:63" x14ac:dyDescent="0.35">
      <c r="A2144" t="str">
        <f t="shared" si="365"/>
        <v>8427_Enseignement_1</v>
      </c>
      <c r="B2144" t="str">
        <f>INDEX(PDC!$F$1:$G$40,MATCH('RP2016'!C2144,PDC!F:F,0),MATCH(PDC!$G$1,PDC!$F$1:$G$1,0))</f>
        <v>Enseignement</v>
      </c>
      <c r="C2144" t="s">
        <v>230</v>
      </c>
      <c r="D2144" t="s">
        <v>173</v>
      </c>
      <c r="E2144" t="s">
        <v>199</v>
      </c>
      <c r="F2144" s="58">
        <v>217.95235812021599</v>
      </c>
      <c r="G2144">
        <f t="shared" si="370"/>
        <v>217.95235812021599</v>
      </c>
      <c r="AC2144" t="str">
        <f t="shared" si="366"/>
        <v>8405_Employés de commerce_1+2</v>
      </c>
      <c r="AD2144" t="str">
        <f>INDEX(PDC!$I$1:$L$33,MATCH('RP2016'!AF2144,PDC!I:I,0),MATCH(PDC!$K$1,PDC!$I$1:$L$1,0))</f>
        <v>Employés de commerce</v>
      </c>
      <c r="AE2144" s="77" t="s">
        <v>238</v>
      </c>
      <c r="AF2144" t="s">
        <v>285</v>
      </c>
      <c r="AG2144" t="s">
        <v>127</v>
      </c>
      <c r="AH2144" s="58">
        <v>4006.6827479796798</v>
      </c>
      <c r="AI2144">
        <f t="shared" si="367"/>
        <v>4006.6827479796798</v>
      </c>
      <c r="BE2144" t="str">
        <f t="shared" si="368"/>
        <v>8402_KZ_TP1_SEXE2</v>
      </c>
      <c r="BF2144">
        <v>2</v>
      </c>
      <c r="BG2144" t="s">
        <v>199</v>
      </c>
      <c r="BH2144" t="s">
        <v>223</v>
      </c>
      <c r="BI2144" t="s">
        <v>119</v>
      </c>
      <c r="BJ2144" s="61">
        <v>399.72752560971799</v>
      </c>
      <c r="BK2144" s="61">
        <f t="shared" si="369"/>
        <v>399.72752560971799</v>
      </c>
    </row>
    <row r="2145" spans="1:63" x14ac:dyDescent="0.35">
      <c r="A2145" t="str">
        <f t="shared" si="365"/>
        <v>8427_Enseignement_2</v>
      </c>
      <c r="B2145" t="str">
        <f>INDEX(PDC!$F$1:$G$40,MATCH('RP2016'!C2145,PDC!F:F,0),MATCH(PDC!$G$1,PDC!$F$1:$G$1,0))</f>
        <v>Enseignement</v>
      </c>
      <c r="C2145" t="s">
        <v>230</v>
      </c>
      <c r="D2145" t="s">
        <v>173</v>
      </c>
      <c r="E2145" t="s">
        <v>200</v>
      </c>
      <c r="F2145" s="58">
        <v>521.76098528671196</v>
      </c>
      <c r="G2145">
        <f t="shared" si="370"/>
        <v>521.76098528671196</v>
      </c>
      <c r="AC2145" t="str">
        <f t="shared" si="366"/>
        <v>8405_Personnels des services directs aux particuliers_1+2</v>
      </c>
      <c r="AD2145" t="str">
        <f>INDEX(PDC!$I$1:$L$33,MATCH('RP2016'!AF2145,PDC!I:I,0),MATCH(PDC!$K$1,PDC!$I$1:$L$1,0))</f>
        <v>Personnels des services directs aux particuliers</v>
      </c>
      <c r="AE2145" s="77" t="s">
        <v>238</v>
      </c>
      <c r="AF2145" t="s">
        <v>286</v>
      </c>
      <c r="AG2145" t="s">
        <v>127</v>
      </c>
      <c r="AH2145" s="58">
        <v>5984.7667109378899</v>
      </c>
      <c r="AI2145">
        <f t="shared" si="367"/>
        <v>5984.7667109378899</v>
      </c>
      <c r="BE2145" t="str">
        <f t="shared" si="368"/>
        <v>8402_KZ_TP2_SEXE2</v>
      </c>
      <c r="BF2145">
        <v>2</v>
      </c>
      <c r="BG2145" t="s">
        <v>200</v>
      </c>
      <c r="BH2145" t="s">
        <v>223</v>
      </c>
      <c r="BI2145" t="s">
        <v>119</v>
      </c>
      <c r="BJ2145" s="61">
        <v>118.04544795419901</v>
      </c>
      <c r="BK2145" s="61">
        <f t="shared" si="369"/>
        <v>118.04544795419901</v>
      </c>
    </row>
    <row r="2146" spans="1:63" x14ac:dyDescent="0.35">
      <c r="A2146" t="str">
        <f t="shared" si="365"/>
        <v>8427_Activités pour la santé humaine_1</v>
      </c>
      <c r="B2146" t="str">
        <f>INDEX(PDC!$F$1:$G$40,MATCH('RP2016'!C2146,PDC!F:F,0),MATCH(PDC!$G$1,PDC!$F$1:$G$1,0))</f>
        <v>Activités pour la santé humaine</v>
      </c>
      <c r="C2146" t="s">
        <v>231</v>
      </c>
      <c r="D2146" t="s">
        <v>173</v>
      </c>
      <c r="E2146" t="s">
        <v>199</v>
      </c>
      <c r="F2146" s="58">
        <v>151.07034696056601</v>
      </c>
      <c r="G2146">
        <f t="shared" si="370"/>
        <v>151.07034696056601</v>
      </c>
      <c r="AC2146" t="str">
        <f t="shared" si="366"/>
        <v>8405_Ouvriers qualifiés de type industriel_1+2</v>
      </c>
      <c r="AD2146" t="str">
        <f>INDEX(PDC!$I$1:$L$33,MATCH('RP2016'!AF2146,PDC!I:I,0),MATCH(PDC!$K$1,PDC!$I$1:$L$1,0))</f>
        <v>Ouvriers qualifiés de type industriel</v>
      </c>
      <c r="AE2146" s="77" t="s">
        <v>238</v>
      </c>
      <c r="AF2146" t="s">
        <v>287</v>
      </c>
      <c r="AG2146" t="s">
        <v>127</v>
      </c>
      <c r="AH2146" s="58">
        <v>4535.6097407154002</v>
      </c>
      <c r="AI2146">
        <f t="shared" si="367"/>
        <v>4535.6097407154002</v>
      </c>
      <c r="BE2146" t="str">
        <f t="shared" si="368"/>
        <v>8402_LZ_TP1_SEXE2</v>
      </c>
      <c r="BF2146">
        <v>2</v>
      </c>
      <c r="BG2146" t="s">
        <v>199</v>
      </c>
      <c r="BH2146" t="s">
        <v>224</v>
      </c>
      <c r="BI2146" t="s">
        <v>119</v>
      </c>
      <c r="BJ2146" s="61">
        <v>114.82041112411</v>
      </c>
      <c r="BK2146" s="61">
        <f t="shared" si="369"/>
        <v>114.82041112411</v>
      </c>
    </row>
    <row r="2147" spans="1:63" x14ac:dyDescent="0.35">
      <c r="A2147" t="str">
        <f t="shared" si="365"/>
        <v>8427_Activités pour la santé humaine_2</v>
      </c>
      <c r="B2147" t="str">
        <f>INDEX(PDC!$F$1:$G$40,MATCH('RP2016'!C2147,PDC!F:F,0),MATCH(PDC!$G$1,PDC!$F$1:$G$1,0))</f>
        <v>Activités pour la santé humaine</v>
      </c>
      <c r="C2147" t="s">
        <v>231</v>
      </c>
      <c r="D2147" t="s">
        <v>173</v>
      </c>
      <c r="E2147" t="s">
        <v>200</v>
      </c>
      <c r="F2147" s="58">
        <v>764.14664206427301</v>
      </c>
      <c r="G2147">
        <f t="shared" si="370"/>
        <v>764.14664206427301</v>
      </c>
      <c r="AC2147" t="str">
        <f t="shared" si="366"/>
        <v>8405_Ouvriers qualifiés de type artisanal_1+2</v>
      </c>
      <c r="AD2147" t="str">
        <f>INDEX(PDC!$I$1:$L$33,MATCH('RP2016'!AF2147,PDC!I:I,0),MATCH(PDC!$K$1,PDC!$I$1:$L$1,0))</f>
        <v>Ouvriers qualifiés de type artisanal</v>
      </c>
      <c r="AE2147" s="77" t="s">
        <v>238</v>
      </c>
      <c r="AF2147" t="s">
        <v>107</v>
      </c>
      <c r="AG2147" t="s">
        <v>127</v>
      </c>
      <c r="AH2147" s="58">
        <v>4239.2585790913199</v>
      </c>
      <c r="AI2147">
        <f t="shared" si="367"/>
        <v>4239.2585790913199</v>
      </c>
      <c r="BE2147" t="str">
        <f t="shared" si="368"/>
        <v>8402_LZ_TP2_SEXE2</v>
      </c>
      <c r="BF2147">
        <v>2</v>
      </c>
      <c r="BG2147" t="s">
        <v>200</v>
      </c>
      <c r="BH2147" t="s">
        <v>224</v>
      </c>
      <c r="BI2147" t="s">
        <v>119</v>
      </c>
      <c r="BJ2147" s="61">
        <v>49.151686784835299</v>
      </c>
      <c r="BK2147" s="61">
        <f t="shared" si="369"/>
        <v>49.151686784835299</v>
      </c>
    </row>
    <row r="2148" spans="1:63" x14ac:dyDescent="0.35">
      <c r="A2148" t="str">
        <f t="shared" si="365"/>
        <v>8427_Hébergement médico-social et social et action sociale sans hébergement_1</v>
      </c>
      <c r="B2148" t="str">
        <f>INDEX(PDC!$F$1:$G$40,MATCH('RP2016'!C2148,PDC!F:F,0),MATCH(PDC!$G$1,PDC!$F$1:$G$1,0))</f>
        <v>Hébergement médico-social et social et action sociale sans hébergement</v>
      </c>
      <c r="C2148" t="s">
        <v>232</v>
      </c>
      <c r="D2148" t="s">
        <v>173</v>
      </c>
      <c r="E2148" t="s">
        <v>199</v>
      </c>
      <c r="F2148" s="58">
        <v>653.75852342879602</v>
      </c>
      <c r="G2148">
        <f t="shared" si="370"/>
        <v>653.75852342879602</v>
      </c>
      <c r="AC2148" t="str">
        <f t="shared" si="366"/>
        <v>8405_Chauffeurs_1+2</v>
      </c>
      <c r="AD2148" t="str">
        <f>INDEX(PDC!$I$1:$L$33,MATCH('RP2016'!AF2148,PDC!I:I,0),MATCH(PDC!$K$1,PDC!$I$1:$L$1,0))</f>
        <v>Chauffeurs</v>
      </c>
      <c r="AE2148" s="77" t="s">
        <v>238</v>
      </c>
      <c r="AF2148" t="s">
        <v>288</v>
      </c>
      <c r="AG2148" t="s">
        <v>127</v>
      </c>
      <c r="AH2148" s="58">
        <v>3051.1928950118499</v>
      </c>
      <c r="AI2148">
        <f t="shared" si="367"/>
        <v>3051.1928950118499</v>
      </c>
      <c r="BE2148" t="str">
        <f t="shared" si="368"/>
        <v>8402_MN_TP1_SEXE2</v>
      </c>
      <c r="BF2148">
        <v>2</v>
      </c>
      <c r="BG2148" t="s">
        <v>199</v>
      </c>
      <c r="BH2148" t="s">
        <v>320</v>
      </c>
      <c r="BI2148" t="s">
        <v>119</v>
      </c>
      <c r="BJ2148" s="61">
        <v>556.029437798196</v>
      </c>
      <c r="BK2148" s="61">
        <f t="shared" si="369"/>
        <v>556.029437798196</v>
      </c>
    </row>
    <row r="2149" spans="1:63" x14ac:dyDescent="0.35">
      <c r="A2149" t="str">
        <f t="shared" si="365"/>
        <v>8427_Hébergement médico-social et social et action sociale sans hébergement_2</v>
      </c>
      <c r="B2149" t="str">
        <f>INDEX(PDC!$F$1:$G$40,MATCH('RP2016'!C2149,PDC!F:F,0),MATCH(PDC!$G$1,PDC!$F$1:$G$1,0))</f>
        <v>Hébergement médico-social et social et action sociale sans hébergement</v>
      </c>
      <c r="C2149" t="s">
        <v>232</v>
      </c>
      <c r="D2149" t="s">
        <v>173</v>
      </c>
      <c r="E2149" t="s">
        <v>200</v>
      </c>
      <c r="F2149" s="58">
        <v>2602.5181903409798</v>
      </c>
      <c r="G2149">
        <f t="shared" si="370"/>
        <v>2602.5181903409798</v>
      </c>
      <c r="AC2149" t="str">
        <f t="shared" si="366"/>
        <v>8405_Ouvriers qualifiés de la manutention, du magasinage et du transport_1+2</v>
      </c>
      <c r="AD2149" t="str">
        <f>INDEX(PDC!$I$1:$L$33,MATCH('RP2016'!AF2149,PDC!I:I,0),MATCH(PDC!$K$1,PDC!$I$1:$L$1,0))</f>
        <v>Ouvriers qualifiés de la manutention, du magasinage et du transport</v>
      </c>
      <c r="AE2149" s="77" t="s">
        <v>238</v>
      </c>
      <c r="AF2149" t="s">
        <v>289</v>
      </c>
      <c r="AG2149" t="s">
        <v>127</v>
      </c>
      <c r="AH2149" s="58">
        <v>2533.1809958838298</v>
      </c>
      <c r="AI2149">
        <f t="shared" si="367"/>
        <v>2533.1809958838298</v>
      </c>
      <c r="BE2149" t="str">
        <f t="shared" si="368"/>
        <v>8402_MN_TP2_SEXE2</v>
      </c>
      <c r="BF2149">
        <v>2</v>
      </c>
      <c r="BG2149" t="s">
        <v>200</v>
      </c>
      <c r="BH2149" t="s">
        <v>320</v>
      </c>
      <c r="BI2149" t="s">
        <v>119</v>
      </c>
      <c r="BJ2149" s="61">
        <v>309.34683434090499</v>
      </c>
      <c r="BK2149" s="61">
        <f t="shared" si="369"/>
        <v>309.34683434090499</v>
      </c>
    </row>
    <row r="2150" spans="1:63" x14ac:dyDescent="0.35">
      <c r="A2150" t="str">
        <f t="shared" si="365"/>
        <v>8427_Arts, spectacles et activités récréatives_1</v>
      </c>
      <c r="B2150" t="str">
        <f>INDEX(PDC!$F$1:$G$40,MATCH('RP2016'!C2150,PDC!F:F,0),MATCH(PDC!$G$1,PDC!$F$1:$G$1,0))</f>
        <v>Arts, spectacles et activités récréatives</v>
      </c>
      <c r="C2150" t="s">
        <v>233</v>
      </c>
      <c r="D2150" t="s">
        <v>173</v>
      </c>
      <c r="E2150" t="s">
        <v>199</v>
      </c>
      <c r="F2150" s="58">
        <v>175.97149620306601</v>
      </c>
      <c r="G2150">
        <f t="shared" si="370"/>
        <v>175.97149620306601</v>
      </c>
      <c r="AC2150" t="str">
        <f t="shared" si="366"/>
        <v>8405_Ouvriers non qualifiés de type industriel_1+2</v>
      </c>
      <c r="AD2150" t="str">
        <f>INDEX(PDC!$I$1:$L$33,MATCH('RP2016'!AF2150,PDC!I:I,0),MATCH(PDC!$K$1,PDC!$I$1:$L$1,0))</f>
        <v>Ouvriers non qualifiés de type industriel</v>
      </c>
      <c r="AE2150" s="77" t="s">
        <v>238</v>
      </c>
      <c r="AF2150" t="s">
        <v>290</v>
      </c>
      <c r="AG2150" t="s">
        <v>127</v>
      </c>
      <c r="AH2150" s="58">
        <v>6395.8435676170302</v>
      </c>
      <c r="AI2150">
        <f t="shared" si="367"/>
        <v>6395.8435676170302</v>
      </c>
      <c r="BE2150" t="str">
        <f t="shared" si="368"/>
        <v>8402_OQ_TP1_SEXE2</v>
      </c>
      <c r="BF2150">
        <v>2</v>
      </c>
      <c r="BG2150" t="s">
        <v>199</v>
      </c>
      <c r="BH2150" t="s">
        <v>321</v>
      </c>
      <c r="BI2150" t="s">
        <v>119</v>
      </c>
      <c r="BJ2150" s="61">
        <v>3473.2703053699001</v>
      </c>
      <c r="BK2150" s="61">
        <f t="shared" si="369"/>
        <v>3473.2703053699001</v>
      </c>
    </row>
    <row r="2151" spans="1:63" x14ac:dyDescent="0.35">
      <c r="A2151" t="str">
        <f t="shared" si="365"/>
        <v>8427_Arts, spectacles et activités récréatives_2</v>
      </c>
      <c r="B2151" t="str">
        <f>INDEX(PDC!$F$1:$G$40,MATCH('RP2016'!C2151,PDC!F:F,0),MATCH(PDC!$G$1,PDC!$F$1:$G$1,0))</f>
        <v>Arts, spectacles et activités récréatives</v>
      </c>
      <c r="C2151" t="s">
        <v>233</v>
      </c>
      <c r="D2151" t="s">
        <v>173</v>
      </c>
      <c r="E2151" t="s">
        <v>200</v>
      </c>
      <c r="F2151" s="58">
        <v>128.077563195089</v>
      </c>
      <c r="G2151">
        <f t="shared" si="370"/>
        <v>128.077563195089</v>
      </c>
      <c r="AC2151" t="str">
        <f t="shared" si="366"/>
        <v>8405_Ouvriers non qualifiés de type artisanal_1+2</v>
      </c>
      <c r="AD2151" t="str">
        <f>INDEX(PDC!$I$1:$L$33,MATCH('RP2016'!AF2151,PDC!I:I,0),MATCH(PDC!$K$1,PDC!$I$1:$L$1,0))</f>
        <v>Ouvriers non qualifiés de type artisanal</v>
      </c>
      <c r="AE2151" s="77" t="s">
        <v>238</v>
      </c>
      <c r="AF2151" t="s">
        <v>291</v>
      </c>
      <c r="AG2151" t="s">
        <v>127</v>
      </c>
      <c r="AH2151" s="58">
        <v>3499.45961151862</v>
      </c>
      <c r="AI2151">
        <f t="shared" si="367"/>
        <v>3499.45961151862</v>
      </c>
      <c r="BE2151" t="str">
        <f t="shared" si="368"/>
        <v>8402_OQ_TP2_SEXE2</v>
      </c>
      <c r="BF2151">
        <v>2</v>
      </c>
      <c r="BG2151" t="s">
        <v>200</v>
      </c>
      <c r="BH2151" t="s">
        <v>321</v>
      </c>
      <c r="BI2151" t="s">
        <v>119</v>
      </c>
      <c r="BJ2151" s="61">
        <v>2951.2748163500601</v>
      </c>
      <c r="BK2151" s="61">
        <f t="shared" si="369"/>
        <v>2951.2748163500601</v>
      </c>
    </row>
    <row r="2152" spans="1:63" x14ac:dyDescent="0.35">
      <c r="A2152" t="str">
        <f t="shared" si="365"/>
        <v>8427_Autres activités de services _1</v>
      </c>
      <c r="B2152" t="str">
        <f>INDEX(PDC!$F$1:$G$40,MATCH('RP2016'!C2152,PDC!F:F,0),MATCH(PDC!$G$1,PDC!$F$1:$G$1,0))</f>
        <v xml:space="preserve">Autres activités de services </v>
      </c>
      <c r="C2152" t="s">
        <v>234</v>
      </c>
      <c r="D2152" t="s">
        <v>173</v>
      </c>
      <c r="E2152" t="s">
        <v>199</v>
      </c>
      <c r="F2152" s="58">
        <v>164.74014163955201</v>
      </c>
      <c r="G2152">
        <f t="shared" si="370"/>
        <v>164.74014163955201</v>
      </c>
      <c r="AC2152" t="str">
        <f t="shared" si="366"/>
        <v>8405_Ouvriers agricoles_1+2</v>
      </c>
      <c r="AD2152" t="str">
        <f>INDEX(PDC!$I$1:$L$33,MATCH('RP2016'!AF2152,PDC!I:I,0),MATCH(PDC!$K$1,PDC!$I$1:$L$1,0))</f>
        <v>Ouvriers agricoles</v>
      </c>
      <c r="AE2152" s="77" t="s">
        <v>238</v>
      </c>
      <c r="AF2152" t="s">
        <v>109</v>
      </c>
      <c r="AG2152" t="s">
        <v>127</v>
      </c>
      <c r="AH2152" s="58">
        <v>797.67251453010499</v>
      </c>
      <c r="AI2152">
        <f t="shared" si="367"/>
        <v>797.67251453010499</v>
      </c>
      <c r="BE2152" t="str">
        <f t="shared" si="368"/>
        <v>8402_RU_TP1_SEXE2</v>
      </c>
      <c r="BF2152">
        <v>2</v>
      </c>
      <c r="BG2152" t="s">
        <v>199</v>
      </c>
      <c r="BH2152" t="s">
        <v>322</v>
      </c>
      <c r="BI2152" t="s">
        <v>119</v>
      </c>
      <c r="BJ2152" s="61">
        <v>620.77070983972305</v>
      </c>
      <c r="BK2152" s="61">
        <f t="shared" si="369"/>
        <v>620.77070983972305</v>
      </c>
    </row>
    <row r="2153" spans="1:63" x14ac:dyDescent="0.35">
      <c r="A2153" t="str">
        <f t="shared" si="365"/>
        <v>8427_Autres activités de services _2</v>
      </c>
      <c r="B2153" t="str">
        <f>INDEX(PDC!$F$1:$G$40,MATCH('RP2016'!C2153,PDC!F:F,0),MATCH(PDC!$G$1,PDC!$F$1:$G$1,0))</f>
        <v xml:space="preserve">Autres activités de services </v>
      </c>
      <c r="C2153" t="s">
        <v>234</v>
      </c>
      <c r="D2153" t="s">
        <v>173</v>
      </c>
      <c r="E2153" t="s">
        <v>200</v>
      </c>
      <c r="F2153" s="58">
        <v>429.154759357957</v>
      </c>
      <c r="G2153">
        <f t="shared" si="370"/>
        <v>429.154759357957</v>
      </c>
      <c r="AC2153" t="str">
        <f t="shared" si="366"/>
        <v>8406_Professions libérales*_1+2</v>
      </c>
      <c r="AD2153" t="str">
        <f>INDEX(PDC!$I$1:$L$33,MATCH('RP2016'!AF2153,PDC!I:I,0),MATCH(PDC!$K$1,PDC!$I$1:$L$1,0))</f>
        <v>Professions libérales*</v>
      </c>
      <c r="AE2153" s="77" t="s">
        <v>238</v>
      </c>
      <c r="AF2153" t="s">
        <v>273</v>
      </c>
      <c r="AG2153" t="s">
        <v>129</v>
      </c>
      <c r="AH2153" s="58">
        <v>107.49057845659399</v>
      </c>
      <c r="AI2153">
        <f t="shared" si="367"/>
        <v>107.49057845659399</v>
      </c>
      <c r="BE2153" t="str">
        <f t="shared" si="368"/>
        <v>8402_RU_TP2_SEXE2</v>
      </c>
      <c r="BF2153">
        <v>2</v>
      </c>
      <c r="BG2153" t="s">
        <v>200</v>
      </c>
      <c r="BH2153" t="s">
        <v>322</v>
      </c>
      <c r="BI2153" t="s">
        <v>119</v>
      </c>
      <c r="BJ2153" s="61">
        <v>598.27274576360799</v>
      </c>
      <c r="BK2153" s="61">
        <f t="shared" si="369"/>
        <v>598.27274576360799</v>
      </c>
    </row>
    <row r="2154" spans="1:63" x14ac:dyDescent="0.35">
      <c r="A2154" t="str">
        <f t="shared" si="365"/>
        <v>8427_Activités des ménages en tant qu'employeurs ; activités indifférenciées des ménages en tant que producteurs de biens et services pour usage propre_1</v>
      </c>
      <c r="B2154" t="str">
        <f>INDEX(PDC!$F$1:$G$40,MATCH('RP2016'!C2154,PDC!F:F,0),MATCH(PDC!$G$1,PDC!$F$1:$G$1,0))</f>
        <v>Activités des ménages en tant qu'employeurs ; activités indifférenciées des ménages en tant que producteurs de biens et services pour usage propre</v>
      </c>
      <c r="C2154" t="s">
        <v>235</v>
      </c>
      <c r="D2154" t="s">
        <v>173</v>
      </c>
      <c r="E2154" t="s">
        <v>199</v>
      </c>
      <c r="F2154" s="58">
        <v>5.8965477503461496</v>
      </c>
      <c r="G2154">
        <f t="shared" si="370"/>
        <v>5.8965477503461496</v>
      </c>
      <c r="AC2154" t="str">
        <f t="shared" si="366"/>
        <v>8406_Cadres de la fonction publique_1+2</v>
      </c>
      <c r="AD2154" t="str">
        <f>INDEX(PDC!$I$1:$L$33,MATCH('RP2016'!AF2154,PDC!I:I,0),MATCH(PDC!$K$1,PDC!$I$1:$L$1,0))</f>
        <v>Cadres de la fonction publique</v>
      </c>
      <c r="AE2154" s="77" t="s">
        <v>238</v>
      </c>
      <c r="AF2154" t="s">
        <v>274</v>
      </c>
      <c r="AG2154" t="s">
        <v>129</v>
      </c>
      <c r="AH2154" s="58">
        <v>202.39322441811501</v>
      </c>
      <c r="AI2154">
        <f t="shared" si="367"/>
        <v>202.39322441811501</v>
      </c>
      <c r="BE2154" t="str">
        <f t="shared" si="368"/>
        <v>8403_AZ_TP1_SEXE2</v>
      </c>
      <c r="BF2154">
        <v>2</v>
      </c>
      <c r="BG2154" t="s">
        <v>199</v>
      </c>
      <c r="BH2154" t="s">
        <v>198</v>
      </c>
      <c r="BI2154" t="s">
        <v>121</v>
      </c>
      <c r="BJ2154" s="61">
        <v>64.892209089246094</v>
      </c>
      <c r="BK2154" s="61">
        <f t="shared" si="369"/>
        <v>64.892209089246094</v>
      </c>
    </row>
    <row r="2155" spans="1:63" x14ac:dyDescent="0.35">
      <c r="A2155" t="str">
        <f t="shared" si="365"/>
        <v>8427_Activités des ménages en tant qu'employeurs ; activités indifférenciées des ménages en tant que producteurs de biens et services pour usage propre_2</v>
      </c>
      <c r="B2155" t="str">
        <f>INDEX(PDC!$F$1:$G$40,MATCH('RP2016'!C2155,PDC!F:F,0),MATCH(PDC!$G$1,PDC!$F$1:$G$1,0))</f>
        <v>Activités des ménages en tant qu'employeurs ; activités indifférenciées des ménages en tant que producteurs de biens et services pour usage propre</v>
      </c>
      <c r="C2155" t="s">
        <v>235</v>
      </c>
      <c r="D2155" t="s">
        <v>173</v>
      </c>
      <c r="E2155" t="s">
        <v>200</v>
      </c>
      <c r="F2155" s="58">
        <v>107.044039027959</v>
      </c>
      <c r="G2155">
        <f t="shared" si="370"/>
        <v>107.044039027959</v>
      </c>
      <c r="AC2155" t="str">
        <f t="shared" si="366"/>
        <v>8406_Professeurs, professions scientifiques_1+2</v>
      </c>
      <c r="AD2155" t="str">
        <f>INDEX(PDC!$I$1:$L$33,MATCH('RP2016'!AF2155,PDC!I:I,0),MATCH(PDC!$K$1,PDC!$I$1:$L$1,0))</f>
        <v>Professeurs, professions scientifiques</v>
      </c>
      <c r="AE2155" s="77" t="s">
        <v>238</v>
      </c>
      <c r="AF2155" t="s">
        <v>275</v>
      </c>
      <c r="AG2155" t="s">
        <v>129</v>
      </c>
      <c r="AH2155" s="58">
        <v>516.92746931435499</v>
      </c>
      <c r="AI2155">
        <f t="shared" si="367"/>
        <v>516.92746931435499</v>
      </c>
      <c r="BE2155" t="str">
        <f t="shared" si="368"/>
        <v>8403_AZ_TP2_SEXE2</v>
      </c>
      <c r="BF2155">
        <v>2</v>
      </c>
      <c r="BG2155" t="s">
        <v>200</v>
      </c>
      <c r="BH2155" t="s">
        <v>198</v>
      </c>
      <c r="BI2155" t="s">
        <v>121</v>
      </c>
      <c r="BJ2155" s="61">
        <v>40.220344139713902</v>
      </c>
      <c r="BK2155" s="61">
        <f t="shared" si="369"/>
        <v>40.220344139713902</v>
      </c>
    </row>
    <row r="2156" spans="1:63" x14ac:dyDescent="0.35">
      <c r="A2156" t="str">
        <f t="shared" si="365"/>
        <v>8428_Agriculture, sylviculture et pêche_1</v>
      </c>
      <c r="B2156" t="str">
        <f>INDEX(PDC!$F$1:$G$40,MATCH('RP2016'!C2156,PDC!F:F,0),MATCH(PDC!$G$1,PDC!$F$1:$G$1,0))</f>
        <v>Agriculture, sylviculture et pêche</v>
      </c>
      <c r="C2156" t="s">
        <v>198</v>
      </c>
      <c r="D2156" t="s">
        <v>175</v>
      </c>
      <c r="E2156" t="s">
        <v>199</v>
      </c>
      <c r="F2156" s="58">
        <v>574.76862263606904</v>
      </c>
      <c r="G2156">
        <f t="shared" si="370"/>
        <v>574.76862263606904</v>
      </c>
      <c r="AC2156" t="str">
        <f t="shared" si="366"/>
        <v>8406_Professions de l'information, des arts et des spectacles_1+2</v>
      </c>
      <c r="AD2156" t="str">
        <f>INDEX(PDC!$I$1:$L$33,MATCH('RP2016'!AF2156,PDC!I:I,0),MATCH(PDC!$K$1,PDC!$I$1:$L$1,0))</f>
        <v>Professions de l'information, des arts et des spectacles</v>
      </c>
      <c r="AE2156" s="77" t="s">
        <v>238</v>
      </c>
      <c r="AF2156" t="s">
        <v>276</v>
      </c>
      <c r="AG2156" t="s">
        <v>129</v>
      </c>
      <c r="AH2156" s="58">
        <v>220.71251745610499</v>
      </c>
      <c r="AI2156">
        <f t="shared" si="367"/>
        <v>220.71251745610499</v>
      </c>
      <c r="BE2156" t="str">
        <f t="shared" si="368"/>
        <v>8403_C1_TP1_SEXE2</v>
      </c>
      <c r="BF2156">
        <v>2</v>
      </c>
      <c r="BG2156" t="s">
        <v>199</v>
      </c>
      <c r="BH2156" t="s">
        <v>314</v>
      </c>
      <c r="BI2156" t="s">
        <v>121</v>
      </c>
      <c r="BJ2156" s="61">
        <v>310.48591329224598</v>
      </c>
      <c r="BK2156" s="61">
        <f t="shared" si="369"/>
        <v>310.48591329224598</v>
      </c>
    </row>
    <row r="2157" spans="1:63" x14ac:dyDescent="0.35">
      <c r="A2157" t="str">
        <f t="shared" si="365"/>
        <v>8428_Agriculture, sylviculture et pêche_2</v>
      </c>
      <c r="B2157" t="str">
        <f>INDEX(PDC!$F$1:$G$40,MATCH('RP2016'!C2157,PDC!F:F,0),MATCH(PDC!$G$1,PDC!$F$1:$G$1,0))</f>
        <v>Agriculture, sylviculture et pêche</v>
      </c>
      <c r="C2157" t="s">
        <v>198</v>
      </c>
      <c r="D2157" t="s">
        <v>175</v>
      </c>
      <c r="E2157" t="s">
        <v>200</v>
      </c>
      <c r="F2157" s="58">
        <v>225.87002699821701</v>
      </c>
      <c r="G2157">
        <f t="shared" si="370"/>
        <v>225.87002699821701</v>
      </c>
      <c r="AC2157" t="str">
        <f t="shared" si="366"/>
        <v>8406_Cadres administratifs et commerciaux d'entreprise_1+2</v>
      </c>
      <c r="AD2157" t="str">
        <f>INDEX(PDC!$I$1:$L$33,MATCH('RP2016'!AF2157,PDC!I:I,0),MATCH(PDC!$K$1,PDC!$I$1:$L$1,0))</f>
        <v>Cadres administratifs et commerciaux d'entreprise</v>
      </c>
      <c r="AE2157" s="77" t="s">
        <v>238</v>
      </c>
      <c r="AF2157" t="s">
        <v>277</v>
      </c>
      <c r="AG2157" t="s">
        <v>129</v>
      </c>
      <c r="AH2157" s="58">
        <v>2917.7514392593298</v>
      </c>
      <c r="AI2157">
        <f t="shared" si="367"/>
        <v>2917.7514392593298</v>
      </c>
      <c r="BE2157" t="str">
        <f t="shared" si="368"/>
        <v>8403_C1_TP2_SEXE2</v>
      </c>
      <c r="BF2157">
        <v>2</v>
      </c>
      <c r="BG2157" t="s">
        <v>200</v>
      </c>
      <c r="BH2157" t="s">
        <v>314</v>
      </c>
      <c r="BI2157" t="s">
        <v>121</v>
      </c>
      <c r="BJ2157" s="61">
        <v>44.640959980006798</v>
      </c>
      <c r="BK2157" s="61">
        <f t="shared" si="369"/>
        <v>44.640959980006798</v>
      </c>
    </row>
    <row r="2158" spans="1:63" x14ac:dyDescent="0.35">
      <c r="A2158" t="str">
        <f t="shared" si="365"/>
        <v>8428_Industries extractives _1</v>
      </c>
      <c r="B2158" t="str">
        <f>INDEX(PDC!$F$1:$G$40,MATCH('RP2016'!C2158,PDC!F:F,0),MATCH(PDC!$G$1,PDC!$F$1:$G$1,0))</f>
        <v xml:space="preserve">Industries extractives </v>
      </c>
      <c r="C2158" t="s">
        <v>201</v>
      </c>
      <c r="D2158" t="s">
        <v>175</v>
      </c>
      <c r="E2158" t="s">
        <v>199</v>
      </c>
      <c r="F2158" s="58">
        <v>96.285623565417893</v>
      </c>
      <c r="G2158">
        <f t="shared" si="370"/>
        <v>96.285623565417893</v>
      </c>
      <c r="AC2158" t="str">
        <f t="shared" si="366"/>
        <v>8406_Ingénieurs et cadres techniques d'entreprise_1+2</v>
      </c>
      <c r="AD2158" t="str">
        <f>INDEX(PDC!$I$1:$L$33,MATCH('RP2016'!AF2158,PDC!I:I,0),MATCH(PDC!$K$1,PDC!$I$1:$L$1,0))</f>
        <v>Ingénieurs et cadres techniques d'entreprise</v>
      </c>
      <c r="AE2158" s="77" t="s">
        <v>238</v>
      </c>
      <c r="AF2158" t="s">
        <v>101</v>
      </c>
      <c r="AG2158" t="s">
        <v>129</v>
      </c>
      <c r="AH2158" s="58">
        <v>3472.57899433189</v>
      </c>
      <c r="AI2158">
        <f t="shared" si="367"/>
        <v>3472.57899433189</v>
      </c>
      <c r="BE2158" t="str">
        <f t="shared" si="368"/>
        <v>8403_C3_TP1_SEXE2</v>
      </c>
      <c r="BF2158">
        <v>2</v>
      </c>
      <c r="BG2158" t="s">
        <v>199</v>
      </c>
      <c r="BH2158" t="s">
        <v>315</v>
      </c>
      <c r="BI2158" t="s">
        <v>121</v>
      </c>
      <c r="BJ2158" s="61">
        <v>18.002269070573899</v>
      </c>
      <c r="BK2158" s="61">
        <f t="shared" si="369"/>
        <v>18.002269070573899</v>
      </c>
    </row>
    <row r="2159" spans="1:63" x14ac:dyDescent="0.35">
      <c r="A2159" t="str">
        <f t="shared" si="365"/>
        <v>8428_Industries extractives _2</v>
      </c>
      <c r="B2159" t="str">
        <f>INDEX(PDC!$F$1:$G$40,MATCH('RP2016'!C2159,PDC!F:F,0),MATCH(PDC!$G$1,PDC!$F$1:$G$1,0))</f>
        <v xml:space="preserve">Industries extractives </v>
      </c>
      <c r="C2159" t="s">
        <v>201</v>
      </c>
      <c r="D2159" t="s">
        <v>175</v>
      </c>
      <c r="E2159" t="s">
        <v>200</v>
      </c>
      <c r="F2159" s="58">
        <v>8.4218825434525506</v>
      </c>
      <c r="G2159">
        <f t="shared" si="370"/>
        <v>8.4218825434525506</v>
      </c>
      <c r="AC2159" t="str">
        <f t="shared" si="366"/>
        <v>8406_Professeurs des écoles, instituteurs et assimilés_1+2</v>
      </c>
      <c r="AD2159" t="str">
        <f>INDEX(PDC!$I$1:$L$33,MATCH('RP2016'!AF2159,PDC!I:I,0),MATCH(PDC!$K$1,PDC!$I$1:$L$1,0))</f>
        <v>Professeurs des écoles, instituteurs et assimilés</v>
      </c>
      <c r="AE2159" s="77" t="s">
        <v>238</v>
      </c>
      <c r="AF2159" t="s">
        <v>103</v>
      </c>
      <c r="AG2159" t="s">
        <v>129</v>
      </c>
      <c r="AH2159" s="58">
        <v>1168.69214822089</v>
      </c>
      <c r="AI2159">
        <f t="shared" si="367"/>
        <v>1168.69214822089</v>
      </c>
      <c r="BE2159" t="str">
        <f t="shared" si="368"/>
        <v>8403_C4_TP1_SEXE2</v>
      </c>
      <c r="BF2159">
        <v>2</v>
      </c>
      <c r="BG2159" t="s">
        <v>199</v>
      </c>
      <c r="BH2159" t="s">
        <v>316</v>
      </c>
      <c r="BI2159" t="s">
        <v>121</v>
      </c>
      <c r="BJ2159" s="83">
        <v>2.96799458076323</v>
      </c>
      <c r="BK2159" s="61" t="str">
        <f t="shared" si="369"/>
        <v>(s)</v>
      </c>
    </row>
    <row r="2160" spans="1:63" x14ac:dyDescent="0.35">
      <c r="A2160" t="str">
        <f t="shared" si="365"/>
        <v>8428_Fabrication de denrées alimentaires, de boissons et de produits à base de tabac_1</v>
      </c>
      <c r="B2160" t="str">
        <f>INDEX(PDC!$F$1:$G$40,MATCH('RP2016'!C2160,PDC!F:F,0),MATCH(PDC!$G$1,PDC!$F$1:$G$1,0))</f>
        <v>Fabrication de denrées alimentaires, de boissons et de produits à base de tabac</v>
      </c>
      <c r="C2160" t="s">
        <v>202</v>
      </c>
      <c r="D2160" t="s">
        <v>175</v>
      </c>
      <c r="E2160" t="s">
        <v>199</v>
      </c>
      <c r="F2160" s="58">
        <v>3180.4175079666302</v>
      </c>
      <c r="G2160">
        <f t="shared" si="370"/>
        <v>3180.4175079666302</v>
      </c>
      <c r="AC2160" t="str">
        <f t="shared" si="366"/>
        <v>8406_Professions intermédiaires de la santé et du travail social_1+2</v>
      </c>
      <c r="AD2160" t="str">
        <f>INDEX(PDC!$I$1:$L$33,MATCH('RP2016'!AF2160,PDC!I:I,0),MATCH(PDC!$K$1,PDC!$I$1:$L$1,0))</f>
        <v>Professions intermédiaires de la santé et du travail social</v>
      </c>
      <c r="AE2160" s="77" t="s">
        <v>238</v>
      </c>
      <c r="AF2160" t="s">
        <v>105</v>
      </c>
      <c r="AG2160" t="s">
        <v>129</v>
      </c>
      <c r="AH2160" s="58">
        <v>2166.8259801044601</v>
      </c>
      <c r="AI2160">
        <f t="shared" si="367"/>
        <v>2166.8259801044601</v>
      </c>
      <c r="BE2160" t="str">
        <f t="shared" si="368"/>
        <v>8403_C5_TP1_SEXE2</v>
      </c>
      <c r="BF2160">
        <v>2</v>
      </c>
      <c r="BG2160" t="s">
        <v>199</v>
      </c>
      <c r="BH2160" t="s">
        <v>317</v>
      </c>
      <c r="BI2160" t="s">
        <v>121</v>
      </c>
      <c r="BJ2160" s="61">
        <v>480.528173166908</v>
      </c>
      <c r="BK2160" s="61">
        <f t="shared" si="369"/>
        <v>480.528173166908</v>
      </c>
    </row>
    <row r="2161" spans="1:63" x14ac:dyDescent="0.35">
      <c r="A2161" t="str">
        <f t="shared" si="365"/>
        <v>8428_Fabrication de denrées alimentaires, de boissons et de produits à base de tabac_2</v>
      </c>
      <c r="B2161" t="str">
        <f>INDEX(PDC!$F$1:$G$40,MATCH('RP2016'!C2161,PDC!F:F,0),MATCH(PDC!$G$1,PDC!$F$1:$G$1,0))</f>
        <v>Fabrication de denrées alimentaires, de boissons et de produits à base de tabac</v>
      </c>
      <c r="C2161" t="s">
        <v>202</v>
      </c>
      <c r="D2161" t="s">
        <v>175</v>
      </c>
      <c r="E2161" t="s">
        <v>200</v>
      </c>
      <c r="F2161" s="58">
        <v>1741.75518196347</v>
      </c>
      <c r="G2161">
        <f t="shared" si="370"/>
        <v>1741.75518196347</v>
      </c>
      <c r="AC2161" t="str">
        <f t="shared" si="366"/>
        <v>8406_Clergé, religieux_1+2</v>
      </c>
      <c r="AD2161" t="str">
        <f>INDEX(PDC!$I$1:$L$33,MATCH('RP2016'!AF2161,PDC!I:I,0),MATCH(PDC!$K$1,PDC!$I$1:$L$1,0))</f>
        <v>Clergé, religieux</v>
      </c>
      <c r="AE2161" s="77" t="s">
        <v>238</v>
      </c>
      <c r="AF2161" t="s">
        <v>292</v>
      </c>
      <c r="AG2161" t="s">
        <v>129</v>
      </c>
      <c r="AH2161" s="58">
        <v>43.7302804515666</v>
      </c>
      <c r="AI2161">
        <f t="shared" si="367"/>
        <v>43.7302804515666</v>
      </c>
      <c r="BE2161" t="str">
        <f t="shared" si="368"/>
        <v>8403_C5_TP2_SEXE2</v>
      </c>
      <c r="BF2161">
        <v>2</v>
      </c>
      <c r="BG2161" t="s">
        <v>200</v>
      </c>
      <c r="BH2161" t="s">
        <v>317</v>
      </c>
      <c r="BI2161" t="s">
        <v>121</v>
      </c>
      <c r="BJ2161" s="61">
        <v>51.140256264553699</v>
      </c>
      <c r="BK2161" s="61">
        <f t="shared" si="369"/>
        <v>51.140256264553699</v>
      </c>
    </row>
    <row r="2162" spans="1:63" x14ac:dyDescent="0.35">
      <c r="A2162" t="str">
        <f t="shared" si="365"/>
        <v>8428_Fabrication de textiles, industries de l'habillement, industrie du cuir et de la chaussure_1</v>
      </c>
      <c r="B2162" t="str">
        <f>INDEX(PDC!$F$1:$G$40,MATCH('RP2016'!C2162,PDC!F:F,0),MATCH(PDC!$G$1,PDC!$F$1:$G$1,0))</f>
        <v>Fabrication de textiles, industries de l'habillement, industrie du cuir et de la chaussure</v>
      </c>
      <c r="C2162" t="s">
        <v>203</v>
      </c>
      <c r="D2162" t="s">
        <v>175</v>
      </c>
      <c r="E2162" t="s">
        <v>199</v>
      </c>
      <c r="F2162" s="58">
        <v>1120.5995417317499</v>
      </c>
      <c r="G2162">
        <f t="shared" si="370"/>
        <v>1120.5995417317499</v>
      </c>
      <c r="AC2162" t="str">
        <f t="shared" si="366"/>
        <v>8406_Professions intermédiaires administratives de la Fonction Publique_1+2</v>
      </c>
      <c r="AD2162" t="str">
        <f>INDEX(PDC!$I$1:$L$33,MATCH('RP2016'!AF2162,PDC!I:I,0),MATCH(PDC!$K$1,PDC!$I$1:$L$1,0))</f>
        <v>Professions intermédiaires administratives de la Fonction Publique</v>
      </c>
      <c r="AE2162" s="77" t="s">
        <v>238</v>
      </c>
      <c r="AF2162" t="s">
        <v>278</v>
      </c>
      <c r="AG2162" t="s">
        <v>129</v>
      </c>
      <c r="AH2162" s="58">
        <v>279.20222288394501</v>
      </c>
      <c r="AI2162">
        <f t="shared" si="367"/>
        <v>279.20222288394501</v>
      </c>
      <c r="BE2162" t="str">
        <f t="shared" si="368"/>
        <v>8403_DE_TP1_SEXE2</v>
      </c>
      <c r="BF2162">
        <v>2</v>
      </c>
      <c r="BG2162" t="s">
        <v>199</v>
      </c>
      <c r="BH2162" t="s">
        <v>318</v>
      </c>
      <c r="BI2162" t="s">
        <v>121</v>
      </c>
      <c r="BJ2162" s="61">
        <v>35.967233555109402</v>
      </c>
      <c r="BK2162" s="61">
        <f t="shared" si="369"/>
        <v>35.967233555109402</v>
      </c>
    </row>
    <row r="2163" spans="1:63" x14ac:dyDescent="0.35">
      <c r="A2163" t="str">
        <f t="shared" si="365"/>
        <v>8428_Fabrication de textiles, industries de l'habillement, industrie du cuir et de la chaussure_2</v>
      </c>
      <c r="B2163" t="str">
        <f>INDEX(PDC!$F$1:$G$40,MATCH('RP2016'!C2163,PDC!F:F,0),MATCH(PDC!$G$1,PDC!$F$1:$G$1,0))</f>
        <v>Fabrication de textiles, industries de l'habillement, industrie du cuir et de la chaussure</v>
      </c>
      <c r="C2163" t="s">
        <v>203</v>
      </c>
      <c r="D2163" t="s">
        <v>175</v>
      </c>
      <c r="E2163" t="s">
        <v>200</v>
      </c>
      <c r="F2163" s="58">
        <v>1856.7418227706601</v>
      </c>
      <c r="G2163">
        <f t="shared" ref="G2163:G2165" si="371">F2163</f>
        <v>1856.7418227706601</v>
      </c>
      <c r="AC2163" t="str">
        <f t="shared" si="366"/>
        <v>8406_Professions intermédiaires administratives et commerciales des entreprises_1+2</v>
      </c>
      <c r="AD2163" t="str">
        <f>INDEX(PDC!$I$1:$L$33,MATCH('RP2016'!AF2163,PDC!I:I,0),MATCH(PDC!$K$1,PDC!$I$1:$L$1,0))</f>
        <v>Professions intermédiaires administratives et commerciales des entreprises</v>
      </c>
      <c r="AE2163" s="77" t="s">
        <v>238</v>
      </c>
      <c r="AF2163" t="s">
        <v>279</v>
      </c>
      <c r="AG2163" t="s">
        <v>129</v>
      </c>
      <c r="AH2163" s="58">
        <v>6675.5483212244098</v>
      </c>
      <c r="AI2163">
        <f t="shared" si="367"/>
        <v>6675.5483212244098</v>
      </c>
      <c r="BE2163" t="str">
        <f t="shared" si="368"/>
        <v>8403_DE_TP2_SEXE2</v>
      </c>
      <c r="BF2163">
        <v>2</v>
      </c>
      <c r="BG2163" t="s">
        <v>200</v>
      </c>
      <c r="BH2163" t="s">
        <v>318</v>
      </c>
      <c r="BI2163" t="s">
        <v>121</v>
      </c>
      <c r="BJ2163" s="61">
        <v>6.5348558327719299</v>
      </c>
      <c r="BK2163" s="61">
        <f t="shared" si="369"/>
        <v>6.5348558327719299</v>
      </c>
    </row>
    <row r="2164" spans="1:63" x14ac:dyDescent="0.35">
      <c r="A2164" t="str">
        <f t="shared" si="365"/>
        <v>8428_Travail du bois, industries du papier et imprimerie _1</v>
      </c>
      <c r="B2164" t="str">
        <f>INDEX(PDC!$F$1:$G$40,MATCH('RP2016'!C2164,PDC!F:F,0),MATCH(PDC!$G$1,PDC!$F$1:$G$1,0))</f>
        <v xml:space="preserve">Travail du bois, industries du papier et imprimerie </v>
      </c>
      <c r="C2164" t="s">
        <v>204</v>
      </c>
      <c r="D2164" t="s">
        <v>175</v>
      </c>
      <c r="E2164" t="s">
        <v>199</v>
      </c>
      <c r="F2164" s="58">
        <v>1384.9691817811399</v>
      </c>
      <c r="G2164">
        <f t="shared" si="371"/>
        <v>1384.9691817811399</v>
      </c>
      <c r="AC2164" t="str">
        <f t="shared" si="366"/>
        <v>8406_Techniciens_1+2</v>
      </c>
      <c r="AD2164" t="str">
        <f>INDEX(PDC!$I$1:$L$33,MATCH('RP2016'!AF2164,PDC!I:I,0),MATCH(PDC!$K$1,PDC!$I$1:$L$1,0))</f>
        <v>Techniciens</v>
      </c>
      <c r="AE2164" s="77" t="s">
        <v>238</v>
      </c>
      <c r="AF2164" t="s">
        <v>280</v>
      </c>
      <c r="AG2164" t="s">
        <v>129</v>
      </c>
      <c r="AH2164" s="58">
        <v>3961.7802605175102</v>
      </c>
      <c r="AI2164">
        <f t="shared" si="367"/>
        <v>3961.7802605175102</v>
      </c>
      <c r="BE2164" t="str">
        <f t="shared" si="368"/>
        <v>8403_FZ_TP1_SEXE2</v>
      </c>
      <c r="BF2164">
        <v>2</v>
      </c>
      <c r="BG2164" t="s">
        <v>199</v>
      </c>
      <c r="BH2164" t="s">
        <v>216</v>
      </c>
      <c r="BI2164" t="s">
        <v>121</v>
      </c>
      <c r="BJ2164" s="61">
        <v>182.08624020553401</v>
      </c>
      <c r="BK2164" s="61">
        <f t="shared" si="369"/>
        <v>182.08624020553401</v>
      </c>
    </row>
    <row r="2165" spans="1:63" x14ac:dyDescent="0.35">
      <c r="A2165" t="str">
        <f t="shared" si="365"/>
        <v>8428_Travail du bois, industries du papier et imprimerie _2</v>
      </c>
      <c r="B2165" t="str">
        <f>INDEX(PDC!$F$1:$G$40,MATCH('RP2016'!C2165,PDC!F:F,0),MATCH(PDC!$G$1,PDC!$F$1:$G$1,0))</f>
        <v xml:space="preserve">Travail du bois, industries du papier et imprimerie </v>
      </c>
      <c r="C2165" t="s">
        <v>204</v>
      </c>
      <c r="D2165" t="s">
        <v>175</v>
      </c>
      <c r="E2165" t="s">
        <v>200</v>
      </c>
      <c r="F2165" s="58">
        <v>544.08528018319305</v>
      </c>
      <c r="G2165">
        <f t="shared" si="371"/>
        <v>544.08528018319305</v>
      </c>
      <c r="AC2165" t="str">
        <f t="shared" si="366"/>
        <v>8406_Contremaîtres, agents de maîtrise_1+2</v>
      </c>
      <c r="AD2165" t="str">
        <f>INDEX(PDC!$I$1:$L$33,MATCH('RP2016'!AF2165,PDC!I:I,0),MATCH(PDC!$K$1,PDC!$I$1:$L$1,0))</f>
        <v>Contremaîtres, agents de maîtrise</v>
      </c>
      <c r="AE2165" s="77" t="s">
        <v>238</v>
      </c>
      <c r="AF2165" t="s">
        <v>281</v>
      </c>
      <c r="AG2165" t="s">
        <v>129</v>
      </c>
      <c r="AH2165" s="58">
        <v>1902.50393516638</v>
      </c>
      <c r="AI2165">
        <f t="shared" si="367"/>
        <v>1902.50393516638</v>
      </c>
      <c r="BE2165" t="str">
        <f t="shared" si="368"/>
        <v>8403_FZ_TP2_SEXE2</v>
      </c>
      <c r="BF2165">
        <v>2</v>
      </c>
      <c r="BG2165" t="s">
        <v>200</v>
      </c>
      <c r="BH2165" t="s">
        <v>216</v>
      </c>
      <c r="BI2165" t="s">
        <v>121</v>
      </c>
      <c r="BJ2165" s="61">
        <v>75.285834979820393</v>
      </c>
      <c r="BK2165" s="61">
        <f t="shared" si="369"/>
        <v>75.285834979820393</v>
      </c>
    </row>
    <row r="2166" spans="1:63" x14ac:dyDescent="0.35">
      <c r="A2166" t="str">
        <f t="shared" si="365"/>
        <v>8428_Cokéfaction et raffinage_1</v>
      </c>
      <c r="B2166" t="str">
        <f>INDEX(PDC!$F$1:$G$40,MATCH('RP2016'!C2166,PDC!F:F,0),MATCH(PDC!$G$1,PDC!$F$1:$G$1,0))</f>
        <v>Cokéfaction et raffinage</v>
      </c>
      <c r="C2166" t="s">
        <v>236</v>
      </c>
      <c r="D2166" t="s">
        <v>175</v>
      </c>
      <c r="E2166" t="s">
        <v>199</v>
      </c>
      <c r="F2166" s="58">
        <v>2.9006305541042701</v>
      </c>
      <c r="G2166" s="58" t="s">
        <v>242</v>
      </c>
      <c r="H2166" s="58"/>
      <c r="I2166" s="58"/>
      <c r="J2166" s="58"/>
      <c r="AC2166" t="str">
        <f t="shared" si="366"/>
        <v>8406_Employés civils et agents de service de la Fonction Publique_1+2</v>
      </c>
      <c r="AD2166" t="str">
        <f>INDEX(PDC!$I$1:$L$33,MATCH('RP2016'!AF2166,PDC!I:I,0),MATCH(PDC!$K$1,PDC!$I$1:$L$1,0))</f>
        <v>Employés civils et agents de service de la Fonction Publique</v>
      </c>
      <c r="AE2166" s="77" t="s">
        <v>238</v>
      </c>
      <c r="AF2166" t="s">
        <v>282</v>
      </c>
      <c r="AG2166" t="s">
        <v>129</v>
      </c>
      <c r="AH2166" s="58">
        <v>3490.4831078105899</v>
      </c>
      <c r="AI2166">
        <f t="shared" si="367"/>
        <v>3490.4831078105899</v>
      </c>
      <c r="BE2166" t="str">
        <f t="shared" si="368"/>
        <v>8403_GZ_TP1_SEXE2</v>
      </c>
      <c r="BF2166">
        <v>2</v>
      </c>
      <c r="BG2166" t="s">
        <v>199</v>
      </c>
      <c r="BH2166" t="s">
        <v>217</v>
      </c>
      <c r="BI2166" t="s">
        <v>121</v>
      </c>
      <c r="BJ2166" s="61">
        <v>1245.5464591213199</v>
      </c>
      <c r="BK2166" s="61">
        <f t="shared" si="369"/>
        <v>1245.5464591213199</v>
      </c>
    </row>
    <row r="2167" spans="1:63" x14ac:dyDescent="0.35">
      <c r="A2167" t="str">
        <f t="shared" si="365"/>
        <v>8428_Industrie chimique_1</v>
      </c>
      <c r="B2167" t="str">
        <f>INDEX(PDC!$F$1:$G$40,MATCH('RP2016'!C2167,PDC!F:F,0),MATCH(PDC!$G$1,PDC!$F$1:$G$1,0))</f>
        <v>Industrie chimique</v>
      </c>
      <c r="C2167" t="s">
        <v>205</v>
      </c>
      <c r="D2167" t="s">
        <v>175</v>
      </c>
      <c r="E2167" t="s">
        <v>199</v>
      </c>
      <c r="F2167" s="58">
        <v>1072.86886646783</v>
      </c>
      <c r="G2167">
        <f t="shared" ref="G2167:G2198" si="372">F2167</f>
        <v>1072.86886646783</v>
      </c>
      <c r="AC2167" t="str">
        <f t="shared" si="366"/>
        <v>8406_Policiers et militaires_1+2</v>
      </c>
      <c r="AD2167" t="str">
        <f>INDEX(PDC!$I$1:$L$33,MATCH('RP2016'!AF2167,PDC!I:I,0),MATCH(PDC!$K$1,PDC!$I$1:$L$1,0))</f>
        <v>Policiers et militaires</v>
      </c>
      <c r="AE2167" s="77" t="s">
        <v>238</v>
      </c>
      <c r="AF2167" t="s">
        <v>283</v>
      </c>
      <c r="AG2167" t="s">
        <v>129</v>
      </c>
      <c r="AH2167" s="58">
        <v>546.04568210481796</v>
      </c>
      <c r="AI2167">
        <f t="shared" si="367"/>
        <v>546.04568210481796</v>
      </c>
      <c r="BE2167" t="str">
        <f t="shared" si="368"/>
        <v>8403_GZ_TP2_SEXE2</v>
      </c>
      <c r="BF2167">
        <v>2</v>
      </c>
      <c r="BG2167" t="s">
        <v>200</v>
      </c>
      <c r="BH2167" t="s">
        <v>217</v>
      </c>
      <c r="BI2167" t="s">
        <v>121</v>
      </c>
      <c r="BJ2167" s="61">
        <v>509.131426413702</v>
      </c>
      <c r="BK2167" s="61">
        <f t="shared" si="369"/>
        <v>509.131426413702</v>
      </c>
    </row>
    <row r="2168" spans="1:63" x14ac:dyDescent="0.35">
      <c r="A2168" t="str">
        <f t="shared" si="365"/>
        <v>8428_Industrie chimique_2</v>
      </c>
      <c r="B2168" t="str">
        <f>INDEX(PDC!$F$1:$G$40,MATCH('RP2016'!C2168,PDC!F:F,0),MATCH(PDC!$G$1,PDC!$F$1:$G$1,0))</f>
        <v>Industrie chimique</v>
      </c>
      <c r="C2168" t="s">
        <v>205</v>
      </c>
      <c r="D2168" t="s">
        <v>175</v>
      </c>
      <c r="E2168" t="s">
        <v>200</v>
      </c>
      <c r="F2168" s="58">
        <v>202.05057166722901</v>
      </c>
      <c r="G2168">
        <f t="shared" si="372"/>
        <v>202.05057166722901</v>
      </c>
      <c r="AC2168" t="str">
        <f t="shared" si="366"/>
        <v>8406_Employés administratifs d'entreprise_1+2</v>
      </c>
      <c r="AD2168" t="str">
        <f>INDEX(PDC!$I$1:$L$33,MATCH('RP2016'!AF2168,PDC!I:I,0),MATCH(PDC!$K$1,PDC!$I$1:$L$1,0))</f>
        <v>Employés administratifs d'entreprise</v>
      </c>
      <c r="AE2168" s="77" t="s">
        <v>238</v>
      </c>
      <c r="AF2168" t="s">
        <v>284</v>
      </c>
      <c r="AG2168" t="s">
        <v>129</v>
      </c>
      <c r="AH2168" s="58">
        <v>4314.9257600292904</v>
      </c>
      <c r="AI2168">
        <f t="shared" si="367"/>
        <v>4314.9257600292904</v>
      </c>
      <c r="BE2168" t="str">
        <f t="shared" si="368"/>
        <v>8403_HZ_TP1_SEXE2</v>
      </c>
      <c r="BF2168">
        <v>2</v>
      </c>
      <c r="BG2168" t="s">
        <v>199</v>
      </c>
      <c r="BH2168" t="s">
        <v>218</v>
      </c>
      <c r="BI2168" t="s">
        <v>121</v>
      </c>
      <c r="BJ2168" s="61">
        <v>196.118329202529</v>
      </c>
      <c r="BK2168" s="61">
        <f t="shared" si="369"/>
        <v>196.118329202529</v>
      </c>
    </row>
    <row r="2169" spans="1:63" x14ac:dyDescent="0.35">
      <c r="A2169" t="str">
        <f t="shared" si="365"/>
        <v>8428_Industrie pharmaceutique_1</v>
      </c>
      <c r="B2169" t="str">
        <f>INDEX(PDC!$F$1:$G$40,MATCH('RP2016'!C2169,PDC!F:F,0),MATCH(PDC!$G$1,PDC!$F$1:$G$1,0))</f>
        <v>Industrie pharmaceutique</v>
      </c>
      <c r="C2169" t="s">
        <v>206</v>
      </c>
      <c r="D2169" t="s">
        <v>175</v>
      </c>
      <c r="E2169" t="s">
        <v>199</v>
      </c>
      <c r="F2169" s="58">
        <v>49.125762016329197</v>
      </c>
      <c r="G2169">
        <f t="shared" si="372"/>
        <v>49.125762016329197</v>
      </c>
      <c r="AC2169" t="str">
        <f t="shared" si="366"/>
        <v>8406_Employés de commerce_1+2</v>
      </c>
      <c r="AD2169" t="str">
        <f>INDEX(PDC!$I$1:$L$33,MATCH('RP2016'!AF2169,PDC!I:I,0),MATCH(PDC!$K$1,PDC!$I$1:$L$1,0))</f>
        <v>Employés de commerce</v>
      </c>
      <c r="AE2169" s="77" t="s">
        <v>238</v>
      </c>
      <c r="AF2169" t="s">
        <v>285</v>
      </c>
      <c r="AG2169" t="s">
        <v>129</v>
      </c>
      <c r="AH2169" s="58">
        <v>3967.6942045771402</v>
      </c>
      <c r="AI2169">
        <f t="shared" si="367"/>
        <v>3967.6942045771402</v>
      </c>
      <c r="BE2169" t="str">
        <f t="shared" si="368"/>
        <v>8403_HZ_TP2_SEXE2</v>
      </c>
      <c r="BF2169">
        <v>2</v>
      </c>
      <c r="BG2169" t="s">
        <v>200</v>
      </c>
      <c r="BH2169" t="s">
        <v>218</v>
      </c>
      <c r="BI2169" t="s">
        <v>121</v>
      </c>
      <c r="BJ2169" s="61">
        <v>45.2622070872291</v>
      </c>
      <c r="BK2169" s="61">
        <f t="shared" si="369"/>
        <v>45.2622070872291</v>
      </c>
    </row>
    <row r="2170" spans="1:63" x14ac:dyDescent="0.35">
      <c r="A2170" t="str">
        <f t="shared" si="365"/>
        <v>8428_Industrie pharmaceutique_2</v>
      </c>
      <c r="B2170" t="str">
        <f>INDEX(PDC!$F$1:$G$40,MATCH('RP2016'!C2170,PDC!F:F,0),MATCH(PDC!$G$1,PDC!$F$1:$G$1,0))</f>
        <v>Industrie pharmaceutique</v>
      </c>
      <c r="C2170" t="s">
        <v>206</v>
      </c>
      <c r="D2170" t="s">
        <v>175</v>
      </c>
      <c r="E2170" t="s">
        <v>200</v>
      </c>
      <c r="F2170" s="58">
        <v>54.150889192728997</v>
      </c>
      <c r="G2170">
        <f t="shared" si="372"/>
        <v>54.150889192728997</v>
      </c>
      <c r="AC2170" t="str">
        <f t="shared" si="366"/>
        <v>8406_Personnels des services directs aux particuliers_1+2</v>
      </c>
      <c r="AD2170" t="str">
        <f>INDEX(PDC!$I$1:$L$33,MATCH('RP2016'!AF2170,PDC!I:I,0),MATCH(PDC!$K$1,PDC!$I$1:$L$1,0))</f>
        <v>Personnels des services directs aux particuliers</v>
      </c>
      <c r="AE2170" s="77" t="s">
        <v>238</v>
      </c>
      <c r="AF2170" t="s">
        <v>286</v>
      </c>
      <c r="AG2170" t="s">
        <v>129</v>
      </c>
      <c r="AH2170" s="58">
        <v>5033.29964022066</v>
      </c>
      <c r="AI2170">
        <f t="shared" si="367"/>
        <v>5033.29964022066</v>
      </c>
      <c r="BE2170" t="str">
        <f t="shared" si="368"/>
        <v>8403_IZ_TP1_SEXE2</v>
      </c>
      <c r="BF2170">
        <v>2</v>
      </c>
      <c r="BG2170" t="s">
        <v>199</v>
      </c>
      <c r="BH2170" t="s">
        <v>219</v>
      </c>
      <c r="BI2170" t="s">
        <v>121</v>
      </c>
      <c r="BJ2170" s="61">
        <v>268.83292096536701</v>
      </c>
      <c r="BK2170" s="61">
        <f t="shared" si="369"/>
        <v>268.83292096536701</v>
      </c>
    </row>
    <row r="2171" spans="1:63" x14ac:dyDescent="0.35">
      <c r="A2171" t="str">
        <f t="shared" si="365"/>
        <v>8428_Fabrication de produits en caoutchouc et en plastique ainsi que d'autres produits minéraux non métalliques_1</v>
      </c>
      <c r="B2171" t="str">
        <f>INDEX(PDC!$F$1:$G$40,MATCH('RP2016'!C2171,PDC!F:F,0),MATCH(PDC!$G$1,PDC!$F$1:$G$1,0))</f>
        <v>Fabrication de produits en caoutchouc et en plastique ainsi que d'autres produits minéraux non métalliques</v>
      </c>
      <c r="C2171" t="s">
        <v>207</v>
      </c>
      <c r="D2171" t="s">
        <v>175</v>
      </c>
      <c r="E2171" t="s">
        <v>199</v>
      </c>
      <c r="F2171" s="58">
        <v>2271.7260730467901</v>
      </c>
      <c r="G2171">
        <f t="shared" si="372"/>
        <v>2271.7260730467901</v>
      </c>
      <c r="AC2171" t="str">
        <f t="shared" si="366"/>
        <v>8406_Ouvriers qualifiés de type industriel_1+2</v>
      </c>
      <c r="AD2171" t="str">
        <f>INDEX(PDC!$I$1:$L$33,MATCH('RP2016'!AF2171,PDC!I:I,0),MATCH(PDC!$K$1,PDC!$I$1:$L$1,0))</f>
        <v>Ouvriers qualifiés de type industriel</v>
      </c>
      <c r="AE2171" s="77" t="s">
        <v>238</v>
      </c>
      <c r="AF2171" t="s">
        <v>287</v>
      </c>
      <c r="AG2171" t="s">
        <v>129</v>
      </c>
      <c r="AH2171" s="58">
        <v>3752.7858576763001</v>
      </c>
      <c r="AI2171">
        <f t="shared" si="367"/>
        <v>3752.7858576763001</v>
      </c>
      <c r="BE2171" t="str">
        <f t="shared" si="368"/>
        <v>8403_IZ_TP2_SEXE2</v>
      </c>
      <c r="BF2171">
        <v>2</v>
      </c>
      <c r="BG2171" t="s">
        <v>200</v>
      </c>
      <c r="BH2171" t="s">
        <v>219</v>
      </c>
      <c r="BI2171" t="s">
        <v>121</v>
      </c>
      <c r="BJ2171" s="61">
        <v>184.81888971265701</v>
      </c>
      <c r="BK2171" s="61">
        <f t="shared" si="369"/>
        <v>184.81888971265701</v>
      </c>
    </row>
    <row r="2172" spans="1:63" x14ac:dyDescent="0.35">
      <c r="A2172" t="str">
        <f t="shared" si="365"/>
        <v>8428_Fabrication de produits en caoutchouc et en plastique ainsi que d'autres produits minéraux non métalliques_2</v>
      </c>
      <c r="B2172" t="str">
        <f>INDEX(PDC!$F$1:$G$40,MATCH('RP2016'!C2172,PDC!F:F,0),MATCH(PDC!$G$1,PDC!$F$1:$G$1,0))</f>
        <v>Fabrication de produits en caoutchouc et en plastique ainsi que d'autres produits minéraux non métalliques</v>
      </c>
      <c r="C2172" t="s">
        <v>207</v>
      </c>
      <c r="D2172" t="s">
        <v>175</v>
      </c>
      <c r="E2172" t="s">
        <v>200</v>
      </c>
      <c r="F2172" s="58">
        <v>635.33771704466903</v>
      </c>
      <c r="G2172">
        <f t="shared" si="372"/>
        <v>635.33771704466903</v>
      </c>
      <c r="AC2172" t="str">
        <f t="shared" si="366"/>
        <v>8406_Ouvriers qualifiés de type artisanal_1+2</v>
      </c>
      <c r="AD2172" t="str">
        <f>INDEX(PDC!$I$1:$L$33,MATCH('RP2016'!AF2172,PDC!I:I,0),MATCH(PDC!$K$1,PDC!$I$1:$L$1,0))</f>
        <v>Ouvriers qualifiés de type artisanal</v>
      </c>
      <c r="AE2172" s="77" t="s">
        <v>238</v>
      </c>
      <c r="AF2172" t="s">
        <v>107</v>
      </c>
      <c r="AG2172" t="s">
        <v>129</v>
      </c>
      <c r="AH2172" s="58">
        <v>3099.7546889355499</v>
      </c>
      <c r="AI2172">
        <f t="shared" si="367"/>
        <v>3099.7546889355499</v>
      </c>
      <c r="BE2172" t="str">
        <f t="shared" si="368"/>
        <v>8403_JZ_TP1_SEXE2</v>
      </c>
      <c r="BF2172">
        <v>2</v>
      </c>
      <c r="BG2172" t="s">
        <v>199</v>
      </c>
      <c r="BH2172" t="s">
        <v>319</v>
      </c>
      <c r="BI2172" t="s">
        <v>121</v>
      </c>
      <c r="BJ2172" s="61">
        <v>71.2201987059928</v>
      </c>
      <c r="BK2172" s="61">
        <f t="shared" si="369"/>
        <v>71.2201987059928</v>
      </c>
    </row>
    <row r="2173" spans="1:63" x14ac:dyDescent="0.35">
      <c r="A2173" t="str">
        <f t="shared" si="365"/>
        <v>8428_Métallurgie et fabrication de produits métalliques à l'exception des machines et des équipements_1</v>
      </c>
      <c r="B2173" t="str">
        <f>INDEX(PDC!$F$1:$G$40,MATCH('RP2016'!C2173,PDC!F:F,0),MATCH(PDC!$G$1,PDC!$F$1:$G$1,0))</f>
        <v>Métallurgie et fabrication de produits métalliques à l'exception des machines et des équipements</v>
      </c>
      <c r="C2173" t="s">
        <v>208</v>
      </c>
      <c r="D2173" t="s">
        <v>175</v>
      </c>
      <c r="E2173" t="s">
        <v>199</v>
      </c>
      <c r="F2173" s="58">
        <v>5974.6042713398901</v>
      </c>
      <c r="G2173">
        <f t="shared" si="372"/>
        <v>5974.6042713398901</v>
      </c>
      <c r="AC2173" t="str">
        <f t="shared" si="366"/>
        <v>8406_Chauffeurs_1+2</v>
      </c>
      <c r="AD2173" t="str">
        <f>INDEX(PDC!$I$1:$L$33,MATCH('RP2016'!AF2173,PDC!I:I,0),MATCH(PDC!$K$1,PDC!$I$1:$L$1,0))</f>
        <v>Chauffeurs</v>
      </c>
      <c r="AE2173" s="77" t="s">
        <v>238</v>
      </c>
      <c r="AF2173" t="s">
        <v>288</v>
      </c>
      <c r="AG2173" t="s">
        <v>129</v>
      </c>
      <c r="AH2173" s="58">
        <v>2285.4630266238701</v>
      </c>
      <c r="AI2173">
        <f t="shared" si="367"/>
        <v>2285.4630266238701</v>
      </c>
      <c r="BE2173" t="str">
        <f t="shared" si="368"/>
        <v>8403_JZ_TP2_SEXE2</v>
      </c>
      <c r="BF2173">
        <v>2</v>
      </c>
      <c r="BG2173" t="s">
        <v>200</v>
      </c>
      <c r="BH2173" t="s">
        <v>319</v>
      </c>
      <c r="BI2173" t="s">
        <v>121</v>
      </c>
      <c r="BJ2173" s="61">
        <v>39.136759450559502</v>
      </c>
      <c r="BK2173" s="61">
        <f t="shared" si="369"/>
        <v>39.136759450559502</v>
      </c>
    </row>
    <row r="2174" spans="1:63" x14ac:dyDescent="0.35">
      <c r="A2174" t="str">
        <f t="shared" si="365"/>
        <v>8428_Métallurgie et fabrication de produits métalliques à l'exception des machines et des équipements_2</v>
      </c>
      <c r="B2174" t="str">
        <f>INDEX(PDC!$F$1:$G$40,MATCH('RP2016'!C2174,PDC!F:F,0),MATCH(PDC!$G$1,PDC!$F$1:$G$1,0))</f>
        <v>Métallurgie et fabrication de produits métalliques à l'exception des machines et des équipements</v>
      </c>
      <c r="C2174" t="s">
        <v>208</v>
      </c>
      <c r="D2174" t="s">
        <v>175</v>
      </c>
      <c r="E2174" t="s">
        <v>200</v>
      </c>
      <c r="F2174" s="58">
        <v>1124.5774673835799</v>
      </c>
      <c r="G2174">
        <f t="shared" si="372"/>
        <v>1124.5774673835799</v>
      </c>
      <c r="AC2174" t="str">
        <f t="shared" si="366"/>
        <v>8406_Ouvriers qualifiés de la manutention, du magasinage et du transport_1+2</v>
      </c>
      <c r="AD2174" t="str">
        <f>INDEX(PDC!$I$1:$L$33,MATCH('RP2016'!AF2174,PDC!I:I,0),MATCH(PDC!$K$1,PDC!$I$1:$L$1,0))</f>
        <v>Ouvriers qualifiés de la manutention, du magasinage et du transport</v>
      </c>
      <c r="AE2174" s="77" t="s">
        <v>238</v>
      </c>
      <c r="AF2174" t="s">
        <v>289</v>
      </c>
      <c r="AG2174" t="s">
        <v>129</v>
      </c>
      <c r="AH2174" s="58">
        <v>2681.6283875240301</v>
      </c>
      <c r="AI2174">
        <f t="shared" si="367"/>
        <v>2681.6283875240301</v>
      </c>
      <c r="BE2174" t="str">
        <f t="shared" si="368"/>
        <v>8403_KZ_TP1_SEXE2</v>
      </c>
      <c r="BF2174">
        <v>2</v>
      </c>
      <c r="BG2174" t="s">
        <v>199</v>
      </c>
      <c r="BH2174" t="s">
        <v>223</v>
      </c>
      <c r="BI2174" t="s">
        <v>121</v>
      </c>
      <c r="BJ2174" s="61">
        <v>370.07552952515402</v>
      </c>
      <c r="BK2174" s="61">
        <f t="shared" si="369"/>
        <v>370.07552952515402</v>
      </c>
    </row>
    <row r="2175" spans="1:63" x14ac:dyDescent="0.35">
      <c r="A2175" t="str">
        <f t="shared" si="365"/>
        <v>8428_Fabrication de produits informatiques, électroniques et optiques_1</v>
      </c>
      <c r="B2175" t="str">
        <f>INDEX(PDC!$F$1:$G$40,MATCH('RP2016'!C2175,PDC!F:F,0),MATCH(PDC!$G$1,PDC!$F$1:$G$1,0))</f>
        <v>Fabrication de produits informatiques, électroniques et optiques</v>
      </c>
      <c r="C2175" t="s">
        <v>209</v>
      </c>
      <c r="D2175" t="s">
        <v>175</v>
      </c>
      <c r="E2175" t="s">
        <v>199</v>
      </c>
      <c r="F2175" s="58">
        <v>1046.39295238159</v>
      </c>
      <c r="G2175">
        <f t="shared" si="372"/>
        <v>1046.39295238159</v>
      </c>
      <c r="AC2175" t="str">
        <f t="shared" si="366"/>
        <v>8406_Ouvriers non qualifiés de type industriel_1+2</v>
      </c>
      <c r="AD2175" t="str">
        <f>INDEX(PDC!$I$1:$L$33,MATCH('RP2016'!AF2175,PDC!I:I,0),MATCH(PDC!$K$1,PDC!$I$1:$L$1,0))</f>
        <v>Ouvriers non qualifiés de type industriel</v>
      </c>
      <c r="AE2175" s="77" t="s">
        <v>238</v>
      </c>
      <c r="AF2175" t="s">
        <v>290</v>
      </c>
      <c r="AG2175" t="s">
        <v>129</v>
      </c>
      <c r="AH2175" s="58">
        <v>6482.8295240702</v>
      </c>
      <c r="AI2175">
        <f t="shared" si="367"/>
        <v>6482.8295240702</v>
      </c>
      <c r="BE2175" t="str">
        <f t="shared" si="368"/>
        <v>8403_KZ_TP2_SEXE2</v>
      </c>
      <c r="BF2175">
        <v>2</v>
      </c>
      <c r="BG2175" t="s">
        <v>200</v>
      </c>
      <c r="BH2175" t="s">
        <v>223</v>
      </c>
      <c r="BI2175" t="s">
        <v>121</v>
      </c>
      <c r="BJ2175" s="61">
        <v>59.383523653386902</v>
      </c>
      <c r="BK2175" s="61">
        <f t="shared" si="369"/>
        <v>59.383523653386902</v>
      </c>
    </row>
    <row r="2176" spans="1:63" x14ac:dyDescent="0.35">
      <c r="A2176" t="str">
        <f t="shared" si="365"/>
        <v>8428_Fabrication de produits informatiques, électroniques et optiques_2</v>
      </c>
      <c r="B2176" t="str">
        <f>INDEX(PDC!$F$1:$G$40,MATCH('RP2016'!C2176,PDC!F:F,0),MATCH(PDC!$G$1,PDC!$F$1:$G$1,0))</f>
        <v>Fabrication de produits informatiques, électroniques et optiques</v>
      </c>
      <c r="C2176" t="s">
        <v>209</v>
      </c>
      <c r="D2176" t="s">
        <v>175</v>
      </c>
      <c r="E2176" t="s">
        <v>200</v>
      </c>
      <c r="F2176" s="58">
        <v>393.33310766013602</v>
      </c>
      <c r="G2176">
        <f t="shared" si="372"/>
        <v>393.33310766013602</v>
      </c>
      <c r="AC2176" t="str">
        <f t="shared" si="366"/>
        <v>8406_Ouvriers non qualifiés de type artisanal_1+2</v>
      </c>
      <c r="AD2176" t="str">
        <f>INDEX(PDC!$I$1:$L$33,MATCH('RP2016'!AF2176,PDC!I:I,0),MATCH(PDC!$K$1,PDC!$I$1:$L$1,0))</f>
        <v>Ouvriers non qualifiés de type artisanal</v>
      </c>
      <c r="AE2176" s="77" t="s">
        <v>238</v>
      </c>
      <c r="AF2176" t="s">
        <v>291</v>
      </c>
      <c r="AG2176" t="s">
        <v>129</v>
      </c>
      <c r="AH2176" s="58">
        <v>2730.4079889128002</v>
      </c>
      <c r="AI2176">
        <f t="shared" si="367"/>
        <v>2730.4079889128002</v>
      </c>
      <c r="BE2176" t="str">
        <f t="shared" si="368"/>
        <v>8403_LZ_TP1_SEXE2</v>
      </c>
      <c r="BF2176">
        <v>2</v>
      </c>
      <c r="BG2176" t="s">
        <v>199</v>
      </c>
      <c r="BH2176" t="s">
        <v>224</v>
      </c>
      <c r="BI2176" t="s">
        <v>121</v>
      </c>
      <c r="BJ2176" s="61">
        <v>66.858131088923798</v>
      </c>
      <c r="BK2176" s="61">
        <f t="shared" si="369"/>
        <v>66.858131088923798</v>
      </c>
    </row>
    <row r="2177" spans="1:63" x14ac:dyDescent="0.35">
      <c r="A2177" t="str">
        <f t="shared" si="365"/>
        <v>8428_Fabrication d'équipements électriques_1</v>
      </c>
      <c r="B2177" t="str">
        <f>INDEX(PDC!$F$1:$G$40,MATCH('RP2016'!C2177,PDC!F:F,0),MATCH(PDC!$G$1,PDC!$F$1:$G$1,0))</f>
        <v>Fabrication d'équipements électriques</v>
      </c>
      <c r="C2177" t="s">
        <v>210</v>
      </c>
      <c r="D2177" t="s">
        <v>175</v>
      </c>
      <c r="E2177" t="s">
        <v>199</v>
      </c>
      <c r="F2177" s="58">
        <v>672.466490996689</v>
      </c>
      <c r="G2177">
        <f t="shared" si="372"/>
        <v>672.466490996689</v>
      </c>
      <c r="AC2177" t="str">
        <f t="shared" si="366"/>
        <v>8406_Ouvriers agricoles_1+2</v>
      </c>
      <c r="AD2177" t="str">
        <f>INDEX(PDC!$I$1:$L$33,MATCH('RP2016'!AF2177,PDC!I:I,0),MATCH(PDC!$K$1,PDC!$I$1:$L$1,0))</f>
        <v>Ouvriers agricoles</v>
      </c>
      <c r="AE2177" s="77" t="s">
        <v>238</v>
      </c>
      <c r="AF2177" t="s">
        <v>109</v>
      </c>
      <c r="AG2177" t="s">
        <v>129</v>
      </c>
      <c r="AH2177" s="58">
        <v>219.427130958985</v>
      </c>
      <c r="AI2177">
        <f t="shared" si="367"/>
        <v>219.427130958985</v>
      </c>
      <c r="BE2177" t="str">
        <f t="shared" si="368"/>
        <v>8403_LZ_TP2_SEXE2</v>
      </c>
      <c r="BF2177">
        <v>2</v>
      </c>
      <c r="BG2177" t="s">
        <v>200</v>
      </c>
      <c r="BH2177" t="s">
        <v>224</v>
      </c>
      <c r="BI2177" t="s">
        <v>121</v>
      </c>
      <c r="BJ2177" s="61">
        <v>39.286477866680102</v>
      </c>
      <c r="BK2177" s="61">
        <f t="shared" si="369"/>
        <v>39.286477866680102</v>
      </c>
    </row>
    <row r="2178" spans="1:63" x14ac:dyDescent="0.35">
      <c r="A2178" t="str">
        <f t="shared" si="365"/>
        <v>8428_Fabrication d'équipements électriques_2</v>
      </c>
      <c r="B2178" t="str">
        <f>INDEX(PDC!$F$1:$G$40,MATCH('RP2016'!C2178,PDC!F:F,0),MATCH(PDC!$G$1,PDC!$F$1:$G$1,0))</f>
        <v>Fabrication d'équipements électriques</v>
      </c>
      <c r="C2178" t="s">
        <v>210</v>
      </c>
      <c r="D2178" t="s">
        <v>175</v>
      </c>
      <c r="E2178" t="s">
        <v>200</v>
      </c>
      <c r="F2178" s="58">
        <v>377.52063653819403</v>
      </c>
      <c r="G2178">
        <f t="shared" si="372"/>
        <v>377.52063653819403</v>
      </c>
      <c r="AC2178" t="str">
        <f t="shared" si="366"/>
        <v>8407_Professions libérales*_1+2</v>
      </c>
      <c r="AD2178" t="str">
        <f>INDEX(PDC!$I$1:$L$33,MATCH('RP2016'!AF2178,PDC!I:I,0),MATCH(PDC!$K$1,PDC!$I$1:$L$1,0))</f>
        <v>Professions libérales*</v>
      </c>
      <c r="AE2178" s="77" t="s">
        <v>238</v>
      </c>
      <c r="AF2178" t="s">
        <v>273</v>
      </c>
      <c r="AG2178" t="s">
        <v>131</v>
      </c>
      <c r="AH2178" s="58">
        <v>142.32124580160601</v>
      </c>
      <c r="AI2178">
        <f t="shared" si="367"/>
        <v>142.32124580160601</v>
      </c>
      <c r="BE2178" t="str">
        <f t="shared" si="368"/>
        <v>8403_MN_TP1_SEXE2</v>
      </c>
      <c r="BF2178">
        <v>2</v>
      </c>
      <c r="BG2178" t="s">
        <v>199</v>
      </c>
      <c r="BH2178" t="s">
        <v>320</v>
      </c>
      <c r="BI2178" t="s">
        <v>121</v>
      </c>
      <c r="BJ2178" s="61">
        <v>557.94287405124601</v>
      </c>
      <c r="BK2178" s="61">
        <f t="shared" si="369"/>
        <v>557.94287405124601</v>
      </c>
    </row>
    <row r="2179" spans="1:63" x14ac:dyDescent="0.35">
      <c r="A2179" t="str">
        <f t="shared" si="365"/>
        <v>8428_Fabrication de machines et équipements n.c.a._1</v>
      </c>
      <c r="B2179" t="str">
        <f>INDEX(PDC!$F$1:$G$40,MATCH('RP2016'!C2179,PDC!F:F,0),MATCH(PDC!$G$1,PDC!$F$1:$G$1,0))</f>
        <v>Fabrication de machines et équipements n.c.a.</v>
      </c>
      <c r="C2179" t="s">
        <v>211</v>
      </c>
      <c r="D2179" t="s">
        <v>175</v>
      </c>
      <c r="E2179" t="s">
        <v>199</v>
      </c>
      <c r="F2179" s="58">
        <v>1787.82739932443</v>
      </c>
      <c r="G2179">
        <f t="shared" si="372"/>
        <v>1787.82739932443</v>
      </c>
      <c r="AC2179" t="str">
        <f t="shared" si="366"/>
        <v>8407_Cadres de la fonction publique_1+2</v>
      </c>
      <c r="AD2179" t="str">
        <f>INDEX(PDC!$I$1:$L$33,MATCH('RP2016'!AF2179,PDC!I:I,0),MATCH(PDC!$K$1,PDC!$I$1:$L$1,0))</f>
        <v>Cadres de la fonction publique</v>
      </c>
      <c r="AE2179" s="77" t="s">
        <v>238</v>
      </c>
      <c r="AF2179" t="s">
        <v>274</v>
      </c>
      <c r="AG2179" t="s">
        <v>131</v>
      </c>
      <c r="AH2179" s="58">
        <v>578.43865625756496</v>
      </c>
      <c r="AI2179">
        <f t="shared" si="367"/>
        <v>578.43865625756496</v>
      </c>
      <c r="BE2179" t="str">
        <f t="shared" si="368"/>
        <v>8403_MN_TP2_SEXE2</v>
      </c>
      <c r="BF2179">
        <v>2</v>
      </c>
      <c r="BG2179" t="s">
        <v>200</v>
      </c>
      <c r="BH2179" t="s">
        <v>320</v>
      </c>
      <c r="BI2179" t="s">
        <v>121</v>
      </c>
      <c r="BJ2179" s="61">
        <v>294.71588834359397</v>
      </c>
      <c r="BK2179" s="61">
        <f t="shared" si="369"/>
        <v>294.71588834359397</v>
      </c>
    </row>
    <row r="2180" spans="1:63" x14ac:dyDescent="0.35">
      <c r="A2180" t="str">
        <f t="shared" ref="A2180:A2243" si="373">D2180&amp;"_"&amp;B2180&amp;"_"&amp;E2180</f>
        <v>8428_Fabrication de machines et équipements n.c.a._2</v>
      </c>
      <c r="B2180" t="str">
        <f>INDEX(PDC!$F$1:$G$40,MATCH('RP2016'!C2180,PDC!F:F,0),MATCH(PDC!$G$1,PDC!$F$1:$G$1,0))</f>
        <v>Fabrication de machines et équipements n.c.a.</v>
      </c>
      <c r="C2180" t="s">
        <v>211</v>
      </c>
      <c r="D2180" t="s">
        <v>175</v>
      </c>
      <c r="E2180" t="s">
        <v>200</v>
      </c>
      <c r="F2180" s="58">
        <v>444.15561284605701</v>
      </c>
      <c r="G2180">
        <f t="shared" si="372"/>
        <v>444.15561284605701</v>
      </c>
      <c r="AC2180" t="str">
        <f t="shared" si="366"/>
        <v>8407_Professeurs, professions scientifiques_1+2</v>
      </c>
      <c r="AD2180" t="str">
        <f>INDEX(PDC!$I$1:$L$33,MATCH('RP2016'!AF2180,PDC!I:I,0),MATCH(PDC!$K$1,PDC!$I$1:$L$1,0))</f>
        <v>Professeurs, professions scientifiques</v>
      </c>
      <c r="AE2180" s="77" t="s">
        <v>238</v>
      </c>
      <c r="AF2180" t="s">
        <v>275</v>
      </c>
      <c r="AG2180" t="s">
        <v>131</v>
      </c>
      <c r="AH2180" s="58">
        <v>1128.01216261943</v>
      </c>
      <c r="AI2180">
        <f t="shared" si="367"/>
        <v>1128.01216261943</v>
      </c>
      <c r="BE2180" t="str">
        <f t="shared" si="368"/>
        <v>8403_OQ_TP1_SEXE2</v>
      </c>
      <c r="BF2180">
        <v>2</v>
      </c>
      <c r="BG2180" t="s">
        <v>199</v>
      </c>
      <c r="BH2180" t="s">
        <v>321</v>
      </c>
      <c r="BI2180" t="s">
        <v>121</v>
      </c>
      <c r="BJ2180" s="61">
        <v>3045.9406526769599</v>
      </c>
      <c r="BK2180" s="61">
        <f t="shared" si="369"/>
        <v>3045.9406526769599</v>
      </c>
    </row>
    <row r="2181" spans="1:63" x14ac:dyDescent="0.35">
      <c r="A2181" t="str">
        <f t="shared" si="373"/>
        <v>8428_Fabrication de matériels de transport_1</v>
      </c>
      <c r="B2181" t="str">
        <f>INDEX(PDC!$F$1:$G$40,MATCH('RP2016'!C2181,PDC!F:F,0),MATCH(PDC!$G$1,PDC!$F$1:$G$1,0))</f>
        <v>Fabrication de matériels de transport</v>
      </c>
      <c r="C2181" t="s">
        <v>212</v>
      </c>
      <c r="D2181" t="s">
        <v>175</v>
      </c>
      <c r="E2181" t="s">
        <v>199</v>
      </c>
      <c r="F2181" s="58">
        <v>1926.12979836519</v>
      </c>
      <c r="G2181">
        <f t="shared" si="372"/>
        <v>1926.12979836519</v>
      </c>
      <c r="AC2181" t="str">
        <f t="shared" ref="AC2181:AC2244" si="374">AG2181&amp;"_"&amp;AD2181&amp;"_"&amp;AE2181</f>
        <v>8407_Professions de l'information, des arts et des spectacles_1+2</v>
      </c>
      <c r="AD2181" t="str">
        <f>INDEX(PDC!$I$1:$L$33,MATCH('RP2016'!AF2181,PDC!I:I,0),MATCH(PDC!$K$1,PDC!$I$1:$L$1,0))</f>
        <v>Professions de l'information, des arts et des spectacles</v>
      </c>
      <c r="AE2181" s="77" t="s">
        <v>238</v>
      </c>
      <c r="AF2181" t="s">
        <v>276</v>
      </c>
      <c r="AG2181" t="s">
        <v>131</v>
      </c>
      <c r="AH2181" s="58">
        <v>553.265645064399</v>
      </c>
      <c r="AI2181">
        <f t="shared" ref="AI2181:AI2244" si="375">IF(AH2181&lt;5,"(s)",AH2181)</f>
        <v>553.265645064399</v>
      </c>
      <c r="BE2181" t="str">
        <f t="shared" ref="BE2181:BE2244" si="376">BI2181&amp;"_"&amp;BH2181&amp;"_TP"&amp;BG2181&amp;"_SEXE"&amp;BF2181</f>
        <v>8403_OQ_TP2_SEXE2</v>
      </c>
      <c r="BF2181">
        <v>2</v>
      </c>
      <c r="BG2181" t="s">
        <v>200</v>
      </c>
      <c r="BH2181" t="s">
        <v>321</v>
      </c>
      <c r="BI2181" t="s">
        <v>121</v>
      </c>
      <c r="BJ2181" s="61">
        <v>1438.2075506988399</v>
      </c>
      <c r="BK2181" s="61">
        <f t="shared" ref="BK2181:BK2244" si="377">IF(BJ2181&lt;5,"(s)",BJ2181)</f>
        <v>1438.2075506988399</v>
      </c>
    </row>
    <row r="2182" spans="1:63" x14ac:dyDescent="0.35">
      <c r="A2182" t="str">
        <f t="shared" si="373"/>
        <v>8428_Fabrication de matériels de transport_2</v>
      </c>
      <c r="B2182" t="str">
        <f>INDEX(PDC!$F$1:$G$40,MATCH('RP2016'!C2182,PDC!F:F,0),MATCH(PDC!$G$1,PDC!$F$1:$G$1,0))</f>
        <v>Fabrication de matériels de transport</v>
      </c>
      <c r="C2182" t="s">
        <v>212</v>
      </c>
      <c r="D2182" t="s">
        <v>175</v>
      </c>
      <c r="E2182" t="s">
        <v>200</v>
      </c>
      <c r="F2182" s="58">
        <v>490.54058091102002</v>
      </c>
      <c r="G2182">
        <f t="shared" si="372"/>
        <v>490.54058091102002</v>
      </c>
      <c r="AC2182" t="str">
        <f t="shared" si="374"/>
        <v>8407_Cadres administratifs et commerciaux d'entreprise_1+2</v>
      </c>
      <c r="AD2182" t="str">
        <f>INDEX(PDC!$I$1:$L$33,MATCH('RP2016'!AF2182,PDC!I:I,0),MATCH(PDC!$K$1,PDC!$I$1:$L$1,0))</f>
        <v>Cadres administratifs et commerciaux d'entreprise</v>
      </c>
      <c r="AE2182" s="77" t="s">
        <v>238</v>
      </c>
      <c r="AF2182" t="s">
        <v>277</v>
      </c>
      <c r="AG2182" t="s">
        <v>131</v>
      </c>
      <c r="AH2182" s="58">
        <v>3760.33830118383</v>
      </c>
      <c r="AI2182">
        <f t="shared" si="375"/>
        <v>3760.33830118383</v>
      </c>
      <c r="BE2182" t="str">
        <f t="shared" si="376"/>
        <v>8403_RU_TP1_SEXE2</v>
      </c>
      <c r="BF2182">
        <v>2</v>
      </c>
      <c r="BG2182" t="s">
        <v>199</v>
      </c>
      <c r="BH2182" t="s">
        <v>322</v>
      </c>
      <c r="BI2182" t="s">
        <v>121</v>
      </c>
      <c r="BJ2182" s="61">
        <v>446.27050706749498</v>
      </c>
      <c r="BK2182" s="61">
        <f t="shared" si="377"/>
        <v>446.27050706749498</v>
      </c>
    </row>
    <row r="2183" spans="1:63" x14ac:dyDescent="0.35">
      <c r="A2183" t="str">
        <f t="shared" si="373"/>
        <v>8428_Autres industries manufacturières ; réparation et installation de machines et d'équipements_1</v>
      </c>
      <c r="B2183" t="str">
        <f>INDEX(PDC!$F$1:$G$40,MATCH('RP2016'!C2183,PDC!F:F,0),MATCH(PDC!$G$1,PDC!$F$1:$G$1,0))</f>
        <v>Autres industries manufacturières ; réparation et installation de machines et d'équipements</v>
      </c>
      <c r="C2183" t="s">
        <v>213</v>
      </c>
      <c r="D2183" t="s">
        <v>175</v>
      </c>
      <c r="E2183" t="s">
        <v>199</v>
      </c>
      <c r="F2183" s="58">
        <v>1826.8527334927901</v>
      </c>
      <c r="G2183">
        <f t="shared" si="372"/>
        <v>1826.8527334927901</v>
      </c>
      <c r="AC2183" t="str">
        <f t="shared" si="374"/>
        <v>8407_Ingénieurs et cadres techniques d'entreprise_1+2</v>
      </c>
      <c r="AD2183" t="str">
        <f>INDEX(PDC!$I$1:$L$33,MATCH('RP2016'!AF2183,PDC!I:I,0),MATCH(PDC!$K$1,PDC!$I$1:$L$1,0))</f>
        <v>Ingénieurs et cadres techniques d'entreprise</v>
      </c>
      <c r="AE2183" s="77" t="s">
        <v>238</v>
      </c>
      <c r="AF2183" t="s">
        <v>101</v>
      </c>
      <c r="AG2183" t="s">
        <v>131</v>
      </c>
      <c r="AH2183" s="58">
        <v>4014.30088979418</v>
      </c>
      <c r="AI2183">
        <f t="shared" si="375"/>
        <v>4014.30088979418</v>
      </c>
      <c r="BE2183" t="str">
        <f t="shared" si="376"/>
        <v>8403_RU_TP2_SEXE2</v>
      </c>
      <c r="BF2183">
        <v>2</v>
      </c>
      <c r="BG2183" t="s">
        <v>200</v>
      </c>
      <c r="BH2183" t="s">
        <v>322</v>
      </c>
      <c r="BI2183" t="s">
        <v>121</v>
      </c>
      <c r="BJ2183" s="61">
        <v>291.16535108555701</v>
      </c>
      <c r="BK2183" s="61">
        <f t="shared" si="377"/>
        <v>291.16535108555701</v>
      </c>
    </row>
    <row r="2184" spans="1:63" x14ac:dyDescent="0.35">
      <c r="A2184" t="str">
        <f t="shared" si="373"/>
        <v>8428_Autres industries manufacturières ; réparation et installation de machines et d'équipements_2</v>
      </c>
      <c r="B2184" t="str">
        <f>INDEX(PDC!$F$1:$G$40,MATCH('RP2016'!C2184,PDC!F:F,0),MATCH(PDC!$G$1,PDC!$F$1:$G$1,0))</f>
        <v>Autres industries manufacturières ; réparation et installation de machines et d'équipements</v>
      </c>
      <c r="C2184" t="s">
        <v>213</v>
      </c>
      <c r="D2184" t="s">
        <v>175</v>
      </c>
      <c r="E2184" t="s">
        <v>200</v>
      </c>
      <c r="F2184" s="58">
        <v>832.62661000767298</v>
      </c>
      <c r="G2184">
        <f t="shared" si="372"/>
        <v>832.62661000767298</v>
      </c>
      <c r="AC2184" t="str">
        <f t="shared" si="374"/>
        <v>8407_Professeurs des écoles, instituteurs et assimilés_1+2</v>
      </c>
      <c r="AD2184" t="str">
        <f>INDEX(PDC!$I$1:$L$33,MATCH('RP2016'!AF2184,PDC!I:I,0),MATCH(PDC!$K$1,PDC!$I$1:$L$1,0))</f>
        <v>Professeurs des écoles, instituteurs et assimilés</v>
      </c>
      <c r="AE2184" s="77" t="s">
        <v>238</v>
      </c>
      <c r="AF2184" t="s">
        <v>103</v>
      </c>
      <c r="AG2184" t="s">
        <v>131</v>
      </c>
      <c r="AH2184" s="58">
        <v>1753.4344241696899</v>
      </c>
      <c r="AI2184">
        <f t="shared" si="375"/>
        <v>1753.4344241696899</v>
      </c>
      <c r="BE2184" t="str">
        <f t="shared" si="376"/>
        <v>8404_AZ_TP1_SEXE2</v>
      </c>
      <c r="BF2184">
        <v>2</v>
      </c>
      <c r="BG2184" t="s">
        <v>199</v>
      </c>
      <c r="BH2184" t="s">
        <v>198</v>
      </c>
      <c r="BI2184" t="s">
        <v>123</v>
      </c>
      <c r="BJ2184" s="61">
        <v>28.7921216942134</v>
      </c>
      <c r="BK2184" s="61">
        <f t="shared" si="377"/>
        <v>28.7921216942134</v>
      </c>
    </row>
    <row r="2185" spans="1:63" x14ac:dyDescent="0.35">
      <c r="A2185" t="str">
        <f t="shared" si="373"/>
        <v>8428_Production et distribution d'électricité, de gaz, de vapeur et d'air conditionné_1</v>
      </c>
      <c r="B2185" t="str">
        <f>INDEX(PDC!$F$1:$G$40,MATCH('RP2016'!C2185,PDC!F:F,0),MATCH(PDC!$G$1,PDC!$F$1:$G$1,0))</f>
        <v>Production et distribution d'électricité, de gaz, de vapeur et d'air conditionné</v>
      </c>
      <c r="C2185" t="s">
        <v>214</v>
      </c>
      <c r="D2185" t="s">
        <v>175</v>
      </c>
      <c r="E2185" t="s">
        <v>199</v>
      </c>
      <c r="F2185" s="58">
        <v>748.21166889675101</v>
      </c>
      <c r="G2185">
        <f t="shared" si="372"/>
        <v>748.21166889675101</v>
      </c>
      <c r="AC2185" t="str">
        <f t="shared" si="374"/>
        <v>8407_Professions intermédiaires de la santé et du travail social_1+2</v>
      </c>
      <c r="AD2185" t="str">
        <f>INDEX(PDC!$I$1:$L$33,MATCH('RP2016'!AF2185,PDC!I:I,0),MATCH(PDC!$K$1,PDC!$I$1:$L$1,0))</f>
        <v>Professions intermédiaires de la santé et du travail social</v>
      </c>
      <c r="AE2185" s="77" t="s">
        <v>238</v>
      </c>
      <c r="AF2185" t="s">
        <v>105</v>
      </c>
      <c r="AG2185" t="s">
        <v>131</v>
      </c>
      <c r="AH2185" s="58">
        <v>3220.0708887985602</v>
      </c>
      <c r="AI2185">
        <f t="shared" si="375"/>
        <v>3220.0708887985602</v>
      </c>
      <c r="BE2185" t="str">
        <f t="shared" si="376"/>
        <v>8404_AZ_TP2_SEXE2</v>
      </c>
      <c r="BF2185">
        <v>2</v>
      </c>
      <c r="BG2185" t="s">
        <v>200</v>
      </c>
      <c r="BH2185" t="s">
        <v>198</v>
      </c>
      <c r="BI2185" t="s">
        <v>123</v>
      </c>
      <c r="BJ2185" s="61">
        <v>28.572201834596001</v>
      </c>
      <c r="BK2185" s="61">
        <f t="shared" si="377"/>
        <v>28.572201834596001</v>
      </c>
    </row>
    <row r="2186" spans="1:63" x14ac:dyDescent="0.35">
      <c r="A2186" t="str">
        <f t="shared" si="373"/>
        <v>8428_Production et distribution d'électricité, de gaz, de vapeur et d'air conditionné_2</v>
      </c>
      <c r="B2186" t="str">
        <f>INDEX(PDC!$F$1:$G$40,MATCH('RP2016'!C2186,PDC!F:F,0),MATCH(PDC!$G$1,PDC!$F$1:$G$1,0))</f>
        <v>Production et distribution d'électricité, de gaz, de vapeur et d'air conditionné</v>
      </c>
      <c r="C2186" t="s">
        <v>214</v>
      </c>
      <c r="D2186" t="s">
        <v>175</v>
      </c>
      <c r="E2186" t="s">
        <v>200</v>
      </c>
      <c r="F2186" s="58">
        <v>264.50449454211599</v>
      </c>
      <c r="G2186">
        <f t="shared" si="372"/>
        <v>264.50449454211599</v>
      </c>
      <c r="AC2186" t="str">
        <f t="shared" si="374"/>
        <v>8407_Clergé, religieux_1+2</v>
      </c>
      <c r="AD2186" t="str">
        <f>INDEX(PDC!$I$1:$L$33,MATCH('RP2016'!AF2186,PDC!I:I,0),MATCH(PDC!$K$1,PDC!$I$1:$L$1,0))</f>
        <v>Clergé, religieux</v>
      </c>
      <c r="AE2186" s="77" t="s">
        <v>238</v>
      </c>
      <c r="AF2186" t="s">
        <v>292</v>
      </c>
      <c r="AG2186" t="s">
        <v>131</v>
      </c>
      <c r="AH2186" s="58">
        <v>98.035370573742796</v>
      </c>
      <c r="AI2186">
        <f t="shared" si="375"/>
        <v>98.035370573742796</v>
      </c>
      <c r="BE2186" t="str">
        <f t="shared" si="376"/>
        <v>8404_C1_TP1_SEXE2</v>
      </c>
      <c r="BF2186">
        <v>2</v>
      </c>
      <c r="BG2186" t="s">
        <v>199</v>
      </c>
      <c r="BH2186" t="s">
        <v>314</v>
      </c>
      <c r="BI2186" t="s">
        <v>123</v>
      </c>
      <c r="BJ2186" s="61">
        <v>114.286551410367</v>
      </c>
      <c r="BK2186" s="61">
        <f t="shared" si="377"/>
        <v>114.286551410367</v>
      </c>
    </row>
    <row r="2187" spans="1:63" x14ac:dyDescent="0.35">
      <c r="A2187" t="str">
        <f t="shared" si="373"/>
        <v>8428_Production et distribution d'eau ; assainissement, gestion des déchets et dépollution_1</v>
      </c>
      <c r="B2187" t="str">
        <f>INDEX(PDC!$F$1:$G$40,MATCH('RP2016'!C2187,PDC!F:F,0),MATCH(PDC!$G$1,PDC!$F$1:$G$1,0))</f>
        <v>Production et distribution d'eau ; assainissement, gestion des déchets et dépollution</v>
      </c>
      <c r="C2187" t="s">
        <v>215</v>
      </c>
      <c r="D2187" t="s">
        <v>175</v>
      </c>
      <c r="E2187" t="s">
        <v>199</v>
      </c>
      <c r="F2187" s="58">
        <v>809.61872294817397</v>
      </c>
      <c r="G2187">
        <f t="shared" si="372"/>
        <v>809.61872294817397</v>
      </c>
      <c r="AC2187" t="str">
        <f t="shared" si="374"/>
        <v>8407_Professions intermédiaires administratives de la Fonction Publique_1+2</v>
      </c>
      <c r="AD2187" t="str">
        <f>INDEX(PDC!$I$1:$L$33,MATCH('RP2016'!AF2187,PDC!I:I,0),MATCH(PDC!$K$1,PDC!$I$1:$L$1,0))</f>
        <v>Professions intermédiaires administratives de la Fonction Publique</v>
      </c>
      <c r="AE2187" s="77" t="s">
        <v>238</v>
      </c>
      <c r="AF2187" t="s">
        <v>278</v>
      </c>
      <c r="AG2187" t="s">
        <v>131</v>
      </c>
      <c r="AH2187" s="58">
        <v>432.376695786749</v>
      </c>
      <c r="AI2187">
        <f t="shared" si="375"/>
        <v>432.376695786749</v>
      </c>
      <c r="BE2187" t="str">
        <f t="shared" si="376"/>
        <v>8404_C1_TP2_SEXE2</v>
      </c>
      <c r="BF2187">
        <v>2</v>
      </c>
      <c r="BG2187" t="s">
        <v>200</v>
      </c>
      <c r="BH2187" t="s">
        <v>314</v>
      </c>
      <c r="BI2187" t="s">
        <v>123</v>
      </c>
      <c r="BJ2187" s="61">
        <v>29.839380241779999</v>
      </c>
      <c r="BK2187" s="61">
        <f t="shared" si="377"/>
        <v>29.839380241779999</v>
      </c>
    </row>
    <row r="2188" spans="1:63" x14ac:dyDescent="0.35">
      <c r="A2188" t="str">
        <f t="shared" si="373"/>
        <v>8428_Production et distribution d'eau ; assainissement, gestion des déchets et dépollution_2</v>
      </c>
      <c r="B2188" t="str">
        <f>INDEX(PDC!$F$1:$G$40,MATCH('RP2016'!C2188,PDC!F:F,0),MATCH(PDC!$G$1,PDC!$F$1:$G$1,0))</f>
        <v>Production et distribution d'eau ; assainissement, gestion des déchets et dépollution</v>
      </c>
      <c r="C2188" t="s">
        <v>215</v>
      </c>
      <c r="D2188" t="s">
        <v>175</v>
      </c>
      <c r="E2188" t="s">
        <v>200</v>
      </c>
      <c r="F2188" s="58">
        <v>230.44182589725699</v>
      </c>
      <c r="G2188">
        <f t="shared" si="372"/>
        <v>230.44182589725699</v>
      </c>
      <c r="AC2188" t="str">
        <f t="shared" si="374"/>
        <v>8407_Professions intermédiaires administratives et commerciales des entreprises_1+2</v>
      </c>
      <c r="AD2188" t="str">
        <f>INDEX(PDC!$I$1:$L$33,MATCH('RP2016'!AF2188,PDC!I:I,0),MATCH(PDC!$K$1,PDC!$I$1:$L$1,0))</f>
        <v>Professions intermédiaires administratives et commerciales des entreprises</v>
      </c>
      <c r="AE2188" s="77" t="s">
        <v>238</v>
      </c>
      <c r="AF2188" t="s">
        <v>279</v>
      </c>
      <c r="AG2188" t="s">
        <v>131</v>
      </c>
      <c r="AH2188" s="58">
        <v>9061.4882109253904</v>
      </c>
      <c r="AI2188">
        <f t="shared" si="375"/>
        <v>9061.4882109253904</v>
      </c>
      <c r="BE2188" t="str">
        <f t="shared" si="376"/>
        <v>8404_C3_TP1_SEXE2</v>
      </c>
      <c r="BF2188">
        <v>2</v>
      </c>
      <c r="BG2188" t="s">
        <v>199</v>
      </c>
      <c r="BH2188" t="s">
        <v>315</v>
      </c>
      <c r="BI2188" t="s">
        <v>123</v>
      </c>
      <c r="BJ2188" s="61">
        <v>422.69530234550001</v>
      </c>
      <c r="BK2188" s="61">
        <f t="shared" si="377"/>
        <v>422.69530234550001</v>
      </c>
    </row>
    <row r="2189" spans="1:63" x14ac:dyDescent="0.35">
      <c r="A2189" t="str">
        <f t="shared" si="373"/>
        <v>8428_Construction _1</v>
      </c>
      <c r="B2189" t="str">
        <f>INDEX(PDC!$F$1:$G$40,MATCH('RP2016'!C2189,PDC!F:F,0),MATCH(PDC!$G$1,PDC!$F$1:$G$1,0))</f>
        <v xml:space="preserve">Construction </v>
      </c>
      <c r="C2189" t="s">
        <v>216</v>
      </c>
      <c r="D2189" t="s">
        <v>175</v>
      </c>
      <c r="E2189" t="s">
        <v>199</v>
      </c>
      <c r="F2189" s="58">
        <v>9106.5167313838992</v>
      </c>
      <c r="G2189">
        <f t="shared" si="372"/>
        <v>9106.5167313838992</v>
      </c>
      <c r="AC2189" t="str">
        <f t="shared" si="374"/>
        <v>8407_Techniciens_1+2</v>
      </c>
      <c r="AD2189" t="str">
        <f>INDEX(PDC!$I$1:$L$33,MATCH('RP2016'!AF2189,PDC!I:I,0),MATCH(PDC!$K$1,PDC!$I$1:$L$1,0))</f>
        <v>Techniciens</v>
      </c>
      <c r="AE2189" s="77" t="s">
        <v>238</v>
      </c>
      <c r="AF2189" t="s">
        <v>280</v>
      </c>
      <c r="AG2189" t="s">
        <v>131</v>
      </c>
      <c r="AH2189" s="58">
        <v>4377.6509510098304</v>
      </c>
      <c r="AI2189">
        <f t="shared" si="375"/>
        <v>4377.6509510098304</v>
      </c>
      <c r="BE2189" t="str">
        <f t="shared" si="376"/>
        <v>8404_C3_TP2_SEXE2</v>
      </c>
      <c r="BF2189">
        <v>2</v>
      </c>
      <c r="BG2189" t="s">
        <v>200</v>
      </c>
      <c r="BH2189" t="s">
        <v>315</v>
      </c>
      <c r="BI2189" t="s">
        <v>123</v>
      </c>
      <c r="BJ2189" s="61">
        <v>70.913397029754407</v>
      </c>
      <c r="BK2189" s="61">
        <f t="shared" si="377"/>
        <v>70.913397029754407</v>
      </c>
    </row>
    <row r="2190" spans="1:63" x14ac:dyDescent="0.35">
      <c r="A2190" t="str">
        <f t="shared" si="373"/>
        <v>8428_Construction _2</v>
      </c>
      <c r="B2190" t="str">
        <f>INDEX(PDC!$F$1:$G$40,MATCH('RP2016'!C2190,PDC!F:F,0),MATCH(PDC!$G$1,PDC!$F$1:$G$1,0))</f>
        <v xml:space="preserve">Construction </v>
      </c>
      <c r="C2190" t="s">
        <v>216</v>
      </c>
      <c r="D2190" t="s">
        <v>175</v>
      </c>
      <c r="E2190" t="s">
        <v>200</v>
      </c>
      <c r="F2190" s="58">
        <v>1241.45350994912</v>
      </c>
      <c r="G2190">
        <f t="shared" si="372"/>
        <v>1241.45350994912</v>
      </c>
      <c r="AC2190" t="str">
        <f t="shared" si="374"/>
        <v>8407_Contremaîtres, agents de maîtrise_1+2</v>
      </c>
      <c r="AD2190" t="str">
        <f>INDEX(PDC!$I$1:$L$33,MATCH('RP2016'!AF2190,PDC!I:I,0),MATCH(PDC!$K$1,PDC!$I$1:$L$1,0))</f>
        <v>Contremaîtres, agents de maîtrise</v>
      </c>
      <c r="AE2190" s="77" t="s">
        <v>238</v>
      </c>
      <c r="AF2190" t="s">
        <v>281</v>
      </c>
      <c r="AG2190" t="s">
        <v>131</v>
      </c>
      <c r="AH2190" s="58">
        <v>2166.7017231397299</v>
      </c>
      <c r="AI2190">
        <f t="shared" si="375"/>
        <v>2166.7017231397299</v>
      </c>
      <c r="BE2190" t="str">
        <f t="shared" si="376"/>
        <v>8404_C4_TP1_SEXE2</v>
      </c>
      <c r="BF2190">
        <v>2</v>
      </c>
      <c r="BG2190" t="s">
        <v>199</v>
      </c>
      <c r="BH2190" t="s">
        <v>316</v>
      </c>
      <c r="BI2190" t="s">
        <v>123</v>
      </c>
      <c r="BJ2190" s="61">
        <v>10</v>
      </c>
      <c r="BK2190" s="61">
        <f t="shared" si="377"/>
        <v>10</v>
      </c>
    </row>
    <row r="2191" spans="1:63" x14ac:dyDescent="0.35">
      <c r="A2191" t="str">
        <f t="shared" si="373"/>
        <v>8428_Commerce ; réparation d'automobiles et de motocycles_1</v>
      </c>
      <c r="B2191" t="str">
        <f>INDEX(PDC!$F$1:$G$40,MATCH('RP2016'!C2191,PDC!F:F,0),MATCH(PDC!$G$1,PDC!$F$1:$G$1,0))</f>
        <v>Commerce ; réparation d'automobiles et de motocycles</v>
      </c>
      <c r="C2191" t="s">
        <v>217</v>
      </c>
      <c r="D2191" t="s">
        <v>175</v>
      </c>
      <c r="E2191" t="s">
        <v>199</v>
      </c>
      <c r="F2191" s="58">
        <v>11229.957472336901</v>
      </c>
      <c r="G2191">
        <f t="shared" si="372"/>
        <v>11229.957472336901</v>
      </c>
      <c r="AC2191" t="str">
        <f t="shared" si="374"/>
        <v>8407_Employés civils et agents de service de la Fonction Publique_1+2</v>
      </c>
      <c r="AD2191" t="str">
        <f>INDEX(PDC!$I$1:$L$33,MATCH('RP2016'!AF2191,PDC!I:I,0),MATCH(PDC!$K$1,PDC!$I$1:$L$1,0))</f>
        <v>Employés civils et agents de service de la Fonction Publique</v>
      </c>
      <c r="AE2191" s="77" t="s">
        <v>238</v>
      </c>
      <c r="AF2191" t="s">
        <v>282</v>
      </c>
      <c r="AG2191" t="s">
        <v>131</v>
      </c>
      <c r="AH2191" s="58">
        <v>4428.6202692929501</v>
      </c>
      <c r="AI2191">
        <f t="shared" si="375"/>
        <v>4428.6202692929501</v>
      </c>
      <c r="BE2191" t="str">
        <f t="shared" si="376"/>
        <v>8404_C4_TP2_SEXE2</v>
      </c>
      <c r="BF2191">
        <v>2</v>
      </c>
      <c r="BG2191" t="s">
        <v>200</v>
      </c>
      <c r="BH2191" t="s">
        <v>316</v>
      </c>
      <c r="BI2191" t="s">
        <v>123</v>
      </c>
      <c r="BJ2191" s="61">
        <v>10.4941246633859</v>
      </c>
      <c r="BK2191" s="61">
        <f t="shared" si="377"/>
        <v>10.4941246633859</v>
      </c>
    </row>
    <row r="2192" spans="1:63" x14ac:dyDescent="0.35">
      <c r="A2192" t="str">
        <f t="shared" si="373"/>
        <v>8428_Commerce ; réparation d'automobiles et de motocycles_2</v>
      </c>
      <c r="B2192" t="str">
        <f>INDEX(PDC!$F$1:$G$40,MATCH('RP2016'!C2192,PDC!F:F,0),MATCH(PDC!$G$1,PDC!$F$1:$G$1,0))</f>
        <v>Commerce ; réparation d'automobiles et de motocycles</v>
      </c>
      <c r="C2192" t="s">
        <v>217</v>
      </c>
      <c r="D2192" t="s">
        <v>175</v>
      </c>
      <c r="E2192" t="s">
        <v>200</v>
      </c>
      <c r="F2192" s="58">
        <v>9979.2049213365299</v>
      </c>
      <c r="G2192">
        <f t="shared" si="372"/>
        <v>9979.2049213365299</v>
      </c>
      <c r="AC2192" t="str">
        <f t="shared" si="374"/>
        <v>8407_Policiers et militaires_1+2</v>
      </c>
      <c r="AD2192" t="str">
        <f>INDEX(PDC!$I$1:$L$33,MATCH('RP2016'!AF2192,PDC!I:I,0),MATCH(PDC!$K$1,PDC!$I$1:$L$1,0))</f>
        <v>Policiers et militaires</v>
      </c>
      <c r="AE2192" s="77" t="s">
        <v>238</v>
      </c>
      <c r="AF2192" t="s">
        <v>283</v>
      </c>
      <c r="AG2192" t="s">
        <v>131</v>
      </c>
      <c r="AH2192" s="58">
        <v>1083.04195416018</v>
      </c>
      <c r="AI2192">
        <f t="shared" si="375"/>
        <v>1083.04195416018</v>
      </c>
      <c r="BE2192" t="str">
        <f t="shared" si="376"/>
        <v>8404_C5_TP1_SEXE2</v>
      </c>
      <c r="BF2192">
        <v>2</v>
      </c>
      <c r="BG2192" t="s">
        <v>199</v>
      </c>
      <c r="BH2192" t="s">
        <v>317</v>
      </c>
      <c r="BI2192" t="s">
        <v>123</v>
      </c>
      <c r="BJ2192" s="61">
        <v>347.20556253759997</v>
      </c>
      <c r="BK2192" s="61">
        <f t="shared" si="377"/>
        <v>347.20556253759997</v>
      </c>
    </row>
    <row r="2193" spans="1:63" x14ac:dyDescent="0.35">
      <c r="A2193" t="str">
        <f t="shared" si="373"/>
        <v>8428_Transports et entreposage _1</v>
      </c>
      <c r="B2193" t="str">
        <f>INDEX(PDC!$F$1:$G$40,MATCH('RP2016'!C2193,PDC!F:F,0),MATCH(PDC!$G$1,PDC!$F$1:$G$1,0))</f>
        <v xml:space="preserve">Transports et entreposage </v>
      </c>
      <c r="C2193" t="s">
        <v>218</v>
      </c>
      <c r="D2193" t="s">
        <v>175</v>
      </c>
      <c r="E2193" t="s">
        <v>199</v>
      </c>
      <c r="F2193" s="58">
        <v>5839.8574509452801</v>
      </c>
      <c r="G2193">
        <f t="shared" si="372"/>
        <v>5839.8574509452801</v>
      </c>
      <c r="AC2193" t="str">
        <f t="shared" si="374"/>
        <v>8407_Employés administratifs d'entreprise_1+2</v>
      </c>
      <c r="AD2193" t="str">
        <f>INDEX(PDC!$I$1:$L$33,MATCH('RP2016'!AF2193,PDC!I:I,0),MATCH(PDC!$K$1,PDC!$I$1:$L$1,0))</f>
        <v>Employés administratifs d'entreprise</v>
      </c>
      <c r="AE2193" s="77" t="s">
        <v>238</v>
      </c>
      <c r="AF2193" t="s">
        <v>284</v>
      </c>
      <c r="AG2193" t="s">
        <v>131</v>
      </c>
      <c r="AH2193" s="58">
        <v>5563.79655378182</v>
      </c>
      <c r="AI2193">
        <f t="shared" si="375"/>
        <v>5563.79655378182</v>
      </c>
      <c r="BE2193" t="str">
        <f t="shared" si="376"/>
        <v>8404_C5_TP2_SEXE2</v>
      </c>
      <c r="BF2193">
        <v>2</v>
      </c>
      <c r="BG2193" t="s">
        <v>200</v>
      </c>
      <c r="BH2193" t="s">
        <v>317</v>
      </c>
      <c r="BI2193" t="s">
        <v>123</v>
      </c>
      <c r="BJ2193" s="61">
        <v>30.096695158652398</v>
      </c>
      <c r="BK2193" s="61">
        <f t="shared" si="377"/>
        <v>30.096695158652398</v>
      </c>
    </row>
    <row r="2194" spans="1:63" x14ac:dyDescent="0.35">
      <c r="A2194" t="str">
        <f t="shared" si="373"/>
        <v>8428_Transports et entreposage _2</v>
      </c>
      <c r="B2194" t="str">
        <f>INDEX(PDC!$F$1:$G$40,MATCH('RP2016'!C2194,PDC!F:F,0),MATCH(PDC!$G$1,PDC!$F$1:$G$1,0))</f>
        <v xml:space="preserve">Transports et entreposage </v>
      </c>
      <c r="C2194" t="s">
        <v>218</v>
      </c>
      <c r="D2194" t="s">
        <v>175</v>
      </c>
      <c r="E2194" t="s">
        <v>200</v>
      </c>
      <c r="F2194" s="58">
        <v>1613.91914582496</v>
      </c>
      <c r="G2194">
        <f t="shared" si="372"/>
        <v>1613.91914582496</v>
      </c>
      <c r="AC2194" t="str">
        <f t="shared" si="374"/>
        <v>8407_Employés de commerce_1+2</v>
      </c>
      <c r="AD2194" t="str">
        <f>INDEX(PDC!$I$1:$L$33,MATCH('RP2016'!AF2194,PDC!I:I,0),MATCH(PDC!$K$1,PDC!$I$1:$L$1,0))</f>
        <v>Employés de commerce</v>
      </c>
      <c r="AE2194" s="77" t="s">
        <v>238</v>
      </c>
      <c r="AF2194" t="s">
        <v>285</v>
      </c>
      <c r="AG2194" t="s">
        <v>131</v>
      </c>
      <c r="AH2194" s="58">
        <v>4704.1008545150898</v>
      </c>
      <c r="AI2194">
        <f t="shared" si="375"/>
        <v>4704.1008545150898</v>
      </c>
      <c r="BE2194" t="str">
        <f t="shared" si="376"/>
        <v>8404_DE_TP1_SEXE2</v>
      </c>
      <c r="BF2194">
        <v>2</v>
      </c>
      <c r="BG2194" t="s">
        <v>199</v>
      </c>
      <c r="BH2194" t="s">
        <v>318</v>
      </c>
      <c r="BI2194" t="s">
        <v>123</v>
      </c>
      <c r="BJ2194" s="61">
        <v>44.528193869851997</v>
      </c>
      <c r="BK2194" s="61">
        <f t="shared" si="377"/>
        <v>44.528193869851997</v>
      </c>
    </row>
    <row r="2195" spans="1:63" x14ac:dyDescent="0.35">
      <c r="A2195" t="str">
        <f t="shared" si="373"/>
        <v>8428_Hébergement et restauration_1</v>
      </c>
      <c r="B2195" t="str">
        <f>INDEX(PDC!$F$1:$G$40,MATCH('RP2016'!C2195,PDC!F:F,0),MATCH(PDC!$G$1,PDC!$F$1:$G$1,0))</f>
        <v>Hébergement et restauration</v>
      </c>
      <c r="C2195" t="s">
        <v>219</v>
      </c>
      <c r="D2195" t="s">
        <v>175</v>
      </c>
      <c r="E2195" t="s">
        <v>199</v>
      </c>
      <c r="F2195" s="58">
        <v>2152.2046217305901</v>
      </c>
      <c r="G2195">
        <f t="shared" si="372"/>
        <v>2152.2046217305901</v>
      </c>
      <c r="AC2195" t="str">
        <f t="shared" si="374"/>
        <v>8407_Personnels des services directs aux particuliers_1+2</v>
      </c>
      <c r="AD2195" t="str">
        <f>INDEX(PDC!$I$1:$L$33,MATCH('RP2016'!AF2195,PDC!I:I,0),MATCH(PDC!$K$1,PDC!$I$1:$L$1,0))</f>
        <v>Personnels des services directs aux particuliers</v>
      </c>
      <c r="AE2195" s="77" t="s">
        <v>238</v>
      </c>
      <c r="AF2195" t="s">
        <v>286</v>
      </c>
      <c r="AG2195" t="s">
        <v>131</v>
      </c>
      <c r="AH2195" s="58">
        <v>5656.3136592418296</v>
      </c>
      <c r="AI2195">
        <f t="shared" si="375"/>
        <v>5656.3136592418296</v>
      </c>
      <c r="BE2195" t="str">
        <f t="shared" si="376"/>
        <v>8404_DE_TP2_SEXE2</v>
      </c>
      <c r="BF2195">
        <v>2</v>
      </c>
      <c r="BG2195" t="s">
        <v>200</v>
      </c>
      <c r="BH2195" t="s">
        <v>318</v>
      </c>
      <c r="BI2195" t="s">
        <v>123</v>
      </c>
      <c r="BJ2195" s="61">
        <v>5</v>
      </c>
      <c r="BK2195" s="61">
        <f t="shared" si="377"/>
        <v>5</v>
      </c>
    </row>
    <row r="2196" spans="1:63" x14ac:dyDescent="0.35">
      <c r="A2196" t="str">
        <f t="shared" si="373"/>
        <v>8428_Hébergement et restauration_2</v>
      </c>
      <c r="B2196" t="str">
        <f>INDEX(PDC!$F$1:$G$40,MATCH('RP2016'!C2196,PDC!F:F,0),MATCH(PDC!$G$1,PDC!$F$1:$G$1,0))</f>
        <v>Hébergement et restauration</v>
      </c>
      <c r="C2196" t="s">
        <v>219</v>
      </c>
      <c r="D2196" t="s">
        <v>175</v>
      </c>
      <c r="E2196" t="s">
        <v>200</v>
      </c>
      <c r="F2196" s="58">
        <v>2209.19064802399</v>
      </c>
      <c r="G2196">
        <f t="shared" si="372"/>
        <v>2209.19064802399</v>
      </c>
      <c r="AC2196" t="str">
        <f t="shared" si="374"/>
        <v>8407_Ouvriers qualifiés de type industriel_1+2</v>
      </c>
      <c r="AD2196" t="str">
        <f>INDEX(PDC!$I$1:$L$33,MATCH('RP2016'!AF2196,PDC!I:I,0),MATCH(PDC!$K$1,PDC!$I$1:$L$1,0))</f>
        <v>Ouvriers qualifiés de type industriel</v>
      </c>
      <c r="AE2196" s="77" t="s">
        <v>238</v>
      </c>
      <c r="AF2196" t="s">
        <v>287</v>
      </c>
      <c r="AG2196" t="s">
        <v>131</v>
      </c>
      <c r="AH2196" s="58">
        <v>3285.0459364041499</v>
      </c>
      <c r="AI2196">
        <f t="shared" si="375"/>
        <v>3285.0459364041499</v>
      </c>
      <c r="BE2196" t="str">
        <f t="shared" si="376"/>
        <v>8404_FZ_TP1_SEXE2</v>
      </c>
      <c r="BF2196">
        <v>2</v>
      </c>
      <c r="BG2196" t="s">
        <v>199</v>
      </c>
      <c r="BH2196" t="s">
        <v>216</v>
      </c>
      <c r="BI2196" t="s">
        <v>123</v>
      </c>
      <c r="BJ2196" s="61">
        <v>69.123834400934598</v>
      </c>
      <c r="BK2196" s="61">
        <f t="shared" si="377"/>
        <v>69.123834400934598</v>
      </c>
    </row>
    <row r="2197" spans="1:63" x14ac:dyDescent="0.35">
      <c r="A2197" t="str">
        <f t="shared" si="373"/>
        <v>8428_Edition, audiovisuel et diffusion_1</v>
      </c>
      <c r="B2197" t="str">
        <f>INDEX(PDC!$F$1:$G$40,MATCH('RP2016'!C2197,PDC!F:F,0),MATCH(PDC!$G$1,PDC!$F$1:$G$1,0))</f>
        <v>Edition, audiovisuel et diffusion</v>
      </c>
      <c r="C2197" t="s">
        <v>220</v>
      </c>
      <c r="D2197" t="s">
        <v>175</v>
      </c>
      <c r="E2197" t="s">
        <v>199</v>
      </c>
      <c r="F2197" s="58">
        <v>307.868295530186</v>
      </c>
      <c r="G2197">
        <f t="shared" si="372"/>
        <v>307.868295530186</v>
      </c>
      <c r="AC2197" t="str">
        <f t="shared" si="374"/>
        <v>8407_Ouvriers qualifiés de type artisanal_1+2</v>
      </c>
      <c r="AD2197" t="str">
        <f>INDEX(PDC!$I$1:$L$33,MATCH('RP2016'!AF2197,PDC!I:I,0),MATCH(PDC!$K$1,PDC!$I$1:$L$1,0))</f>
        <v>Ouvriers qualifiés de type artisanal</v>
      </c>
      <c r="AE2197" s="77" t="s">
        <v>238</v>
      </c>
      <c r="AF2197" t="s">
        <v>107</v>
      </c>
      <c r="AG2197" t="s">
        <v>131</v>
      </c>
      <c r="AH2197" s="58">
        <v>4254.6078059851297</v>
      </c>
      <c r="AI2197">
        <f t="shared" si="375"/>
        <v>4254.6078059851297</v>
      </c>
      <c r="BE2197" t="str">
        <f t="shared" si="376"/>
        <v>8404_FZ_TP2_SEXE2</v>
      </c>
      <c r="BF2197">
        <v>2</v>
      </c>
      <c r="BG2197" t="s">
        <v>200</v>
      </c>
      <c r="BH2197" t="s">
        <v>216</v>
      </c>
      <c r="BI2197" t="s">
        <v>123</v>
      </c>
      <c r="BJ2197" s="61">
        <v>24.910308960925398</v>
      </c>
      <c r="BK2197" s="61">
        <f t="shared" si="377"/>
        <v>24.910308960925398</v>
      </c>
    </row>
    <row r="2198" spans="1:63" x14ac:dyDescent="0.35">
      <c r="A2198" t="str">
        <f t="shared" si="373"/>
        <v>8428_Edition, audiovisuel et diffusion_2</v>
      </c>
      <c r="B2198" t="str">
        <f>INDEX(PDC!$F$1:$G$40,MATCH('RP2016'!C2198,PDC!F:F,0),MATCH(PDC!$G$1,PDC!$F$1:$G$1,0))</f>
        <v>Edition, audiovisuel et diffusion</v>
      </c>
      <c r="C2198" t="s">
        <v>220</v>
      </c>
      <c r="D2198" t="s">
        <v>175</v>
      </c>
      <c r="E2198" t="s">
        <v>200</v>
      </c>
      <c r="F2198" s="58">
        <v>224.78522955834799</v>
      </c>
      <c r="G2198">
        <f t="shared" si="372"/>
        <v>224.78522955834799</v>
      </c>
      <c r="AC2198" t="str">
        <f t="shared" si="374"/>
        <v>8407_Chauffeurs_1+2</v>
      </c>
      <c r="AD2198" t="str">
        <f>INDEX(PDC!$I$1:$L$33,MATCH('RP2016'!AF2198,PDC!I:I,0),MATCH(PDC!$K$1,PDC!$I$1:$L$1,0))</f>
        <v>Chauffeurs</v>
      </c>
      <c r="AE2198" s="77" t="s">
        <v>238</v>
      </c>
      <c r="AF2198" t="s">
        <v>288</v>
      </c>
      <c r="AG2198" t="s">
        <v>131</v>
      </c>
      <c r="AH2198" s="58">
        <v>2616.1153234250201</v>
      </c>
      <c r="AI2198">
        <f t="shared" si="375"/>
        <v>2616.1153234250201</v>
      </c>
      <c r="BE2198" t="str">
        <f t="shared" si="376"/>
        <v>8404_GZ_TP1_SEXE2</v>
      </c>
      <c r="BF2198">
        <v>2</v>
      </c>
      <c r="BG2198" t="s">
        <v>199</v>
      </c>
      <c r="BH2198" t="s">
        <v>217</v>
      </c>
      <c r="BI2198" t="s">
        <v>123</v>
      </c>
      <c r="BJ2198" s="61">
        <v>400.99231356494101</v>
      </c>
      <c r="BK2198" s="61">
        <f t="shared" si="377"/>
        <v>400.99231356494101</v>
      </c>
    </row>
    <row r="2199" spans="1:63" x14ac:dyDescent="0.35">
      <c r="A2199" t="str">
        <f t="shared" si="373"/>
        <v>8428_Télécommunications_1</v>
      </c>
      <c r="B2199" t="str">
        <f>INDEX(PDC!$F$1:$G$40,MATCH('RP2016'!C2199,PDC!F:F,0),MATCH(PDC!$G$1,PDC!$F$1:$G$1,0))</f>
        <v>Télécommunications</v>
      </c>
      <c r="C2199" t="s">
        <v>221</v>
      </c>
      <c r="D2199" t="s">
        <v>175</v>
      </c>
      <c r="E2199" t="s">
        <v>199</v>
      </c>
      <c r="F2199" s="58">
        <v>219.63874527734501</v>
      </c>
      <c r="G2199">
        <f t="shared" ref="G2199:G2230" si="378">F2199</f>
        <v>219.63874527734501</v>
      </c>
      <c r="AC2199" t="str">
        <f t="shared" si="374"/>
        <v>8407_Ouvriers qualifiés de la manutention, du magasinage et du transport_1+2</v>
      </c>
      <c r="AD2199" t="str">
        <f>INDEX(PDC!$I$1:$L$33,MATCH('RP2016'!AF2199,PDC!I:I,0),MATCH(PDC!$K$1,PDC!$I$1:$L$1,0))</f>
        <v>Ouvriers qualifiés de la manutention, du magasinage et du transport</v>
      </c>
      <c r="AE2199" s="77" t="s">
        <v>238</v>
      </c>
      <c r="AF2199" t="s">
        <v>289</v>
      </c>
      <c r="AG2199" t="s">
        <v>131</v>
      </c>
      <c r="AH2199" s="58">
        <v>1524.5213469560199</v>
      </c>
      <c r="AI2199">
        <f t="shared" si="375"/>
        <v>1524.5213469560199</v>
      </c>
      <c r="BE2199" t="str">
        <f t="shared" si="376"/>
        <v>8404_GZ_TP2_SEXE2</v>
      </c>
      <c r="BF2199">
        <v>2</v>
      </c>
      <c r="BG2199" t="s">
        <v>200</v>
      </c>
      <c r="BH2199" t="s">
        <v>217</v>
      </c>
      <c r="BI2199" t="s">
        <v>123</v>
      </c>
      <c r="BJ2199" s="61">
        <v>288.86724233222299</v>
      </c>
      <c r="BK2199" s="61">
        <f t="shared" si="377"/>
        <v>288.86724233222299</v>
      </c>
    </row>
    <row r="2200" spans="1:63" x14ac:dyDescent="0.35">
      <c r="A2200" t="str">
        <f t="shared" si="373"/>
        <v>8428_Télécommunications_2</v>
      </c>
      <c r="B2200" t="str">
        <f>INDEX(PDC!$F$1:$G$40,MATCH('RP2016'!C2200,PDC!F:F,0),MATCH(PDC!$G$1,PDC!$F$1:$G$1,0))</f>
        <v>Télécommunications</v>
      </c>
      <c r="C2200" t="s">
        <v>221</v>
      </c>
      <c r="D2200" t="s">
        <v>175</v>
      </c>
      <c r="E2200" t="s">
        <v>200</v>
      </c>
      <c r="F2200" s="58">
        <v>131.56342758624399</v>
      </c>
      <c r="G2200">
        <f t="shared" si="378"/>
        <v>131.56342758624399</v>
      </c>
      <c r="AC2200" t="str">
        <f t="shared" si="374"/>
        <v>8407_Ouvriers non qualifiés de type industriel_1+2</v>
      </c>
      <c r="AD2200" t="str">
        <f>INDEX(PDC!$I$1:$L$33,MATCH('RP2016'!AF2200,PDC!I:I,0),MATCH(PDC!$K$1,PDC!$I$1:$L$1,0))</f>
        <v>Ouvriers non qualifiés de type industriel</v>
      </c>
      <c r="AE2200" s="77" t="s">
        <v>238</v>
      </c>
      <c r="AF2200" t="s">
        <v>290</v>
      </c>
      <c r="AG2200" t="s">
        <v>131</v>
      </c>
      <c r="AH2200" s="58">
        <v>3177.3179749067699</v>
      </c>
      <c r="AI2200">
        <f t="shared" si="375"/>
        <v>3177.3179749067699</v>
      </c>
      <c r="BE2200" t="str">
        <f t="shared" si="376"/>
        <v>8404_HZ_TP1_SEXE2</v>
      </c>
      <c r="BF2200">
        <v>2</v>
      </c>
      <c r="BG2200" t="s">
        <v>199</v>
      </c>
      <c r="BH2200" t="s">
        <v>218</v>
      </c>
      <c r="BI2200" t="s">
        <v>123</v>
      </c>
      <c r="BJ2200" s="61">
        <v>103.69119011202299</v>
      </c>
      <c r="BK2200" s="61">
        <f t="shared" si="377"/>
        <v>103.69119011202299</v>
      </c>
    </row>
    <row r="2201" spans="1:63" x14ac:dyDescent="0.35">
      <c r="A2201" t="str">
        <f t="shared" si="373"/>
        <v>8428_Activités informatiques et services d'information_1</v>
      </c>
      <c r="B2201" t="str">
        <f>INDEX(PDC!$F$1:$G$40,MATCH('RP2016'!C2201,PDC!F:F,0),MATCH(PDC!$G$1,PDC!$F$1:$G$1,0))</f>
        <v>Activités informatiques et services d'information</v>
      </c>
      <c r="C2201" t="s">
        <v>222</v>
      </c>
      <c r="D2201" t="s">
        <v>175</v>
      </c>
      <c r="E2201" t="s">
        <v>199</v>
      </c>
      <c r="F2201" s="58">
        <v>779.56459131992005</v>
      </c>
      <c r="G2201">
        <f t="shared" si="378"/>
        <v>779.56459131992005</v>
      </c>
      <c r="AC2201" t="str">
        <f t="shared" si="374"/>
        <v>8407_Ouvriers non qualifiés de type artisanal_1+2</v>
      </c>
      <c r="AD2201" t="str">
        <f>INDEX(PDC!$I$1:$L$33,MATCH('RP2016'!AF2201,PDC!I:I,0),MATCH(PDC!$K$1,PDC!$I$1:$L$1,0))</f>
        <v>Ouvriers non qualifiés de type artisanal</v>
      </c>
      <c r="AE2201" s="77" t="s">
        <v>238</v>
      </c>
      <c r="AF2201" t="s">
        <v>291</v>
      </c>
      <c r="AG2201" t="s">
        <v>131</v>
      </c>
      <c r="AH2201" s="58">
        <v>3602.9252913759601</v>
      </c>
      <c r="AI2201">
        <f t="shared" si="375"/>
        <v>3602.9252913759601</v>
      </c>
      <c r="BE2201" t="str">
        <f t="shared" si="376"/>
        <v>8404_HZ_TP2_SEXE2</v>
      </c>
      <c r="BF2201">
        <v>2</v>
      </c>
      <c r="BG2201" t="s">
        <v>200</v>
      </c>
      <c r="BH2201" t="s">
        <v>218</v>
      </c>
      <c r="BI2201" t="s">
        <v>123</v>
      </c>
      <c r="BJ2201" s="61">
        <v>45.522697596699402</v>
      </c>
      <c r="BK2201" s="61">
        <f t="shared" si="377"/>
        <v>45.522697596699402</v>
      </c>
    </row>
    <row r="2202" spans="1:63" x14ac:dyDescent="0.35">
      <c r="A2202" t="str">
        <f t="shared" si="373"/>
        <v>8428_Activités informatiques et services d'information_2</v>
      </c>
      <c r="B2202" t="str">
        <f>INDEX(PDC!$F$1:$G$40,MATCH('RP2016'!C2202,PDC!F:F,0),MATCH(PDC!$G$1,PDC!$F$1:$G$1,0))</f>
        <v>Activités informatiques et services d'information</v>
      </c>
      <c r="C2202" t="s">
        <v>222</v>
      </c>
      <c r="D2202" t="s">
        <v>175</v>
      </c>
      <c r="E2202" t="s">
        <v>200</v>
      </c>
      <c r="F2202" s="58">
        <v>272.01228334338799</v>
      </c>
      <c r="G2202">
        <f t="shared" si="378"/>
        <v>272.01228334338799</v>
      </c>
      <c r="AC2202" t="str">
        <f t="shared" si="374"/>
        <v>8407_Ouvriers agricoles_1+2</v>
      </c>
      <c r="AD2202" t="str">
        <f>INDEX(PDC!$I$1:$L$33,MATCH('RP2016'!AF2202,PDC!I:I,0),MATCH(PDC!$K$1,PDC!$I$1:$L$1,0))</f>
        <v>Ouvriers agricoles</v>
      </c>
      <c r="AE2202" s="77" t="s">
        <v>238</v>
      </c>
      <c r="AF2202" t="s">
        <v>109</v>
      </c>
      <c r="AG2202" t="s">
        <v>131</v>
      </c>
      <c r="AH2202" s="58">
        <v>531.73437047183199</v>
      </c>
      <c r="AI2202">
        <f t="shared" si="375"/>
        <v>531.73437047183199</v>
      </c>
      <c r="BE2202" t="str">
        <f t="shared" si="376"/>
        <v>8404_IZ_TP1_SEXE2</v>
      </c>
      <c r="BF2202">
        <v>2</v>
      </c>
      <c r="BG2202" t="s">
        <v>199</v>
      </c>
      <c r="BH2202" t="s">
        <v>219</v>
      </c>
      <c r="BI2202" t="s">
        <v>123</v>
      </c>
      <c r="BJ2202" s="61">
        <v>93.798974884299</v>
      </c>
      <c r="BK2202" s="61">
        <f t="shared" si="377"/>
        <v>93.798974884299</v>
      </c>
    </row>
    <row r="2203" spans="1:63" x14ac:dyDescent="0.35">
      <c r="A2203" t="str">
        <f t="shared" si="373"/>
        <v>8428_Activités financières et d'assurance_1</v>
      </c>
      <c r="B2203" t="str">
        <f>INDEX(PDC!$F$1:$G$40,MATCH('RP2016'!C2203,PDC!F:F,0),MATCH(PDC!$G$1,PDC!$F$1:$G$1,0))</f>
        <v>Activités financières et d'assurance</v>
      </c>
      <c r="C2203" t="s">
        <v>223</v>
      </c>
      <c r="D2203" t="s">
        <v>175</v>
      </c>
      <c r="E2203" t="s">
        <v>199</v>
      </c>
      <c r="F2203" s="58">
        <v>2335.3338365478699</v>
      </c>
      <c r="G2203">
        <f t="shared" si="378"/>
        <v>2335.3338365478699</v>
      </c>
      <c r="AC2203" t="str">
        <f t="shared" si="374"/>
        <v>8408_Professions libérales*_1+2</v>
      </c>
      <c r="AD2203" t="str">
        <f>INDEX(PDC!$I$1:$L$33,MATCH('RP2016'!AF2203,PDC!I:I,0),MATCH(PDC!$K$1,PDC!$I$1:$L$1,0))</f>
        <v>Professions libérales*</v>
      </c>
      <c r="AE2203" s="77" t="s">
        <v>238</v>
      </c>
      <c r="AF2203" t="s">
        <v>273</v>
      </c>
      <c r="AG2203" t="s">
        <v>133</v>
      </c>
      <c r="AH2203" s="58">
        <v>403.31535456266602</v>
      </c>
      <c r="AI2203">
        <f t="shared" si="375"/>
        <v>403.31535456266602</v>
      </c>
      <c r="BE2203" t="str">
        <f t="shared" si="376"/>
        <v>8404_IZ_TP2_SEXE2</v>
      </c>
      <c r="BF2203">
        <v>2</v>
      </c>
      <c r="BG2203" t="s">
        <v>200</v>
      </c>
      <c r="BH2203" t="s">
        <v>219</v>
      </c>
      <c r="BI2203" t="s">
        <v>123</v>
      </c>
      <c r="BJ2203" s="61">
        <v>85.335577870598698</v>
      </c>
      <c r="BK2203" s="61">
        <f t="shared" si="377"/>
        <v>85.335577870598698</v>
      </c>
    </row>
    <row r="2204" spans="1:63" x14ac:dyDescent="0.35">
      <c r="A2204" t="str">
        <f t="shared" si="373"/>
        <v>8428_Activités financières et d'assurance_2</v>
      </c>
      <c r="B2204" t="str">
        <f>INDEX(PDC!$F$1:$G$40,MATCH('RP2016'!C2204,PDC!F:F,0),MATCH(PDC!$G$1,PDC!$F$1:$G$1,0))</f>
        <v>Activités financières et d'assurance</v>
      </c>
      <c r="C2204" t="s">
        <v>223</v>
      </c>
      <c r="D2204" t="s">
        <v>175</v>
      </c>
      <c r="E2204" t="s">
        <v>200</v>
      </c>
      <c r="F2204" s="58">
        <v>3564.8778551621499</v>
      </c>
      <c r="G2204">
        <f t="shared" si="378"/>
        <v>3564.8778551621499</v>
      </c>
      <c r="AC2204" t="str">
        <f t="shared" si="374"/>
        <v>8408_Cadres de la fonction publique_1+2</v>
      </c>
      <c r="AD2204" t="str">
        <f>INDEX(PDC!$I$1:$L$33,MATCH('RP2016'!AF2204,PDC!I:I,0),MATCH(PDC!$K$1,PDC!$I$1:$L$1,0))</f>
        <v>Cadres de la fonction publique</v>
      </c>
      <c r="AE2204" s="77" t="s">
        <v>238</v>
      </c>
      <c r="AF2204" t="s">
        <v>274</v>
      </c>
      <c r="AG2204" t="s">
        <v>133</v>
      </c>
      <c r="AH2204" s="58">
        <v>1140.2177314259</v>
      </c>
      <c r="AI2204">
        <f t="shared" si="375"/>
        <v>1140.2177314259</v>
      </c>
      <c r="BE2204" t="str">
        <f t="shared" si="376"/>
        <v>8404_JZ_TP2_SEXE2</v>
      </c>
      <c r="BF2204">
        <v>2</v>
      </c>
      <c r="BG2204" t="s">
        <v>200</v>
      </c>
      <c r="BH2204" t="s">
        <v>319</v>
      </c>
      <c r="BI2204" t="s">
        <v>123</v>
      </c>
      <c r="BJ2204" s="61">
        <v>5.0392851717288796</v>
      </c>
      <c r="BK2204" s="61">
        <f t="shared" si="377"/>
        <v>5.0392851717288796</v>
      </c>
    </row>
    <row r="2205" spans="1:63" x14ac:dyDescent="0.35">
      <c r="A2205" t="str">
        <f t="shared" si="373"/>
        <v>8428_Activités immobilières_1</v>
      </c>
      <c r="B2205" t="str">
        <f>INDEX(PDC!$F$1:$G$40,MATCH('RP2016'!C2205,PDC!F:F,0),MATCH(PDC!$G$1,PDC!$F$1:$G$1,0))</f>
        <v>Activités immobilières</v>
      </c>
      <c r="C2205" t="s">
        <v>224</v>
      </c>
      <c r="D2205" t="s">
        <v>175</v>
      </c>
      <c r="E2205" t="s">
        <v>199</v>
      </c>
      <c r="F2205" s="58">
        <v>875.93592768695601</v>
      </c>
      <c r="G2205">
        <f t="shared" si="378"/>
        <v>875.93592768695601</v>
      </c>
      <c r="AC2205" t="str">
        <f t="shared" si="374"/>
        <v>8408_Professeurs, professions scientifiques_1+2</v>
      </c>
      <c r="AD2205" t="str">
        <f>INDEX(PDC!$I$1:$L$33,MATCH('RP2016'!AF2205,PDC!I:I,0),MATCH(PDC!$K$1,PDC!$I$1:$L$1,0))</f>
        <v>Professeurs, professions scientifiques</v>
      </c>
      <c r="AE2205" s="77" t="s">
        <v>238</v>
      </c>
      <c r="AF2205" t="s">
        <v>275</v>
      </c>
      <c r="AG2205" t="s">
        <v>133</v>
      </c>
      <c r="AH2205" s="58">
        <v>2849.33135050285</v>
      </c>
      <c r="AI2205">
        <f t="shared" si="375"/>
        <v>2849.33135050285</v>
      </c>
      <c r="BE2205" t="str">
        <f t="shared" si="376"/>
        <v>8404_KZ_TP1_SEXE2</v>
      </c>
      <c r="BF2205">
        <v>2</v>
      </c>
      <c r="BG2205" t="s">
        <v>199</v>
      </c>
      <c r="BH2205" t="s">
        <v>223</v>
      </c>
      <c r="BI2205" t="s">
        <v>123</v>
      </c>
      <c r="BJ2205" s="61">
        <v>85.543456090547394</v>
      </c>
      <c r="BK2205" s="61">
        <f t="shared" si="377"/>
        <v>85.543456090547394</v>
      </c>
    </row>
    <row r="2206" spans="1:63" x14ac:dyDescent="0.35">
      <c r="A2206" t="str">
        <f t="shared" si="373"/>
        <v>8428_Activités immobilières_2</v>
      </c>
      <c r="B2206" t="str">
        <f>INDEX(PDC!$F$1:$G$40,MATCH('RP2016'!C2206,PDC!F:F,0),MATCH(PDC!$G$1,PDC!$F$1:$G$1,0))</f>
        <v>Activités immobilières</v>
      </c>
      <c r="C2206" t="s">
        <v>224</v>
      </c>
      <c r="D2206" t="s">
        <v>175</v>
      </c>
      <c r="E2206" t="s">
        <v>200</v>
      </c>
      <c r="F2206" s="58">
        <v>1391.2341515087401</v>
      </c>
      <c r="G2206">
        <f t="shared" si="378"/>
        <v>1391.2341515087401</v>
      </c>
      <c r="AC2206" t="str">
        <f t="shared" si="374"/>
        <v>8408_Professions de l'information, des arts et des spectacles_1+2</v>
      </c>
      <c r="AD2206" t="str">
        <f>INDEX(PDC!$I$1:$L$33,MATCH('RP2016'!AF2206,PDC!I:I,0),MATCH(PDC!$K$1,PDC!$I$1:$L$1,0))</f>
        <v>Professions de l'information, des arts et des spectacles</v>
      </c>
      <c r="AE2206" s="77" t="s">
        <v>238</v>
      </c>
      <c r="AF2206" t="s">
        <v>276</v>
      </c>
      <c r="AG2206" t="s">
        <v>133</v>
      </c>
      <c r="AH2206" s="58">
        <v>958.44082372444302</v>
      </c>
      <c r="AI2206">
        <f t="shared" si="375"/>
        <v>958.44082372444302</v>
      </c>
      <c r="BE2206" t="str">
        <f t="shared" si="376"/>
        <v>8404_KZ_TP2_SEXE2</v>
      </c>
      <c r="BF2206">
        <v>2</v>
      </c>
      <c r="BG2206" t="s">
        <v>200</v>
      </c>
      <c r="BH2206" t="s">
        <v>223</v>
      </c>
      <c r="BI2206" t="s">
        <v>123</v>
      </c>
      <c r="BJ2206" s="61">
        <v>15.1423445386298</v>
      </c>
      <c r="BK2206" s="61">
        <f t="shared" si="377"/>
        <v>15.1423445386298</v>
      </c>
    </row>
    <row r="2207" spans="1:63" x14ac:dyDescent="0.35">
      <c r="A2207" t="str">
        <f t="shared" si="373"/>
        <v>8428_Activités juridiques, comptables, de gestion, d'architecture, d'ingénierie, de contrôle et d'analyses techniques_1</v>
      </c>
      <c r="B2207" t="str">
        <f>INDEX(PDC!$F$1:$G$40,MATCH('RP2016'!C2207,PDC!F:F,0),MATCH(PDC!$G$1,PDC!$F$1:$G$1,0))</f>
        <v>Activités juridiques, comptables, de gestion, d'architecture, d'ingénierie, de contrôle et d'analyses techniques</v>
      </c>
      <c r="C2207" t="s">
        <v>225</v>
      </c>
      <c r="D2207" t="s">
        <v>175</v>
      </c>
      <c r="E2207" t="s">
        <v>199</v>
      </c>
      <c r="F2207" s="58">
        <v>2698.7266581110198</v>
      </c>
      <c r="G2207">
        <f t="shared" si="378"/>
        <v>2698.7266581110198</v>
      </c>
      <c r="AC2207" t="str">
        <f t="shared" si="374"/>
        <v>8408_Cadres administratifs et commerciaux d'entreprise_1+2</v>
      </c>
      <c r="AD2207" t="str">
        <f>INDEX(PDC!$I$1:$L$33,MATCH('RP2016'!AF2207,PDC!I:I,0),MATCH(PDC!$K$1,PDC!$I$1:$L$1,0))</f>
        <v>Cadres administratifs et commerciaux d'entreprise</v>
      </c>
      <c r="AE2207" s="77" t="s">
        <v>238</v>
      </c>
      <c r="AF2207" t="s">
        <v>277</v>
      </c>
      <c r="AG2207" t="s">
        <v>133</v>
      </c>
      <c r="AH2207" s="58">
        <v>8100.2782201787304</v>
      </c>
      <c r="AI2207">
        <f t="shared" si="375"/>
        <v>8100.2782201787304</v>
      </c>
      <c r="BE2207" t="str">
        <f t="shared" si="376"/>
        <v>8404_LZ_TP1_SEXE2</v>
      </c>
      <c r="BF2207">
        <v>2</v>
      </c>
      <c r="BG2207" t="s">
        <v>199</v>
      </c>
      <c r="BH2207" t="s">
        <v>224</v>
      </c>
      <c r="BI2207" t="s">
        <v>123</v>
      </c>
      <c r="BJ2207" s="61">
        <v>20.2016051107579</v>
      </c>
      <c r="BK2207" s="61">
        <f t="shared" si="377"/>
        <v>20.2016051107579</v>
      </c>
    </row>
    <row r="2208" spans="1:63" x14ac:dyDescent="0.35">
      <c r="A2208" t="str">
        <f t="shared" si="373"/>
        <v>8428_Activités juridiques, comptables, de gestion, d'architecture, d'ingénierie, de contrôle et d'analyses techniques_2</v>
      </c>
      <c r="B2208" t="str">
        <f>INDEX(PDC!$F$1:$G$40,MATCH('RP2016'!C2208,PDC!F:F,0),MATCH(PDC!$G$1,PDC!$F$1:$G$1,0))</f>
        <v>Activités juridiques, comptables, de gestion, d'architecture, d'ingénierie, de contrôle et d'analyses techniques</v>
      </c>
      <c r="C2208" t="s">
        <v>225</v>
      </c>
      <c r="D2208" t="s">
        <v>175</v>
      </c>
      <c r="E2208" t="s">
        <v>200</v>
      </c>
      <c r="F2208" s="58">
        <v>2941.6024870697302</v>
      </c>
      <c r="G2208">
        <f t="shared" si="378"/>
        <v>2941.6024870697302</v>
      </c>
      <c r="AC2208" t="str">
        <f t="shared" si="374"/>
        <v>8408_Ingénieurs et cadres techniques d'entreprise_1+2</v>
      </c>
      <c r="AD2208" t="str">
        <f>INDEX(PDC!$I$1:$L$33,MATCH('RP2016'!AF2208,PDC!I:I,0),MATCH(PDC!$K$1,PDC!$I$1:$L$1,0))</f>
        <v>Ingénieurs et cadres techniques d'entreprise</v>
      </c>
      <c r="AE2208" s="77" t="s">
        <v>238</v>
      </c>
      <c r="AF2208" t="s">
        <v>101</v>
      </c>
      <c r="AG2208" t="s">
        <v>133</v>
      </c>
      <c r="AH2208" s="58">
        <v>9914.7717131500995</v>
      </c>
      <c r="AI2208">
        <f t="shared" si="375"/>
        <v>9914.7717131500995</v>
      </c>
      <c r="BE2208" t="str">
        <f t="shared" si="376"/>
        <v>8404_LZ_TP2_SEXE2</v>
      </c>
      <c r="BF2208">
        <v>2</v>
      </c>
      <c r="BG2208" t="s">
        <v>200</v>
      </c>
      <c r="BH2208" t="s">
        <v>224</v>
      </c>
      <c r="BI2208" t="s">
        <v>123</v>
      </c>
      <c r="BJ2208" s="61">
        <v>35.017388376550898</v>
      </c>
      <c r="BK2208" s="61">
        <f t="shared" si="377"/>
        <v>35.017388376550898</v>
      </c>
    </row>
    <row r="2209" spans="1:63" x14ac:dyDescent="0.35">
      <c r="A2209" t="str">
        <f t="shared" si="373"/>
        <v>8428_Recherche-développement scientifique_1</v>
      </c>
      <c r="B2209" t="str">
        <f>INDEX(PDC!$F$1:$G$40,MATCH('RP2016'!C2209,PDC!F:F,0),MATCH(PDC!$G$1,PDC!$F$1:$G$1,0))</f>
        <v>Recherche-développement scientifique</v>
      </c>
      <c r="C2209" t="s">
        <v>226</v>
      </c>
      <c r="D2209" t="s">
        <v>175</v>
      </c>
      <c r="E2209" t="s">
        <v>199</v>
      </c>
      <c r="F2209" s="58">
        <v>198.080001881931</v>
      </c>
      <c r="G2209">
        <f t="shared" si="378"/>
        <v>198.080001881931</v>
      </c>
      <c r="AC2209" t="str">
        <f t="shared" si="374"/>
        <v>8408_Professeurs des écoles, instituteurs et assimilés_1+2</v>
      </c>
      <c r="AD2209" t="str">
        <f>INDEX(PDC!$I$1:$L$33,MATCH('RP2016'!AF2209,PDC!I:I,0),MATCH(PDC!$K$1,PDC!$I$1:$L$1,0))</f>
        <v>Professeurs des écoles, instituteurs et assimilés</v>
      </c>
      <c r="AE2209" s="77" t="s">
        <v>238</v>
      </c>
      <c r="AF2209" t="s">
        <v>103</v>
      </c>
      <c r="AG2209" t="s">
        <v>133</v>
      </c>
      <c r="AH2209" s="58">
        <v>3095.1638483651</v>
      </c>
      <c r="AI2209">
        <f t="shared" si="375"/>
        <v>3095.1638483651</v>
      </c>
      <c r="BE2209" t="str">
        <f t="shared" si="376"/>
        <v>8404_MN_TP1_SEXE2</v>
      </c>
      <c r="BF2209">
        <v>2</v>
      </c>
      <c r="BG2209" t="s">
        <v>199</v>
      </c>
      <c r="BH2209" t="s">
        <v>320</v>
      </c>
      <c r="BI2209" t="s">
        <v>123</v>
      </c>
      <c r="BJ2209" s="61">
        <v>339.47016643583697</v>
      </c>
      <c r="BK2209" s="61">
        <f t="shared" si="377"/>
        <v>339.47016643583697</v>
      </c>
    </row>
    <row r="2210" spans="1:63" x14ac:dyDescent="0.35">
      <c r="A2210" t="str">
        <f t="shared" si="373"/>
        <v>8428_Recherche-développement scientifique_2</v>
      </c>
      <c r="B2210" t="str">
        <f>INDEX(PDC!$F$1:$G$40,MATCH('RP2016'!C2210,PDC!F:F,0),MATCH(PDC!$G$1,PDC!$F$1:$G$1,0))</f>
        <v>Recherche-développement scientifique</v>
      </c>
      <c r="C2210" t="s">
        <v>226</v>
      </c>
      <c r="D2210" t="s">
        <v>175</v>
      </c>
      <c r="E2210" t="s">
        <v>200</v>
      </c>
      <c r="F2210" s="58">
        <v>78.462343425116003</v>
      </c>
      <c r="G2210">
        <f t="shared" si="378"/>
        <v>78.462343425116003</v>
      </c>
      <c r="AC2210" t="str">
        <f t="shared" si="374"/>
        <v>8408_Professions intermédiaires de la santé et du travail social_1+2</v>
      </c>
      <c r="AD2210" t="str">
        <f>INDEX(PDC!$I$1:$L$33,MATCH('RP2016'!AF2210,PDC!I:I,0),MATCH(PDC!$K$1,PDC!$I$1:$L$1,0))</f>
        <v>Professions intermédiaires de la santé et du travail social</v>
      </c>
      <c r="AE2210" s="77" t="s">
        <v>238</v>
      </c>
      <c r="AF2210" t="s">
        <v>105</v>
      </c>
      <c r="AG2210" t="s">
        <v>133</v>
      </c>
      <c r="AH2210" s="58">
        <v>6384.3047566105997</v>
      </c>
      <c r="AI2210">
        <f t="shared" si="375"/>
        <v>6384.3047566105997</v>
      </c>
      <c r="BE2210" t="str">
        <f t="shared" si="376"/>
        <v>8404_MN_TP2_SEXE2</v>
      </c>
      <c r="BF2210">
        <v>2</v>
      </c>
      <c r="BG2210" t="s">
        <v>200</v>
      </c>
      <c r="BH2210" t="s">
        <v>320</v>
      </c>
      <c r="BI2210" t="s">
        <v>123</v>
      </c>
      <c r="BJ2210" s="61">
        <v>186.46926726046601</v>
      </c>
      <c r="BK2210" s="61">
        <f t="shared" si="377"/>
        <v>186.46926726046601</v>
      </c>
    </row>
    <row r="2211" spans="1:63" x14ac:dyDescent="0.35">
      <c r="A2211" t="str">
        <f t="shared" si="373"/>
        <v>8428_Autres activités spécialisées, scientifiques et techniques_1</v>
      </c>
      <c r="B2211" t="str">
        <f>INDEX(PDC!$F$1:$G$40,MATCH('RP2016'!C2211,PDC!F:F,0),MATCH(PDC!$G$1,PDC!$F$1:$G$1,0))</f>
        <v>Autres activités spécialisées, scientifiques et techniques</v>
      </c>
      <c r="C2211" t="s">
        <v>227</v>
      </c>
      <c r="D2211" t="s">
        <v>175</v>
      </c>
      <c r="E2211" t="s">
        <v>199</v>
      </c>
      <c r="F2211" s="58">
        <v>603.83685122864597</v>
      </c>
      <c r="G2211">
        <f t="shared" si="378"/>
        <v>603.83685122864597</v>
      </c>
      <c r="AC2211" t="str">
        <f t="shared" si="374"/>
        <v>8408_Clergé, religieux_1+2</v>
      </c>
      <c r="AD2211" t="str">
        <f>INDEX(PDC!$I$1:$L$33,MATCH('RP2016'!AF2211,PDC!I:I,0),MATCH(PDC!$K$1,PDC!$I$1:$L$1,0))</f>
        <v>Clergé, religieux</v>
      </c>
      <c r="AE2211" s="77" t="s">
        <v>238</v>
      </c>
      <c r="AF2211" t="s">
        <v>292</v>
      </c>
      <c r="AG2211" t="s">
        <v>133</v>
      </c>
      <c r="AH2211" s="58">
        <v>47.523217165866299</v>
      </c>
      <c r="AI2211">
        <f t="shared" si="375"/>
        <v>47.523217165866299</v>
      </c>
      <c r="BE2211" t="str">
        <f t="shared" si="376"/>
        <v>8404_OQ_TP1_SEXE2</v>
      </c>
      <c r="BF2211">
        <v>2</v>
      </c>
      <c r="BG2211" t="s">
        <v>199</v>
      </c>
      <c r="BH2211" t="s">
        <v>321</v>
      </c>
      <c r="BI2211" t="s">
        <v>123</v>
      </c>
      <c r="BJ2211" s="61">
        <v>1527.1042776870099</v>
      </c>
      <c r="BK2211" s="61">
        <f t="shared" si="377"/>
        <v>1527.1042776870099</v>
      </c>
    </row>
    <row r="2212" spans="1:63" x14ac:dyDescent="0.35">
      <c r="A2212" t="str">
        <f t="shared" si="373"/>
        <v>8428_Autres activités spécialisées, scientifiques et techniques_2</v>
      </c>
      <c r="B2212" t="str">
        <f>INDEX(PDC!$F$1:$G$40,MATCH('RP2016'!C2212,PDC!F:F,0),MATCH(PDC!$G$1,PDC!$F$1:$G$1,0))</f>
        <v>Autres activités spécialisées, scientifiques et techniques</v>
      </c>
      <c r="C2212" t="s">
        <v>227</v>
      </c>
      <c r="D2212" t="s">
        <v>175</v>
      </c>
      <c r="E2212" t="s">
        <v>200</v>
      </c>
      <c r="F2212" s="58">
        <v>659.01278314064302</v>
      </c>
      <c r="G2212">
        <f t="shared" si="378"/>
        <v>659.01278314064302</v>
      </c>
      <c r="AC2212" t="str">
        <f t="shared" si="374"/>
        <v>8408_Professions intermédiaires administratives de la Fonction Publique_1+2</v>
      </c>
      <c r="AD2212" t="str">
        <f>INDEX(PDC!$I$1:$L$33,MATCH('RP2016'!AF2212,PDC!I:I,0),MATCH(PDC!$K$1,PDC!$I$1:$L$1,0))</f>
        <v>Professions intermédiaires administratives de la Fonction Publique</v>
      </c>
      <c r="AE2212" s="77" t="s">
        <v>238</v>
      </c>
      <c r="AF2212" t="s">
        <v>278</v>
      </c>
      <c r="AG2212" t="s">
        <v>133</v>
      </c>
      <c r="AH2212" s="58">
        <v>1108.3175440161899</v>
      </c>
      <c r="AI2212">
        <f t="shared" si="375"/>
        <v>1108.3175440161899</v>
      </c>
      <c r="BE2212" t="str">
        <f t="shared" si="376"/>
        <v>8404_OQ_TP2_SEXE2</v>
      </c>
      <c r="BF2212">
        <v>2</v>
      </c>
      <c r="BG2212" t="s">
        <v>200</v>
      </c>
      <c r="BH2212" t="s">
        <v>321</v>
      </c>
      <c r="BI2212" t="s">
        <v>123</v>
      </c>
      <c r="BJ2212" s="61">
        <v>869.79787457314205</v>
      </c>
      <c r="BK2212" s="61">
        <f t="shared" si="377"/>
        <v>869.79787457314205</v>
      </c>
    </row>
    <row r="2213" spans="1:63" x14ac:dyDescent="0.35">
      <c r="A2213" t="str">
        <f t="shared" si="373"/>
        <v>8428_Activités de services administratifs et de soutien_1</v>
      </c>
      <c r="B2213" t="str">
        <f>INDEX(PDC!$F$1:$G$40,MATCH('RP2016'!C2213,PDC!F:F,0),MATCH(PDC!$G$1,PDC!$F$1:$G$1,0))</f>
        <v>Activités de services administratifs et de soutien</v>
      </c>
      <c r="C2213" t="s">
        <v>228</v>
      </c>
      <c r="D2213" t="s">
        <v>175</v>
      </c>
      <c r="E2213" t="s">
        <v>199</v>
      </c>
      <c r="F2213" s="58">
        <v>5842.0246445858702</v>
      </c>
      <c r="G2213">
        <f t="shared" si="378"/>
        <v>5842.0246445858702</v>
      </c>
      <c r="AC2213" t="str">
        <f t="shared" si="374"/>
        <v>8408_Professions intermédiaires administratives et commerciales des entreprises_1+2</v>
      </c>
      <c r="AD2213" t="str">
        <f>INDEX(PDC!$I$1:$L$33,MATCH('RP2016'!AF2213,PDC!I:I,0),MATCH(PDC!$K$1,PDC!$I$1:$L$1,0))</f>
        <v>Professions intermédiaires administratives et commerciales des entreprises</v>
      </c>
      <c r="AE2213" s="77" t="s">
        <v>238</v>
      </c>
      <c r="AF2213" t="s">
        <v>279</v>
      </c>
      <c r="AG2213" t="s">
        <v>133</v>
      </c>
      <c r="AH2213" s="58">
        <v>15784.496998849299</v>
      </c>
      <c r="AI2213">
        <f t="shared" si="375"/>
        <v>15784.496998849299</v>
      </c>
      <c r="BE2213" t="str">
        <f t="shared" si="376"/>
        <v>8404_RU_TP1_SEXE2</v>
      </c>
      <c r="BF2213">
        <v>2</v>
      </c>
      <c r="BG2213" t="s">
        <v>199</v>
      </c>
      <c r="BH2213" t="s">
        <v>322</v>
      </c>
      <c r="BI2213" t="s">
        <v>123</v>
      </c>
      <c r="BJ2213" s="61">
        <v>189.12433500929899</v>
      </c>
      <c r="BK2213" s="61">
        <f t="shared" si="377"/>
        <v>189.12433500929899</v>
      </c>
    </row>
    <row r="2214" spans="1:63" x14ac:dyDescent="0.35">
      <c r="A2214" t="str">
        <f t="shared" si="373"/>
        <v>8428_Activités de services administratifs et de soutien_2</v>
      </c>
      <c r="B2214" t="str">
        <f>INDEX(PDC!$F$1:$G$40,MATCH('RP2016'!C2214,PDC!F:F,0),MATCH(PDC!$G$1,PDC!$F$1:$G$1,0))</f>
        <v>Activités de services administratifs et de soutien</v>
      </c>
      <c r="C2214" t="s">
        <v>228</v>
      </c>
      <c r="D2214" t="s">
        <v>175</v>
      </c>
      <c r="E2214" t="s">
        <v>200</v>
      </c>
      <c r="F2214" s="58">
        <v>4511.6977238832696</v>
      </c>
      <c r="G2214">
        <f t="shared" si="378"/>
        <v>4511.6977238832696</v>
      </c>
      <c r="AC2214" t="str">
        <f t="shared" si="374"/>
        <v>8408_Techniciens_1+2</v>
      </c>
      <c r="AD2214" t="str">
        <f>INDEX(PDC!$I$1:$L$33,MATCH('RP2016'!AF2214,PDC!I:I,0),MATCH(PDC!$K$1,PDC!$I$1:$L$1,0))</f>
        <v>Techniciens</v>
      </c>
      <c r="AE2214" s="77" t="s">
        <v>238</v>
      </c>
      <c r="AF2214" t="s">
        <v>280</v>
      </c>
      <c r="AG2214" t="s">
        <v>133</v>
      </c>
      <c r="AH2214" s="58">
        <v>9595.7348148369401</v>
      </c>
      <c r="AI2214">
        <f t="shared" si="375"/>
        <v>9595.7348148369401</v>
      </c>
      <c r="BE2214" t="str">
        <f t="shared" si="376"/>
        <v>8404_RU_TP2_SEXE2</v>
      </c>
      <c r="BF2214">
        <v>2</v>
      </c>
      <c r="BG2214" t="s">
        <v>200</v>
      </c>
      <c r="BH2214" t="s">
        <v>322</v>
      </c>
      <c r="BI2214" t="s">
        <v>123</v>
      </c>
      <c r="BJ2214" s="61">
        <v>184.483544133327</v>
      </c>
      <c r="BK2214" s="61">
        <f t="shared" si="377"/>
        <v>184.483544133327</v>
      </c>
    </row>
    <row r="2215" spans="1:63" x14ac:dyDescent="0.35">
      <c r="A2215" t="str">
        <f t="shared" si="373"/>
        <v>8428_Administration publique_1</v>
      </c>
      <c r="B2215" t="str">
        <f>INDEX(PDC!$F$1:$G$40,MATCH('RP2016'!C2215,PDC!F:F,0),MATCH(PDC!$G$1,PDC!$F$1:$G$1,0))</f>
        <v>Administration publique</v>
      </c>
      <c r="C2215" t="s">
        <v>229</v>
      </c>
      <c r="D2215" t="s">
        <v>175</v>
      </c>
      <c r="E2215" t="s">
        <v>199</v>
      </c>
      <c r="F2215" s="58">
        <v>2037.8949785790101</v>
      </c>
      <c r="G2215">
        <f t="shared" si="378"/>
        <v>2037.8949785790101</v>
      </c>
      <c r="AC2215" t="str">
        <f t="shared" si="374"/>
        <v>8408_Contremaîtres, agents de maîtrise_1+2</v>
      </c>
      <c r="AD2215" t="str">
        <f>INDEX(PDC!$I$1:$L$33,MATCH('RP2016'!AF2215,PDC!I:I,0),MATCH(PDC!$K$1,PDC!$I$1:$L$1,0))</f>
        <v>Contremaîtres, agents de maîtrise</v>
      </c>
      <c r="AE2215" s="77" t="s">
        <v>238</v>
      </c>
      <c r="AF2215" t="s">
        <v>281</v>
      </c>
      <c r="AG2215" t="s">
        <v>133</v>
      </c>
      <c r="AH2215" s="58">
        <v>3853.6121401269602</v>
      </c>
      <c r="AI2215">
        <f t="shared" si="375"/>
        <v>3853.6121401269602</v>
      </c>
      <c r="BE2215" t="str">
        <f t="shared" si="376"/>
        <v>8405_AZ_TP1_SEXE2</v>
      </c>
      <c r="BF2215">
        <v>2</v>
      </c>
      <c r="BG2215" t="s">
        <v>199</v>
      </c>
      <c r="BH2215" t="s">
        <v>198</v>
      </c>
      <c r="BI2215" t="s">
        <v>127</v>
      </c>
      <c r="BJ2215" s="61">
        <v>149.211165973161</v>
      </c>
      <c r="BK2215" s="61">
        <f t="shared" si="377"/>
        <v>149.211165973161</v>
      </c>
    </row>
    <row r="2216" spans="1:63" x14ac:dyDescent="0.35">
      <c r="A2216" t="str">
        <f t="shared" si="373"/>
        <v>8428_Administration publique_2</v>
      </c>
      <c r="B2216" t="str">
        <f>INDEX(PDC!$F$1:$G$40,MATCH('RP2016'!C2216,PDC!F:F,0),MATCH(PDC!$G$1,PDC!$F$1:$G$1,0))</f>
        <v>Administration publique</v>
      </c>
      <c r="C2216" t="s">
        <v>229</v>
      </c>
      <c r="D2216" t="s">
        <v>175</v>
      </c>
      <c r="E2216" t="s">
        <v>200</v>
      </c>
      <c r="F2216" s="58">
        <v>3356.5541852173201</v>
      </c>
      <c r="G2216">
        <f t="shared" si="378"/>
        <v>3356.5541852173201</v>
      </c>
      <c r="AC2216" t="str">
        <f t="shared" si="374"/>
        <v>8408_Employés civils et agents de service de la Fonction Publique_1+2</v>
      </c>
      <c r="AD2216" t="str">
        <f>INDEX(PDC!$I$1:$L$33,MATCH('RP2016'!AF2216,PDC!I:I,0),MATCH(PDC!$K$1,PDC!$I$1:$L$1,0))</f>
        <v>Employés civils et agents de service de la Fonction Publique</v>
      </c>
      <c r="AE2216" s="77" t="s">
        <v>238</v>
      </c>
      <c r="AF2216" t="s">
        <v>282</v>
      </c>
      <c r="AG2216" t="s">
        <v>133</v>
      </c>
      <c r="AH2216" s="58">
        <v>8902.1702434413091</v>
      </c>
      <c r="AI2216">
        <f t="shared" si="375"/>
        <v>8902.1702434413091</v>
      </c>
      <c r="BE2216" t="str">
        <f t="shared" si="376"/>
        <v>8405_AZ_TP2_SEXE2</v>
      </c>
      <c r="BF2216">
        <v>2</v>
      </c>
      <c r="BG2216" t="s">
        <v>200</v>
      </c>
      <c r="BH2216" t="s">
        <v>198</v>
      </c>
      <c r="BI2216" t="s">
        <v>127</v>
      </c>
      <c r="BJ2216" s="61">
        <v>116.777233124226</v>
      </c>
      <c r="BK2216" s="61">
        <f t="shared" si="377"/>
        <v>116.777233124226</v>
      </c>
    </row>
    <row r="2217" spans="1:63" x14ac:dyDescent="0.35">
      <c r="A2217" t="str">
        <f t="shared" si="373"/>
        <v>8428_Enseignement_1</v>
      </c>
      <c r="B2217" t="str">
        <f>INDEX(PDC!$F$1:$G$40,MATCH('RP2016'!C2217,PDC!F:F,0),MATCH(PDC!$G$1,PDC!$F$1:$G$1,0))</f>
        <v>Enseignement</v>
      </c>
      <c r="C2217" t="s">
        <v>230</v>
      </c>
      <c r="D2217" t="s">
        <v>175</v>
      </c>
      <c r="E2217" t="s">
        <v>199</v>
      </c>
      <c r="F2217" s="58">
        <v>2026.7252070521999</v>
      </c>
      <c r="G2217">
        <f t="shared" si="378"/>
        <v>2026.7252070521999</v>
      </c>
      <c r="AC2217" t="str">
        <f t="shared" si="374"/>
        <v>8408_Policiers et militaires_1+2</v>
      </c>
      <c r="AD2217" t="str">
        <f>INDEX(PDC!$I$1:$L$33,MATCH('RP2016'!AF2217,PDC!I:I,0),MATCH(PDC!$K$1,PDC!$I$1:$L$1,0))</f>
        <v>Policiers et militaires</v>
      </c>
      <c r="AE2217" s="77" t="s">
        <v>238</v>
      </c>
      <c r="AF2217" t="s">
        <v>283</v>
      </c>
      <c r="AG2217" t="s">
        <v>133</v>
      </c>
      <c r="AH2217" s="58">
        <v>2082.0204047341699</v>
      </c>
      <c r="AI2217">
        <f t="shared" si="375"/>
        <v>2082.0204047341699</v>
      </c>
      <c r="BE2217" t="str">
        <f t="shared" si="376"/>
        <v>8405_C1_TP1_SEXE2</v>
      </c>
      <c r="BF2217">
        <v>2</v>
      </c>
      <c r="BG2217" t="s">
        <v>199</v>
      </c>
      <c r="BH2217" t="s">
        <v>314</v>
      </c>
      <c r="BI2217" t="s">
        <v>127</v>
      </c>
      <c r="BJ2217" s="61">
        <v>831.05760866787296</v>
      </c>
      <c r="BK2217" s="61">
        <f t="shared" si="377"/>
        <v>831.05760866787296</v>
      </c>
    </row>
    <row r="2218" spans="1:63" x14ac:dyDescent="0.35">
      <c r="A2218" t="str">
        <f t="shared" si="373"/>
        <v>8428_Enseignement_2</v>
      </c>
      <c r="B2218" t="str">
        <f>INDEX(PDC!$F$1:$G$40,MATCH('RP2016'!C2218,PDC!F:F,0),MATCH(PDC!$G$1,PDC!$F$1:$G$1,0))</f>
        <v>Enseignement</v>
      </c>
      <c r="C2218" t="s">
        <v>230</v>
      </c>
      <c r="D2218" t="s">
        <v>175</v>
      </c>
      <c r="E2218" t="s">
        <v>200</v>
      </c>
      <c r="F2218" s="58">
        <v>3950.3480457881901</v>
      </c>
      <c r="G2218">
        <f t="shared" si="378"/>
        <v>3950.3480457881901</v>
      </c>
      <c r="AC2218" t="str">
        <f t="shared" si="374"/>
        <v>8408_Employés administratifs d'entreprise_1+2</v>
      </c>
      <c r="AD2218" t="str">
        <f>INDEX(PDC!$I$1:$L$33,MATCH('RP2016'!AF2218,PDC!I:I,0),MATCH(PDC!$K$1,PDC!$I$1:$L$1,0))</f>
        <v>Employés administratifs d'entreprise</v>
      </c>
      <c r="AE2218" s="77" t="s">
        <v>238</v>
      </c>
      <c r="AF2218" t="s">
        <v>284</v>
      </c>
      <c r="AG2218" t="s">
        <v>133</v>
      </c>
      <c r="AH2218" s="58">
        <v>11375.1884727591</v>
      </c>
      <c r="AI2218">
        <f t="shared" si="375"/>
        <v>11375.1884727591</v>
      </c>
      <c r="BE2218" t="str">
        <f t="shared" si="376"/>
        <v>8405_C1_TP2_SEXE2</v>
      </c>
      <c r="BF2218">
        <v>2</v>
      </c>
      <c r="BG2218" t="s">
        <v>200</v>
      </c>
      <c r="BH2218" t="s">
        <v>314</v>
      </c>
      <c r="BI2218" t="s">
        <v>127</v>
      </c>
      <c r="BJ2218" s="61">
        <v>246.252706849964</v>
      </c>
      <c r="BK2218" s="61">
        <f t="shared" si="377"/>
        <v>246.252706849964</v>
      </c>
    </row>
    <row r="2219" spans="1:63" x14ac:dyDescent="0.35">
      <c r="A2219" t="str">
        <f t="shared" si="373"/>
        <v>8428_Activités pour la santé humaine_1</v>
      </c>
      <c r="B2219" t="str">
        <f>INDEX(PDC!$F$1:$G$40,MATCH('RP2016'!C2219,PDC!F:F,0),MATCH(PDC!$G$1,PDC!$F$1:$G$1,0))</f>
        <v>Activités pour la santé humaine</v>
      </c>
      <c r="C2219" t="s">
        <v>231</v>
      </c>
      <c r="D2219" t="s">
        <v>175</v>
      </c>
      <c r="E2219" t="s">
        <v>199</v>
      </c>
      <c r="F2219" s="58">
        <v>1600.11895381203</v>
      </c>
      <c r="G2219">
        <f t="shared" si="378"/>
        <v>1600.11895381203</v>
      </c>
      <c r="AC2219" t="str">
        <f t="shared" si="374"/>
        <v>8408_Employés de commerce_1+2</v>
      </c>
      <c r="AD2219" t="str">
        <f>INDEX(PDC!$I$1:$L$33,MATCH('RP2016'!AF2219,PDC!I:I,0),MATCH(PDC!$K$1,PDC!$I$1:$L$1,0))</f>
        <v>Employés de commerce</v>
      </c>
      <c r="AE2219" s="77" t="s">
        <v>238</v>
      </c>
      <c r="AF2219" t="s">
        <v>285</v>
      </c>
      <c r="AG2219" t="s">
        <v>133</v>
      </c>
      <c r="AH2219" s="58">
        <v>9358.0158344534102</v>
      </c>
      <c r="AI2219">
        <f t="shared" si="375"/>
        <v>9358.0158344534102</v>
      </c>
      <c r="BE2219" t="str">
        <f t="shared" si="376"/>
        <v>8405_C3_TP1_SEXE2</v>
      </c>
      <c r="BF2219">
        <v>2</v>
      </c>
      <c r="BG2219" t="s">
        <v>199</v>
      </c>
      <c r="BH2219" t="s">
        <v>315</v>
      </c>
      <c r="BI2219" t="s">
        <v>127</v>
      </c>
      <c r="BJ2219" s="61">
        <v>204.45788254145501</v>
      </c>
      <c r="BK2219" s="61">
        <f t="shared" si="377"/>
        <v>204.45788254145501</v>
      </c>
    </row>
    <row r="2220" spans="1:63" x14ac:dyDescent="0.35">
      <c r="A2220" t="str">
        <f t="shared" si="373"/>
        <v>8428_Activités pour la santé humaine_2</v>
      </c>
      <c r="B2220" t="str">
        <f>INDEX(PDC!$F$1:$G$40,MATCH('RP2016'!C2220,PDC!F:F,0),MATCH(PDC!$G$1,PDC!$F$1:$G$1,0))</f>
        <v>Activités pour la santé humaine</v>
      </c>
      <c r="C2220" t="s">
        <v>231</v>
      </c>
      <c r="D2220" t="s">
        <v>175</v>
      </c>
      <c r="E2220" t="s">
        <v>200</v>
      </c>
      <c r="F2220" s="58">
        <v>5413.2293753227495</v>
      </c>
      <c r="G2220">
        <f t="shared" si="378"/>
        <v>5413.2293753227495</v>
      </c>
      <c r="AC2220" t="str">
        <f t="shared" si="374"/>
        <v>8408_Personnels des services directs aux particuliers_1+2</v>
      </c>
      <c r="AD2220" t="str">
        <f>INDEX(PDC!$I$1:$L$33,MATCH('RP2016'!AF2220,PDC!I:I,0),MATCH(PDC!$K$1,PDC!$I$1:$L$1,0))</f>
        <v>Personnels des services directs aux particuliers</v>
      </c>
      <c r="AE2220" s="77" t="s">
        <v>238</v>
      </c>
      <c r="AF2220" t="s">
        <v>286</v>
      </c>
      <c r="AG2220" t="s">
        <v>133</v>
      </c>
      <c r="AH2220" s="58">
        <v>12160.06830653</v>
      </c>
      <c r="AI2220">
        <f t="shared" si="375"/>
        <v>12160.06830653</v>
      </c>
      <c r="BE2220" t="str">
        <f t="shared" si="376"/>
        <v>8405_C3_TP2_SEXE2</v>
      </c>
      <c r="BF2220">
        <v>2</v>
      </c>
      <c r="BG2220" t="s">
        <v>200</v>
      </c>
      <c r="BH2220" t="s">
        <v>315</v>
      </c>
      <c r="BI2220" t="s">
        <v>127</v>
      </c>
      <c r="BJ2220" s="61">
        <v>30.3490444950571</v>
      </c>
      <c r="BK2220" s="61">
        <f t="shared" si="377"/>
        <v>30.3490444950571</v>
      </c>
    </row>
    <row r="2221" spans="1:63" x14ac:dyDescent="0.35">
      <c r="A2221" t="str">
        <f t="shared" si="373"/>
        <v>8428_Hébergement médico-social et social et action sociale sans hébergement_1</v>
      </c>
      <c r="B2221" t="str">
        <f>INDEX(PDC!$F$1:$G$40,MATCH('RP2016'!C2221,PDC!F:F,0),MATCH(PDC!$G$1,PDC!$F$1:$G$1,0))</f>
        <v>Hébergement médico-social et social et action sociale sans hébergement</v>
      </c>
      <c r="C2221" t="s">
        <v>232</v>
      </c>
      <c r="D2221" t="s">
        <v>175</v>
      </c>
      <c r="E2221" t="s">
        <v>199</v>
      </c>
      <c r="F2221" s="58">
        <v>2371.8674566002901</v>
      </c>
      <c r="G2221">
        <f t="shared" si="378"/>
        <v>2371.8674566002901</v>
      </c>
      <c r="AC2221" t="str">
        <f t="shared" si="374"/>
        <v>8408_Ouvriers qualifiés de type industriel_1+2</v>
      </c>
      <c r="AD2221" t="str">
        <f>INDEX(PDC!$I$1:$L$33,MATCH('RP2016'!AF2221,PDC!I:I,0),MATCH(PDC!$K$1,PDC!$I$1:$L$1,0))</f>
        <v>Ouvriers qualifiés de type industriel</v>
      </c>
      <c r="AE2221" s="77" t="s">
        <v>238</v>
      </c>
      <c r="AF2221" t="s">
        <v>287</v>
      </c>
      <c r="AG2221" t="s">
        <v>133</v>
      </c>
      <c r="AH2221" s="58">
        <v>7556.3026968080603</v>
      </c>
      <c r="AI2221">
        <f t="shared" si="375"/>
        <v>7556.3026968080603</v>
      </c>
      <c r="BE2221" t="str">
        <f t="shared" si="376"/>
        <v>8405_C4_TP1_SEXE2</v>
      </c>
      <c r="BF2221">
        <v>2</v>
      </c>
      <c r="BG2221" t="s">
        <v>199</v>
      </c>
      <c r="BH2221" t="s">
        <v>316</v>
      </c>
      <c r="BI2221" t="s">
        <v>127</v>
      </c>
      <c r="BJ2221" s="61">
        <v>373.97807307185502</v>
      </c>
      <c r="BK2221" s="61">
        <f t="shared" si="377"/>
        <v>373.97807307185502</v>
      </c>
    </row>
    <row r="2222" spans="1:63" x14ac:dyDescent="0.35">
      <c r="A2222" t="str">
        <f t="shared" si="373"/>
        <v>8428_Hébergement médico-social et social et action sociale sans hébergement_2</v>
      </c>
      <c r="B2222" t="str">
        <f>INDEX(PDC!$F$1:$G$40,MATCH('RP2016'!C2222,PDC!F:F,0),MATCH(PDC!$G$1,PDC!$F$1:$G$1,0))</f>
        <v>Hébergement médico-social et social et action sociale sans hébergement</v>
      </c>
      <c r="C2222" t="s">
        <v>232</v>
      </c>
      <c r="D2222" t="s">
        <v>175</v>
      </c>
      <c r="E2222" t="s">
        <v>200</v>
      </c>
      <c r="F2222" s="58">
        <v>12752.154883078299</v>
      </c>
      <c r="G2222">
        <f t="shared" si="378"/>
        <v>12752.154883078299</v>
      </c>
      <c r="AC2222" t="str">
        <f t="shared" si="374"/>
        <v>8408_Ouvriers qualifiés de type artisanal_1+2</v>
      </c>
      <c r="AD2222" t="str">
        <f>INDEX(PDC!$I$1:$L$33,MATCH('RP2016'!AF2222,PDC!I:I,0),MATCH(PDC!$K$1,PDC!$I$1:$L$1,0))</f>
        <v>Ouvriers qualifiés de type artisanal</v>
      </c>
      <c r="AE2222" s="77" t="s">
        <v>238</v>
      </c>
      <c r="AF2222" t="s">
        <v>107</v>
      </c>
      <c r="AG2222" t="s">
        <v>133</v>
      </c>
      <c r="AH2222" s="58">
        <v>8943.3673707241105</v>
      </c>
      <c r="AI2222">
        <f t="shared" si="375"/>
        <v>8943.3673707241105</v>
      </c>
      <c r="BE2222" t="str">
        <f t="shared" si="376"/>
        <v>8405_C4_TP2_SEXE2</v>
      </c>
      <c r="BF2222">
        <v>2</v>
      </c>
      <c r="BG2222" t="s">
        <v>200</v>
      </c>
      <c r="BH2222" t="s">
        <v>316</v>
      </c>
      <c r="BI2222" t="s">
        <v>127</v>
      </c>
      <c r="BJ2222" s="61">
        <v>35.999309155634698</v>
      </c>
      <c r="BK2222" s="61">
        <f t="shared" si="377"/>
        <v>35.999309155634698</v>
      </c>
    </row>
    <row r="2223" spans="1:63" x14ac:dyDescent="0.35">
      <c r="A2223" t="str">
        <f t="shared" si="373"/>
        <v>8428_Arts, spectacles et activités récréatives_1</v>
      </c>
      <c r="B2223" t="str">
        <f>INDEX(PDC!$F$1:$G$40,MATCH('RP2016'!C2223,PDC!F:F,0),MATCH(PDC!$G$1,PDC!$F$1:$G$1,0))</f>
        <v>Arts, spectacles et activités récréatives</v>
      </c>
      <c r="C2223" t="s">
        <v>233</v>
      </c>
      <c r="D2223" t="s">
        <v>175</v>
      </c>
      <c r="E2223" t="s">
        <v>199</v>
      </c>
      <c r="F2223" s="58">
        <v>966.08535330224299</v>
      </c>
      <c r="G2223">
        <f t="shared" si="378"/>
        <v>966.08535330224299</v>
      </c>
      <c r="AC2223" t="str">
        <f t="shared" si="374"/>
        <v>8408_Chauffeurs_1+2</v>
      </c>
      <c r="AD2223" t="str">
        <f>INDEX(PDC!$I$1:$L$33,MATCH('RP2016'!AF2223,PDC!I:I,0),MATCH(PDC!$K$1,PDC!$I$1:$L$1,0))</f>
        <v>Chauffeurs</v>
      </c>
      <c r="AE2223" s="77" t="s">
        <v>238</v>
      </c>
      <c r="AF2223" t="s">
        <v>288</v>
      </c>
      <c r="AG2223" t="s">
        <v>133</v>
      </c>
      <c r="AH2223" s="58">
        <v>4947.1022394603197</v>
      </c>
      <c r="AI2223">
        <f t="shared" si="375"/>
        <v>4947.1022394603197</v>
      </c>
      <c r="BE2223" t="str">
        <f t="shared" si="376"/>
        <v>8405_C5_TP1_SEXE2</v>
      </c>
      <c r="BF2223">
        <v>2</v>
      </c>
      <c r="BG2223" t="s">
        <v>199</v>
      </c>
      <c r="BH2223" t="s">
        <v>317</v>
      </c>
      <c r="BI2223" t="s">
        <v>127</v>
      </c>
      <c r="BJ2223" s="61">
        <v>2228.14359059969</v>
      </c>
      <c r="BK2223" s="61">
        <f t="shared" si="377"/>
        <v>2228.14359059969</v>
      </c>
    </row>
    <row r="2224" spans="1:63" x14ac:dyDescent="0.35">
      <c r="A2224" t="str">
        <f t="shared" si="373"/>
        <v>8428_Arts, spectacles et activités récréatives_2</v>
      </c>
      <c r="B2224" t="str">
        <f>INDEX(PDC!$F$1:$G$40,MATCH('RP2016'!C2224,PDC!F:F,0),MATCH(PDC!$G$1,PDC!$F$1:$G$1,0))</f>
        <v>Arts, spectacles et activités récréatives</v>
      </c>
      <c r="C2224" t="s">
        <v>233</v>
      </c>
      <c r="D2224" t="s">
        <v>175</v>
      </c>
      <c r="E2224" t="s">
        <v>200</v>
      </c>
      <c r="F2224" s="58">
        <v>769.58072284856996</v>
      </c>
      <c r="G2224">
        <f t="shared" si="378"/>
        <v>769.58072284856996</v>
      </c>
      <c r="AC2224" t="str">
        <f t="shared" si="374"/>
        <v>8408_Ouvriers qualifiés de la manutention, du magasinage et du transport_1+2</v>
      </c>
      <c r="AD2224" t="str">
        <f>INDEX(PDC!$I$1:$L$33,MATCH('RP2016'!AF2224,PDC!I:I,0),MATCH(PDC!$K$1,PDC!$I$1:$L$1,0))</f>
        <v>Ouvriers qualifiés de la manutention, du magasinage et du transport</v>
      </c>
      <c r="AE2224" s="77" t="s">
        <v>238</v>
      </c>
      <c r="AF2224" t="s">
        <v>289</v>
      </c>
      <c r="AG2224" t="s">
        <v>133</v>
      </c>
      <c r="AH2224" s="58">
        <v>3016.6761076993398</v>
      </c>
      <c r="AI2224">
        <f t="shared" si="375"/>
        <v>3016.6761076993398</v>
      </c>
      <c r="BE2224" t="str">
        <f t="shared" si="376"/>
        <v>8405_C5_TP2_SEXE2</v>
      </c>
      <c r="BF2224">
        <v>2</v>
      </c>
      <c r="BG2224" t="s">
        <v>200</v>
      </c>
      <c r="BH2224" t="s">
        <v>317</v>
      </c>
      <c r="BI2224" t="s">
        <v>127</v>
      </c>
      <c r="BJ2224" s="61">
        <v>355.12075013832902</v>
      </c>
      <c r="BK2224" s="61">
        <f t="shared" si="377"/>
        <v>355.12075013832902</v>
      </c>
    </row>
    <row r="2225" spans="1:63" x14ac:dyDescent="0.35">
      <c r="A2225" t="str">
        <f t="shared" si="373"/>
        <v>8428_Autres activités de services _1</v>
      </c>
      <c r="B2225" t="str">
        <f>INDEX(PDC!$F$1:$G$40,MATCH('RP2016'!C2225,PDC!F:F,0),MATCH(PDC!$G$1,PDC!$F$1:$G$1,0))</f>
        <v xml:space="preserve">Autres activités de services </v>
      </c>
      <c r="C2225" t="s">
        <v>234</v>
      </c>
      <c r="D2225" t="s">
        <v>175</v>
      </c>
      <c r="E2225" t="s">
        <v>199</v>
      </c>
      <c r="F2225" s="58">
        <v>1001.87068636165</v>
      </c>
      <c r="G2225">
        <f t="shared" si="378"/>
        <v>1001.87068636165</v>
      </c>
      <c r="AC2225" t="str">
        <f t="shared" si="374"/>
        <v>8408_Ouvriers non qualifiés de type industriel_1+2</v>
      </c>
      <c r="AD2225" t="str">
        <f>INDEX(PDC!$I$1:$L$33,MATCH('RP2016'!AF2225,PDC!I:I,0),MATCH(PDC!$K$1,PDC!$I$1:$L$1,0))</f>
        <v>Ouvriers non qualifiés de type industriel</v>
      </c>
      <c r="AE2225" s="77" t="s">
        <v>238</v>
      </c>
      <c r="AF2225" t="s">
        <v>290</v>
      </c>
      <c r="AG2225" t="s">
        <v>133</v>
      </c>
      <c r="AH2225" s="58">
        <v>7660.6266860954102</v>
      </c>
      <c r="AI2225">
        <f t="shared" si="375"/>
        <v>7660.6266860954102</v>
      </c>
      <c r="BE2225" t="str">
        <f t="shared" si="376"/>
        <v>8405_DE_TP1_SEXE2</v>
      </c>
      <c r="BF2225">
        <v>2</v>
      </c>
      <c r="BG2225" t="s">
        <v>199</v>
      </c>
      <c r="BH2225" t="s">
        <v>318</v>
      </c>
      <c r="BI2225" t="s">
        <v>127</v>
      </c>
      <c r="BJ2225" s="61">
        <v>575.30783518207704</v>
      </c>
      <c r="BK2225" s="61">
        <f t="shared" si="377"/>
        <v>575.30783518207704</v>
      </c>
    </row>
    <row r="2226" spans="1:63" x14ac:dyDescent="0.35">
      <c r="A2226" t="str">
        <f t="shared" si="373"/>
        <v>8428_Autres activités de services _2</v>
      </c>
      <c r="B2226" t="str">
        <f>INDEX(PDC!$F$1:$G$40,MATCH('RP2016'!C2226,PDC!F:F,0),MATCH(PDC!$G$1,PDC!$F$1:$G$1,0))</f>
        <v xml:space="preserve">Autres activités de services </v>
      </c>
      <c r="C2226" t="s">
        <v>234</v>
      </c>
      <c r="D2226" t="s">
        <v>175</v>
      </c>
      <c r="E2226" t="s">
        <v>200</v>
      </c>
      <c r="F2226" s="58">
        <v>2565.5466305651198</v>
      </c>
      <c r="G2226">
        <f t="shared" si="378"/>
        <v>2565.5466305651198</v>
      </c>
      <c r="AC2226" t="str">
        <f t="shared" si="374"/>
        <v>8408_Ouvriers non qualifiés de type artisanal_1+2</v>
      </c>
      <c r="AD2226" t="str">
        <f>INDEX(PDC!$I$1:$L$33,MATCH('RP2016'!AF2226,PDC!I:I,0),MATCH(PDC!$K$1,PDC!$I$1:$L$1,0))</f>
        <v>Ouvriers non qualifiés de type artisanal</v>
      </c>
      <c r="AE2226" s="77" t="s">
        <v>238</v>
      </c>
      <c r="AF2226" t="s">
        <v>291</v>
      </c>
      <c r="AG2226" t="s">
        <v>133</v>
      </c>
      <c r="AH2226" s="58">
        <v>6622.2888400151696</v>
      </c>
      <c r="AI2226">
        <f t="shared" si="375"/>
        <v>6622.2888400151696</v>
      </c>
      <c r="BE2226" t="str">
        <f t="shared" si="376"/>
        <v>8405_DE_TP2_SEXE2</v>
      </c>
      <c r="BF2226">
        <v>2</v>
      </c>
      <c r="BG2226" t="s">
        <v>200</v>
      </c>
      <c r="BH2226" t="s">
        <v>318</v>
      </c>
      <c r="BI2226" t="s">
        <v>127</v>
      </c>
      <c r="BJ2226" s="61">
        <v>87.906017576139405</v>
      </c>
      <c r="BK2226" s="61">
        <f t="shared" si="377"/>
        <v>87.906017576139405</v>
      </c>
    </row>
    <row r="2227" spans="1:63" x14ac:dyDescent="0.35">
      <c r="A2227" t="str">
        <f t="shared" si="373"/>
        <v>8428_Activités des ménages en tant qu'employeurs ; activités indifférenciées des ménages en tant que producteurs de biens et services pour usage propre_1</v>
      </c>
      <c r="B2227" t="str">
        <f>INDEX(PDC!$F$1:$G$40,MATCH('RP2016'!C2227,PDC!F:F,0),MATCH(PDC!$G$1,PDC!$F$1:$G$1,0))</f>
        <v>Activités des ménages en tant qu'employeurs ; activités indifférenciées des ménages en tant que producteurs de biens et services pour usage propre</v>
      </c>
      <c r="C2227" t="s">
        <v>235</v>
      </c>
      <c r="D2227" t="s">
        <v>175</v>
      </c>
      <c r="E2227" t="s">
        <v>199</v>
      </c>
      <c r="F2227" s="58">
        <v>64.440455372236499</v>
      </c>
      <c r="G2227">
        <f t="shared" si="378"/>
        <v>64.440455372236499</v>
      </c>
      <c r="AC2227" t="str">
        <f t="shared" si="374"/>
        <v>8408_Ouvriers agricoles_1+2</v>
      </c>
      <c r="AD2227" t="str">
        <f>INDEX(PDC!$I$1:$L$33,MATCH('RP2016'!AF2227,PDC!I:I,0),MATCH(PDC!$K$1,PDC!$I$1:$L$1,0))</f>
        <v>Ouvriers agricoles</v>
      </c>
      <c r="AE2227" s="77" t="s">
        <v>238</v>
      </c>
      <c r="AF2227" t="s">
        <v>109</v>
      </c>
      <c r="AG2227" t="s">
        <v>133</v>
      </c>
      <c r="AH2227" s="58">
        <v>817.89840284138495</v>
      </c>
      <c r="AI2227">
        <f t="shared" si="375"/>
        <v>817.89840284138495</v>
      </c>
      <c r="BE2227" t="str">
        <f t="shared" si="376"/>
        <v>8405_FZ_TP1_SEXE2</v>
      </c>
      <c r="BF2227">
        <v>2</v>
      </c>
      <c r="BG2227" t="s">
        <v>199</v>
      </c>
      <c r="BH2227" t="s">
        <v>216</v>
      </c>
      <c r="BI2227" t="s">
        <v>127</v>
      </c>
      <c r="BJ2227" s="61">
        <v>486.35371211577501</v>
      </c>
      <c r="BK2227" s="61">
        <f t="shared" si="377"/>
        <v>486.35371211577501</v>
      </c>
    </row>
    <row r="2228" spans="1:63" x14ac:dyDescent="0.35">
      <c r="A2228" t="str">
        <f t="shared" si="373"/>
        <v>8428_Activités des ménages en tant qu'employeurs ; activités indifférenciées des ménages en tant que producteurs de biens et services pour usage propre_2</v>
      </c>
      <c r="B2228" t="str">
        <f>INDEX(PDC!$F$1:$G$40,MATCH('RP2016'!C2228,PDC!F:F,0),MATCH(PDC!$G$1,PDC!$F$1:$G$1,0))</f>
        <v>Activités des ménages en tant qu'employeurs ; activités indifférenciées des ménages en tant que producteurs de biens et services pour usage propre</v>
      </c>
      <c r="C2228" t="s">
        <v>235</v>
      </c>
      <c r="D2228" t="s">
        <v>175</v>
      </c>
      <c r="E2228" t="s">
        <v>200</v>
      </c>
      <c r="F2228" s="58">
        <v>1011.28380927786</v>
      </c>
      <c r="G2228">
        <f t="shared" si="378"/>
        <v>1011.28380927786</v>
      </c>
      <c r="AC2228" t="str">
        <f t="shared" si="374"/>
        <v>8409_Professions libérales*_1+2</v>
      </c>
      <c r="AD2228" t="str">
        <f>INDEX(PDC!$I$1:$L$33,MATCH('RP2016'!AF2228,PDC!I:I,0),MATCH(PDC!$K$1,PDC!$I$1:$L$1,0))</f>
        <v>Professions libérales*</v>
      </c>
      <c r="AE2228" s="77" t="s">
        <v>238</v>
      </c>
      <c r="AF2228" t="s">
        <v>273</v>
      </c>
      <c r="AG2228" t="s">
        <v>135</v>
      </c>
      <c r="AH2228" s="58">
        <v>418.58665296802599</v>
      </c>
      <c r="AI2228">
        <f t="shared" si="375"/>
        <v>418.58665296802599</v>
      </c>
      <c r="BE2228" t="str">
        <f t="shared" si="376"/>
        <v>8405_FZ_TP2_SEXE2</v>
      </c>
      <c r="BF2228">
        <v>2</v>
      </c>
      <c r="BG2228" t="s">
        <v>200</v>
      </c>
      <c r="BH2228" t="s">
        <v>216</v>
      </c>
      <c r="BI2228" t="s">
        <v>127</v>
      </c>
      <c r="BJ2228" s="61">
        <v>260.98492747349701</v>
      </c>
      <c r="BK2228" s="61">
        <f t="shared" si="377"/>
        <v>260.98492747349701</v>
      </c>
    </row>
    <row r="2229" spans="1:63" x14ac:dyDescent="0.35">
      <c r="A2229" t="str">
        <f t="shared" si="373"/>
        <v>8428_Activités extra-territoriales_1</v>
      </c>
      <c r="B2229" t="str">
        <f>INDEX(PDC!$F$1:$G$40,MATCH('RP2016'!C2229,PDC!F:F,0),MATCH(PDC!$G$1,PDC!$F$1:$G$1,0))</f>
        <v>Activités extra-territoriales</v>
      </c>
      <c r="C2229" t="s">
        <v>237</v>
      </c>
      <c r="D2229" t="s">
        <v>175</v>
      </c>
      <c r="E2229" t="s">
        <v>199</v>
      </c>
      <c r="F2229" s="58">
        <v>8.2663890208871997</v>
      </c>
      <c r="G2229">
        <f t="shared" si="378"/>
        <v>8.2663890208871997</v>
      </c>
      <c r="AC2229" t="str">
        <f t="shared" si="374"/>
        <v>8409_Cadres de la fonction publique_1+2</v>
      </c>
      <c r="AD2229" t="str">
        <f>INDEX(PDC!$I$1:$L$33,MATCH('RP2016'!AF2229,PDC!I:I,0),MATCH(PDC!$K$1,PDC!$I$1:$L$1,0))</f>
        <v>Cadres de la fonction publique</v>
      </c>
      <c r="AE2229" s="77" t="s">
        <v>238</v>
      </c>
      <c r="AF2229" t="s">
        <v>274</v>
      </c>
      <c r="AG2229" t="s">
        <v>135</v>
      </c>
      <c r="AH2229" s="58">
        <v>1897.3218409051899</v>
      </c>
      <c r="AI2229">
        <f t="shared" si="375"/>
        <v>1897.3218409051899</v>
      </c>
      <c r="BE2229" t="str">
        <f t="shared" si="376"/>
        <v>8405_GZ_TP1_SEXE2</v>
      </c>
      <c r="BF2229">
        <v>2</v>
      </c>
      <c r="BG2229" t="s">
        <v>199</v>
      </c>
      <c r="BH2229" t="s">
        <v>217</v>
      </c>
      <c r="BI2229" t="s">
        <v>127</v>
      </c>
      <c r="BJ2229" s="61">
        <v>3721.3700928387302</v>
      </c>
      <c r="BK2229" s="61">
        <f t="shared" si="377"/>
        <v>3721.3700928387302</v>
      </c>
    </row>
    <row r="2230" spans="1:63" x14ac:dyDescent="0.35">
      <c r="A2230" t="str">
        <f t="shared" si="373"/>
        <v>8428_Activités extra-territoriales_2</v>
      </c>
      <c r="B2230" t="str">
        <f>INDEX(PDC!$F$1:$G$40,MATCH('RP2016'!C2230,PDC!F:F,0),MATCH(PDC!$G$1,PDC!$F$1:$G$1,0))</f>
        <v>Activités extra-territoriales</v>
      </c>
      <c r="C2230" t="s">
        <v>237</v>
      </c>
      <c r="D2230" t="s">
        <v>175</v>
      </c>
      <c r="E2230" t="s">
        <v>200</v>
      </c>
      <c r="F2230" s="58">
        <v>8.7411867767469005</v>
      </c>
      <c r="G2230">
        <f t="shared" si="378"/>
        <v>8.7411867767469005</v>
      </c>
      <c r="AC2230" t="str">
        <f t="shared" si="374"/>
        <v>8409_Professeurs, professions scientifiques_1+2</v>
      </c>
      <c r="AD2230" t="str">
        <f>INDEX(PDC!$I$1:$L$33,MATCH('RP2016'!AF2230,PDC!I:I,0),MATCH(PDC!$K$1,PDC!$I$1:$L$1,0))</f>
        <v>Professeurs, professions scientifiques</v>
      </c>
      <c r="AE2230" s="77" t="s">
        <v>238</v>
      </c>
      <c r="AF2230" t="s">
        <v>275</v>
      </c>
      <c r="AG2230" t="s">
        <v>135</v>
      </c>
      <c r="AH2230" s="58">
        <v>6644.5323358701899</v>
      </c>
      <c r="AI2230">
        <f t="shared" si="375"/>
        <v>6644.5323358701899</v>
      </c>
      <c r="BE2230" t="str">
        <f t="shared" si="376"/>
        <v>8405_GZ_TP2_SEXE2</v>
      </c>
      <c r="BF2230">
        <v>2</v>
      </c>
      <c r="BG2230" t="s">
        <v>200</v>
      </c>
      <c r="BH2230" t="s">
        <v>217</v>
      </c>
      <c r="BI2230" t="s">
        <v>127</v>
      </c>
      <c r="BJ2230" s="61">
        <v>1602.35293205428</v>
      </c>
      <c r="BK2230" s="61">
        <f t="shared" si="377"/>
        <v>1602.35293205428</v>
      </c>
    </row>
    <row r="2231" spans="1:63" x14ac:dyDescent="0.35">
      <c r="A2231" t="str">
        <f t="shared" si="373"/>
        <v>8429_Agriculture, sylviculture et pêche_1</v>
      </c>
      <c r="B2231" t="str">
        <f>INDEX(PDC!$F$1:$G$40,MATCH('RP2016'!C2231,PDC!F:F,0),MATCH(PDC!$G$1,PDC!$F$1:$G$1,0))</f>
        <v>Agriculture, sylviculture et pêche</v>
      </c>
      <c r="C2231" t="s">
        <v>198</v>
      </c>
      <c r="D2231" t="s">
        <v>177</v>
      </c>
      <c r="E2231" t="s">
        <v>199</v>
      </c>
      <c r="F2231" s="58">
        <v>271.59409284123097</v>
      </c>
      <c r="G2231">
        <f t="shared" ref="G2231:G2249" si="379">F2231</f>
        <v>271.59409284123097</v>
      </c>
      <c r="AC2231" t="str">
        <f t="shared" si="374"/>
        <v>8409_Professions de l'information, des arts et des spectacles_1+2</v>
      </c>
      <c r="AD2231" t="str">
        <f>INDEX(PDC!$I$1:$L$33,MATCH('RP2016'!AF2231,PDC!I:I,0),MATCH(PDC!$K$1,PDC!$I$1:$L$1,0))</f>
        <v>Professions de l'information, des arts et des spectacles</v>
      </c>
      <c r="AE2231" s="77" t="s">
        <v>238</v>
      </c>
      <c r="AF2231" t="s">
        <v>276</v>
      </c>
      <c r="AG2231" t="s">
        <v>135</v>
      </c>
      <c r="AH2231" s="58">
        <v>1487.69940267077</v>
      </c>
      <c r="AI2231">
        <f t="shared" si="375"/>
        <v>1487.69940267077</v>
      </c>
      <c r="BE2231" t="str">
        <f t="shared" si="376"/>
        <v>8405_HZ_TP1_SEXE2</v>
      </c>
      <c r="BF2231">
        <v>2</v>
      </c>
      <c r="BG2231" t="s">
        <v>199</v>
      </c>
      <c r="BH2231" t="s">
        <v>218</v>
      </c>
      <c r="BI2231" t="s">
        <v>127</v>
      </c>
      <c r="BJ2231" s="61">
        <v>1491.3736017982601</v>
      </c>
      <c r="BK2231" s="61">
        <f t="shared" si="377"/>
        <v>1491.3736017982601</v>
      </c>
    </row>
    <row r="2232" spans="1:63" x14ac:dyDescent="0.35">
      <c r="A2232" t="str">
        <f t="shared" si="373"/>
        <v>8429_Agriculture, sylviculture et pêche_2</v>
      </c>
      <c r="B2232" t="str">
        <f>INDEX(PDC!$F$1:$G$40,MATCH('RP2016'!C2232,PDC!F:F,0),MATCH(PDC!$G$1,PDC!$F$1:$G$1,0))</f>
        <v>Agriculture, sylviculture et pêche</v>
      </c>
      <c r="C2232" t="s">
        <v>198</v>
      </c>
      <c r="D2232" t="s">
        <v>177</v>
      </c>
      <c r="E2232" t="s">
        <v>200</v>
      </c>
      <c r="F2232" s="58">
        <v>144.33314428325099</v>
      </c>
      <c r="G2232">
        <f t="shared" si="379"/>
        <v>144.33314428325099</v>
      </c>
      <c r="AC2232" t="str">
        <f t="shared" si="374"/>
        <v>8409_Cadres administratifs et commerciaux d'entreprise_1+2</v>
      </c>
      <c r="AD2232" t="str">
        <f>INDEX(PDC!$I$1:$L$33,MATCH('RP2016'!AF2232,PDC!I:I,0),MATCH(PDC!$K$1,PDC!$I$1:$L$1,0))</f>
        <v>Cadres administratifs et commerciaux d'entreprise</v>
      </c>
      <c r="AE2232" s="77" t="s">
        <v>238</v>
      </c>
      <c r="AF2232" t="s">
        <v>277</v>
      </c>
      <c r="AG2232" t="s">
        <v>135</v>
      </c>
      <c r="AH2232" s="58">
        <v>13494.308216380599</v>
      </c>
      <c r="AI2232">
        <f t="shared" si="375"/>
        <v>13494.308216380599</v>
      </c>
      <c r="BE2232" t="str">
        <f t="shared" si="376"/>
        <v>8405_HZ_TP2_SEXE2</v>
      </c>
      <c r="BF2232">
        <v>2</v>
      </c>
      <c r="BG2232" t="s">
        <v>200</v>
      </c>
      <c r="BH2232" t="s">
        <v>218</v>
      </c>
      <c r="BI2232" t="s">
        <v>127</v>
      </c>
      <c r="BJ2232" s="61">
        <v>260.81755962038199</v>
      </c>
      <c r="BK2232" s="61">
        <f t="shared" si="377"/>
        <v>260.81755962038199</v>
      </c>
    </row>
    <row r="2233" spans="1:63" x14ac:dyDescent="0.35">
      <c r="A2233" t="str">
        <f t="shared" si="373"/>
        <v>8429_Industries extractives _1</v>
      </c>
      <c r="B2233" t="str">
        <f>INDEX(PDC!$F$1:$G$40,MATCH('RP2016'!C2233,PDC!F:F,0),MATCH(PDC!$G$1,PDC!$F$1:$G$1,0))</f>
        <v xml:space="preserve">Industries extractives </v>
      </c>
      <c r="C2233" t="s">
        <v>201</v>
      </c>
      <c r="D2233" t="s">
        <v>177</v>
      </c>
      <c r="E2233" t="s">
        <v>199</v>
      </c>
      <c r="F2233" s="58">
        <v>20.072789479227598</v>
      </c>
      <c r="G2233">
        <f t="shared" si="379"/>
        <v>20.072789479227598</v>
      </c>
      <c r="AC2233" t="str">
        <f t="shared" si="374"/>
        <v>8409_Ingénieurs et cadres techniques d'entreprise_1+2</v>
      </c>
      <c r="AD2233" t="str">
        <f>INDEX(PDC!$I$1:$L$33,MATCH('RP2016'!AF2233,PDC!I:I,0),MATCH(PDC!$K$1,PDC!$I$1:$L$1,0))</f>
        <v>Ingénieurs et cadres techniques d'entreprise</v>
      </c>
      <c r="AE2233" s="77" t="s">
        <v>238</v>
      </c>
      <c r="AF2233" t="s">
        <v>101</v>
      </c>
      <c r="AG2233" t="s">
        <v>135</v>
      </c>
      <c r="AH2233" s="58">
        <v>25513.825442404599</v>
      </c>
      <c r="AI2233">
        <f t="shared" si="375"/>
        <v>25513.825442404599</v>
      </c>
      <c r="BE2233" t="str">
        <f t="shared" si="376"/>
        <v>8405_IZ_TP1_SEXE2</v>
      </c>
      <c r="BF2233">
        <v>2</v>
      </c>
      <c r="BG2233" t="s">
        <v>199</v>
      </c>
      <c r="BH2233" t="s">
        <v>219</v>
      </c>
      <c r="BI2233" t="s">
        <v>127</v>
      </c>
      <c r="BJ2233" s="61">
        <v>804.40897437834201</v>
      </c>
      <c r="BK2233" s="61">
        <f t="shared" si="377"/>
        <v>804.40897437834201</v>
      </c>
    </row>
    <row r="2234" spans="1:63" x14ac:dyDescent="0.35">
      <c r="A2234" t="str">
        <f t="shared" si="373"/>
        <v>8429_Industries extractives _2</v>
      </c>
      <c r="B2234" t="str">
        <f>INDEX(PDC!$F$1:$G$40,MATCH('RP2016'!C2234,PDC!F:F,0),MATCH(PDC!$G$1,PDC!$F$1:$G$1,0))</f>
        <v xml:space="preserve">Industries extractives </v>
      </c>
      <c r="C2234" t="s">
        <v>201</v>
      </c>
      <c r="D2234" t="s">
        <v>177</v>
      </c>
      <c r="E2234" t="s">
        <v>200</v>
      </c>
      <c r="F2234" s="58">
        <v>5.0374704223715696</v>
      </c>
      <c r="G2234">
        <f t="shared" si="379"/>
        <v>5.0374704223715696</v>
      </c>
      <c r="AC2234" t="str">
        <f t="shared" si="374"/>
        <v>8409_Professeurs des écoles, instituteurs et assimilés_1+2</v>
      </c>
      <c r="AD2234" t="str">
        <f>INDEX(PDC!$I$1:$L$33,MATCH('RP2016'!AF2234,PDC!I:I,0),MATCH(PDC!$K$1,PDC!$I$1:$L$1,0))</f>
        <v>Professeurs des écoles, instituteurs et assimilés</v>
      </c>
      <c r="AE2234" s="77" t="s">
        <v>238</v>
      </c>
      <c r="AF2234" t="s">
        <v>103</v>
      </c>
      <c r="AG2234" t="s">
        <v>135</v>
      </c>
      <c r="AH2234" s="58">
        <v>4172.32983811954</v>
      </c>
      <c r="AI2234">
        <f t="shared" si="375"/>
        <v>4172.32983811954</v>
      </c>
      <c r="BE2234" t="str">
        <f t="shared" si="376"/>
        <v>8405_IZ_TP2_SEXE2</v>
      </c>
      <c r="BF2234">
        <v>2</v>
      </c>
      <c r="BG2234" t="s">
        <v>200</v>
      </c>
      <c r="BH2234" t="s">
        <v>219</v>
      </c>
      <c r="BI2234" t="s">
        <v>127</v>
      </c>
      <c r="BJ2234" s="61">
        <v>508.93921607760097</v>
      </c>
      <c r="BK2234" s="61">
        <f t="shared" si="377"/>
        <v>508.93921607760097</v>
      </c>
    </row>
    <row r="2235" spans="1:63" x14ac:dyDescent="0.35">
      <c r="A2235" t="str">
        <f t="shared" si="373"/>
        <v>8429_Fabrication de denrées alimentaires, de boissons et de produits à base de tabac_1</v>
      </c>
      <c r="B2235" t="str">
        <f>INDEX(PDC!$F$1:$G$40,MATCH('RP2016'!C2235,PDC!F:F,0),MATCH(PDC!$G$1,PDC!$F$1:$G$1,0))</f>
        <v>Fabrication de denrées alimentaires, de boissons et de produits à base de tabac</v>
      </c>
      <c r="C2235" t="s">
        <v>202</v>
      </c>
      <c r="D2235" t="s">
        <v>177</v>
      </c>
      <c r="E2235" t="s">
        <v>199</v>
      </c>
      <c r="F2235" s="58">
        <v>317.65158956363098</v>
      </c>
      <c r="G2235">
        <f t="shared" si="379"/>
        <v>317.65158956363098</v>
      </c>
      <c r="AC2235" t="str">
        <f t="shared" si="374"/>
        <v>8409_Professions intermédiaires de la santé et du travail social_1+2</v>
      </c>
      <c r="AD2235" t="str">
        <f>INDEX(PDC!$I$1:$L$33,MATCH('RP2016'!AF2235,PDC!I:I,0),MATCH(PDC!$K$1,PDC!$I$1:$L$1,0))</f>
        <v>Professions intermédiaires de la santé et du travail social</v>
      </c>
      <c r="AE2235" s="77" t="s">
        <v>238</v>
      </c>
      <c r="AF2235" t="s">
        <v>105</v>
      </c>
      <c r="AG2235" t="s">
        <v>135</v>
      </c>
      <c r="AH2235" s="58">
        <v>7968.7673939069</v>
      </c>
      <c r="AI2235">
        <f t="shared" si="375"/>
        <v>7968.7673939069</v>
      </c>
      <c r="BE2235" t="str">
        <f t="shared" si="376"/>
        <v>8405_JZ_TP1_SEXE2</v>
      </c>
      <c r="BF2235">
        <v>2</v>
      </c>
      <c r="BG2235" t="s">
        <v>199</v>
      </c>
      <c r="BH2235" t="s">
        <v>319</v>
      </c>
      <c r="BI2235" t="s">
        <v>127</v>
      </c>
      <c r="BJ2235" s="61">
        <v>151.55852748297201</v>
      </c>
      <c r="BK2235" s="61">
        <f t="shared" si="377"/>
        <v>151.55852748297201</v>
      </c>
    </row>
    <row r="2236" spans="1:63" x14ac:dyDescent="0.35">
      <c r="A2236" t="str">
        <f t="shared" si="373"/>
        <v>8429_Fabrication de denrées alimentaires, de boissons et de produits à base de tabac_2</v>
      </c>
      <c r="B2236" t="str">
        <f>INDEX(PDC!$F$1:$G$40,MATCH('RP2016'!C2236,PDC!F:F,0),MATCH(PDC!$G$1,PDC!$F$1:$G$1,0))</f>
        <v>Fabrication de denrées alimentaires, de boissons et de produits à base de tabac</v>
      </c>
      <c r="C2236" t="s">
        <v>202</v>
      </c>
      <c r="D2236" t="s">
        <v>177</v>
      </c>
      <c r="E2236" t="s">
        <v>200</v>
      </c>
      <c r="F2236" s="58">
        <v>161.429653603872</v>
      </c>
      <c r="G2236">
        <f t="shared" si="379"/>
        <v>161.429653603872</v>
      </c>
      <c r="AC2236" t="str">
        <f t="shared" si="374"/>
        <v>8409_Clergé, religieux_1+2</v>
      </c>
      <c r="AD2236" t="str">
        <f>INDEX(PDC!$I$1:$L$33,MATCH('RP2016'!AF2236,PDC!I:I,0),MATCH(PDC!$K$1,PDC!$I$1:$L$1,0))</f>
        <v>Clergé, religieux</v>
      </c>
      <c r="AE2236" s="77" t="s">
        <v>238</v>
      </c>
      <c r="AF2236" t="s">
        <v>292</v>
      </c>
      <c r="AG2236" t="s">
        <v>135</v>
      </c>
      <c r="AH2236" s="58">
        <v>148.684359842113</v>
      </c>
      <c r="AI2236">
        <f t="shared" si="375"/>
        <v>148.684359842113</v>
      </c>
      <c r="BE2236" t="str">
        <f t="shared" si="376"/>
        <v>8405_JZ_TP2_SEXE2</v>
      </c>
      <c r="BF2236">
        <v>2</v>
      </c>
      <c r="BG2236" t="s">
        <v>200</v>
      </c>
      <c r="BH2236" t="s">
        <v>319</v>
      </c>
      <c r="BI2236" t="s">
        <v>127</v>
      </c>
      <c r="BJ2236" s="61">
        <v>46.167115967662703</v>
      </c>
      <c r="BK2236" s="61">
        <f t="shared" si="377"/>
        <v>46.167115967662703</v>
      </c>
    </row>
    <row r="2237" spans="1:63" x14ac:dyDescent="0.35">
      <c r="A2237" t="str">
        <f t="shared" si="373"/>
        <v>8429_Fabrication de textiles, industries de l'habillement, industrie du cuir et de la chaussure_1</v>
      </c>
      <c r="B2237" t="str">
        <f>INDEX(PDC!$F$1:$G$40,MATCH('RP2016'!C2237,PDC!F:F,0),MATCH(PDC!$G$1,PDC!$F$1:$G$1,0))</f>
        <v>Fabrication de textiles, industries de l'habillement, industrie du cuir et de la chaussure</v>
      </c>
      <c r="C2237" t="s">
        <v>203</v>
      </c>
      <c r="D2237" t="s">
        <v>177</v>
      </c>
      <c r="E2237" t="s">
        <v>199</v>
      </c>
      <c r="F2237" s="58">
        <v>24.914562030888199</v>
      </c>
      <c r="G2237">
        <f t="shared" si="379"/>
        <v>24.914562030888199</v>
      </c>
      <c r="AC2237" t="str">
        <f t="shared" si="374"/>
        <v>8409_Professions intermédiaires administratives de la Fonction Publique_1+2</v>
      </c>
      <c r="AD2237" t="str">
        <f>INDEX(PDC!$I$1:$L$33,MATCH('RP2016'!AF2237,PDC!I:I,0),MATCH(PDC!$K$1,PDC!$I$1:$L$1,0))</f>
        <v>Professions intermédiaires administratives de la Fonction Publique</v>
      </c>
      <c r="AE2237" s="77" t="s">
        <v>238</v>
      </c>
      <c r="AF2237" t="s">
        <v>278</v>
      </c>
      <c r="AG2237" t="s">
        <v>135</v>
      </c>
      <c r="AH2237" s="58">
        <v>1390.18473515149</v>
      </c>
      <c r="AI2237">
        <f t="shared" si="375"/>
        <v>1390.18473515149</v>
      </c>
      <c r="BE2237" t="str">
        <f t="shared" si="376"/>
        <v>8405_KZ_TP1_SEXE2</v>
      </c>
      <c r="BF2237">
        <v>2</v>
      </c>
      <c r="BG2237" t="s">
        <v>199</v>
      </c>
      <c r="BH2237" t="s">
        <v>223</v>
      </c>
      <c r="BI2237" t="s">
        <v>127</v>
      </c>
      <c r="BJ2237" s="61">
        <v>883.49800954130603</v>
      </c>
      <c r="BK2237" s="61">
        <f t="shared" si="377"/>
        <v>883.49800954130603</v>
      </c>
    </row>
    <row r="2238" spans="1:63" x14ac:dyDescent="0.35">
      <c r="A2238" t="str">
        <f t="shared" si="373"/>
        <v>8429_Fabrication de textiles, industries de l'habillement, industrie du cuir et de la chaussure_2</v>
      </c>
      <c r="B2238" t="str">
        <f>INDEX(PDC!$F$1:$G$40,MATCH('RP2016'!C2238,PDC!F:F,0),MATCH(PDC!$G$1,PDC!$F$1:$G$1,0))</f>
        <v>Fabrication de textiles, industries de l'habillement, industrie du cuir et de la chaussure</v>
      </c>
      <c r="C2238" t="s">
        <v>203</v>
      </c>
      <c r="D2238" t="s">
        <v>177</v>
      </c>
      <c r="E2238" t="s">
        <v>200</v>
      </c>
      <c r="F2238" s="58">
        <v>196.923378674964</v>
      </c>
      <c r="G2238">
        <f t="shared" si="379"/>
        <v>196.923378674964</v>
      </c>
      <c r="AC2238" t="str">
        <f t="shared" si="374"/>
        <v>8409_Professions intermédiaires administratives et commerciales des entreprises_1+2</v>
      </c>
      <c r="AD2238" t="str">
        <f>INDEX(PDC!$I$1:$L$33,MATCH('RP2016'!AF2238,PDC!I:I,0),MATCH(PDC!$K$1,PDC!$I$1:$L$1,0))</f>
        <v>Professions intermédiaires administratives et commerciales des entreprises</v>
      </c>
      <c r="AE2238" s="77" t="s">
        <v>238</v>
      </c>
      <c r="AF2238" t="s">
        <v>279</v>
      </c>
      <c r="AG2238" t="s">
        <v>135</v>
      </c>
      <c r="AH2238" s="58">
        <v>20966.566450858401</v>
      </c>
      <c r="AI2238">
        <f t="shared" si="375"/>
        <v>20966.566450858401</v>
      </c>
      <c r="BE2238" t="str">
        <f t="shared" si="376"/>
        <v>8405_KZ_TP2_SEXE2</v>
      </c>
      <c r="BF2238">
        <v>2</v>
      </c>
      <c r="BG2238" t="s">
        <v>200</v>
      </c>
      <c r="BH2238" t="s">
        <v>223</v>
      </c>
      <c r="BI2238" t="s">
        <v>127</v>
      </c>
      <c r="BJ2238" s="61">
        <v>238.04501702153101</v>
      </c>
      <c r="BK2238" s="61">
        <f t="shared" si="377"/>
        <v>238.04501702153101</v>
      </c>
    </row>
    <row r="2239" spans="1:63" x14ac:dyDescent="0.35">
      <c r="A2239" t="str">
        <f t="shared" si="373"/>
        <v>8429_Travail du bois, industries du papier et imprimerie _1</v>
      </c>
      <c r="B2239" t="str">
        <f>INDEX(PDC!$F$1:$G$40,MATCH('RP2016'!C2239,PDC!F:F,0),MATCH(PDC!$G$1,PDC!$F$1:$G$1,0))</f>
        <v xml:space="preserve">Travail du bois, industries du papier et imprimerie </v>
      </c>
      <c r="C2239" t="s">
        <v>204</v>
      </c>
      <c r="D2239" t="s">
        <v>177</v>
      </c>
      <c r="E2239" t="s">
        <v>199</v>
      </c>
      <c r="F2239" s="58">
        <v>47.224486138089297</v>
      </c>
      <c r="G2239">
        <f t="shared" si="379"/>
        <v>47.224486138089297</v>
      </c>
      <c r="AC2239" t="str">
        <f t="shared" si="374"/>
        <v>8409_Techniciens_1+2</v>
      </c>
      <c r="AD2239" t="str">
        <f>INDEX(PDC!$I$1:$L$33,MATCH('RP2016'!AF2239,PDC!I:I,0),MATCH(PDC!$K$1,PDC!$I$1:$L$1,0))</f>
        <v>Techniciens</v>
      </c>
      <c r="AE2239" s="77" t="s">
        <v>238</v>
      </c>
      <c r="AF2239" t="s">
        <v>280</v>
      </c>
      <c r="AG2239" t="s">
        <v>135</v>
      </c>
      <c r="AH2239" s="58">
        <v>15890.141906574199</v>
      </c>
      <c r="AI2239">
        <f t="shared" si="375"/>
        <v>15890.141906574199</v>
      </c>
      <c r="BE2239" t="str">
        <f t="shared" si="376"/>
        <v>8405_LZ_TP1_SEXE2</v>
      </c>
      <c r="BF2239">
        <v>2</v>
      </c>
      <c r="BG2239" t="s">
        <v>199</v>
      </c>
      <c r="BH2239" t="s">
        <v>224</v>
      </c>
      <c r="BI2239" t="s">
        <v>127</v>
      </c>
      <c r="BJ2239" s="61">
        <v>621.97396162206098</v>
      </c>
      <c r="BK2239" s="61">
        <f t="shared" si="377"/>
        <v>621.97396162206098</v>
      </c>
    </row>
    <row r="2240" spans="1:63" x14ac:dyDescent="0.35">
      <c r="A2240" t="str">
        <f t="shared" si="373"/>
        <v>8429_Travail du bois, industries du papier et imprimerie _2</v>
      </c>
      <c r="B2240" t="str">
        <f>INDEX(PDC!$F$1:$G$40,MATCH('RP2016'!C2240,PDC!F:F,0),MATCH(PDC!$G$1,PDC!$F$1:$G$1,0))</f>
        <v xml:space="preserve">Travail du bois, industries du papier et imprimerie </v>
      </c>
      <c r="C2240" t="s">
        <v>204</v>
      </c>
      <c r="D2240" t="s">
        <v>177</v>
      </c>
      <c r="E2240" t="s">
        <v>200</v>
      </c>
      <c r="F2240" s="58">
        <v>5</v>
      </c>
      <c r="G2240">
        <f t="shared" si="379"/>
        <v>5</v>
      </c>
      <c r="AC2240" t="str">
        <f t="shared" si="374"/>
        <v>8409_Contremaîtres, agents de maîtrise_1+2</v>
      </c>
      <c r="AD2240" t="str">
        <f>INDEX(PDC!$I$1:$L$33,MATCH('RP2016'!AF2240,PDC!I:I,0),MATCH(PDC!$K$1,PDC!$I$1:$L$1,0))</f>
        <v>Contremaîtres, agents de maîtrise</v>
      </c>
      <c r="AE2240" s="77" t="s">
        <v>238</v>
      </c>
      <c r="AF2240" t="s">
        <v>281</v>
      </c>
      <c r="AG2240" t="s">
        <v>135</v>
      </c>
      <c r="AH2240" s="58">
        <v>5362.37176716473</v>
      </c>
      <c r="AI2240">
        <f t="shared" si="375"/>
        <v>5362.37176716473</v>
      </c>
      <c r="BE2240" t="str">
        <f t="shared" si="376"/>
        <v>8405_LZ_TP2_SEXE2</v>
      </c>
      <c r="BF2240">
        <v>2</v>
      </c>
      <c r="BG2240" t="s">
        <v>200</v>
      </c>
      <c r="BH2240" t="s">
        <v>224</v>
      </c>
      <c r="BI2240" t="s">
        <v>127</v>
      </c>
      <c r="BJ2240" s="61">
        <v>137.64714816601099</v>
      </c>
      <c r="BK2240" s="61">
        <f t="shared" si="377"/>
        <v>137.64714816601099</v>
      </c>
    </row>
    <row r="2241" spans="1:63" x14ac:dyDescent="0.35">
      <c r="A2241" t="str">
        <f t="shared" si="373"/>
        <v>8429_Industrie chimique_1</v>
      </c>
      <c r="B2241" t="str">
        <f>INDEX(PDC!$F$1:$G$40,MATCH('RP2016'!C2241,PDC!F:F,0),MATCH(PDC!$G$1,PDC!$F$1:$G$1,0))</f>
        <v>Industrie chimique</v>
      </c>
      <c r="C2241" t="s">
        <v>205</v>
      </c>
      <c r="D2241" t="s">
        <v>177</v>
      </c>
      <c r="E2241" t="s">
        <v>199</v>
      </c>
      <c r="F2241" s="58">
        <v>44.412750968583403</v>
      </c>
      <c r="G2241">
        <f t="shared" si="379"/>
        <v>44.412750968583403</v>
      </c>
      <c r="AC2241" t="str">
        <f t="shared" si="374"/>
        <v>8409_Employés civils et agents de service de la Fonction Publique_1+2</v>
      </c>
      <c r="AD2241" t="str">
        <f>INDEX(PDC!$I$1:$L$33,MATCH('RP2016'!AF2241,PDC!I:I,0),MATCH(PDC!$K$1,PDC!$I$1:$L$1,0))</f>
        <v>Employés civils et agents de service de la Fonction Publique</v>
      </c>
      <c r="AE2241" s="77" t="s">
        <v>238</v>
      </c>
      <c r="AF2241" t="s">
        <v>282</v>
      </c>
      <c r="AG2241" t="s">
        <v>135</v>
      </c>
      <c r="AH2241" s="58">
        <v>10947.916034642099</v>
      </c>
      <c r="AI2241">
        <f t="shared" si="375"/>
        <v>10947.916034642099</v>
      </c>
      <c r="BE2241" t="str">
        <f t="shared" si="376"/>
        <v>8405_MN_TP1_SEXE2</v>
      </c>
      <c r="BF2241">
        <v>2</v>
      </c>
      <c r="BG2241" t="s">
        <v>199</v>
      </c>
      <c r="BH2241" t="s">
        <v>320</v>
      </c>
      <c r="BI2241" t="s">
        <v>127</v>
      </c>
      <c r="BJ2241" s="61">
        <v>2553.9001797825899</v>
      </c>
      <c r="BK2241" s="61">
        <f t="shared" si="377"/>
        <v>2553.9001797825899</v>
      </c>
    </row>
    <row r="2242" spans="1:63" x14ac:dyDescent="0.35">
      <c r="A2242" t="str">
        <f t="shared" si="373"/>
        <v>8429_Industrie chimique_2</v>
      </c>
      <c r="B2242" t="str">
        <f>INDEX(PDC!$F$1:$G$40,MATCH('RP2016'!C2242,PDC!F:F,0),MATCH(PDC!$G$1,PDC!$F$1:$G$1,0))</f>
        <v>Industrie chimique</v>
      </c>
      <c r="C2242" t="s">
        <v>205</v>
      </c>
      <c r="D2242" t="s">
        <v>177</v>
      </c>
      <c r="E2242" t="s">
        <v>200</v>
      </c>
      <c r="F2242" s="58">
        <v>10.2898354181175</v>
      </c>
      <c r="G2242">
        <f t="shared" si="379"/>
        <v>10.2898354181175</v>
      </c>
      <c r="AC2242" t="str">
        <f t="shared" si="374"/>
        <v>8409_Policiers et militaires_1+2</v>
      </c>
      <c r="AD2242" t="str">
        <f>INDEX(PDC!$I$1:$L$33,MATCH('RP2016'!AF2242,PDC!I:I,0),MATCH(PDC!$K$1,PDC!$I$1:$L$1,0))</f>
        <v>Policiers et militaires</v>
      </c>
      <c r="AE2242" s="77" t="s">
        <v>238</v>
      </c>
      <c r="AF2242" t="s">
        <v>283</v>
      </c>
      <c r="AG2242" t="s">
        <v>135</v>
      </c>
      <c r="AH2242" s="58">
        <v>3393.8870075955801</v>
      </c>
      <c r="AI2242">
        <f t="shared" si="375"/>
        <v>3393.8870075955801</v>
      </c>
      <c r="BE2242" t="str">
        <f t="shared" si="376"/>
        <v>8405_MN_TP2_SEXE2</v>
      </c>
      <c r="BF2242">
        <v>2</v>
      </c>
      <c r="BG2242" t="s">
        <v>200</v>
      </c>
      <c r="BH2242" t="s">
        <v>320</v>
      </c>
      <c r="BI2242" t="s">
        <v>127</v>
      </c>
      <c r="BJ2242" s="61">
        <v>1201.3368630883699</v>
      </c>
      <c r="BK2242" s="61">
        <f t="shared" si="377"/>
        <v>1201.3368630883699</v>
      </c>
    </row>
    <row r="2243" spans="1:63" x14ac:dyDescent="0.35">
      <c r="A2243" t="str">
        <f t="shared" si="373"/>
        <v>8429_Fabrication de produits en caoutchouc et en plastique ainsi que d'autres produits minéraux non métalliques_1</v>
      </c>
      <c r="B2243" t="str">
        <f>INDEX(PDC!$F$1:$G$40,MATCH('RP2016'!C2243,PDC!F:F,0),MATCH(PDC!$G$1,PDC!$F$1:$G$1,0))</f>
        <v>Fabrication de produits en caoutchouc et en plastique ainsi que d'autres produits minéraux non métalliques</v>
      </c>
      <c r="C2243" t="s">
        <v>207</v>
      </c>
      <c r="D2243" t="s">
        <v>177</v>
      </c>
      <c r="E2243" t="s">
        <v>199</v>
      </c>
      <c r="F2243" s="58">
        <v>75.806163465684307</v>
      </c>
      <c r="G2243">
        <f t="shared" si="379"/>
        <v>75.806163465684307</v>
      </c>
      <c r="AC2243" t="str">
        <f t="shared" si="374"/>
        <v>8409_Employés administratifs d'entreprise_1+2</v>
      </c>
      <c r="AD2243" t="str">
        <f>INDEX(PDC!$I$1:$L$33,MATCH('RP2016'!AF2243,PDC!I:I,0),MATCH(PDC!$K$1,PDC!$I$1:$L$1,0))</f>
        <v>Employés administratifs d'entreprise</v>
      </c>
      <c r="AE2243" s="77" t="s">
        <v>238</v>
      </c>
      <c r="AF2243" t="s">
        <v>284</v>
      </c>
      <c r="AG2243" t="s">
        <v>135</v>
      </c>
      <c r="AH2243" s="58">
        <v>14048.688115598199</v>
      </c>
      <c r="AI2243">
        <f t="shared" si="375"/>
        <v>14048.688115598199</v>
      </c>
      <c r="BE2243" t="str">
        <f t="shared" si="376"/>
        <v>8405_OQ_TP1_SEXE2</v>
      </c>
      <c r="BF2243">
        <v>2</v>
      </c>
      <c r="BG2243" t="s">
        <v>199</v>
      </c>
      <c r="BH2243" t="s">
        <v>321</v>
      </c>
      <c r="BI2243" t="s">
        <v>127</v>
      </c>
      <c r="BJ2243" s="61">
        <v>7878.1201815129198</v>
      </c>
      <c r="BK2243" s="61">
        <f t="shared" si="377"/>
        <v>7878.1201815129198</v>
      </c>
    </row>
    <row r="2244" spans="1:63" x14ac:dyDescent="0.35">
      <c r="A2244" t="str">
        <f t="shared" ref="A2244:A2307" si="380">D2244&amp;"_"&amp;B2244&amp;"_"&amp;E2244</f>
        <v>8429_Fabrication de produits en caoutchouc et en plastique ainsi que d'autres produits minéraux non métalliques_2</v>
      </c>
      <c r="B2244" t="str">
        <f>INDEX(PDC!$F$1:$G$40,MATCH('RP2016'!C2244,PDC!F:F,0),MATCH(PDC!$G$1,PDC!$F$1:$G$1,0))</f>
        <v>Fabrication de produits en caoutchouc et en plastique ainsi que d'autres produits minéraux non métalliques</v>
      </c>
      <c r="C2244" t="s">
        <v>207</v>
      </c>
      <c r="D2244" t="s">
        <v>177</v>
      </c>
      <c r="E2244" t="s">
        <v>200</v>
      </c>
      <c r="F2244" s="58">
        <v>40.055036834068801</v>
      </c>
      <c r="G2244">
        <f t="shared" si="379"/>
        <v>40.055036834068801</v>
      </c>
      <c r="AC2244" t="str">
        <f t="shared" si="374"/>
        <v>8409_Employés de commerce_1+2</v>
      </c>
      <c r="AD2244" t="str">
        <f>INDEX(PDC!$I$1:$L$33,MATCH('RP2016'!AF2244,PDC!I:I,0),MATCH(PDC!$K$1,PDC!$I$1:$L$1,0))</f>
        <v>Employés de commerce</v>
      </c>
      <c r="AE2244" s="77" t="s">
        <v>238</v>
      </c>
      <c r="AF2244" t="s">
        <v>285</v>
      </c>
      <c r="AG2244" t="s">
        <v>135</v>
      </c>
      <c r="AH2244" s="58">
        <v>10282.9515890072</v>
      </c>
      <c r="AI2244">
        <f t="shared" si="375"/>
        <v>10282.9515890072</v>
      </c>
      <c r="BE2244" t="str">
        <f t="shared" si="376"/>
        <v>8405_OQ_TP2_SEXE2</v>
      </c>
      <c r="BF2244">
        <v>2</v>
      </c>
      <c r="BG2244" t="s">
        <v>200</v>
      </c>
      <c r="BH2244" t="s">
        <v>321</v>
      </c>
      <c r="BI2244" t="s">
        <v>127</v>
      </c>
      <c r="BJ2244" s="61">
        <v>4677.9555041228496</v>
      </c>
      <c r="BK2244" s="61">
        <f t="shared" si="377"/>
        <v>4677.9555041228496</v>
      </c>
    </row>
    <row r="2245" spans="1:63" x14ac:dyDescent="0.35">
      <c r="A2245" t="str">
        <f t="shared" si="380"/>
        <v>8429_Métallurgie et fabrication de produits métalliques à l'exception des machines et des équipements_1</v>
      </c>
      <c r="B2245" t="str">
        <f>INDEX(PDC!$F$1:$G$40,MATCH('RP2016'!C2245,PDC!F:F,0),MATCH(PDC!$G$1,PDC!$F$1:$G$1,0))</f>
        <v>Métallurgie et fabrication de produits métalliques à l'exception des machines et des équipements</v>
      </c>
      <c r="C2245" t="s">
        <v>208</v>
      </c>
      <c r="D2245" t="s">
        <v>177</v>
      </c>
      <c r="E2245" t="s">
        <v>199</v>
      </c>
      <c r="F2245" s="58">
        <v>70.494333612053893</v>
      </c>
      <c r="G2245">
        <f t="shared" si="379"/>
        <v>70.494333612053893</v>
      </c>
      <c r="AC2245" t="str">
        <f t="shared" ref="AC2245:AC2308" si="381">AG2245&amp;"_"&amp;AD2245&amp;"_"&amp;AE2245</f>
        <v>8409_Personnels des services directs aux particuliers_1+2</v>
      </c>
      <c r="AD2245" t="str">
        <f>INDEX(PDC!$I$1:$L$33,MATCH('RP2016'!AF2245,PDC!I:I,0),MATCH(PDC!$K$1,PDC!$I$1:$L$1,0))</f>
        <v>Personnels des services directs aux particuliers</v>
      </c>
      <c r="AE2245" s="77" t="s">
        <v>238</v>
      </c>
      <c r="AF2245" t="s">
        <v>286</v>
      </c>
      <c r="AG2245" t="s">
        <v>135</v>
      </c>
      <c r="AH2245" s="58">
        <v>14545.2990159091</v>
      </c>
      <c r="AI2245">
        <f t="shared" ref="AI2245:AI2308" si="382">IF(AH2245&lt;5,"(s)",AH2245)</f>
        <v>14545.2990159091</v>
      </c>
      <c r="BE2245" t="str">
        <f t="shared" ref="BE2245:BE2308" si="383">BI2245&amp;"_"&amp;BH2245&amp;"_TP"&amp;BG2245&amp;"_SEXE"&amp;BF2245</f>
        <v>8405_RU_TP1_SEXE2</v>
      </c>
      <c r="BF2245">
        <v>2</v>
      </c>
      <c r="BG2245" t="s">
        <v>199</v>
      </c>
      <c r="BH2245" t="s">
        <v>322</v>
      </c>
      <c r="BI2245" t="s">
        <v>127</v>
      </c>
      <c r="BJ2245" s="61">
        <v>1516.2966851281501</v>
      </c>
      <c r="BK2245" s="61">
        <f t="shared" ref="BK2245:BK2308" si="384">IF(BJ2245&lt;5,"(s)",BJ2245)</f>
        <v>1516.2966851281501</v>
      </c>
    </row>
    <row r="2246" spans="1:63" x14ac:dyDescent="0.35">
      <c r="A2246" t="str">
        <f t="shared" si="380"/>
        <v>8429_Métallurgie et fabrication de produits métalliques à l'exception des machines et des équipements_2</v>
      </c>
      <c r="B2246" t="str">
        <f>INDEX(PDC!$F$1:$G$40,MATCH('RP2016'!C2246,PDC!F:F,0),MATCH(PDC!$G$1,PDC!$F$1:$G$1,0))</f>
        <v>Métallurgie et fabrication de produits métalliques à l'exception des machines et des équipements</v>
      </c>
      <c r="C2246" t="s">
        <v>208</v>
      </c>
      <c r="D2246" t="s">
        <v>177</v>
      </c>
      <c r="E2246" t="s">
        <v>200</v>
      </c>
      <c r="F2246" s="58">
        <v>5.00618153920131</v>
      </c>
      <c r="G2246">
        <f t="shared" si="379"/>
        <v>5.00618153920131</v>
      </c>
      <c r="AC2246" t="str">
        <f t="shared" si="381"/>
        <v>8409_Ouvriers qualifiés de type industriel_1+2</v>
      </c>
      <c r="AD2246" t="str">
        <f>INDEX(PDC!$I$1:$L$33,MATCH('RP2016'!AF2246,PDC!I:I,0),MATCH(PDC!$K$1,PDC!$I$1:$L$1,0))</f>
        <v>Ouvriers qualifiés de type industriel</v>
      </c>
      <c r="AE2246" s="77" t="s">
        <v>238</v>
      </c>
      <c r="AF2246" t="s">
        <v>287</v>
      </c>
      <c r="AG2246" t="s">
        <v>135</v>
      </c>
      <c r="AH2246" s="58">
        <v>7439.4879410963304</v>
      </c>
      <c r="AI2246">
        <f t="shared" si="382"/>
        <v>7439.4879410963304</v>
      </c>
      <c r="BE2246" t="str">
        <f t="shared" si="383"/>
        <v>8405_RU_TP2_SEXE2</v>
      </c>
      <c r="BF2246">
        <v>2</v>
      </c>
      <c r="BG2246" t="s">
        <v>200</v>
      </c>
      <c r="BH2246" t="s">
        <v>322</v>
      </c>
      <c r="BI2246" t="s">
        <v>127</v>
      </c>
      <c r="BJ2246" s="61">
        <v>959.17154505742701</v>
      </c>
      <c r="BK2246" s="61">
        <f t="shared" si="384"/>
        <v>959.17154505742701</v>
      </c>
    </row>
    <row r="2247" spans="1:63" x14ac:dyDescent="0.35">
      <c r="A2247" t="str">
        <f t="shared" si="380"/>
        <v>8429_Fabrication d'équipements électriques_1</v>
      </c>
      <c r="B2247" t="str">
        <f>INDEX(PDC!$F$1:$G$40,MATCH('RP2016'!C2247,PDC!F:F,0),MATCH(PDC!$G$1,PDC!$F$1:$G$1,0))</f>
        <v>Fabrication d'équipements électriques</v>
      </c>
      <c r="C2247" t="s">
        <v>210</v>
      </c>
      <c r="D2247" t="s">
        <v>177</v>
      </c>
      <c r="E2247" t="s">
        <v>199</v>
      </c>
      <c r="F2247" s="58">
        <v>6.2207776151750496</v>
      </c>
      <c r="G2247">
        <f t="shared" si="379"/>
        <v>6.2207776151750496</v>
      </c>
      <c r="AC2247" t="str">
        <f t="shared" si="381"/>
        <v>8409_Ouvriers qualifiés de type artisanal_1+2</v>
      </c>
      <c r="AD2247" t="str">
        <f>INDEX(PDC!$I$1:$L$33,MATCH('RP2016'!AF2247,PDC!I:I,0),MATCH(PDC!$K$1,PDC!$I$1:$L$1,0))</f>
        <v>Ouvriers qualifiés de type artisanal</v>
      </c>
      <c r="AE2247" s="77" t="s">
        <v>238</v>
      </c>
      <c r="AF2247" t="s">
        <v>107</v>
      </c>
      <c r="AG2247" t="s">
        <v>135</v>
      </c>
      <c r="AH2247" s="58">
        <v>8929.7365161343696</v>
      </c>
      <c r="AI2247">
        <f t="shared" si="382"/>
        <v>8929.7365161343696</v>
      </c>
      <c r="BE2247" t="str">
        <f t="shared" si="383"/>
        <v>8406_AZ_TP1_SEXE2</v>
      </c>
      <c r="BF2247">
        <v>2</v>
      </c>
      <c r="BG2247" t="s">
        <v>199</v>
      </c>
      <c r="BH2247" t="s">
        <v>198</v>
      </c>
      <c r="BI2247" t="s">
        <v>129</v>
      </c>
      <c r="BJ2247" s="61">
        <v>91.266110674342301</v>
      </c>
      <c r="BK2247" s="61">
        <f t="shared" si="384"/>
        <v>91.266110674342301</v>
      </c>
    </row>
    <row r="2248" spans="1:63" x14ac:dyDescent="0.35">
      <c r="A2248" t="str">
        <f t="shared" si="380"/>
        <v>8429_Fabrication de machines et équipements n.c.a._1</v>
      </c>
      <c r="B2248" t="str">
        <f>INDEX(PDC!$F$1:$G$40,MATCH('RP2016'!C2248,PDC!F:F,0),MATCH(PDC!$G$1,PDC!$F$1:$G$1,0))</f>
        <v>Fabrication de machines et équipements n.c.a.</v>
      </c>
      <c r="C2248" t="s">
        <v>211</v>
      </c>
      <c r="D2248" t="s">
        <v>177</v>
      </c>
      <c r="E2248" t="s">
        <v>199</v>
      </c>
      <c r="F2248" s="58">
        <v>5</v>
      </c>
      <c r="G2248">
        <f t="shared" si="379"/>
        <v>5</v>
      </c>
      <c r="AC2248" t="str">
        <f t="shared" si="381"/>
        <v>8409_Chauffeurs_1+2</v>
      </c>
      <c r="AD2248" t="str">
        <f>INDEX(PDC!$I$1:$L$33,MATCH('RP2016'!AF2248,PDC!I:I,0),MATCH(PDC!$K$1,PDC!$I$1:$L$1,0))</f>
        <v>Chauffeurs</v>
      </c>
      <c r="AE2248" s="77" t="s">
        <v>238</v>
      </c>
      <c r="AF2248" t="s">
        <v>288</v>
      </c>
      <c r="AG2248" t="s">
        <v>135</v>
      </c>
      <c r="AH2248" s="58">
        <v>4780.17367744884</v>
      </c>
      <c r="AI2248">
        <f t="shared" si="382"/>
        <v>4780.17367744884</v>
      </c>
      <c r="BE2248" t="str">
        <f t="shared" si="383"/>
        <v>8406_AZ_TP2_SEXE2</v>
      </c>
      <c r="BF2248">
        <v>2</v>
      </c>
      <c r="BG2248" t="s">
        <v>200</v>
      </c>
      <c r="BH2248" t="s">
        <v>198</v>
      </c>
      <c r="BI2248" t="s">
        <v>129</v>
      </c>
      <c r="BJ2248" s="61">
        <v>48.532359110925199</v>
      </c>
      <c r="BK2248" s="61">
        <f t="shared" si="384"/>
        <v>48.532359110925199</v>
      </c>
    </row>
    <row r="2249" spans="1:63" x14ac:dyDescent="0.35">
      <c r="A2249" t="str">
        <f t="shared" si="380"/>
        <v>8429_Autres industries manufacturières ; réparation et installation de machines et d'équipements_1</v>
      </c>
      <c r="B2249" t="str">
        <f>INDEX(PDC!$F$1:$G$40,MATCH('RP2016'!C2249,PDC!F:F,0),MATCH(PDC!$G$1,PDC!$F$1:$G$1,0))</f>
        <v>Autres industries manufacturières ; réparation et installation de machines et d'équipements</v>
      </c>
      <c r="C2249" t="s">
        <v>213</v>
      </c>
      <c r="D2249" t="s">
        <v>177</v>
      </c>
      <c r="E2249" t="s">
        <v>199</v>
      </c>
      <c r="F2249" s="58">
        <v>30.5004655179604</v>
      </c>
      <c r="G2249">
        <f t="shared" si="379"/>
        <v>30.5004655179604</v>
      </c>
      <c r="AC2249" t="str">
        <f t="shared" si="381"/>
        <v>8409_Ouvriers qualifiés de la manutention, du magasinage et du transport_1+2</v>
      </c>
      <c r="AD2249" t="str">
        <f>INDEX(PDC!$I$1:$L$33,MATCH('RP2016'!AF2249,PDC!I:I,0),MATCH(PDC!$K$1,PDC!$I$1:$L$1,0))</f>
        <v>Ouvriers qualifiés de la manutention, du magasinage et du transport</v>
      </c>
      <c r="AE2249" s="77" t="s">
        <v>238</v>
      </c>
      <c r="AF2249" t="s">
        <v>289</v>
      </c>
      <c r="AG2249" t="s">
        <v>135</v>
      </c>
      <c r="AH2249" s="58">
        <v>2760.4813876520302</v>
      </c>
      <c r="AI2249">
        <f t="shared" si="382"/>
        <v>2760.4813876520302</v>
      </c>
      <c r="BE2249" t="str">
        <f t="shared" si="383"/>
        <v>8406_C1_TP1_SEXE2</v>
      </c>
      <c r="BF2249">
        <v>2</v>
      </c>
      <c r="BG2249" t="s">
        <v>199</v>
      </c>
      <c r="BH2249" t="s">
        <v>314</v>
      </c>
      <c r="BI2249" t="s">
        <v>129</v>
      </c>
      <c r="BJ2249" s="61">
        <v>649.53147484004296</v>
      </c>
      <c r="BK2249" s="61">
        <f t="shared" si="384"/>
        <v>649.53147484004296</v>
      </c>
    </row>
    <row r="2250" spans="1:63" x14ac:dyDescent="0.35">
      <c r="A2250" t="str">
        <f t="shared" si="380"/>
        <v>8429_Production et distribution d'électricité, de gaz, de vapeur et d'air conditionné_1</v>
      </c>
      <c r="B2250" t="str">
        <f>INDEX(PDC!$F$1:$G$40,MATCH('RP2016'!C2250,PDC!F:F,0),MATCH(PDC!$G$1,PDC!$F$1:$G$1,0))</f>
        <v>Production et distribution d'électricité, de gaz, de vapeur et d'air conditionné</v>
      </c>
      <c r="C2250" t="s">
        <v>214</v>
      </c>
      <c r="D2250" t="s">
        <v>177</v>
      </c>
      <c r="E2250" t="s">
        <v>199</v>
      </c>
      <c r="F2250" s="58">
        <v>50.424738541156302</v>
      </c>
      <c r="G2250" t="s">
        <v>242</v>
      </c>
      <c r="AC2250" t="str">
        <f t="shared" si="381"/>
        <v>8409_Ouvriers non qualifiés de type industriel_1+2</v>
      </c>
      <c r="AD2250" t="str">
        <f>INDEX(PDC!$I$1:$L$33,MATCH('RP2016'!AF2250,PDC!I:I,0),MATCH(PDC!$K$1,PDC!$I$1:$L$1,0))</f>
        <v>Ouvriers non qualifiés de type industriel</v>
      </c>
      <c r="AE2250" s="77" t="s">
        <v>238</v>
      </c>
      <c r="AF2250" t="s">
        <v>290</v>
      </c>
      <c r="AG2250" t="s">
        <v>135</v>
      </c>
      <c r="AH2250" s="58">
        <v>7339.8225030208896</v>
      </c>
      <c r="AI2250">
        <f t="shared" si="382"/>
        <v>7339.8225030208896</v>
      </c>
      <c r="BE2250" t="str">
        <f t="shared" si="383"/>
        <v>8406_C1_TP2_SEXE2</v>
      </c>
      <c r="BF2250">
        <v>2</v>
      </c>
      <c r="BG2250" t="s">
        <v>200</v>
      </c>
      <c r="BH2250" t="s">
        <v>314</v>
      </c>
      <c r="BI2250" t="s">
        <v>129</v>
      </c>
      <c r="BJ2250" s="61">
        <v>172.22499793290999</v>
      </c>
      <c r="BK2250" s="61">
        <f t="shared" si="384"/>
        <v>172.22499793290999</v>
      </c>
    </row>
    <row r="2251" spans="1:63" x14ac:dyDescent="0.35">
      <c r="A2251" t="str">
        <f t="shared" si="380"/>
        <v>8429_Production et distribution d'électricité, de gaz, de vapeur et d'air conditionné_2</v>
      </c>
      <c r="B2251" t="str">
        <f>INDEX(PDC!$F$1:$G$40,MATCH('RP2016'!C2251,PDC!F:F,0),MATCH(PDC!$G$1,PDC!$F$1:$G$1,0))</f>
        <v>Production et distribution d'électricité, de gaz, de vapeur et d'air conditionné</v>
      </c>
      <c r="C2251" t="s">
        <v>214</v>
      </c>
      <c r="D2251" t="s">
        <v>177</v>
      </c>
      <c r="E2251" t="s">
        <v>200</v>
      </c>
      <c r="F2251" s="58">
        <v>4.9078341013824902</v>
      </c>
      <c r="G2251" s="58" t="s">
        <v>242</v>
      </c>
      <c r="H2251" s="58"/>
      <c r="I2251" s="58"/>
      <c r="J2251" s="58"/>
      <c r="AC2251" t="str">
        <f t="shared" si="381"/>
        <v>8409_Ouvriers non qualifiés de type artisanal_1+2</v>
      </c>
      <c r="AD2251" t="str">
        <f>INDEX(PDC!$I$1:$L$33,MATCH('RP2016'!AF2251,PDC!I:I,0),MATCH(PDC!$K$1,PDC!$I$1:$L$1,0))</f>
        <v>Ouvriers non qualifiés de type artisanal</v>
      </c>
      <c r="AE2251" s="77" t="s">
        <v>238</v>
      </c>
      <c r="AF2251" t="s">
        <v>291</v>
      </c>
      <c r="AG2251" t="s">
        <v>135</v>
      </c>
      <c r="AH2251" s="58">
        <v>7389.4431198484599</v>
      </c>
      <c r="AI2251">
        <f t="shared" si="382"/>
        <v>7389.4431198484599</v>
      </c>
      <c r="BE2251" t="str">
        <f t="shared" si="383"/>
        <v>8406_C3_TP1_SEXE2</v>
      </c>
      <c r="BF2251">
        <v>2</v>
      </c>
      <c r="BG2251" t="s">
        <v>199</v>
      </c>
      <c r="BH2251" t="s">
        <v>315</v>
      </c>
      <c r="BI2251" t="s">
        <v>129</v>
      </c>
      <c r="BJ2251" s="61">
        <v>760.10797425003295</v>
      </c>
      <c r="BK2251" s="61">
        <f t="shared" si="384"/>
        <v>760.10797425003295</v>
      </c>
    </row>
    <row r="2252" spans="1:63" x14ac:dyDescent="0.35">
      <c r="A2252" t="str">
        <f t="shared" si="380"/>
        <v>8429_Production et distribution d'eau ; assainissement, gestion des déchets et dépollution_1</v>
      </c>
      <c r="B2252" t="str">
        <f>INDEX(PDC!$F$1:$G$40,MATCH('RP2016'!C2252,PDC!F:F,0),MATCH(PDC!$G$1,PDC!$F$1:$G$1,0))</f>
        <v>Production et distribution d'eau ; assainissement, gestion des déchets et dépollution</v>
      </c>
      <c r="C2252" t="s">
        <v>215</v>
      </c>
      <c r="D2252" t="s">
        <v>177</v>
      </c>
      <c r="E2252" t="s">
        <v>199</v>
      </c>
      <c r="F2252" s="58">
        <v>20.138892163084702</v>
      </c>
      <c r="G2252">
        <f t="shared" ref="G2252:G2263" si="385">F2252</f>
        <v>20.138892163084702</v>
      </c>
      <c r="AC2252" t="str">
        <f t="shared" si="381"/>
        <v>8409_Ouvriers agricoles_1+2</v>
      </c>
      <c r="AD2252" t="str">
        <f>INDEX(PDC!$I$1:$L$33,MATCH('RP2016'!AF2252,PDC!I:I,0),MATCH(PDC!$K$1,PDC!$I$1:$L$1,0))</f>
        <v>Ouvriers agricoles</v>
      </c>
      <c r="AE2252" s="77" t="s">
        <v>238</v>
      </c>
      <c r="AF2252" t="s">
        <v>109</v>
      </c>
      <c r="AG2252" t="s">
        <v>135</v>
      </c>
      <c r="AH2252" s="58">
        <v>440.33955707803699</v>
      </c>
      <c r="AI2252">
        <f t="shared" si="382"/>
        <v>440.33955707803699</v>
      </c>
      <c r="BE2252" t="str">
        <f t="shared" si="383"/>
        <v>8406_C3_TP2_SEXE2</v>
      </c>
      <c r="BF2252">
        <v>2</v>
      </c>
      <c r="BG2252" t="s">
        <v>200</v>
      </c>
      <c r="BH2252" t="s">
        <v>315</v>
      </c>
      <c r="BI2252" t="s">
        <v>129</v>
      </c>
      <c r="BJ2252" s="61">
        <v>107.713019631477</v>
      </c>
      <c r="BK2252" s="61">
        <f t="shared" si="384"/>
        <v>107.713019631477</v>
      </c>
    </row>
    <row r="2253" spans="1:63" x14ac:dyDescent="0.35">
      <c r="A2253" t="str">
        <f t="shared" si="380"/>
        <v>8429_Production et distribution d'eau ; assainissement, gestion des déchets et dépollution_2</v>
      </c>
      <c r="B2253" t="str">
        <f>INDEX(PDC!$F$1:$G$40,MATCH('RP2016'!C2253,PDC!F:F,0),MATCH(PDC!$G$1,PDC!$F$1:$G$1,0))</f>
        <v>Production et distribution d'eau ; assainissement, gestion des déchets et dépollution</v>
      </c>
      <c r="C2253" t="s">
        <v>215</v>
      </c>
      <c r="D2253" t="s">
        <v>177</v>
      </c>
      <c r="E2253" t="s">
        <v>200</v>
      </c>
      <c r="F2253" s="58">
        <v>5.1026787562994302</v>
      </c>
      <c r="G2253">
        <f t="shared" si="385"/>
        <v>5.1026787562994302</v>
      </c>
      <c r="AC2253" t="str">
        <f t="shared" si="381"/>
        <v>8410_Professions libérales*_1+2</v>
      </c>
      <c r="AD2253" t="str">
        <f>INDEX(PDC!$I$1:$L$33,MATCH('RP2016'!AF2253,PDC!I:I,0),MATCH(PDC!$K$1,PDC!$I$1:$L$1,0))</f>
        <v>Professions libérales*</v>
      </c>
      <c r="AE2253" s="77" t="s">
        <v>238</v>
      </c>
      <c r="AF2253" t="s">
        <v>273</v>
      </c>
      <c r="AG2253" t="s">
        <v>137</v>
      </c>
      <c r="AH2253" s="58">
        <v>28.856699024766399</v>
      </c>
      <c r="AI2253">
        <f t="shared" si="382"/>
        <v>28.856699024766399</v>
      </c>
      <c r="BE2253" t="str">
        <f t="shared" si="383"/>
        <v>8406_C4_TP1_SEXE2</v>
      </c>
      <c r="BF2253">
        <v>2</v>
      </c>
      <c r="BG2253" t="s">
        <v>199</v>
      </c>
      <c r="BH2253" t="s">
        <v>316</v>
      </c>
      <c r="BI2253" t="s">
        <v>129</v>
      </c>
      <c r="BJ2253" s="61">
        <v>99.344346111925006</v>
      </c>
      <c r="BK2253" s="61">
        <f t="shared" si="384"/>
        <v>99.344346111925006</v>
      </c>
    </row>
    <row r="2254" spans="1:63" x14ac:dyDescent="0.35">
      <c r="A2254" t="str">
        <f t="shared" si="380"/>
        <v>8429_Construction _1</v>
      </c>
      <c r="B2254" t="str">
        <f>INDEX(PDC!$F$1:$G$40,MATCH('RP2016'!C2254,PDC!F:F,0),MATCH(PDC!$G$1,PDC!$F$1:$G$1,0))</f>
        <v xml:space="preserve">Construction </v>
      </c>
      <c r="C2254" t="s">
        <v>216</v>
      </c>
      <c r="D2254" t="s">
        <v>177</v>
      </c>
      <c r="E2254" t="s">
        <v>199</v>
      </c>
      <c r="F2254" s="58">
        <v>865.94583015123703</v>
      </c>
      <c r="G2254">
        <f t="shared" si="385"/>
        <v>865.94583015123703</v>
      </c>
      <c r="AC2254" t="str">
        <f t="shared" si="381"/>
        <v>8410_Cadres de la fonction publique_1+2</v>
      </c>
      <c r="AD2254" t="str">
        <f>INDEX(PDC!$I$1:$L$33,MATCH('RP2016'!AF2254,PDC!I:I,0),MATCH(PDC!$K$1,PDC!$I$1:$L$1,0))</f>
        <v>Cadres de la fonction publique</v>
      </c>
      <c r="AE2254" s="77" t="s">
        <v>238</v>
      </c>
      <c r="AF2254" t="s">
        <v>274</v>
      </c>
      <c r="AG2254" t="s">
        <v>137</v>
      </c>
      <c r="AH2254" s="58">
        <v>89.122912107333406</v>
      </c>
      <c r="AI2254">
        <f t="shared" si="382"/>
        <v>89.122912107333406</v>
      </c>
      <c r="BE2254" t="str">
        <f t="shared" si="383"/>
        <v>8406_C4_TP2_SEXE2</v>
      </c>
      <c r="BF2254">
        <v>2</v>
      </c>
      <c r="BG2254" t="s">
        <v>200</v>
      </c>
      <c r="BH2254" t="s">
        <v>316</v>
      </c>
      <c r="BI2254" t="s">
        <v>129</v>
      </c>
      <c r="BJ2254" s="61">
        <v>5.9249016210522001</v>
      </c>
      <c r="BK2254" s="61">
        <f t="shared" si="384"/>
        <v>5.9249016210522001</v>
      </c>
    </row>
    <row r="2255" spans="1:63" x14ac:dyDescent="0.35">
      <c r="A2255" t="str">
        <f t="shared" si="380"/>
        <v>8429_Construction _2</v>
      </c>
      <c r="B2255" t="str">
        <f>INDEX(PDC!$F$1:$G$40,MATCH('RP2016'!C2255,PDC!F:F,0),MATCH(PDC!$G$1,PDC!$F$1:$G$1,0))</f>
        <v xml:space="preserve">Construction </v>
      </c>
      <c r="C2255" t="s">
        <v>216</v>
      </c>
      <c r="D2255" t="s">
        <v>177</v>
      </c>
      <c r="E2255" t="s">
        <v>200</v>
      </c>
      <c r="F2255" s="58">
        <v>55.393884542911501</v>
      </c>
      <c r="G2255">
        <f t="shared" si="385"/>
        <v>55.393884542911501</v>
      </c>
      <c r="AC2255" t="str">
        <f t="shared" si="381"/>
        <v>8410_Professeurs, professions scientifiques_1+2</v>
      </c>
      <c r="AD2255" t="str">
        <f>INDEX(PDC!$I$1:$L$33,MATCH('RP2016'!AF2255,PDC!I:I,0),MATCH(PDC!$K$1,PDC!$I$1:$L$1,0))</f>
        <v>Professeurs, professions scientifiques</v>
      </c>
      <c r="AE2255" s="77" t="s">
        <v>238</v>
      </c>
      <c r="AF2255" t="s">
        <v>275</v>
      </c>
      <c r="AG2255" t="s">
        <v>137</v>
      </c>
      <c r="AH2255" s="58">
        <v>188.58416176747599</v>
      </c>
      <c r="AI2255">
        <f t="shared" si="382"/>
        <v>188.58416176747599</v>
      </c>
      <c r="BE2255" t="str">
        <f t="shared" si="383"/>
        <v>8406_C5_TP1_SEXE2</v>
      </c>
      <c r="BF2255">
        <v>2</v>
      </c>
      <c r="BG2255" t="s">
        <v>199</v>
      </c>
      <c r="BH2255" t="s">
        <v>317</v>
      </c>
      <c r="BI2255" t="s">
        <v>129</v>
      </c>
      <c r="BJ2255" s="61">
        <v>2232.6067955742201</v>
      </c>
      <c r="BK2255" s="61">
        <f t="shared" si="384"/>
        <v>2232.6067955742201</v>
      </c>
    </row>
    <row r="2256" spans="1:63" x14ac:dyDescent="0.35">
      <c r="A2256" t="str">
        <f t="shared" si="380"/>
        <v>8429_Commerce ; réparation d'automobiles et de motocycles_1</v>
      </c>
      <c r="B2256" t="str">
        <f>INDEX(PDC!$F$1:$G$40,MATCH('RP2016'!C2256,PDC!F:F,0),MATCH(PDC!$G$1,PDC!$F$1:$G$1,0))</f>
        <v>Commerce ; réparation d'automobiles et de motocycles</v>
      </c>
      <c r="C2256" t="s">
        <v>217</v>
      </c>
      <c r="D2256" t="s">
        <v>177</v>
      </c>
      <c r="E2256" t="s">
        <v>199</v>
      </c>
      <c r="F2256" s="58">
        <v>758.236609459124</v>
      </c>
      <c r="G2256">
        <f t="shared" si="385"/>
        <v>758.236609459124</v>
      </c>
      <c r="AC2256" t="str">
        <f t="shared" si="381"/>
        <v>8410_Professions de l'information, des arts et des spectacles_1+2</v>
      </c>
      <c r="AD2256" t="str">
        <f>INDEX(PDC!$I$1:$L$33,MATCH('RP2016'!AF2256,PDC!I:I,0),MATCH(PDC!$K$1,PDC!$I$1:$L$1,0))</f>
        <v>Professions de l'information, des arts et des spectacles</v>
      </c>
      <c r="AE2256" s="77" t="s">
        <v>238</v>
      </c>
      <c r="AF2256" t="s">
        <v>276</v>
      </c>
      <c r="AG2256" t="s">
        <v>137</v>
      </c>
      <c r="AH2256" s="58">
        <v>75.8917146751497</v>
      </c>
      <c r="AI2256">
        <f t="shared" si="382"/>
        <v>75.8917146751497</v>
      </c>
      <c r="BE2256" t="str">
        <f t="shared" si="383"/>
        <v>8406_C5_TP2_SEXE2</v>
      </c>
      <c r="BF2256">
        <v>2</v>
      </c>
      <c r="BG2256" t="s">
        <v>200</v>
      </c>
      <c r="BH2256" t="s">
        <v>317</v>
      </c>
      <c r="BI2256" t="s">
        <v>129</v>
      </c>
      <c r="BJ2256" s="61">
        <v>314.43167954245399</v>
      </c>
      <c r="BK2256" s="61">
        <f t="shared" si="384"/>
        <v>314.43167954245399</v>
      </c>
    </row>
    <row r="2257" spans="1:63" x14ac:dyDescent="0.35">
      <c r="A2257" t="str">
        <f t="shared" si="380"/>
        <v>8429_Commerce ; réparation d'automobiles et de motocycles_2</v>
      </c>
      <c r="B2257" t="str">
        <f>INDEX(PDC!$F$1:$G$40,MATCH('RP2016'!C2257,PDC!F:F,0),MATCH(PDC!$G$1,PDC!$F$1:$G$1,0))</f>
        <v>Commerce ; réparation d'automobiles et de motocycles</v>
      </c>
      <c r="C2257" t="s">
        <v>217</v>
      </c>
      <c r="D2257" t="s">
        <v>177</v>
      </c>
      <c r="E2257" t="s">
        <v>200</v>
      </c>
      <c r="F2257" s="58">
        <v>649.62476899027604</v>
      </c>
      <c r="G2257">
        <f t="shared" si="385"/>
        <v>649.62476899027604</v>
      </c>
      <c r="AC2257" t="str">
        <f t="shared" si="381"/>
        <v>8410_Cadres administratifs et commerciaux d'entreprise_1+2</v>
      </c>
      <c r="AD2257" t="str">
        <f>INDEX(PDC!$I$1:$L$33,MATCH('RP2016'!AF2257,PDC!I:I,0),MATCH(PDC!$K$1,PDC!$I$1:$L$1,0))</f>
        <v>Cadres administratifs et commerciaux d'entreprise</v>
      </c>
      <c r="AE2257" s="77" t="s">
        <v>238</v>
      </c>
      <c r="AF2257" t="s">
        <v>277</v>
      </c>
      <c r="AG2257" t="s">
        <v>137</v>
      </c>
      <c r="AH2257" s="58">
        <v>485.70111862205999</v>
      </c>
      <c r="AI2257">
        <f t="shared" si="382"/>
        <v>485.70111862205999</v>
      </c>
      <c r="BE2257" t="str">
        <f t="shared" si="383"/>
        <v>8406_DE_TP1_SEXE2</v>
      </c>
      <c r="BF2257">
        <v>2</v>
      </c>
      <c r="BG2257" t="s">
        <v>199</v>
      </c>
      <c r="BH2257" t="s">
        <v>318</v>
      </c>
      <c r="BI2257" t="s">
        <v>129</v>
      </c>
      <c r="BJ2257" s="61">
        <v>244.90039488396201</v>
      </c>
      <c r="BK2257" s="61">
        <f t="shared" si="384"/>
        <v>244.90039488396201</v>
      </c>
    </row>
    <row r="2258" spans="1:63" x14ac:dyDescent="0.35">
      <c r="A2258" t="str">
        <f t="shared" si="380"/>
        <v>8429_Transports et entreposage _1</v>
      </c>
      <c r="B2258" t="str">
        <f>INDEX(PDC!$F$1:$G$40,MATCH('RP2016'!C2258,PDC!F:F,0),MATCH(PDC!$G$1,PDC!$F$1:$G$1,0))</f>
        <v xml:space="preserve">Transports et entreposage </v>
      </c>
      <c r="C2258" t="s">
        <v>218</v>
      </c>
      <c r="D2258" t="s">
        <v>177</v>
      </c>
      <c r="E2258" t="s">
        <v>199</v>
      </c>
      <c r="F2258" s="58">
        <v>271.39946465009899</v>
      </c>
      <c r="G2258">
        <f t="shared" si="385"/>
        <v>271.39946465009899</v>
      </c>
      <c r="AC2258" t="str">
        <f t="shared" si="381"/>
        <v>8410_Ingénieurs et cadres techniques d'entreprise_1+2</v>
      </c>
      <c r="AD2258" t="str">
        <f>INDEX(PDC!$I$1:$L$33,MATCH('RP2016'!AF2258,PDC!I:I,0),MATCH(PDC!$K$1,PDC!$I$1:$L$1,0))</f>
        <v>Ingénieurs et cadres techniques d'entreprise</v>
      </c>
      <c r="AE2258" s="77" t="s">
        <v>238</v>
      </c>
      <c r="AF2258" t="s">
        <v>101</v>
      </c>
      <c r="AG2258" t="s">
        <v>137</v>
      </c>
      <c r="AH2258" s="58">
        <v>602.70188987091103</v>
      </c>
      <c r="AI2258">
        <f t="shared" si="382"/>
        <v>602.70188987091103</v>
      </c>
      <c r="BE2258" t="str">
        <f t="shared" si="383"/>
        <v>8406_DE_TP2_SEXE2</v>
      </c>
      <c r="BF2258">
        <v>2</v>
      </c>
      <c r="BG2258" t="s">
        <v>200</v>
      </c>
      <c r="BH2258" t="s">
        <v>318</v>
      </c>
      <c r="BI2258" t="s">
        <v>129</v>
      </c>
      <c r="BJ2258" s="61">
        <v>82.914274300220299</v>
      </c>
      <c r="BK2258" s="61">
        <f t="shared" si="384"/>
        <v>82.914274300220299</v>
      </c>
    </row>
    <row r="2259" spans="1:63" x14ac:dyDescent="0.35">
      <c r="A2259" t="str">
        <f t="shared" si="380"/>
        <v>8429_Transports et entreposage _2</v>
      </c>
      <c r="B2259" t="str">
        <f>INDEX(PDC!$F$1:$G$40,MATCH('RP2016'!C2259,PDC!F:F,0),MATCH(PDC!$G$1,PDC!$F$1:$G$1,0))</f>
        <v xml:space="preserve">Transports et entreposage </v>
      </c>
      <c r="C2259" t="s">
        <v>218</v>
      </c>
      <c r="D2259" t="s">
        <v>177</v>
      </c>
      <c r="E2259" t="s">
        <v>200</v>
      </c>
      <c r="F2259" s="58">
        <v>125.696044350188</v>
      </c>
      <c r="G2259">
        <f t="shared" si="385"/>
        <v>125.696044350188</v>
      </c>
      <c r="AC2259" t="str">
        <f t="shared" si="381"/>
        <v>8410_Professeurs des écoles, instituteurs et assimilés_1+2</v>
      </c>
      <c r="AD2259" t="str">
        <f>INDEX(PDC!$I$1:$L$33,MATCH('RP2016'!AF2259,PDC!I:I,0),MATCH(PDC!$K$1,PDC!$I$1:$L$1,0))</f>
        <v>Professeurs des écoles, instituteurs et assimilés</v>
      </c>
      <c r="AE2259" s="77" t="s">
        <v>238</v>
      </c>
      <c r="AF2259" t="s">
        <v>103</v>
      </c>
      <c r="AG2259" t="s">
        <v>137</v>
      </c>
      <c r="AH2259" s="58">
        <v>306.695546370145</v>
      </c>
      <c r="AI2259">
        <f t="shared" si="382"/>
        <v>306.695546370145</v>
      </c>
      <c r="BE2259" t="str">
        <f t="shared" si="383"/>
        <v>8406_FZ_TP1_SEXE2</v>
      </c>
      <c r="BF2259">
        <v>2</v>
      </c>
      <c r="BG2259" t="s">
        <v>199</v>
      </c>
      <c r="BH2259" t="s">
        <v>216</v>
      </c>
      <c r="BI2259" t="s">
        <v>129</v>
      </c>
      <c r="BJ2259" s="61">
        <v>373.33685859573598</v>
      </c>
      <c r="BK2259" s="61">
        <f t="shared" si="384"/>
        <v>373.33685859573598</v>
      </c>
    </row>
    <row r="2260" spans="1:63" x14ac:dyDescent="0.35">
      <c r="A2260" t="str">
        <f t="shared" si="380"/>
        <v>8429_Hébergement et restauration_1</v>
      </c>
      <c r="B2260" t="str">
        <f>INDEX(PDC!$F$1:$G$40,MATCH('RP2016'!C2260,PDC!F:F,0),MATCH(PDC!$G$1,PDC!$F$1:$G$1,0))</f>
        <v>Hébergement et restauration</v>
      </c>
      <c r="C2260" t="s">
        <v>219</v>
      </c>
      <c r="D2260" t="s">
        <v>177</v>
      </c>
      <c r="E2260" t="s">
        <v>199</v>
      </c>
      <c r="F2260" s="58">
        <v>189.88056105663199</v>
      </c>
      <c r="G2260">
        <f t="shared" si="385"/>
        <v>189.88056105663199</v>
      </c>
      <c r="AC2260" t="str">
        <f t="shared" si="381"/>
        <v>8410_Professions intermédiaires de la santé et du travail social_1+2</v>
      </c>
      <c r="AD2260" t="str">
        <f>INDEX(PDC!$I$1:$L$33,MATCH('RP2016'!AF2260,PDC!I:I,0),MATCH(PDC!$K$1,PDC!$I$1:$L$1,0))</f>
        <v>Professions intermédiaires de la santé et du travail social</v>
      </c>
      <c r="AE2260" s="77" t="s">
        <v>238</v>
      </c>
      <c r="AF2260" t="s">
        <v>105</v>
      </c>
      <c r="AG2260" t="s">
        <v>137</v>
      </c>
      <c r="AH2260" s="58">
        <v>690.60209851627997</v>
      </c>
      <c r="AI2260">
        <f t="shared" si="382"/>
        <v>690.60209851627997</v>
      </c>
      <c r="BE2260" t="str">
        <f t="shared" si="383"/>
        <v>8406_FZ_TP2_SEXE2</v>
      </c>
      <c r="BF2260">
        <v>2</v>
      </c>
      <c r="BG2260" t="s">
        <v>200</v>
      </c>
      <c r="BH2260" t="s">
        <v>216</v>
      </c>
      <c r="BI2260" t="s">
        <v>129</v>
      </c>
      <c r="BJ2260" s="61">
        <v>216.71675298233299</v>
      </c>
      <c r="BK2260" s="61">
        <f t="shared" si="384"/>
        <v>216.71675298233299</v>
      </c>
    </row>
    <row r="2261" spans="1:63" x14ac:dyDescent="0.35">
      <c r="A2261" t="str">
        <f t="shared" si="380"/>
        <v>8429_Hébergement et restauration_2</v>
      </c>
      <c r="B2261" t="str">
        <f>INDEX(PDC!$F$1:$G$40,MATCH('RP2016'!C2261,PDC!F:F,0),MATCH(PDC!$G$1,PDC!$F$1:$G$1,0))</f>
        <v>Hébergement et restauration</v>
      </c>
      <c r="C2261" t="s">
        <v>219</v>
      </c>
      <c r="D2261" t="s">
        <v>177</v>
      </c>
      <c r="E2261" t="s">
        <v>200</v>
      </c>
      <c r="F2261" s="58">
        <v>213.25742470741201</v>
      </c>
      <c r="G2261">
        <f t="shared" si="385"/>
        <v>213.25742470741201</v>
      </c>
      <c r="AC2261" t="str">
        <f t="shared" si="381"/>
        <v>8410_Clergé, religieux_1+2</v>
      </c>
      <c r="AD2261" t="str">
        <f>INDEX(PDC!$I$1:$L$33,MATCH('RP2016'!AF2261,PDC!I:I,0),MATCH(PDC!$K$1,PDC!$I$1:$L$1,0))</f>
        <v>Clergé, religieux</v>
      </c>
      <c r="AE2261" s="77" t="s">
        <v>238</v>
      </c>
      <c r="AF2261" t="s">
        <v>292</v>
      </c>
      <c r="AG2261" t="s">
        <v>137</v>
      </c>
      <c r="AH2261" s="58">
        <v>4.21296447514995</v>
      </c>
      <c r="AI2261" t="str">
        <f t="shared" si="382"/>
        <v>(s)</v>
      </c>
      <c r="BE2261" t="str">
        <f t="shared" si="383"/>
        <v>8406_GZ_TP1_SEXE2</v>
      </c>
      <c r="BF2261">
        <v>2</v>
      </c>
      <c r="BG2261" t="s">
        <v>199</v>
      </c>
      <c r="BH2261" t="s">
        <v>217</v>
      </c>
      <c r="BI2261" t="s">
        <v>129</v>
      </c>
      <c r="BJ2261" s="61">
        <v>3990.6548880441001</v>
      </c>
      <c r="BK2261" s="61">
        <f t="shared" si="384"/>
        <v>3990.6548880441001</v>
      </c>
    </row>
    <row r="2262" spans="1:63" x14ac:dyDescent="0.35">
      <c r="A2262" t="str">
        <f t="shared" si="380"/>
        <v>8429_Edition, audiovisuel et diffusion_2</v>
      </c>
      <c r="B2262" t="str">
        <f>INDEX(PDC!$F$1:$G$40,MATCH('RP2016'!C2262,PDC!F:F,0),MATCH(PDC!$G$1,PDC!$F$1:$G$1,0))</f>
        <v>Edition, audiovisuel et diffusion</v>
      </c>
      <c r="C2262" t="s">
        <v>220</v>
      </c>
      <c r="D2262" t="s">
        <v>177</v>
      </c>
      <c r="E2262" t="s">
        <v>200</v>
      </c>
      <c r="F2262" s="58">
        <v>10.1913510911813</v>
      </c>
      <c r="G2262">
        <f t="shared" si="385"/>
        <v>10.1913510911813</v>
      </c>
      <c r="AC2262" t="str">
        <f t="shared" si="381"/>
        <v>8410_Professions intermédiaires administratives de la Fonction Publique_1+2</v>
      </c>
      <c r="AD2262" t="str">
        <f>INDEX(PDC!$I$1:$L$33,MATCH('RP2016'!AF2262,PDC!I:I,0),MATCH(PDC!$K$1,PDC!$I$1:$L$1,0))</f>
        <v>Professions intermédiaires administratives de la Fonction Publique</v>
      </c>
      <c r="AE2262" s="77" t="s">
        <v>238</v>
      </c>
      <c r="AF2262" t="s">
        <v>278</v>
      </c>
      <c r="AG2262" t="s">
        <v>137</v>
      </c>
      <c r="AH2262" s="58">
        <v>154.55453032341501</v>
      </c>
      <c r="AI2262">
        <f t="shared" si="382"/>
        <v>154.55453032341501</v>
      </c>
      <c r="BE2262" t="str">
        <f t="shared" si="383"/>
        <v>8406_GZ_TP2_SEXE2</v>
      </c>
      <c r="BF2262">
        <v>2</v>
      </c>
      <c r="BG2262" t="s">
        <v>200</v>
      </c>
      <c r="BH2262" t="s">
        <v>217</v>
      </c>
      <c r="BI2262" t="s">
        <v>129</v>
      </c>
      <c r="BJ2262" s="61">
        <v>1480.6124837098</v>
      </c>
      <c r="BK2262" s="61">
        <f t="shared" si="384"/>
        <v>1480.6124837098</v>
      </c>
    </row>
    <row r="2263" spans="1:63" x14ac:dyDescent="0.35">
      <c r="A2263" t="str">
        <f t="shared" si="380"/>
        <v>8429_Télécommunications_1</v>
      </c>
      <c r="B2263" t="str">
        <f>INDEX(PDC!$F$1:$G$40,MATCH('RP2016'!C2263,PDC!F:F,0),MATCH(PDC!$G$1,PDC!$F$1:$G$1,0))</f>
        <v>Télécommunications</v>
      </c>
      <c r="C2263" t="s">
        <v>221</v>
      </c>
      <c r="D2263" t="s">
        <v>177</v>
      </c>
      <c r="E2263" t="s">
        <v>199</v>
      </c>
      <c r="F2263" s="58">
        <v>9.83726654871327</v>
      </c>
      <c r="G2263">
        <f t="shared" si="385"/>
        <v>9.83726654871327</v>
      </c>
      <c r="AC2263" t="str">
        <f t="shared" si="381"/>
        <v>8410_Professions intermédiaires administratives et commerciales des entreprises_1+2</v>
      </c>
      <c r="AD2263" t="str">
        <f>INDEX(PDC!$I$1:$L$33,MATCH('RP2016'!AF2263,PDC!I:I,0),MATCH(PDC!$K$1,PDC!$I$1:$L$1,0))</f>
        <v>Professions intermédiaires administratives et commerciales des entreprises</v>
      </c>
      <c r="AE2263" s="77" t="s">
        <v>238</v>
      </c>
      <c r="AF2263" t="s">
        <v>279</v>
      </c>
      <c r="AG2263" t="s">
        <v>137</v>
      </c>
      <c r="AH2263" s="58">
        <v>1554.0573567358299</v>
      </c>
      <c r="AI2263">
        <f t="shared" si="382"/>
        <v>1554.0573567358299</v>
      </c>
      <c r="BE2263" t="str">
        <f t="shared" si="383"/>
        <v>8406_HZ_TP1_SEXE2</v>
      </c>
      <c r="BF2263">
        <v>2</v>
      </c>
      <c r="BG2263" t="s">
        <v>199</v>
      </c>
      <c r="BH2263" t="s">
        <v>218</v>
      </c>
      <c r="BI2263" t="s">
        <v>129</v>
      </c>
      <c r="BJ2263" s="61">
        <v>1862.0262634742901</v>
      </c>
      <c r="BK2263" s="61">
        <f t="shared" si="384"/>
        <v>1862.0262634742901</v>
      </c>
    </row>
    <row r="2264" spans="1:63" x14ac:dyDescent="0.35">
      <c r="A2264" t="str">
        <f t="shared" si="380"/>
        <v>8429_Activités informatiques et services d'information_1</v>
      </c>
      <c r="B2264" t="str">
        <f>INDEX(PDC!$F$1:$G$40,MATCH('RP2016'!C2264,PDC!F:F,0),MATCH(PDC!$G$1,PDC!$F$1:$G$1,0))</f>
        <v>Activités informatiques et services d'information</v>
      </c>
      <c r="C2264" t="s">
        <v>222</v>
      </c>
      <c r="D2264" t="s">
        <v>177</v>
      </c>
      <c r="E2264" t="s">
        <v>199</v>
      </c>
      <c r="F2264" s="58">
        <v>4.8897058823529402</v>
      </c>
      <c r="G2264" s="58" t="s">
        <v>242</v>
      </c>
      <c r="H2264" s="58"/>
      <c r="I2264" s="58"/>
      <c r="J2264" s="58"/>
      <c r="AC2264" t="str">
        <f t="shared" si="381"/>
        <v>8410_Techniciens_1+2</v>
      </c>
      <c r="AD2264" t="str">
        <f>INDEX(PDC!$I$1:$L$33,MATCH('RP2016'!AF2264,PDC!I:I,0),MATCH(PDC!$K$1,PDC!$I$1:$L$1,0))</f>
        <v>Techniciens</v>
      </c>
      <c r="AE2264" s="77" t="s">
        <v>238</v>
      </c>
      <c r="AF2264" t="s">
        <v>280</v>
      </c>
      <c r="AG2264" t="s">
        <v>137</v>
      </c>
      <c r="AH2264" s="58">
        <v>1221.2501515208801</v>
      </c>
      <c r="AI2264">
        <f t="shared" si="382"/>
        <v>1221.2501515208801</v>
      </c>
      <c r="BE2264" t="str">
        <f t="shared" si="383"/>
        <v>8406_HZ_TP2_SEXE2</v>
      </c>
      <c r="BF2264">
        <v>2</v>
      </c>
      <c r="BG2264" t="s">
        <v>200</v>
      </c>
      <c r="BH2264" t="s">
        <v>218</v>
      </c>
      <c r="BI2264" t="s">
        <v>129</v>
      </c>
      <c r="BJ2264" s="61">
        <v>313.33930902358702</v>
      </c>
      <c r="BK2264" s="61">
        <f t="shared" si="384"/>
        <v>313.33930902358702</v>
      </c>
    </row>
    <row r="2265" spans="1:63" x14ac:dyDescent="0.35">
      <c r="A2265" t="str">
        <f t="shared" si="380"/>
        <v>8429_Activités financières et d'assurance_1</v>
      </c>
      <c r="B2265" t="str">
        <f>INDEX(PDC!$F$1:$G$40,MATCH('RP2016'!C2265,PDC!F:F,0),MATCH(PDC!$G$1,PDC!$F$1:$G$1,0))</f>
        <v>Activités financières et d'assurance</v>
      </c>
      <c r="C2265" t="s">
        <v>223</v>
      </c>
      <c r="D2265" t="s">
        <v>177</v>
      </c>
      <c r="E2265" t="s">
        <v>199</v>
      </c>
      <c r="F2265" s="58">
        <v>75.343925063321706</v>
      </c>
      <c r="G2265">
        <f t="shared" ref="G2265:G2270" si="386">F2265</f>
        <v>75.343925063321706</v>
      </c>
      <c r="AC2265" t="str">
        <f t="shared" si="381"/>
        <v>8410_Contremaîtres, agents de maîtrise_1+2</v>
      </c>
      <c r="AD2265" t="str">
        <f>INDEX(PDC!$I$1:$L$33,MATCH('RP2016'!AF2265,PDC!I:I,0),MATCH(PDC!$K$1,PDC!$I$1:$L$1,0))</f>
        <v>Contremaîtres, agents de maîtrise</v>
      </c>
      <c r="AE2265" s="77" t="s">
        <v>238</v>
      </c>
      <c r="AF2265" t="s">
        <v>281</v>
      </c>
      <c r="AG2265" t="s">
        <v>137</v>
      </c>
      <c r="AH2265" s="58">
        <v>515.07022670963295</v>
      </c>
      <c r="AI2265">
        <f t="shared" si="382"/>
        <v>515.07022670963295</v>
      </c>
      <c r="BE2265" t="str">
        <f t="shared" si="383"/>
        <v>8406_IZ_TP1_SEXE2</v>
      </c>
      <c r="BF2265">
        <v>2</v>
      </c>
      <c r="BG2265" t="s">
        <v>199</v>
      </c>
      <c r="BH2265" t="s">
        <v>219</v>
      </c>
      <c r="BI2265" t="s">
        <v>129</v>
      </c>
      <c r="BJ2265" s="61">
        <v>602.45828654281297</v>
      </c>
      <c r="BK2265" s="61">
        <f t="shared" si="384"/>
        <v>602.45828654281297</v>
      </c>
    </row>
    <row r="2266" spans="1:63" x14ac:dyDescent="0.35">
      <c r="A2266" t="str">
        <f t="shared" si="380"/>
        <v>8429_Activités financières et d'assurance_2</v>
      </c>
      <c r="B2266" t="str">
        <f>INDEX(PDC!$F$1:$G$40,MATCH('RP2016'!C2266,PDC!F:F,0),MATCH(PDC!$G$1,PDC!$F$1:$G$1,0))</f>
        <v>Activités financières et d'assurance</v>
      </c>
      <c r="C2266" t="s">
        <v>223</v>
      </c>
      <c r="D2266" t="s">
        <v>177</v>
      </c>
      <c r="E2266" t="s">
        <v>200</v>
      </c>
      <c r="F2266" s="58">
        <v>133.15762403599101</v>
      </c>
      <c r="G2266">
        <f t="shared" si="386"/>
        <v>133.15762403599101</v>
      </c>
      <c r="AC2266" t="str">
        <f t="shared" si="381"/>
        <v>8410_Employés civils et agents de service de la Fonction Publique_1+2</v>
      </c>
      <c r="AD2266" t="str">
        <f>INDEX(PDC!$I$1:$L$33,MATCH('RP2016'!AF2266,PDC!I:I,0),MATCH(PDC!$K$1,PDC!$I$1:$L$1,0))</f>
        <v>Employés civils et agents de service de la Fonction Publique</v>
      </c>
      <c r="AE2266" s="77" t="s">
        <v>238</v>
      </c>
      <c r="AF2266" t="s">
        <v>282</v>
      </c>
      <c r="AG2266" t="s">
        <v>137</v>
      </c>
      <c r="AH2266" s="58">
        <v>1608.16946606488</v>
      </c>
      <c r="AI2266">
        <f t="shared" si="382"/>
        <v>1608.16946606488</v>
      </c>
      <c r="BE2266" t="str">
        <f t="shared" si="383"/>
        <v>8406_IZ_TP2_SEXE2</v>
      </c>
      <c r="BF2266">
        <v>2</v>
      </c>
      <c r="BG2266" t="s">
        <v>200</v>
      </c>
      <c r="BH2266" t="s">
        <v>219</v>
      </c>
      <c r="BI2266" t="s">
        <v>129</v>
      </c>
      <c r="BJ2266" s="61">
        <v>594.425061282755</v>
      </c>
      <c r="BK2266" s="61">
        <f t="shared" si="384"/>
        <v>594.425061282755</v>
      </c>
    </row>
    <row r="2267" spans="1:63" x14ac:dyDescent="0.35">
      <c r="A2267" t="str">
        <f t="shared" si="380"/>
        <v>8429_Activités immobilières_1</v>
      </c>
      <c r="B2267" t="str">
        <f>INDEX(PDC!$F$1:$G$40,MATCH('RP2016'!C2267,PDC!F:F,0),MATCH(PDC!$G$1,PDC!$F$1:$G$1,0))</f>
        <v>Activités immobilières</v>
      </c>
      <c r="C2267" t="s">
        <v>224</v>
      </c>
      <c r="D2267" t="s">
        <v>177</v>
      </c>
      <c r="E2267" t="s">
        <v>199</v>
      </c>
      <c r="F2267" s="58">
        <v>20.4582738049608</v>
      </c>
      <c r="G2267">
        <f t="shared" si="386"/>
        <v>20.4582738049608</v>
      </c>
      <c r="AC2267" t="str">
        <f t="shared" si="381"/>
        <v>8410_Policiers et militaires_1+2</v>
      </c>
      <c r="AD2267" t="str">
        <f>INDEX(PDC!$I$1:$L$33,MATCH('RP2016'!AF2267,PDC!I:I,0),MATCH(PDC!$K$1,PDC!$I$1:$L$1,0))</f>
        <v>Policiers et militaires</v>
      </c>
      <c r="AE2267" s="77" t="s">
        <v>238</v>
      </c>
      <c r="AF2267" t="s">
        <v>283</v>
      </c>
      <c r="AG2267" t="s">
        <v>137</v>
      </c>
      <c r="AH2267" s="58">
        <v>388.93097711829802</v>
      </c>
      <c r="AI2267">
        <f t="shared" si="382"/>
        <v>388.93097711829802</v>
      </c>
      <c r="BE2267" t="str">
        <f t="shared" si="383"/>
        <v>8406_JZ_TP1_SEXE2</v>
      </c>
      <c r="BF2267">
        <v>2</v>
      </c>
      <c r="BG2267" t="s">
        <v>199</v>
      </c>
      <c r="BH2267" t="s">
        <v>319</v>
      </c>
      <c r="BI2267" t="s">
        <v>129</v>
      </c>
      <c r="BJ2267" s="61">
        <v>142.112341224197</v>
      </c>
      <c r="BK2267" s="61">
        <f t="shared" si="384"/>
        <v>142.112341224197</v>
      </c>
    </row>
    <row r="2268" spans="1:63" x14ac:dyDescent="0.35">
      <c r="A2268" t="str">
        <f t="shared" si="380"/>
        <v>8429_Activités immobilières_2</v>
      </c>
      <c r="B2268" t="str">
        <f>INDEX(PDC!$F$1:$G$40,MATCH('RP2016'!C2268,PDC!F:F,0),MATCH(PDC!$G$1,PDC!$F$1:$G$1,0))</f>
        <v>Activités immobilières</v>
      </c>
      <c r="C2268" t="s">
        <v>224</v>
      </c>
      <c r="D2268" t="s">
        <v>177</v>
      </c>
      <c r="E2268" t="s">
        <v>200</v>
      </c>
      <c r="F2268" s="58">
        <v>19.8736470708144</v>
      </c>
      <c r="G2268">
        <f t="shared" si="386"/>
        <v>19.8736470708144</v>
      </c>
      <c r="AC2268" t="str">
        <f t="shared" si="381"/>
        <v>8410_Employés administratifs d'entreprise_1+2</v>
      </c>
      <c r="AD2268" t="str">
        <f>INDEX(PDC!$I$1:$L$33,MATCH('RP2016'!AF2268,PDC!I:I,0),MATCH(PDC!$K$1,PDC!$I$1:$L$1,0))</f>
        <v>Employés administratifs d'entreprise</v>
      </c>
      <c r="AE2268" s="77" t="s">
        <v>238</v>
      </c>
      <c r="AF2268" t="s">
        <v>284</v>
      </c>
      <c r="AG2268" t="s">
        <v>137</v>
      </c>
      <c r="AH2268" s="58">
        <v>1118.70344449712</v>
      </c>
      <c r="AI2268">
        <f t="shared" si="382"/>
        <v>1118.70344449712</v>
      </c>
      <c r="BE2268" t="str">
        <f t="shared" si="383"/>
        <v>8406_JZ_TP2_SEXE2</v>
      </c>
      <c r="BF2268">
        <v>2</v>
      </c>
      <c r="BG2268" t="s">
        <v>200</v>
      </c>
      <c r="BH2268" t="s">
        <v>319</v>
      </c>
      <c r="BI2268" t="s">
        <v>129</v>
      </c>
      <c r="BJ2268" s="61">
        <v>88.2815941965452</v>
      </c>
      <c r="BK2268" s="61">
        <f t="shared" si="384"/>
        <v>88.2815941965452</v>
      </c>
    </row>
    <row r="2269" spans="1:63" x14ac:dyDescent="0.35">
      <c r="A2269" t="str">
        <f t="shared" si="380"/>
        <v>8429_Activités juridiques, comptables, de gestion, d'architecture, d'ingénierie, de contrôle et d'analyses techniques_1</v>
      </c>
      <c r="B2269" t="str">
        <f>INDEX(PDC!$F$1:$G$40,MATCH('RP2016'!C2269,PDC!F:F,0),MATCH(PDC!$G$1,PDC!$F$1:$G$1,0))</f>
        <v>Activités juridiques, comptables, de gestion, d'architecture, d'ingénierie, de contrôle et d'analyses techniques</v>
      </c>
      <c r="C2269" t="s">
        <v>225</v>
      </c>
      <c r="D2269" t="s">
        <v>177</v>
      </c>
      <c r="E2269" t="s">
        <v>199</v>
      </c>
      <c r="F2269" s="58">
        <v>81.605184642415594</v>
      </c>
      <c r="G2269">
        <f t="shared" si="386"/>
        <v>81.605184642415594</v>
      </c>
      <c r="AC2269" t="str">
        <f t="shared" si="381"/>
        <v>8410_Employés de commerce_1+2</v>
      </c>
      <c r="AD2269" t="str">
        <f>INDEX(PDC!$I$1:$L$33,MATCH('RP2016'!AF2269,PDC!I:I,0),MATCH(PDC!$K$1,PDC!$I$1:$L$1,0))</f>
        <v>Employés de commerce</v>
      </c>
      <c r="AE2269" s="77" t="s">
        <v>238</v>
      </c>
      <c r="AF2269" t="s">
        <v>285</v>
      </c>
      <c r="AG2269" t="s">
        <v>137</v>
      </c>
      <c r="AH2269" s="58">
        <v>1215.69230928908</v>
      </c>
      <c r="AI2269">
        <f t="shared" si="382"/>
        <v>1215.69230928908</v>
      </c>
      <c r="BE2269" t="str">
        <f t="shared" si="383"/>
        <v>8406_KZ_TP1_SEXE2</v>
      </c>
      <c r="BF2269">
        <v>2</v>
      </c>
      <c r="BG2269" t="s">
        <v>199</v>
      </c>
      <c r="BH2269" t="s">
        <v>223</v>
      </c>
      <c r="BI2269" t="s">
        <v>129</v>
      </c>
      <c r="BJ2269" s="61">
        <v>571.50722905046996</v>
      </c>
      <c r="BK2269" s="61">
        <f t="shared" si="384"/>
        <v>571.50722905046996</v>
      </c>
    </row>
    <row r="2270" spans="1:63" x14ac:dyDescent="0.35">
      <c r="A2270" t="str">
        <f t="shared" si="380"/>
        <v>8429_Activités juridiques, comptables, de gestion, d'architecture, d'ingénierie, de contrôle et d'analyses techniques_2</v>
      </c>
      <c r="B2270" t="str">
        <f>INDEX(PDC!$F$1:$G$40,MATCH('RP2016'!C2270,PDC!F:F,0),MATCH(PDC!$G$1,PDC!$F$1:$G$1,0))</f>
        <v>Activités juridiques, comptables, de gestion, d'architecture, d'ingénierie, de contrôle et d'analyses techniques</v>
      </c>
      <c r="C2270" t="s">
        <v>225</v>
      </c>
      <c r="D2270" t="s">
        <v>177</v>
      </c>
      <c r="E2270" t="s">
        <v>200</v>
      </c>
      <c r="F2270" s="58">
        <v>139.584483963178</v>
      </c>
      <c r="G2270">
        <f t="shared" si="386"/>
        <v>139.584483963178</v>
      </c>
      <c r="AC2270" t="str">
        <f t="shared" si="381"/>
        <v>8410_Personnels des services directs aux particuliers_1+2</v>
      </c>
      <c r="AD2270" t="str">
        <f>INDEX(PDC!$I$1:$L$33,MATCH('RP2016'!AF2270,PDC!I:I,0),MATCH(PDC!$K$1,PDC!$I$1:$L$1,0))</f>
        <v>Personnels des services directs aux particuliers</v>
      </c>
      <c r="AE2270" s="77" t="s">
        <v>238</v>
      </c>
      <c r="AF2270" t="s">
        <v>286</v>
      </c>
      <c r="AG2270" t="s">
        <v>137</v>
      </c>
      <c r="AH2270" s="58">
        <v>2124.9647937016898</v>
      </c>
      <c r="AI2270">
        <f t="shared" si="382"/>
        <v>2124.9647937016898</v>
      </c>
      <c r="BE2270" t="str">
        <f t="shared" si="383"/>
        <v>8406_KZ_TP2_SEXE2</v>
      </c>
      <c r="BF2270">
        <v>2</v>
      </c>
      <c r="BG2270" t="s">
        <v>200</v>
      </c>
      <c r="BH2270" t="s">
        <v>223</v>
      </c>
      <c r="BI2270" t="s">
        <v>129</v>
      </c>
      <c r="BJ2270" s="61">
        <v>161.25467601394601</v>
      </c>
      <c r="BK2270" s="61">
        <f t="shared" si="384"/>
        <v>161.25467601394601</v>
      </c>
    </row>
    <row r="2271" spans="1:63" x14ac:dyDescent="0.35">
      <c r="A2271" t="str">
        <f t="shared" si="380"/>
        <v>8429_Recherche-développement scientifique_1</v>
      </c>
      <c r="B2271" t="str">
        <f>INDEX(PDC!$F$1:$G$40,MATCH('RP2016'!C2271,PDC!F:F,0),MATCH(PDC!$G$1,PDC!$F$1:$G$1,0))</f>
        <v>Recherche-développement scientifique</v>
      </c>
      <c r="C2271" t="s">
        <v>226</v>
      </c>
      <c r="D2271" t="s">
        <v>177</v>
      </c>
      <c r="E2271" t="s">
        <v>199</v>
      </c>
      <c r="F2271" s="58">
        <v>24.875797775995199</v>
      </c>
      <c r="G2271" t="s">
        <v>242</v>
      </c>
      <c r="AC2271" t="str">
        <f t="shared" si="381"/>
        <v>8410_Ouvriers qualifiés de type industriel_1+2</v>
      </c>
      <c r="AD2271" t="str">
        <f>INDEX(PDC!$I$1:$L$33,MATCH('RP2016'!AF2271,PDC!I:I,0),MATCH(PDC!$K$1,PDC!$I$1:$L$1,0))</f>
        <v>Ouvriers qualifiés de type industriel</v>
      </c>
      <c r="AE2271" s="77" t="s">
        <v>238</v>
      </c>
      <c r="AF2271" t="s">
        <v>287</v>
      </c>
      <c r="AG2271" t="s">
        <v>137</v>
      </c>
      <c r="AH2271" s="58">
        <v>2147.59401711992</v>
      </c>
      <c r="AI2271">
        <f t="shared" si="382"/>
        <v>2147.59401711992</v>
      </c>
      <c r="BE2271" t="str">
        <f t="shared" si="383"/>
        <v>8406_LZ_TP1_SEXE2</v>
      </c>
      <c r="BF2271">
        <v>2</v>
      </c>
      <c r="BG2271" t="s">
        <v>199</v>
      </c>
      <c r="BH2271" t="s">
        <v>224</v>
      </c>
      <c r="BI2271" t="s">
        <v>129</v>
      </c>
      <c r="BJ2271" s="61">
        <v>295.54734875221402</v>
      </c>
      <c r="BK2271" s="61">
        <f t="shared" si="384"/>
        <v>295.54734875221402</v>
      </c>
    </row>
    <row r="2272" spans="1:63" x14ac:dyDescent="0.35">
      <c r="A2272" t="str">
        <f t="shared" si="380"/>
        <v>8429_Recherche-développement scientifique_2</v>
      </c>
      <c r="B2272" t="str">
        <f>INDEX(PDC!$F$1:$G$40,MATCH('RP2016'!C2272,PDC!F:F,0),MATCH(PDC!$G$1,PDC!$F$1:$G$1,0))</f>
        <v>Recherche-développement scientifique</v>
      </c>
      <c r="C2272" t="s">
        <v>226</v>
      </c>
      <c r="D2272" t="s">
        <v>177</v>
      </c>
      <c r="E2272" t="s">
        <v>200</v>
      </c>
      <c r="F2272" s="58">
        <v>4.99933537483781</v>
      </c>
      <c r="G2272" s="58" t="s">
        <v>242</v>
      </c>
      <c r="H2272" s="58"/>
      <c r="I2272" s="58"/>
      <c r="J2272" s="58"/>
      <c r="AC2272" t="str">
        <f t="shared" si="381"/>
        <v>8410_Ouvriers qualifiés de type artisanal_1+2</v>
      </c>
      <c r="AD2272" t="str">
        <f>INDEX(PDC!$I$1:$L$33,MATCH('RP2016'!AF2272,PDC!I:I,0),MATCH(PDC!$K$1,PDC!$I$1:$L$1,0))</f>
        <v>Ouvriers qualifiés de type artisanal</v>
      </c>
      <c r="AE2272" s="77" t="s">
        <v>238</v>
      </c>
      <c r="AF2272" t="s">
        <v>107</v>
      </c>
      <c r="AG2272" t="s">
        <v>137</v>
      </c>
      <c r="AH2272" s="58">
        <v>1318.9545578226</v>
      </c>
      <c r="AI2272">
        <f t="shared" si="382"/>
        <v>1318.9545578226</v>
      </c>
      <c r="BE2272" t="str">
        <f t="shared" si="383"/>
        <v>8406_LZ_TP2_SEXE2</v>
      </c>
      <c r="BF2272">
        <v>2</v>
      </c>
      <c r="BG2272" t="s">
        <v>200</v>
      </c>
      <c r="BH2272" t="s">
        <v>224</v>
      </c>
      <c r="BI2272" t="s">
        <v>129</v>
      </c>
      <c r="BJ2272" s="61">
        <v>137.46197757265699</v>
      </c>
      <c r="BK2272" s="61">
        <f t="shared" si="384"/>
        <v>137.46197757265699</v>
      </c>
    </row>
    <row r="2273" spans="1:63" x14ac:dyDescent="0.35">
      <c r="A2273" t="str">
        <f t="shared" si="380"/>
        <v>8429_Autres activités spécialisées, scientifiques et techniques_1</v>
      </c>
      <c r="B2273" t="str">
        <f>INDEX(PDC!$F$1:$G$40,MATCH('RP2016'!C2273,PDC!F:F,0),MATCH(PDC!$G$1,PDC!$F$1:$G$1,0))</f>
        <v>Autres activités spécialisées, scientifiques et techniques</v>
      </c>
      <c r="C2273" t="s">
        <v>227</v>
      </c>
      <c r="D2273" t="s">
        <v>177</v>
      </c>
      <c r="E2273" t="s">
        <v>199</v>
      </c>
      <c r="F2273" s="58">
        <v>7.9636784585636402</v>
      </c>
      <c r="G2273">
        <f t="shared" ref="G2273:G2315" si="387">F2273</f>
        <v>7.9636784585636402</v>
      </c>
      <c r="AC2273" t="str">
        <f t="shared" si="381"/>
        <v>8410_Chauffeurs_1+2</v>
      </c>
      <c r="AD2273" t="str">
        <f>INDEX(PDC!$I$1:$L$33,MATCH('RP2016'!AF2273,PDC!I:I,0),MATCH(PDC!$K$1,PDC!$I$1:$L$1,0))</f>
        <v>Chauffeurs</v>
      </c>
      <c r="AE2273" s="77" t="s">
        <v>238</v>
      </c>
      <c r="AF2273" t="s">
        <v>288</v>
      </c>
      <c r="AG2273" t="s">
        <v>137</v>
      </c>
      <c r="AH2273" s="58">
        <v>647.52418101295405</v>
      </c>
      <c r="AI2273">
        <f t="shared" si="382"/>
        <v>647.52418101295405</v>
      </c>
      <c r="BE2273" t="str">
        <f t="shared" si="383"/>
        <v>8406_MN_TP1_SEXE2</v>
      </c>
      <c r="BF2273">
        <v>2</v>
      </c>
      <c r="BG2273" t="s">
        <v>199</v>
      </c>
      <c r="BH2273" t="s">
        <v>320</v>
      </c>
      <c r="BI2273" t="s">
        <v>129</v>
      </c>
      <c r="BJ2273" s="61">
        <v>2753.1044016526198</v>
      </c>
      <c r="BK2273" s="61">
        <f t="shared" si="384"/>
        <v>2753.1044016526198</v>
      </c>
    </row>
    <row r="2274" spans="1:63" x14ac:dyDescent="0.35">
      <c r="A2274" t="str">
        <f t="shared" si="380"/>
        <v>8429_Autres activités spécialisées, scientifiques et techniques_2</v>
      </c>
      <c r="B2274" t="str">
        <f>INDEX(PDC!$F$1:$G$40,MATCH('RP2016'!C2274,PDC!F:F,0),MATCH(PDC!$G$1,PDC!$F$1:$G$1,0))</f>
        <v>Autres activités spécialisées, scientifiques et techniques</v>
      </c>
      <c r="C2274" t="s">
        <v>227</v>
      </c>
      <c r="D2274" t="s">
        <v>177</v>
      </c>
      <c r="E2274" t="s">
        <v>200</v>
      </c>
      <c r="F2274" s="58">
        <v>15.052753550845299</v>
      </c>
      <c r="G2274">
        <f t="shared" si="387"/>
        <v>15.052753550845299</v>
      </c>
      <c r="AC2274" t="str">
        <f t="shared" si="381"/>
        <v>8410_Ouvriers qualifiés de la manutention, du magasinage et du transport_1+2</v>
      </c>
      <c r="AD2274" t="str">
        <f>INDEX(PDC!$I$1:$L$33,MATCH('RP2016'!AF2274,PDC!I:I,0),MATCH(PDC!$K$1,PDC!$I$1:$L$1,0))</f>
        <v>Ouvriers qualifiés de la manutention, du magasinage et du transport</v>
      </c>
      <c r="AE2274" s="77" t="s">
        <v>238</v>
      </c>
      <c r="AF2274" t="s">
        <v>289</v>
      </c>
      <c r="AG2274" t="s">
        <v>137</v>
      </c>
      <c r="AH2274" s="58">
        <v>535.40722815377501</v>
      </c>
      <c r="AI2274">
        <f t="shared" si="382"/>
        <v>535.40722815377501</v>
      </c>
      <c r="BE2274" t="str">
        <f t="shared" si="383"/>
        <v>8406_MN_TP2_SEXE2</v>
      </c>
      <c r="BF2274">
        <v>2</v>
      </c>
      <c r="BG2274" t="s">
        <v>200</v>
      </c>
      <c r="BH2274" t="s">
        <v>320</v>
      </c>
      <c r="BI2274" t="s">
        <v>129</v>
      </c>
      <c r="BJ2274" s="61">
        <v>1161.9537073282299</v>
      </c>
      <c r="BK2274" s="61">
        <f t="shared" si="384"/>
        <v>1161.9537073282299</v>
      </c>
    </row>
    <row r="2275" spans="1:63" x14ac:dyDescent="0.35">
      <c r="A2275" t="str">
        <f t="shared" si="380"/>
        <v>8429_Activités de services administratifs et de soutien_1</v>
      </c>
      <c r="B2275" t="str">
        <f>INDEX(PDC!$F$1:$G$40,MATCH('RP2016'!C2275,PDC!F:F,0),MATCH(PDC!$G$1,PDC!$F$1:$G$1,0))</f>
        <v>Activités de services administratifs et de soutien</v>
      </c>
      <c r="C2275" t="s">
        <v>228</v>
      </c>
      <c r="D2275" t="s">
        <v>177</v>
      </c>
      <c r="E2275" t="s">
        <v>199</v>
      </c>
      <c r="F2275" s="58">
        <v>177.963193198162</v>
      </c>
      <c r="G2275">
        <f t="shared" si="387"/>
        <v>177.963193198162</v>
      </c>
      <c r="AC2275" t="str">
        <f t="shared" si="381"/>
        <v>8410_Ouvriers non qualifiés de type industriel_1+2</v>
      </c>
      <c r="AD2275" t="str">
        <f>INDEX(PDC!$I$1:$L$33,MATCH('RP2016'!AF2275,PDC!I:I,0),MATCH(PDC!$K$1,PDC!$I$1:$L$1,0))</f>
        <v>Ouvriers non qualifiés de type industriel</v>
      </c>
      <c r="AE2275" s="77" t="s">
        <v>238</v>
      </c>
      <c r="AF2275" t="s">
        <v>290</v>
      </c>
      <c r="AG2275" t="s">
        <v>137</v>
      </c>
      <c r="AH2275" s="58">
        <v>2600.3675008320001</v>
      </c>
      <c r="AI2275">
        <f t="shared" si="382"/>
        <v>2600.3675008320001</v>
      </c>
      <c r="BE2275" t="str">
        <f t="shared" si="383"/>
        <v>8406_OQ_TP1_SEXE2</v>
      </c>
      <c r="BF2275">
        <v>2</v>
      </c>
      <c r="BG2275" t="s">
        <v>199</v>
      </c>
      <c r="BH2275" t="s">
        <v>321</v>
      </c>
      <c r="BI2275" t="s">
        <v>129</v>
      </c>
      <c r="BJ2275" s="61">
        <v>4857.9839586165799</v>
      </c>
      <c r="BK2275" s="61">
        <f t="shared" si="384"/>
        <v>4857.9839586165799</v>
      </c>
    </row>
    <row r="2276" spans="1:63" x14ac:dyDescent="0.35">
      <c r="A2276" t="str">
        <f t="shared" si="380"/>
        <v>8429_Activités de services administratifs et de soutien_2</v>
      </c>
      <c r="B2276" t="str">
        <f>INDEX(PDC!$F$1:$G$40,MATCH('RP2016'!C2276,PDC!F:F,0),MATCH(PDC!$G$1,PDC!$F$1:$G$1,0))</f>
        <v>Activités de services administratifs et de soutien</v>
      </c>
      <c r="C2276" t="s">
        <v>228</v>
      </c>
      <c r="D2276" t="s">
        <v>177</v>
      </c>
      <c r="E2276" t="s">
        <v>200</v>
      </c>
      <c r="F2276" s="58">
        <v>70.950528023950994</v>
      </c>
      <c r="G2276">
        <f t="shared" si="387"/>
        <v>70.950528023950994</v>
      </c>
      <c r="AC2276" t="str">
        <f t="shared" si="381"/>
        <v>8410_Ouvriers non qualifiés de type artisanal_1+2</v>
      </c>
      <c r="AD2276" t="str">
        <f>INDEX(PDC!$I$1:$L$33,MATCH('RP2016'!AF2276,PDC!I:I,0),MATCH(PDC!$K$1,PDC!$I$1:$L$1,0))</f>
        <v>Ouvriers non qualifiés de type artisanal</v>
      </c>
      <c r="AE2276" s="77" t="s">
        <v>238</v>
      </c>
      <c r="AF2276" t="s">
        <v>291</v>
      </c>
      <c r="AG2276" t="s">
        <v>137</v>
      </c>
      <c r="AH2276" s="58">
        <v>1144.95585647864</v>
      </c>
      <c r="AI2276">
        <f t="shared" si="382"/>
        <v>1144.95585647864</v>
      </c>
      <c r="BE2276" t="str">
        <f t="shared" si="383"/>
        <v>8406_OQ_TP2_SEXE2</v>
      </c>
      <c r="BF2276">
        <v>2</v>
      </c>
      <c r="BG2276" t="s">
        <v>200</v>
      </c>
      <c r="BH2276" t="s">
        <v>321</v>
      </c>
      <c r="BI2276" t="s">
        <v>129</v>
      </c>
      <c r="BJ2276" s="61">
        <v>3758.0895327532799</v>
      </c>
      <c r="BK2276" s="61">
        <f t="shared" si="384"/>
        <v>3758.0895327532799</v>
      </c>
    </row>
    <row r="2277" spans="1:63" x14ac:dyDescent="0.35">
      <c r="A2277" t="str">
        <f t="shared" si="380"/>
        <v>8429_Administration publique_1</v>
      </c>
      <c r="B2277" t="str">
        <f>INDEX(PDC!$F$1:$G$40,MATCH('RP2016'!C2277,PDC!F:F,0),MATCH(PDC!$G$1,PDC!$F$1:$G$1,0))</f>
        <v>Administration publique</v>
      </c>
      <c r="C2277" t="s">
        <v>229</v>
      </c>
      <c r="D2277" t="s">
        <v>177</v>
      </c>
      <c r="E2277" t="s">
        <v>199</v>
      </c>
      <c r="F2277" s="58">
        <v>200.73629082241001</v>
      </c>
      <c r="G2277">
        <f t="shared" si="387"/>
        <v>200.73629082241001</v>
      </c>
      <c r="AC2277" t="str">
        <f t="shared" si="381"/>
        <v>8410_Ouvriers agricoles_1+2</v>
      </c>
      <c r="AD2277" t="str">
        <f>INDEX(PDC!$I$1:$L$33,MATCH('RP2016'!AF2277,PDC!I:I,0),MATCH(PDC!$K$1,PDC!$I$1:$L$1,0))</f>
        <v>Ouvriers agricoles</v>
      </c>
      <c r="AE2277" s="77" t="s">
        <v>238</v>
      </c>
      <c r="AF2277" t="s">
        <v>109</v>
      </c>
      <c r="AG2277" t="s">
        <v>137</v>
      </c>
      <c r="AH2277" s="58">
        <v>278.20077550223499</v>
      </c>
      <c r="AI2277">
        <f t="shared" si="382"/>
        <v>278.20077550223499</v>
      </c>
      <c r="BE2277" t="str">
        <f t="shared" si="383"/>
        <v>8406_RU_TP1_SEXE2</v>
      </c>
      <c r="BF2277">
        <v>2</v>
      </c>
      <c r="BG2277" t="s">
        <v>199</v>
      </c>
      <c r="BH2277" t="s">
        <v>322</v>
      </c>
      <c r="BI2277" t="s">
        <v>129</v>
      </c>
      <c r="BJ2277" s="61">
        <v>999.36886707212795</v>
      </c>
      <c r="BK2277" s="61">
        <f t="shared" si="384"/>
        <v>999.36886707212795</v>
      </c>
    </row>
    <row r="2278" spans="1:63" x14ac:dyDescent="0.35">
      <c r="A2278" t="str">
        <f t="shared" si="380"/>
        <v>8429_Administration publique_2</v>
      </c>
      <c r="B2278" t="str">
        <f>INDEX(PDC!$F$1:$G$40,MATCH('RP2016'!C2278,PDC!F:F,0),MATCH(PDC!$G$1,PDC!$F$1:$G$1,0))</f>
        <v>Administration publique</v>
      </c>
      <c r="C2278" t="s">
        <v>229</v>
      </c>
      <c r="D2278" t="s">
        <v>177</v>
      </c>
      <c r="E2278" t="s">
        <v>200</v>
      </c>
      <c r="F2278" s="58">
        <v>117.07939932262801</v>
      </c>
      <c r="G2278">
        <f t="shared" si="387"/>
        <v>117.07939932262801</v>
      </c>
      <c r="AC2278" t="str">
        <f t="shared" si="381"/>
        <v>8411_Professions libérales*_1+2</v>
      </c>
      <c r="AD2278" t="str">
        <f>INDEX(PDC!$I$1:$L$33,MATCH('RP2016'!AF2278,PDC!I:I,0),MATCH(PDC!$K$1,PDC!$I$1:$L$1,0))</f>
        <v>Professions libérales*</v>
      </c>
      <c r="AE2278" s="77" t="s">
        <v>238</v>
      </c>
      <c r="AF2278" t="s">
        <v>273</v>
      </c>
      <c r="AG2278" t="s">
        <v>139</v>
      </c>
      <c r="AH2278" s="58">
        <v>10.2508135461064</v>
      </c>
      <c r="AI2278">
        <f t="shared" si="382"/>
        <v>10.2508135461064</v>
      </c>
      <c r="BE2278" t="str">
        <f t="shared" si="383"/>
        <v>8406_RU_TP2_SEXE2</v>
      </c>
      <c r="BF2278">
        <v>2</v>
      </c>
      <c r="BG2278" t="s">
        <v>200</v>
      </c>
      <c r="BH2278" t="s">
        <v>322</v>
      </c>
      <c r="BI2278" t="s">
        <v>129</v>
      </c>
      <c r="BJ2278" s="61">
        <v>849.89382571124099</v>
      </c>
      <c r="BK2278" s="61">
        <f t="shared" si="384"/>
        <v>849.89382571124099</v>
      </c>
    </row>
    <row r="2279" spans="1:63" x14ac:dyDescent="0.35">
      <c r="A2279" t="str">
        <f t="shared" si="380"/>
        <v>8429_Enseignement_1</v>
      </c>
      <c r="B2279" t="str">
        <f>INDEX(PDC!$F$1:$G$40,MATCH('RP2016'!C2279,PDC!F:F,0),MATCH(PDC!$G$1,PDC!$F$1:$G$1,0))</f>
        <v>Enseignement</v>
      </c>
      <c r="C2279" t="s">
        <v>230</v>
      </c>
      <c r="D2279" t="s">
        <v>177</v>
      </c>
      <c r="E2279" t="s">
        <v>199</v>
      </c>
      <c r="F2279" s="58">
        <v>116.997839506776</v>
      </c>
      <c r="G2279">
        <f t="shared" si="387"/>
        <v>116.997839506776</v>
      </c>
      <c r="AC2279" t="str">
        <f t="shared" si="381"/>
        <v>8411_Cadres de la fonction publique_1+2</v>
      </c>
      <c r="AD2279" t="str">
        <f>INDEX(PDC!$I$1:$L$33,MATCH('RP2016'!AF2279,PDC!I:I,0),MATCH(PDC!$K$1,PDC!$I$1:$L$1,0))</f>
        <v>Cadres de la fonction publique</v>
      </c>
      <c r="AE2279" s="77" t="s">
        <v>238</v>
      </c>
      <c r="AF2279" t="s">
        <v>274</v>
      </c>
      <c r="AG2279" t="s">
        <v>139</v>
      </c>
      <c r="AH2279" s="58">
        <v>41.608997057098001</v>
      </c>
      <c r="AI2279">
        <f t="shared" si="382"/>
        <v>41.608997057098001</v>
      </c>
      <c r="BE2279" t="str">
        <f t="shared" si="383"/>
        <v>8407_AZ_TP1_SEXE2</v>
      </c>
      <c r="BF2279">
        <v>2</v>
      </c>
      <c r="BG2279" t="s">
        <v>199</v>
      </c>
      <c r="BH2279" t="s">
        <v>198</v>
      </c>
      <c r="BI2279" t="s">
        <v>131</v>
      </c>
      <c r="BJ2279" s="61">
        <v>151.80097469088599</v>
      </c>
      <c r="BK2279" s="61">
        <f t="shared" si="384"/>
        <v>151.80097469088599</v>
      </c>
    </row>
    <row r="2280" spans="1:63" x14ac:dyDescent="0.35">
      <c r="A2280" t="str">
        <f t="shared" si="380"/>
        <v>8429_Enseignement_2</v>
      </c>
      <c r="B2280" t="str">
        <f>INDEX(PDC!$F$1:$G$40,MATCH('RP2016'!C2280,PDC!F:F,0),MATCH(PDC!$G$1,PDC!$F$1:$G$1,0))</f>
        <v>Enseignement</v>
      </c>
      <c r="C2280" t="s">
        <v>230</v>
      </c>
      <c r="D2280" t="s">
        <v>177</v>
      </c>
      <c r="E2280" t="s">
        <v>200</v>
      </c>
      <c r="F2280" s="58">
        <v>331.91038956524699</v>
      </c>
      <c r="G2280">
        <f t="shared" si="387"/>
        <v>331.91038956524699</v>
      </c>
      <c r="AC2280" t="str">
        <f t="shared" si="381"/>
        <v>8411_Professeurs, professions scientifiques_1+2</v>
      </c>
      <c r="AD2280" t="str">
        <f>INDEX(PDC!$I$1:$L$33,MATCH('RP2016'!AF2280,PDC!I:I,0),MATCH(PDC!$K$1,PDC!$I$1:$L$1,0))</f>
        <v>Professeurs, professions scientifiques</v>
      </c>
      <c r="AE2280" s="77" t="s">
        <v>238</v>
      </c>
      <c r="AF2280" t="s">
        <v>275</v>
      </c>
      <c r="AG2280" t="s">
        <v>139</v>
      </c>
      <c r="AH2280" s="58">
        <v>124.840164478833</v>
      </c>
      <c r="AI2280">
        <f t="shared" si="382"/>
        <v>124.840164478833</v>
      </c>
      <c r="BE2280" t="str">
        <f t="shared" si="383"/>
        <v>8407_AZ_TP2_SEXE2</v>
      </c>
      <c r="BF2280">
        <v>2</v>
      </c>
      <c r="BG2280" t="s">
        <v>200</v>
      </c>
      <c r="BH2280" t="s">
        <v>198</v>
      </c>
      <c r="BI2280" t="s">
        <v>131</v>
      </c>
      <c r="BJ2280" s="61">
        <v>120.72863876591001</v>
      </c>
      <c r="BK2280" s="61">
        <f t="shared" si="384"/>
        <v>120.72863876591001</v>
      </c>
    </row>
    <row r="2281" spans="1:63" x14ac:dyDescent="0.35">
      <c r="A2281" t="str">
        <f t="shared" si="380"/>
        <v>8429_Activités pour la santé humaine_1</v>
      </c>
      <c r="B2281" t="str">
        <f>INDEX(PDC!$F$1:$G$40,MATCH('RP2016'!C2281,PDC!F:F,0),MATCH(PDC!$G$1,PDC!$F$1:$G$1,0))</f>
        <v>Activités pour la santé humaine</v>
      </c>
      <c r="C2281" t="s">
        <v>231</v>
      </c>
      <c r="D2281" t="s">
        <v>177</v>
      </c>
      <c r="E2281" t="s">
        <v>199</v>
      </c>
      <c r="F2281" s="58">
        <v>59.469990077295002</v>
      </c>
      <c r="G2281">
        <f t="shared" si="387"/>
        <v>59.469990077295002</v>
      </c>
      <c r="AC2281" t="str">
        <f t="shared" si="381"/>
        <v>8411_Professions de l'information, des arts et des spectacles_1+2</v>
      </c>
      <c r="AD2281" t="str">
        <f>INDEX(PDC!$I$1:$L$33,MATCH('RP2016'!AF2281,PDC!I:I,0),MATCH(PDC!$K$1,PDC!$I$1:$L$1,0))</f>
        <v>Professions de l'information, des arts et des spectacles</v>
      </c>
      <c r="AE2281" s="77" t="s">
        <v>238</v>
      </c>
      <c r="AF2281" t="s">
        <v>276</v>
      </c>
      <c r="AG2281" t="s">
        <v>139</v>
      </c>
      <c r="AH2281" s="58">
        <v>47.064863170516098</v>
      </c>
      <c r="AI2281">
        <f t="shared" si="382"/>
        <v>47.064863170516098</v>
      </c>
      <c r="BE2281" t="str">
        <f t="shared" si="383"/>
        <v>8407_C1_TP1_SEXE2</v>
      </c>
      <c r="BF2281">
        <v>2</v>
      </c>
      <c r="BG2281" t="s">
        <v>199</v>
      </c>
      <c r="BH2281" t="s">
        <v>314</v>
      </c>
      <c r="BI2281" t="s">
        <v>131</v>
      </c>
      <c r="BJ2281" s="61">
        <v>757.89250956582896</v>
      </c>
      <c r="BK2281" s="61">
        <f t="shared" si="384"/>
        <v>757.89250956582896</v>
      </c>
    </row>
    <row r="2282" spans="1:63" x14ac:dyDescent="0.35">
      <c r="A2282" t="str">
        <f t="shared" si="380"/>
        <v>8429_Activités pour la santé humaine_2</v>
      </c>
      <c r="B2282" t="str">
        <f>INDEX(PDC!$F$1:$G$40,MATCH('RP2016'!C2282,PDC!F:F,0),MATCH(PDC!$G$1,PDC!$F$1:$G$1,0))</f>
        <v>Activités pour la santé humaine</v>
      </c>
      <c r="C2282" t="s">
        <v>231</v>
      </c>
      <c r="D2282" t="s">
        <v>177</v>
      </c>
      <c r="E2282" t="s">
        <v>200</v>
      </c>
      <c r="F2282" s="58">
        <v>282.90642174275303</v>
      </c>
      <c r="G2282">
        <f t="shared" si="387"/>
        <v>282.90642174275303</v>
      </c>
      <c r="AC2282" t="str">
        <f t="shared" si="381"/>
        <v>8411_Cadres administratifs et commerciaux d'entreprise_1+2</v>
      </c>
      <c r="AD2282" t="str">
        <f>INDEX(PDC!$I$1:$L$33,MATCH('RP2016'!AF2282,PDC!I:I,0),MATCH(PDC!$K$1,PDC!$I$1:$L$1,0))</f>
        <v>Cadres administratifs et commerciaux d'entreprise</v>
      </c>
      <c r="AE2282" s="77" t="s">
        <v>238</v>
      </c>
      <c r="AF2282" t="s">
        <v>277</v>
      </c>
      <c r="AG2282" t="s">
        <v>139</v>
      </c>
      <c r="AH2282" s="58">
        <v>313.55047839668202</v>
      </c>
      <c r="AI2282">
        <f t="shared" si="382"/>
        <v>313.55047839668202</v>
      </c>
      <c r="BE2282" t="str">
        <f t="shared" si="383"/>
        <v>8407_C1_TP2_SEXE2</v>
      </c>
      <c r="BF2282">
        <v>2</v>
      </c>
      <c r="BG2282" t="s">
        <v>200</v>
      </c>
      <c r="BH2282" t="s">
        <v>314</v>
      </c>
      <c r="BI2282" t="s">
        <v>131</v>
      </c>
      <c r="BJ2282" s="61">
        <v>169.53522242833401</v>
      </c>
      <c r="BK2282" s="61">
        <f t="shared" si="384"/>
        <v>169.53522242833401</v>
      </c>
    </row>
    <row r="2283" spans="1:63" x14ac:dyDescent="0.35">
      <c r="A2283" t="str">
        <f t="shared" si="380"/>
        <v>8429_Hébergement médico-social et social et action sociale sans hébergement_1</v>
      </c>
      <c r="B2283" t="str">
        <f>INDEX(PDC!$F$1:$G$40,MATCH('RP2016'!C2283,PDC!F:F,0),MATCH(PDC!$G$1,PDC!$F$1:$G$1,0))</f>
        <v>Hébergement médico-social et social et action sociale sans hébergement</v>
      </c>
      <c r="C2283" t="s">
        <v>232</v>
      </c>
      <c r="D2283" t="s">
        <v>177</v>
      </c>
      <c r="E2283" t="s">
        <v>199</v>
      </c>
      <c r="F2283" s="58">
        <v>84.737547481371294</v>
      </c>
      <c r="G2283">
        <f t="shared" si="387"/>
        <v>84.737547481371294</v>
      </c>
      <c r="AC2283" t="str">
        <f t="shared" si="381"/>
        <v>8411_Ingénieurs et cadres techniques d'entreprise_1+2</v>
      </c>
      <c r="AD2283" t="str">
        <f>INDEX(PDC!$I$1:$L$33,MATCH('RP2016'!AF2283,PDC!I:I,0),MATCH(PDC!$K$1,PDC!$I$1:$L$1,0))</f>
        <v>Ingénieurs et cadres techniques d'entreprise</v>
      </c>
      <c r="AE2283" s="77" t="s">
        <v>238</v>
      </c>
      <c r="AF2283" t="s">
        <v>101</v>
      </c>
      <c r="AG2283" t="s">
        <v>139</v>
      </c>
      <c r="AH2283" s="58">
        <v>346.823660071495</v>
      </c>
      <c r="AI2283">
        <f t="shared" si="382"/>
        <v>346.823660071495</v>
      </c>
      <c r="BE2283" t="str">
        <f t="shared" si="383"/>
        <v>8407_C3_TP1_SEXE2</v>
      </c>
      <c r="BF2283">
        <v>2</v>
      </c>
      <c r="BG2283" t="s">
        <v>199</v>
      </c>
      <c r="BH2283" t="s">
        <v>315</v>
      </c>
      <c r="BI2283" t="s">
        <v>131</v>
      </c>
      <c r="BJ2283" s="61">
        <v>487.96518805596497</v>
      </c>
      <c r="BK2283" s="61">
        <f t="shared" si="384"/>
        <v>487.96518805596497</v>
      </c>
    </row>
    <row r="2284" spans="1:63" x14ac:dyDescent="0.35">
      <c r="A2284" t="str">
        <f t="shared" si="380"/>
        <v>8429_Hébergement médico-social et social et action sociale sans hébergement_2</v>
      </c>
      <c r="B2284" t="str">
        <f>INDEX(PDC!$F$1:$G$40,MATCH('RP2016'!C2284,PDC!F:F,0),MATCH(PDC!$G$1,PDC!$F$1:$G$1,0))</f>
        <v>Hébergement médico-social et social et action sociale sans hébergement</v>
      </c>
      <c r="C2284" t="s">
        <v>232</v>
      </c>
      <c r="D2284" t="s">
        <v>177</v>
      </c>
      <c r="E2284" t="s">
        <v>200</v>
      </c>
      <c r="F2284" s="58">
        <v>978.40797346419401</v>
      </c>
      <c r="G2284">
        <f t="shared" si="387"/>
        <v>978.40797346419401</v>
      </c>
      <c r="AC2284" t="str">
        <f t="shared" si="381"/>
        <v>8411_Professeurs des écoles, instituteurs et assimilés_1+2</v>
      </c>
      <c r="AD2284" t="str">
        <f>INDEX(PDC!$I$1:$L$33,MATCH('RP2016'!AF2284,PDC!I:I,0),MATCH(PDC!$K$1,PDC!$I$1:$L$1,0))</f>
        <v>Professeurs des écoles, instituteurs et assimilés</v>
      </c>
      <c r="AE2284" s="77" t="s">
        <v>238</v>
      </c>
      <c r="AF2284" t="s">
        <v>103</v>
      </c>
      <c r="AG2284" t="s">
        <v>139</v>
      </c>
      <c r="AH2284" s="58">
        <v>484.025738753246</v>
      </c>
      <c r="AI2284">
        <f t="shared" si="382"/>
        <v>484.025738753246</v>
      </c>
      <c r="BE2284" t="str">
        <f t="shared" si="383"/>
        <v>8407_C3_TP2_SEXE2</v>
      </c>
      <c r="BF2284">
        <v>2</v>
      </c>
      <c r="BG2284" t="s">
        <v>200</v>
      </c>
      <c r="BH2284" t="s">
        <v>315</v>
      </c>
      <c r="BI2284" t="s">
        <v>131</v>
      </c>
      <c r="BJ2284" s="61">
        <v>84.224226381836999</v>
      </c>
      <c r="BK2284" s="61">
        <f t="shared" si="384"/>
        <v>84.224226381836999</v>
      </c>
    </row>
    <row r="2285" spans="1:63" x14ac:dyDescent="0.35">
      <c r="A2285" t="str">
        <f t="shared" si="380"/>
        <v>8429_Arts, spectacles et activités récréatives_1</v>
      </c>
      <c r="B2285" t="str">
        <f>INDEX(PDC!$F$1:$G$40,MATCH('RP2016'!C2285,PDC!F:F,0),MATCH(PDC!$G$1,PDC!$F$1:$G$1,0))</f>
        <v>Arts, spectacles et activités récréatives</v>
      </c>
      <c r="C2285" t="s">
        <v>233</v>
      </c>
      <c r="D2285" t="s">
        <v>177</v>
      </c>
      <c r="E2285" t="s">
        <v>199</v>
      </c>
      <c r="F2285" s="58">
        <v>35.538646812782602</v>
      </c>
      <c r="G2285">
        <f t="shared" si="387"/>
        <v>35.538646812782602</v>
      </c>
      <c r="AC2285" t="str">
        <f t="shared" si="381"/>
        <v>8411_Professions intermédiaires de la santé et du travail social_1+2</v>
      </c>
      <c r="AD2285" t="str">
        <f>INDEX(PDC!$I$1:$L$33,MATCH('RP2016'!AF2285,PDC!I:I,0),MATCH(PDC!$K$1,PDC!$I$1:$L$1,0))</f>
        <v>Professions intermédiaires de la santé et du travail social</v>
      </c>
      <c r="AE2285" s="77" t="s">
        <v>238</v>
      </c>
      <c r="AF2285" t="s">
        <v>105</v>
      </c>
      <c r="AG2285" t="s">
        <v>139</v>
      </c>
      <c r="AH2285" s="58">
        <v>428.70252119846202</v>
      </c>
      <c r="AI2285">
        <f t="shared" si="382"/>
        <v>428.70252119846202</v>
      </c>
      <c r="BE2285" t="str">
        <f t="shared" si="383"/>
        <v>8407_C4_TP1_SEXE2</v>
      </c>
      <c r="BF2285">
        <v>2</v>
      </c>
      <c r="BG2285" t="s">
        <v>199</v>
      </c>
      <c r="BH2285" t="s">
        <v>316</v>
      </c>
      <c r="BI2285" t="s">
        <v>131</v>
      </c>
      <c r="BJ2285" s="61">
        <v>26.7342375217344</v>
      </c>
      <c r="BK2285" s="61">
        <f t="shared" si="384"/>
        <v>26.7342375217344</v>
      </c>
    </row>
    <row r="2286" spans="1:63" x14ac:dyDescent="0.35">
      <c r="A2286" t="str">
        <f t="shared" si="380"/>
        <v>8429_Arts, spectacles et activités récréatives_2</v>
      </c>
      <c r="B2286" t="str">
        <f>INDEX(PDC!$F$1:$G$40,MATCH('RP2016'!C2286,PDC!F:F,0),MATCH(PDC!$G$1,PDC!$F$1:$G$1,0))</f>
        <v>Arts, spectacles et activités récréatives</v>
      </c>
      <c r="C2286" t="s">
        <v>233</v>
      </c>
      <c r="D2286" t="s">
        <v>177</v>
      </c>
      <c r="E2286" t="s">
        <v>200</v>
      </c>
      <c r="F2286" s="58">
        <v>20.039514804063501</v>
      </c>
      <c r="G2286">
        <f t="shared" si="387"/>
        <v>20.039514804063501</v>
      </c>
      <c r="AC2286" t="str">
        <f t="shared" si="381"/>
        <v>8411_Clergé, religieux_1+2</v>
      </c>
      <c r="AD2286" t="str">
        <f>INDEX(PDC!$I$1:$L$33,MATCH('RP2016'!AF2286,PDC!I:I,0),MATCH(PDC!$K$1,PDC!$I$1:$L$1,0))</f>
        <v>Clergé, religieux</v>
      </c>
      <c r="AE2286" s="77" t="s">
        <v>238</v>
      </c>
      <c r="AF2286" t="s">
        <v>292</v>
      </c>
      <c r="AG2286" t="s">
        <v>139</v>
      </c>
      <c r="AH2286" s="58">
        <v>14.9953968540042</v>
      </c>
      <c r="AI2286">
        <f t="shared" si="382"/>
        <v>14.9953968540042</v>
      </c>
      <c r="BE2286" t="str">
        <f t="shared" si="383"/>
        <v>8407_C4_TP2_SEXE2</v>
      </c>
      <c r="BF2286">
        <v>2</v>
      </c>
      <c r="BG2286" t="s">
        <v>200</v>
      </c>
      <c r="BH2286" t="s">
        <v>316</v>
      </c>
      <c r="BI2286" t="s">
        <v>131</v>
      </c>
      <c r="BJ2286" s="83">
        <v>4.9038883829181801</v>
      </c>
      <c r="BK2286" s="61" t="str">
        <f t="shared" si="384"/>
        <v>(s)</v>
      </c>
    </row>
    <row r="2287" spans="1:63" x14ac:dyDescent="0.35">
      <c r="A2287" t="str">
        <f t="shared" si="380"/>
        <v>8429_Autres activités de services _1</v>
      </c>
      <c r="B2287" t="str">
        <f>INDEX(PDC!$F$1:$G$40,MATCH('RP2016'!C2287,PDC!F:F,0),MATCH(PDC!$G$1,PDC!$F$1:$G$1,0))</f>
        <v xml:space="preserve">Autres activités de services </v>
      </c>
      <c r="C2287" t="s">
        <v>234</v>
      </c>
      <c r="D2287" t="s">
        <v>177</v>
      </c>
      <c r="E2287" t="s">
        <v>199</v>
      </c>
      <c r="F2287" s="58">
        <v>85.629174062127305</v>
      </c>
      <c r="G2287">
        <f t="shared" si="387"/>
        <v>85.629174062127305</v>
      </c>
      <c r="AC2287" t="str">
        <f t="shared" si="381"/>
        <v>8411_Professions intermédiaires administratives de la Fonction Publique_1+2</v>
      </c>
      <c r="AD2287" t="str">
        <f>INDEX(PDC!$I$1:$L$33,MATCH('RP2016'!AF2287,PDC!I:I,0),MATCH(PDC!$K$1,PDC!$I$1:$L$1,0))</f>
        <v>Professions intermédiaires administratives de la Fonction Publique</v>
      </c>
      <c r="AE2287" s="77" t="s">
        <v>238</v>
      </c>
      <c r="AF2287" t="s">
        <v>278</v>
      </c>
      <c r="AG2287" t="s">
        <v>139</v>
      </c>
      <c r="AH2287" s="58">
        <v>50.375347622042803</v>
      </c>
      <c r="AI2287">
        <f t="shared" si="382"/>
        <v>50.375347622042803</v>
      </c>
      <c r="BE2287" t="str">
        <f t="shared" si="383"/>
        <v>8407_C5_TP1_SEXE2</v>
      </c>
      <c r="BF2287">
        <v>2</v>
      </c>
      <c r="BG2287" t="s">
        <v>199</v>
      </c>
      <c r="BH2287" t="s">
        <v>317</v>
      </c>
      <c r="BI2287" t="s">
        <v>131</v>
      </c>
      <c r="BJ2287" s="61">
        <v>908.737341848288</v>
      </c>
      <c r="BK2287" s="61">
        <f t="shared" si="384"/>
        <v>908.737341848288</v>
      </c>
    </row>
    <row r="2288" spans="1:63" x14ac:dyDescent="0.35">
      <c r="A2288" t="str">
        <f t="shared" si="380"/>
        <v>8429_Autres activités de services _2</v>
      </c>
      <c r="B2288" t="str">
        <f>INDEX(PDC!$F$1:$G$40,MATCH('RP2016'!C2288,PDC!F:F,0),MATCH(PDC!$G$1,PDC!$F$1:$G$1,0))</f>
        <v xml:space="preserve">Autres activités de services </v>
      </c>
      <c r="C2288" t="s">
        <v>234</v>
      </c>
      <c r="D2288" t="s">
        <v>177</v>
      </c>
      <c r="E2288" t="s">
        <v>200</v>
      </c>
      <c r="F2288" s="58">
        <v>202.45586550159501</v>
      </c>
      <c r="G2288">
        <f t="shared" si="387"/>
        <v>202.45586550159501</v>
      </c>
      <c r="AC2288" t="str">
        <f t="shared" si="381"/>
        <v>8411_Professions intermédiaires administratives et commerciales des entreprises_1+2</v>
      </c>
      <c r="AD2288" t="str">
        <f>INDEX(PDC!$I$1:$L$33,MATCH('RP2016'!AF2288,PDC!I:I,0),MATCH(PDC!$K$1,PDC!$I$1:$L$1,0))</f>
        <v>Professions intermédiaires administratives et commerciales des entreprises</v>
      </c>
      <c r="AE2288" s="77" t="s">
        <v>238</v>
      </c>
      <c r="AF2288" t="s">
        <v>279</v>
      </c>
      <c r="AG2288" t="s">
        <v>139</v>
      </c>
      <c r="AH2288" s="58">
        <v>1141.26982089798</v>
      </c>
      <c r="AI2288">
        <f t="shared" si="382"/>
        <v>1141.26982089798</v>
      </c>
      <c r="BE2288" t="str">
        <f t="shared" si="383"/>
        <v>8407_C5_TP2_SEXE2</v>
      </c>
      <c r="BF2288">
        <v>2</v>
      </c>
      <c r="BG2288" t="s">
        <v>200</v>
      </c>
      <c r="BH2288" t="s">
        <v>317</v>
      </c>
      <c r="BI2288" t="s">
        <v>131</v>
      </c>
      <c r="BJ2288" s="61">
        <v>173.03341223243399</v>
      </c>
      <c r="BK2288" s="61">
        <f t="shared" si="384"/>
        <v>173.03341223243399</v>
      </c>
    </row>
    <row r="2289" spans="1:63" x14ac:dyDescent="0.35">
      <c r="A2289" t="str">
        <f t="shared" si="380"/>
        <v>8429_Activités des ménages en tant qu'employeurs ; activités indifférenciées des ménages en tant que producteurs de biens et services pour usage propre_1</v>
      </c>
      <c r="B2289" t="str">
        <f>INDEX(PDC!$F$1:$G$40,MATCH('RP2016'!C2289,PDC!F:F,0),MATCH(PDC!$G$1,PDC!$F$1:$G$1,0))</f>
        <v>Activités des ménages en tant qu'employeurs ; activités indifférenciées des ménages en tant que producteurs de biens et services pour usage propre</v>
      </c>
      <c r="C2289" t="s">
        <v>235</v>
      </c>
      <c r="D2289" t="s">
        <v>177</v>
      </c>
      <c r="E2289" t="s">
        <v>199</v>
      </c>
      <c r="F2289" s="58">
        <v>10.028031448992699</v>
      </c>
      <c r="G2289">
        <f t="shared" si="387"/>
        <v>10.028031448992699</v>
      </c>
      <c r="AC2289" t="str">
        <f t="shared" si="381"/>
        <v>8411_Techniciens_1+2</v>
      </c>
      <c r="AD2289" t="str">
        <f>INDEX(PDC!$I$1:$L$33,MATCH('RP2016'!AF2289,PDC!I:I,0),MATCH(PDC!$K$1,PDC!$I$1:$L$1,0))</f>
        <v>Techniciens</v>
      </c>
      <c r="AE2289" s="77" t="s">
        <v>238</v>
      </c>
      <c r="AF2289" t="s">
        <v>280</v>
      </c>
      <c r="AG2289" t="s">
        <v>139</v>
      </c>
      <c r="AH2289" s="58">
        <v>585.10723058772203</v>
      </c>
      <c r="AI2289">
        <f t="shared" si="382"/>
        <v>585.10723058772203</v>
      </c>
      <c r="BE2289" t="str">
        <f t="shared" si="383"/>
        <v>8407_DE_TP1_SEXE2</v>
      </c>
      <c r="BF2289">
        <v>2</v>
      </c>
      <c r="BG2289" t="s">
        <v>199</v>
      </c>
      <c r="BH2289" t="s">
        <v>318</v>
      </c>
      <c r="BI2289" t="s">
        <v>131</v>
      </c>
      <c r="BJ2289" s="61">
        <v>423.16621903536901</v>
      </c>
      <c r="BK2289" s="61">
        <f t="shared" si="384"/>
        <v>423.16621903536901</v>
      </c>
    </row>
    <row r="2290" spans="1:63" x14ac:dyDescent="0.35">
      <c r="A2290" t="str">
        <f t="shared" si="380"/>
        <v>8429_Activités des ménages en tant qu'employeurs ; activités indifférenciées des ménages en tant que producteurs de biens et services pour usage propre_2</v>
      </c>
      <c r="B2290" t="str">
        <f>INDEX(PDC!$F$1:$G$40,MATCH('RP2016'!C2290,PDC!F:F,0),MATCH(PDC!$G$1,PDC!$F$1:$G$1,0))</f>
        <v>Activités des ménages en tant qu'employeurs ; activités indifférenciées des ménages en tant que producteurs de biens et services pour usage propre</v>
      </c>
      <c r="C2290" t="s">
        <v>235</v>
      </c>
      <c r="D2290" t="s">
        <v>177</v>
      </c>
      <c r="E2290" t="s">
        <v>200</v>
      </c>
      <c r="F2290" s="58">
        <v>60.593422080478</v>
      </c>
      <c r="G2290">
        <f t="shared" si="387"/>
        <v>60.593422080478</v>
      </c>
      <c r="AC2290" t="str">
        <f t="shared" si="381"/>
        <v>8411_Contremaîtres, agents de maîtrise_1+2</v>
      </c>
      <c r="AD2290" t="str">
        <f>INDEX(PDC!$I$1:$L$33,MATCH('RP2016'!AF2290,PDC!I:I,0),MATCH(PDC!$K$1,PDC!$I$1:$L$1,0))</f>
        <v>Contremaîtres, agents de maîtrise</v>
      </c>
      <c r="AE2290" s="77" t="s">
        <v>238</v>
      </c>
      <c r="AF2290" t="s">
        <v>281</v>
      </c>
      <c r="AG2290" t="s">
        <v>139</v>
      </c>
      <c r="AH2290" s="58">
        <v>526.49223946930601</v>
      </c>
      <c r="AI2290">
        <f t="shared" si="382"/>
        <v>526.49223946930601</v>
      </c>
      <c r="BE2290" t="str">
        <f t="shared" si="383"/>
        <v>8407_DE_TP2_SEXE2</v>
      </c>
      <c r="BF2290">
        <v>2</v>
      </c>
      <c r="BG2290" t="s">
        <v>200</v>
      </c>
      <c r="BH2290" t="s">
        <v>318</v>
      </c>
      <c r="BI2290" t="s">
        <v>131</v>
      </c>
      <c r="BJ2290" s="61">
        <v>94.573087792380804</v>
      </c>
      <c r="BK2290" s="61">
        <f t="shared" si="384"/>
        <v>94.573087792380804</v>
      </c>
    </row>
    <row r="2291" spans="1:63" x14ac:dyDescent="0.35">
      <c r="A2291" t="str">
        <f t="shared" si="380"/>
        <v>8430_Agriculture, sylviculture et pêche_1</v>
      </c>
      <c r="B2291" t="str">
        <f>INDEX(PDC!$F$1:$G$40,MATCH('RP2016'!C2291,PDC!F:F,0),MATCH(PDC!$G$1,PDC!$F$1:$G$1,0))</f>
        <v>Agriculture, sylviculture et pêche</v>
      </c>
      <c r="C2291" t="s">
        <v>198</v>
      </c>
      <c r="D2291" t="s">
        <v>179</v>
      </c>
      <c r="E2291" t="s">
        <v>199</v>
      </c>
      <c r="F2291" s="58">
        <v>169.353747431545</v>
      </c>
      <c r="G2291">
        <f t="shared" si="387"/>
        <v>169.353747431545</v>
      </c>
      <c r="AC2291" t="str">
        <f t="shared" si="381"/>
        <v>8411_Employés civils et agents de service de la Fonction Publique_1+2</v>
      </c>
      <c r="AD2291" t="str">
        <f>INDEX(PDC!$I$1:$L$33,MATCH('RP2016'!AF2291,PDC!I:I,0),MATCH(PDC!$K$1,PDC!$I$1:$L$1,0))</f>
        <v>Employés civils et agents de service de la Fonction Publique</v>
      </c>
      <c r="AE2291" s="77" t="s">
        <v>238</v>
      </c>
      <c r="AF2291" t="s">
        <v>282</v>
      </c>
      <c r="AG2291" t="s">
        <v>139</v>
      </c>
      <c r="AH2291" s="58">
        <v>723.969145736737</v>
      </c>
      <c r="AI2291">
        <f t="shared" si="382"/>
        <v>723.969145736737</v>
      </c>
      <c r="BE2291" t="str">
        <f t="shared" si="383"/>
        <v>8407_FZ_TP1_SEXE2</v>
      </c>
      <c r="BF2291">
        <v>2</v>
      </c>
      <c r="BG2291" t="s">
        <v>199</v>
      </c>
      <c r="BH2291" t="s">
        <v>216</v>
      </c>
      <c r="BI2291" t="s">
        <v>131</v>
      </c>
      <c r="BJ2291" s="61">
        <v>725.93107771444102</v>
      </c>
      <c r="BK2291" s="61">
        <f t="shared" si="384"/>
        <v>725.93107771444102</v>
      </c>
    </row>
    <row r="2292" spans="1:63" x14ac:dyDescent="0.35">
      <c r="A2292" t="str">
        <f t="shared" si="380"/>
        <v>8430_Agriculture, sylviculture et pêche_2</v>
      </c>
      <c r="B2292" t="str">
        <f>INDEX(PDC!$F$1:$G$40,MATCH('RP2016'!C2292,PDC!F:F,0),MATCH(PDC!$G$1,PDC!$F$1:$G$1,0))</f>
        <v>Agriculture, sylviculture et pêche</v>
      </c>
      <c r="C2292" t="s">
        <v>198</v>
      </c>
      <c r="D2292" t="s">
        <v>179</v>
      </c>
      <c r="E2292" t="s">
        <v>200</v>
      </c>
      <c r="F2292" s="58">
        <v>80.910223541649799</v>
      </c>
      <c r="G2292">
        <f t="shared" si="387"/>
        <v>80.910223541649799</v>
      </c>
      <c r="AC2292" t="str">
        <f t="shared" si="381"/>
        <v>8411_Policiers et militaires_1+2</v>
      </c>
      <c r="AD2292" t="str">
        <f>INDEX(PDC!$I$1:$L$33,MATCH('RP2016'!AF2292,PDC!I:I,0),MATCH(PDC!$K$1,PDC!$I$1:$L$1,0))</f>
        <v>Policiers et militaires</v>
      </c>
      <c r="AE2292" s="77" t="s">
        <v>238</v>
      </c>
      <c r="AF2292" t="s">
        <v>283</v>
      </c>
      <c r="AG2292" t="s">
        <v>139</v>
      </c>
      <c r="AH2292" s="58">
        <v>199.21767544147099</v>
      </c>
      <c r="AI2292">
        <f t="shared" si="382"/>
        <v>199.21767544147099</v>
      </c>
      <c r="BE2292" t="str">
        <f t="shared" si="383"/>
        <v>8407_FZ_TP2_SEXE2</v>
      </c>
      <c r="BF2292">
        <v>2</v>
      </c>
      <c r="BG2292" t="s">
        <v>200</v>
      </c>
      <c r="BH2292" t="s">
        <v>216</v>
      </c>
      <c r="BI2292" t="s">
        <v>131</v>
      </c>
      <c r="BJ2292" s="61">
        <v>256.74684964271103</v>
      </c>
      <c r="BK2292" s="61">
        <f t="shared" si="384"/>
        <v>256.74684964271103</v>
      </c>
    </row>
    <row r="2293" spans="1:63" x14ac:dyDescent="0.35">
      <c r="A2293" t="str">
        <f t="shared" si="380"/>
        <v>8430_Fabrication de denrées alimentaires, de boissons et de produits à base de tabac_1</v>
      </c>
      <c r="B2293" t="str">
        <f>INDEX(PDC!$F$1:$G$40,MATCH('RP2016'!C2293,PDC!F:F,0),MATCH(PDC!$G$1,PDC!$F$1:$G$1,0))</f>
        <v>Fabrication de denrées alimentaires, de boissons et de produits à base de tabac</v>
      </c>
      <c r="C2293" t="s">
        <v>202</v>
      </c>
      <c r="D2293" t="s">
        <v>179</v>
      </c>
      <c r="E2293" t="s">
        <v>199</v>
      </c>
      <c r="F2293" s="58">
        <v>320.699788710527</v>
      </c>
      <c r="G2293">
        <f t="shared" si="387"/>
        <v>320.699788710527</v>
      </c>
      <c r="AC2293" t="str">
        <f t="shared" si="381"/>
        <v>8411_Employés administratifs d'entreprise_1+2</v>
      </c>
      <c r="AD2293" t="str">
        <f>INDEX(PDC!$I$1:$L$33,MATCH('RP2016'!AF2293,PDC!I:I,0),MATCH(PDC!$K$1,PDC!$I$1:$L$1,0))</f>
        <v>Employés administratifs d'entreprise</v>
      </c>
      <c r="AE2293" s="77" t="s">
        <v>238</v>
      </c>
      <c r="AF2293" t="s">
        <v>284</v>
      </c>
      <c r="AG2293" t="s">
        <v>139</v>
      </c>
      <c r="AH2293" s="58">
        <v>746.38547860341203</v>
      </c>
      <c r="AI2293">
        <f t="shared" si="382"/>
        <v>746.38547860341203</v>
      </c>
      <c r="BE2293" t="str">
        <f t="shared" si="383"/>
        <v>8407_GZ_TP1_SEXE2</v>
      </c>
      <c r="BF2293">
        <v>2</v>
      </c>
      <c r="BG2293" t="s">
        <v>199</v>
      </c>
      <c r="BH2293" t="s">
        <v>217</v>
      </c>
      <c r="BI2293" t="s">
        <v>131</v>
      </c>
      <c r="BJ2293" s="61">
        <v>3890.6639587220898</v>
      </c>
      <c r="BK2293" s="61">
        <f t="shared" si="384"/>
        <v>3890.6639587220898</v>
      </c>
    </row>
    <row r="2294" spans="1:63" x14ac:dyDescent="0.35">
      <c r="A2294" t="str">
        <f t="shared" si="380"/>
        <v>8430_Fabrication de denrées alimentaires, de boissons et de produits à base de tabac_2</v>
      </c>
      <c r="B2294" t="str">
        <f>INDEX(PDC!$F$1:$G$40,MATCH('RP2016'!C2294,PDC!F:F,0),MATCH(PDC!$G$1,PDC!$F$1:$G$1,0))</f>
        <v>Fabrication de denrées alimentaires, de boissons et de produits à base de tabac</v>
      </c>
      <c r="C2294" t="s">
        <v>202</v>
      </c>
      <c r="D2294" t="s">
        <v>179</v>
      </c>
      <c r="E2294" t="s">
        <v>200</v>
      </c>
      <c r="F2294" s="58">
        <v>338.05367570005302</v>
      </c>
      <c r="G2294">
        <f t="shared" si="387"/>
        <v>338.05367570005302</v>
      </c>
      <c r="AC2294" t="str">
        <f t="shared" si="381"/>
        <v>8411_Employés de commerce_1+2</v>
      </c>
      <c r="AD2294" t="str">
        <f>INDEX(PDC!$I$1:$L$33,MATCH('RP2016'!AF2294,PDC!I:I,0),MATCH(PDC!$K$1,PDC!$I$1:$L$1,0))</f>
        <v>Employés de commerce</v>
      </c>
      <c r="AE2294" s="77" t="s">
        <v>238</v>
      </c>
      <c r="AF2294" t="s">
        <v>285</v>
      </c>
      <c r="AG2294" t="s">
        <v>139</v>
      </c>
      <c r="AH2294" s="58">
        <v>1201.1542939682799</v>
      </c>
      <c r="AI2294">
        <f t="shared" si="382"/>
        <v>1201.1542939682799</v>
      </c>
      <c r="BE2294" t="str">
        <f t="shared" si="383"/>
        <v>8407_GZ_TP2_SEXE2</v>
      </c>
      <c r="BF2294">
        <v>2</v>
      </c>
      <c r="BG2294" t="s">
        <v>200</v>
      </c>
      <c r="BH2294" t="s">
        <v>217</v>
      </c>
      <c r="BI2294" t="s">
        <v>131</v>
      </c>
      <c r="BJ2294" s="61">
        <v>1543.1087954443301</v>
      </c>
      <c r="BK2294" s="61">
        <f t="shared" si="384"/>
        <v>1543.1087954443301</v>
      </c>
    </row>
    <row r="2295" spans="1:63" x14ac:dyDescent="0.35">
      <c r="A2295" t="str">
        <f t="shared" si="380"/>
        <v>8430_Fabrication de textiles, industries de l'habillement, industrie du cuir et de la chaussure_1</v>
      </c>
      <c r="B2295" t="str">
        <f>INDEX(PDC!$F$1:$G$40,MATCH('RP2016'!C2295,PDC!F:F,0),MATCH(PDC!$G$1,PDC!$F$1:$G$1,0))</f>
        <v>Fabrication de textiles, industries de l'habillement, industrie du cuir et de la chaussure</v>
      </c>
      <c r="C2295" t="s">
        <v>203</v>
      </c>
      <c r="D2295" t="s">
        <v>179</v>
      </c>
      <c r="E2295" t="s">
        <v>199</v>
      </c>
      <c r="F2295" s="58">
        <v>345.99882288741901</v>
      </c>
      <c r="G2295">
        <f t="shared" si="387"/>
        <v>345.99882288741901</v>
      </c>
      <c r="AC2295" t="str">
        <f t="shared" si="381"/>
        <v>8411_Personnels des services directs aux particuliers_1+2</v>
      </c>
      <c r="AD2295" t="str">
        <f>INDEX(PDC!$I$1:$L$33,MATCH('RP2016'!AF2295,PDC!I:I,0),MATCH(PDC!$K$1,PDC!$I$1:$L$1,0))</f>
        <v>Personnels des services directs aux particuliers</v>
      </c>
      <c r="AE2295" s="77" t="s">
        <v>238</v>
      </c>
      <c r="AF2295" t="s">
        <v>286</v>
      </c>
      <c r="AG2295" t="s">
        <v>139</v>
      </c>
      <c r="AH2295" s="58">
        <v>1203.2103885916399</v>
      </c>
      <c r="AI2295">
        <f t="shared" si="382"/>
        <v>1203.2103885916399</v>
      </c>
      <c r="BE2295" t="str">
        <f t="shared" si="383"/>
        <v>8407_HZ_TP1_SEXE2</v>
      </c>
      <c r="BF2295">
        <v>2</v>
      </c>
      <c r="BG2295" t="s">
        <v>199</v>
      </c>
      <c r="BH2295" t="s">
        <v>218</v>
      </c>
      <c r="BI2295" t="s">
        <v>131</v>
      </c>
      <c r="BJ2295" s="61">
        <v>1026.3081374252199</v>
      </c>
      <c r="BK2295" s="61">
        <f t="shared" si="384"/>
        <v>1026.3081374252199</v>
      </c>
    </row>
    <row r="2296" spans="1:63" x14ac:dyDescent="0.35">
      <c r="A2296" t="str">
        <f t="shared" si="380"/>
        <v>8430_Fabrication de textiles, industries de l'habillement, industrie du cuir et de la chaussure_2</v>
      </c>
      <c r="B2296" t="str">
        <f>INDEX(PDC!$F$1:$G$40,MATCH('RP2016'!C2296,PDC!F:F,0),MATCH(PDC!$G$1,PDC!$F$1:$G$1,0))</f>
        <v>Fabrication de textiles, industries de l'habillement, industrie du cuir et de la chaussure</v>
      </c>
      <c r="C2296" t="s">
        <v>203</v>
      </c>
      <c r="D2296" t="s">
        <v>179</v>
      </c>
      <c r="E2296" t="s">
        <v>200</v>
      </c>
      <c r="F2296" s="58">
        <v>385.13114154390797</v>
      </c>
      <c r="G2296">
        <f t="shared" si="387"/>
        <v>385.13114154390797</v>
      </c>
      <c r="AC2296" t="str">
        <f t="shared" si="381"/>
        <v>8411_Ouvriers qualifiés de type industriel_1+2</v>
      </c>
      <c r="AD2296" t="str">
        <f>INDEX(PDC!$I$1:$L$33,MATCH('RP2016'!AF2296,PDC!I:I,0),MATCH(PDC!$K$1,PDC!$I$1:$L$1,0))</f>
        <v>Ouvriers qualifiés de type industriel</v>
      </c>
      <c r="AE2296" s="77" t="s">
        <v>238</v>
      </c>
      <c r="AF2296" t="s">
        <v>287</v>
      </c>
      <c r="AG2296" t="s">
        <v>139</v>
      </c>
      <c r="AH2296" s="58">
        <v>1004.93670186038</v>
      </c>
      <c r="AI2296">
        <f t="shared" si="382"/>
        <v>1004.93670186038</v>
      </c>
      <c r="BE2296" t="str">
        <f t="shared" si="383"/>
        <v>8407_HZ_TP2_SEXE2</v>
      </c>
      <c r="BF2296">
        <v>2</v>
      </c>
      <c r="BG2296" t="s">
        <v>200</v>
      </c>
      <c r="BH2296" t="s">
        <v>218</v>
      </c>
      <c r="BI2296" t="s">
        <v>131</v>
      </c>
      <c r="BJ2296" s="61">
        <v>357.879147606343</v>
      </c>
      <c r="BK2296" s="61">
        <f t="shared" si="384"/>
        <v>357.879147606343</v>
      </c>
    </row>
    <row r="2297" spans="1:63" x14ac:dyDescent="0.35">
      <c r="A2297" t="str">
        <f t="shared" si="380"/>
        <v>8430_Travail du bois, industries du papier et imprimerie _1</v>
      </c>
      <c r="B2297" t="str">
        <f>INDEX(PDC!$F$1:$G$40,MATCH('RP2016'!C2297,PDC!F:F,0),MATCH(PDC!$G$1,PDC!$F$1:$G$1,0))</f>
        <v xml:space="preserve">Travail du bois, industries du papier et imprimerie </v>
      </c>
      <c r="C2297" t="s">
        <v>204</v>
      </c>
      <c r="D2297" t="s">
        <v>179</v>
      </c>
      <c r="E2297" t="s">
        <v>199</v>
      </c>
      <c r="F2297" s="58">
        <v>317.66787553855801</v>
      </c>
      <c r="G2297">
        <f t="shared" si="387"/>
        <v>317.66787553855801</v>
      </c>
      <c r="AC2297" t="str">
        <f t="shared" si="381"/>
        <v>8411_Ouvriers qualifiés de type artisanal_1+2</v>
      </c>
      <c r="AD2297" t="str">
        <f>INDEX(PDC!$I$1:$L$33,MATCH('RP2016'!AF2297,PDC!I:I,0),MATCH(PDC!$K$1,PDC!$I$1:$L$1,0))</f>
        <v>Ouvriers qualifiés de type artisanal</v>
      </c>
      <c r="AE2297" s="77" t="s">
        <v>238</v>
      </c>
      <c r="AF2297" t="s">
        <v>107</v>
      </c>
      <c r="AG2297" t="s">
        <v>139</v>
      </c>
      <c r="AH2297" s="58">
        <v>857.80439271236298</v>
      </c>
      <c r="AI2297">
        <f t="shared" si="382"/>
        <v>857.80439271236298</v>
      </c>
      <c r="BE2297" t="str">
        <f t="shared" si="383"/>
        <v>8407_IZ_TP1_SEXE2</v>
      </c>
      <c r="BF2297">
        <v>2</v>
      </c>
      <c r="BG2297" t="s">
        <v>199</v>
      </c>
      <c r="BH2297" t="s">
        <v>219</v>
      </c>
      <c r="BI2297" t="s">
        <v>131</v>
      </c>
      <c r="BJ2297" s="61">
        <v>984.95066000457496</v>
      </c>
      <c r="BK2297" s="61">
        <f t="shared" si="384"/>
        <v>984.95066000457496</v>
      </c>
    </row>
    <row r="2298" spans="1:63" x14ac:dyDescent="0.35">
      <c r="A2298" t="str">
        <f t="shared" si="380"/>
        <v>8430_Travail du bois, industries du papier et imprimerie _2</v>
      </c>
      <c r="B2298" t="str">
        <f>INDEX(PDC!$F$1:$G$40,MATCH('RP2016'!C2298,PDC!F:F,0),MATCH(PDC!$G$1,PDC!$F$1:$G$1,0))</f>
        <v xml:space="preserve">Travail du bois, industries du papier et imprimerie </v>
      </c>
      <c r="C2298" t="s">
        <v>204</v>
      </c>
      <c r="D2298" t="s">
        <v>179</v>
      </c>
      <c r="E2298" t="s">
        <v>200</v>
      </c>
      <c r="F2298" s="58">
        <v>89.185309208102098</v>
      </c>
      <c r="G2298">
        <f t="shared" si="387"/>
        <v>89.185309208102098</v>
      </c>
      <c r="AC2298" t="str">
        <f t="shared" si="381"/>
        <v>8411_Chauffeurs_1+2</v>
      </c>
      <c r="AD2298" t="str">
        <f>INDEX(PDC!$I$1:$L$33,MATCH('RP2016'!AF2298,PDC!I:I,0),MATCH(PDC!$K$1,PDC!$I$1:$L$1,0))</f>
        <v>Chauffeurs</v>
      </c>
      <c r="AE2298" s="77" t="s">
        <v>238</v>
      </c>
      <c r="AF2298" t="s">
        <v>288</v>
      </c>
      <c r="AG2298" t="s">
        <v>139</v>
      </c>
      <c r="AH2298" s="58">
        <v>331.46949030800801</v>
      </c>
      <c r="AI2298">
        <f t="shared" si="382"/>
        <v>331.46949030800801</v>
      </c>
      <c r="BE2298" t="str">
        <f t="shared" si="383"/>
        <v>8407_IZ_TP2_SEXE2</v>
      </c>
      <c r="BF2298">
        <v>2</v>
      </c>
      <c r="BG2298" t="s">
        <v>200</v>
      </c>
      <c r="BH2298" t="s">
        <v>219</v>
      </c>
      <c r="BI2298" t="s">
        <v>131</v>
      </c>
      <c r="BJ2298" s="61">
        <v>714.83253513991394</v>
      </c>
      <c r="BK2298" s="61">
        <f t="shared" si="384"/>
        <v>714.83253513991394</v>
      </c>
    </row>
    <row r="2299" spans="1:63" x14ac:dyDescent="0.35">
      <c r="A2299" t="str">
        <f t="shared" si="380"/>
        <v>8430_Industrie chimique_1</v>
      </c>
      <c r="B2299" t="str">
        <f>INDEX(PDC!$F$1:$G$40,MATCH('RP2016'!C2299,PDC!F:F,0),MATCH(PDC!$G$1,PDC!$F$1:$G$1,0))</f>
        <v>Industrie chimique</v>
      </c>
      <c r="C2299" t="s">
        <v>205</v>
      </c>
      <c r="D2299" t="s">
        <v>179</v>
      </c>
      <c r="E2299" t="s">
        <v>199</v>
      </c>
      <c r="F2299" s="58">
        <v>54.063676656237497</v>
      </c>
      <c r="G2299">
        <f t="shared" si="387"/>
        <v>54.063676656237497</v>
      </c>
      <c r="AC2299" t="str">
        <f t="shared" si="381"/>
        <v>8411_Ouvriers qualifiés de la manutention, du magasinage et du transport_1+2</v>
      </c>
      <c r="AD2299" t="str">
        <f>INDEX(PDC!$I$1:$L$33,MATCH('RP2016'!AF2299,PDC!I:I,0),MATCH(PDC!$K$1,PDC!$I$1:$L$1,0))</f>
        <v>Ouvriers qualifiés de la manutention, du magasinage et du transport</v>
      </c>
      <c r="AE2299" s="77" t="s">
        <v>238</v>
      </c>
      <c r="AF2299" t="s">
        <v>289</v>
      </c>
      <c r="AG2299" t="s">
        <v>139</v>
      </c>
      <c r="AH2299" s="58">
        <v>501.47370722703602</v>
      </c>
      <c r="AI2299">
        <f t="shared" si="382"/>
        <v>501.47370722703602</v>
      </c>
      <c r="BE2299" t="str">
        <f t="shared" si="383"/>
        <v>8407_JZ_TP1_SEXE2</v>
      </c>
      <c r="BF2299">
        <v>2</v>
      </c>
      <c r="BG2299" t="s">
        <v>199</v>
      </c>
      <c r="BH2299" t="s">
        <v>319</v>
      </c>
      <c r="BI2299" t="s">
        <v>131</v>
      </c>
      <c r="BJ2299" s="61">
        <v>402.45599894111899</v>
      </c>
      <c r="BK2299" s="61">
        <f t="shared" si="384"/>
        <v>402.45599894111899</v>
      </c>
    </row>
    <row r="2300" spans="1:63" x14ac:dyDescent="0.35">
      <c r="A2300" t="str">
        <f t="shared" si="380"/>
        <v>8430_Industrie chimique_2</v>
      </c>
      <c r="B2300" t="str">
        <f>INDEX(PDC!$F$1:$G$40,MATCH('RP2016'!C2300,PDC!F:F,0),MATCH(PDC!$G$1,PDC!$F$1:$G$1,0))</f>
        <v>Industrie chimique</v>
      </c>
      <c r="C2300" t="s">
        <v>205</v>
      </c>
      <c r="D2300" t="s">
        <v>179</v>
      </c>
      <c r="E2300" t="s">
        <v>200</v>
      </c>
      <c r="F2300" s="58">
        <v>10.0312937674196</v>
      </c>
      <c r="G2300">
        <f t="shared" si="387"/>
        <v>10.0312937674196</v>
      </c>
      <c r="AC2300" t="str">
        <f t="shared" si="381"/>
        <v>8411_Ouvriers non qualifiés de type industriel_1+2</v>
      </c>
      <c r="AD2300" t="str">
        <f>INDEX(PDC!$I$1:$L$33,MATCH('RP2016'!AF2300,PDC!I:I,0),MATCH(PDC!$K$1,PDC!$I$1:$L$1,0))</f>
        <v>Ouvriers non qualifiés de type industriel</v>
      </c>
      <c r="AE2300" s="77" t="s">
        <v>238</v>
      </c>
      <c r="AF2300" t="s">
        <v>290</v>
      </c>
      <c r="AG2300" t="s">
        <v>139</v>
      </c>
      <c r="AH2300" s="58">
        <v>776.65546523350702</v>
      </c>
      <c r="AI2300">
        <f t="shared" si="382"/>
        <v>776.65546523350702</v>
      </c>
      <c r="BE2300" t="str">
        <f t="shared" si="383"/>
        <v>8407_JZ_TP2_SEXE2</v>
      </c>
      <c r="BF2300">
        <v>2</v>
      </c>
      <c r="BG2300" t="s">
        <v>200</v>
      </c>
      <c r="BH2300" t="s">
        <v>319</v>
      </c>
      <c r="BI2300" t="s">
        <v>131</v>
      </c>
      <c r="BJ2300" s="61">
        <v>121.344306579345</v>
      </c>
      <c r="BK2300" s="61">
        <f t="shared" si="384"/>
        <v>121.344306579345</v>
      </c>
    </row>
    <row r="2301" spans="1:63" x14ac:dyDescent="0.35">
      <c r="A2301" t="str">
        <f t="shared" si="380"/>
        <v>8430_Industrie pharmaceutique_1</v>
      </c>
      <c r="B2301" t="str">
        <f>INDEX(PDC!$F$1:$G$40,MATCH('RP2016'!C2301,PDC!F:F,0),MATCH(PDC!$G$1,PDC!$F$1:$G$1,0))</f>
        <v>Industrie pharmaceutique</v>
      </c>
      <c r="C2301" t="s">
        <v>206</v>
      </c>
      <c r="D2301" t="s">
        <v>179</v>
      </c>
      <c r="E2301" t="s">
        <v>199</v>
      </c>
      <c r="F2301" s="58">
        <v>30.1377741146555</v>
      </c>
      <c r="G2301">
        <f t="shared" si="387"/>
        <v>30.1377741146555</v>
      </c>
      <c r="AC2301" t="str">
        <f t="shared" si="381"/>
        <v>8411_Ouvriers non qualifiés de type artisanal_1+2</v>
      </c>
      <c r="AD2301" t="str">
        <f>INDEX(PDC!$I$1:$L$33,MATCH('RP2016'!AF2301,PDC!I:I,0),MATCH(PDC!$K$1,PDC!$I$1:$L$1,0))</f>
        <v>Ouvriers non qualifiés de type artisanal</v>
      </c>
      <c r="AE2301" s="77" t="s">
        <v>238</v>
      </c>
      <c r="AF2301" t="s">
        <v>291</v>
      </c>
      <c r="AG2301" t="s">
        <v>139</v>
      </c>
      <c r="AH2301" s="58">
        <v>649.56723798368205</v>
      </c>
      <c r="AI2301">
        <f t="shared" si="382"/>
        <v>649.56723798368205</v>
      </c>
      <c r="BE2301" t="str">
        <f t="shared" si="383"/>
        <v>8407_KZ_TP1_SEXE2</v>
      </c>
      <c r="BF2301">
        <v>2</v>
      </c>
      <c r="BG2301" t="s">
        <v>199</v>
      </c>
      <c r="BH2301" t="s">
        <v>223</v>
      </c>
      <c r="BI2301" t="s">
        <v>131</v>
      </c>
      <c r="BJ2301" s="61">
        <v>1155.14039316201</v>
      </c>
      <c r="BK2301" s="61">
        <f t="shared" si="384"/>
        <v>1155.14039316201</v>
      </c>
    </row>
    <row r="2302" spans="1:63" x14ac:dyDescent="0.35">
      <c r="A2302" t="str">
        <f t="shared" si="380"/>
        <v>8430_Industrie pharmaceutique_2</v>
      </c>
      <c r="B2302" t="str">
        <f>INDEX(PDC!$F$1:$G$40,MATCH('RP2016'!C2302,PDC!F:F,0),MATCH(PDC!$G$1,PDC!$F$1:$G$1,0))</f>
        <v>Industrie pharmaceutique</v>
      </c>
      <c r="C2302" t="s">
        <v>206</v>
      </c>
      <c r="D2302" t="s">
        <v>179</v>
      </c>
      <c r="E2302" t="s">
        <v>200</v>
      </c>
      <c r="F2302" s="58">
        <v>35.278061787875401</v>
      </c>
      <c r="G2302">
        <f t="shared" si="387"/>
        <v>35.278061787875401</v>
      </c>
      <c r="AC2302" t="str">
        <f t="shared" si="381"/>
        <v>8411_Ouvriers agricoles_1+2</v>
      </c>
      <c r="AD2302" t="str">
        <f>INDEX(PDC!$I$1:$L$33,MATCH('RP2016'!AF2302,PDC!I:I,0),MATCH(PDC!$K$1,PDC!$I$1:$L$1,0))</f>
        <v>Ouvriers agricoles</v>
      </c>
      <c r="AE2302" s="77" t="s">
        <v>238</v>
      </c>
      <c r="AF2302" t="s">
        <v>109</v>
      </c>
      <c r="AG2302" t="s">
        <v>139</v>
      </c>
      <c r="AH2302" s="58">
        <v>91.6201576698694</v>
      </c>
      <c r="AI2302">
        <f t="shared" si="382"/>
        <v>91.6201576698694</v>
      </c>
      <c r="BE2302" t="str">
        <f t="shared" si="383"/>
        <v>8407_KZ_TP2_SEXE2</v>
      </c>
      <c r="BF2302">
        <v>2</v>
      </c>
      <c r="BG2302" t="s">
        <v>200</v>
      </c>
      <c r="BH2302" t="s">
        <v>223</v>
      </c>
      <c r="BI2302" t="s">
        <v>131</v>
      </c>
      <c r="BJ2302" s="61">
        <v>455.347226381084</v>
      </c>
      <c r="BK2302" s="61">
        <f t="shared" si="384"/>
        <v>455.347226381084</v>
      </c>
    </row>
    <row r="2303" spans="1:63" x14ac:dyDescent="0.35">
      <c r="A2303" t="str">
        <f t="shared" si="380"/>
        <v>8430_Fabrication de produits en caoutchouc et en plastique ainsi que d'autres produits minéraux non métalliques_1</v>
      </c>
      <c r="B2303" t="str">
        <f>INDEX(PDC!$F$1:$G$40,MATCH('RP2016'!C2303,PDC!F:F,0),MATCH(PDC!$G$1,PDC!$F$1:$G$1,0))</f>
        <v>Fabrication de produits en caoutchouc et en plastique ainsi que d'autres produits minéraux non métalliques</v>
      </c>
      <c r="C2303" t="s">
        <v>207</v>
      </c>
      <c r="D2303" t="s">
        <v>179</v>
      </c>
      <c r="E2303" t="s">
        <v>199</v>
      </c>
      <c r="F2303" s="58">
        <v>760.44646692226695</v>
      </c>
      <c r="G2303">
        <f t="shared" si="387"/>
        <v>760.44646692226695</v>
      </c>
      <c r="AC2303" t="str">
        <f t="shared" si="381"/>
        <v>8412_Commerçants et assimilés_1+2</v>
      </c>
      <c r="AD2303" t="str">
        <f>INDEX(PDC!$I$1:$L$33,MATCH('RP2016'!AF2303,PDC!I:I,0),MATCH(PDC!$K$1,PDC!$I$1:$L$1,0))</f>
        <v>Commerçants et assimilés</v>
      </c>
      <c r="AE2303" s="77" t="s">
        <v>238</v>
      </c>
      <c r="AF2303" t="s">
        <v>293</v>
      </c>
      <c r="AG2303" t="s">
        <v>141</v>
      </c>
      <c r="AH2303" s="58">
        <v>3.4241574829527401</v>
      </c>
      <c r="AI2303" t="str">
        <f t="shared" si="382"/>
        <v>(s)</v>
      </c>
      <c r="BE2303" t="str">
        <f t="shared" si="383"/>
        <v>8407_LZ_TP1_SEXE2</v>
      </c>
      <c r="BF2303">
        <v>2</v>
      </c>
      <c r="BG2303" t="s">
        <v>199</v>
      </c>
      <c r="BH2303" t="s">
        <v>224</v>
      </c>
      <c r="BI2303" t="s">
        <v>131</v>
      </c>
      <c r="BJ2303" s="61">
        <v>389.49595452480497</v>
      </c>
      <c r="BK2303" s="61">
        <f t="shared" si="384"/>
        <v>389.49595452480497</v>
      </c>
    </row>
    <row r="2304" spans="1:63" x14ac:dyDescent="0.35">
      <c r="A2304" t="str">
        <f t="shared" si="380"/>
        <v>8430_Fabrication de produits en caoutchouc et en plastique ainsi que d'autres produits minéraux non métalliques_2</v>
      </c>
      <c r="B2304" t="str">
        <f>INDEX(PDC!$F$1:$G$40,MATCH('RP2016'!C2304,PDC!F:F,0),MATCH(PDC!$G$1,PDC!$F$1:$G$1,0))</f>
        <v>Fabrication de produits en caoutchouc et en plastique ainsi que d'autres produits minéraux non métalliques</v>
      </c>
      <c r="C2304" t="s">
        <v>207</v>
      </c>
      <c r="D2304" t="s">
        <v>179</v>
      </c>
      <c r="E2304" t="s">
        <v>200</v>
      </c>
      <c r="F2304" s="58">
        <v>258.98095602588597</v>
      </c>
      <c r="G2304">
        <f t="shared" si="387"/>
        <v>258.98095602588597</v>
      </c>
      <c r="AC2304" t="str">
        <f t="shared" si="381"/>
        <v>8412_Professions libérales*_1+2</v>
      </c>
      <c r="AD2304" t="str">
        <f>INDEX(PDC!$I$1:$L$33,MATCH('RP2016'!AF2304,PDC!I:I,0),MATCH(PDC!$K$1,PDC!$I$1:$L$1,0))</f>
        <v>Professions libérales*</v>
      </c>
      <c r="AE2304" s="77" t="s">
        <v>238</v>
      </c>
      <c r="AF2304" t="s">
        <v>273</v>
      </c>
      <c r="AG2304" t="s">
        <v>141</v>
      </c>
      <c r="AH2304" s="58">
        <v>49.646079687905399</v>
      </c>
      <c r="AI2304">
        <f t="shared" si="382"/>
        <v>49.646079687905399</v>
      </c>
      <c r="BE2304" t="str">
        <f t="shared" si="383"/>
        <v>8407_LZ_TP2_SEXE2</v>
      </c>
      <c r="BF2304">
        <v>2</v>
      </c>
      <c r="BG2304" t="s">
        <v>200</v>
      </c>
      <c r="BH2304" t="s">
        <v>224</v>
      </c>
      <c r="BI2304" t="s">
        <v>131</v>
      </c>
      <c r="BJ2304" s="61">
        <v>122.798739731803</v>
      </c>
      <c r="BK2304" s="61">
        <f t="shared" si="384"/>
        <v>122.798739731803</v>
      </c>
    </row>
    <row r="2305" spans="1:63" x14ac:dyDescent="0.35">
      <c r="A2305" t="str">
        <f t="shared" si="380"/>
        <v>8430_Métallurgie et fabrication de produits métalliques à l'exception des machines et des équipements_1</v>
      </c>
      <c r="B2305" t="str">
        <f>INDEX(PDC!$F$1:$G$40,MATCH('RP2016'!C2305,PDC!F:F,0),MATCH(PDC!$G$1,PDC!$F$1:$G$1,0))</f>
        <v>Métallurgie et fabrication de produits métalliques à l'exception des machines et des équipements</v>
      </c>
      <c r="C2305" t="s">
        <v>208</v>
      </c>
      <c r="D2305" t="s">
        <v>179</v>
      </c>
      <c r="E2305" t="s">
        <v>199</v>
      </c>
      <c r="F2305" s="58">
        <v>936.11780636471701</v>
      </c>
      <c r="G2305">
        <f t="shared" si="387"/>
        <v>936.11780636471701</v>
      </c>
      <c r="AC2305" t="str">
        <f t="shared" si="381"/>
        <v>8412_Cadres de la fonction publique_1+2</v>
      </c>
      <c r="AD2305" t="str">
        <f>INDEX(PDC!$I$1:$L$33,MATCH('RP2016'!AF2305,PDC!I:I,0),MATCH(PDC!$K$1,PDC!$I$1:$L$1,0))</f>
        <v>Cadres de la fonction publique</v>
      </c>
      <c r="AE2305" s="77" t="s">
        <v>238</v>
      </c>
      <c r="AF2305" t="s">
        <v>274</v>
      </c>
      <c r="AG2305" t="s">
        <v>141</v>
      </c>
      <c r="AH2305" s="58">
        <v>91.816423491795703</v>
      </c>
      <c r="AI2305">
        <f t="shared" si="382"/>
        <v>91.816423491795703</v>
      </c>
      <c r="BE2305" t="str">
        <f t="shared" si="383"/>
        <v>8407_MN_TP1_SEXE2</v>
      </c>
      <c r="BF2305">
        <v>2</v>
      </c>
      <c r="BG2305" t="s">
        <v>199</v>
      </c>
      <c r="BH2305" t="s">
        <v>320</v>
      </c>
      <c r="BI2305" t="s">
        <v>131</v>
      </c>
      <c r="BJ2305" s="61">
        <v>3158.6367558786801</v>
      </c>
      <c r="BK2305" s="61">
        <f t="shared" si="384"/>
        <v>3158.6367558786801</v>
      </c>
    </row>
    <row r="2306" spans="1:63" x14ac:dyDescent="0.35">
      <c r="A2306" t="str">
        <f t="shared" si="380"/>
        <v>8430_Métallurgie et fabrication de produits métalliques à l'exception des machines et des équipements_2</v>
      </c>
      <c r="B2306" t="str">
        <f>INDEX(PDC!$F$1:$G$40,MATCH('RP2016'!C2306,PDC!F:F,0),MATCH(PDC!$G$1,PDC!$F$1:$G$1,0))</f>
        <v>Métallurgie et fabrication de produits métalliques à l'exception des machines et des équipements</v>
      </c>
      <c r="C2306" t="s">
        <v>208</v>
      </c>
      <c r="D2306" t="s">
        <v>179</v>
      </c>
      <c r="E2306" t="s">
        <v>200</v>
      </c>
      <c r="F2306" s="58">
        <v>168.789931971626</v>
      </c>
      <c r="G2306">
        <f t="shared" si="387"/>
        <v>168.789931971626</v>
      </c>
      <c r="AC2306" t="str">
        <f t="shared" si="381"/>
        <v>8412_Professeurs, professions scientifiques_1+2</v>
      </c>
      <c r="AD2306" t="str">
        <f>INDEX(PDC!$I$1:$L$33,MATCH('RP2016'!AF2306,PDC!I:I,0),MATCH(PDC!$K$1,PDC!$I$1:$L$1,0))</f>
        <v>Professeurs, professions scientifiques</v>
      </c>
      <c r="AE2306" s="77" t="s">
        <v>238</v>
      </c>
      <c r="AF2306" t="s">
        <v>275</v>
      </c>
      <c r="AG2306" t="s">
        <v>141</v>
      </c>
      <c r="AH2306" s="58">
        <v>196.65203984587899</v>
      </c>
      <c r="AI2306">
        <f t="shared" si="382"/>
        <v>196.65203984587899</v>
      </c>
      <c r="BE2306" t="str">
        <f t="shared" si="383"/>
        <v>8407_MN_TP2_SEXE2</v>
      </c>
      <c r="BF2306">
        <v>2</v>
      </c>
      <c r="BG2306" t="s">
        <v>200</v>
      </c>
      <c r="BH2306" t="s">
        <v>320</v>
      </c>
      <c r="BI2306" t="s">
        <v>131</v>
      </c>
      <c r="BJ2306" s="61">
        <v>1439.64540946377</v>
      </c>
      <c r="BK2306" s="61">
        <f t="shared" si="384"/>
        <v>1439.64540946377</v>
      </c>
    </row>
    <row r="2307" spans="1:63" x14ac:dyDescent="0.35">
      <c r="A2307" t="str">
        <f t="shared" si="380"/>
        <v>8430_Fabrication de produits informatiques, électroniques et optiques_1</v>
      </c>
      <c r="B2307" t="str">
        <f>INDEX(PDC!$F$1:$G$40,MATCH('RP2016'!C2307,PDC!F:F,0),MATCH(PDC!$G$1,PDC!$F$1:$G$1,0))</f>
        <v>Fabrication de produits informatiques, électroniques et optiques</v>
      </c>
      <c r="C2307" t="s">
        <v>209</v>
      </c>
      <c r="D2307" t="s">
        <v>179</v>
      </c>
      <c r="E2307" t="s">
        <v>199</v>
      </c>
      <c r="F2307" s="58">
        <v>5.3778672021646097</v>
      </c>
      <c r="G2307">
        <f t="shared" si="387"/>
        <v>5.3778672021646097</v>
      </c>
      <c r="AC2307" t="str">
        <f t="shared" si="381"/>
        <v>8412_Professions de l'information, des arts et des spectacles_1+2</v>
      </c>
      <c r="AD2307" t="str">
        <f>INDEX(PDC!$I$1:$L$33,MATCH('RP2016'!AF2307,PDC!I:I,0),MATCH(PDC!$K$1,PDC!$I$1:$L$1,0))</f>
        <v>Professions de l'information, des arts et des spectacles</v>
      </c>
      <c r="AE2307" s="77" t="s">
        <v>238</v>
      </c>
      <c r="AF2307" t="s">
        <v>276</v>
      </c>
      <c r="AG2307" t="s">
        <v>141</v>
      </c>
      <c r="AH2307" s="58">
        <v>92.352629315319007</v>
      </c>
      <c r="AI2307">
        <f t="shared" si="382"/>
        <v>92.352629315319007</v>
      </c>
      <c r="BE2307" t="str">
        <f t="shared" si="383"/>
        <v>8407_OQ_TP1_SEXE2</v>
      </c>
      <c r="BF2307">
        <v>2</v>
      </c>
      <c r="BG2307" t="s">
        <v>199</v>
      </c>
      <c r="BH2307" t="s">
        <v>321</v>
      </c>
      <c r="BI2307" t="s">
        <v>131</v>
      </c>
      <c r="BJ2307" s="61">
        <v>6347.8913946732901</v>
      </c>
      <c r="BK2307" s="61">
        <f t="shared" si="384"/>
        <v>6347.8913946732901</v>
      </c>
    </row>
    <row r="2308" spans="1:63" x14ac:dyDescent="0.35">
      <c r="A2308" t="str">
        <f t="shared" ref="A2308:A2371" si="388">D2308&amp;"_"&amp;B2308&amp;"_"&amp;E2308</f>
        <v>8430_Fabrication d'équipements électriques_1</v>
      </c>
      <c r="B2308" t="str">
        <f>INDEX(PDC!$F$1:$G$40,MATCH('RP2016'!C2308,PDC!F:F,0),MATCH(PDC!$G$1,PDC!$F$1:$G$1,0))</f>
        <v>Fabrication d'équipements électriques</v>
      </c>
      <c r="C2308" t="s">
        <v>210</v>
      </c>
      <c r="D2308" t="s">
        <v>179</v>
      </c>
      <c r="E2308" t="s">
        <v>199</v>
      </c>
      <c r="F2308" s="58">
        <v>6.3340365756377697</v>
      </c>
      <c r="G2308">
        <f t="shared" si="387"/>
        <v>6.3340365756377697</v>
      </c>
      <c r="AC2308" t="str">
        <f t="shared" si="381"/>
        <v>8412_Cadres administratifs et commerciaux d'entreprise_1+2</v>
      </c>
      <c r="AD2308" t="str">
        <f>INDEX(PDC!$I$1:$L$33,MATCH('RP2016'!AF2308,PDC!I:I,0),MATCH(PDC!$K$1,PDC!$I$1:$L$1,0))</f>
        <v>Cadres administratifs et commerciaux d'entreprise</v>
      </c>
      <c r="AE2308" s="77" t="s">
        <v>238</v>
      </c>
      <c r="AF2308" t="s">
        <v>277</v>
      </c>
      <c r="AG2308" t="s">
        <v>141</v>
      </c>
      <c r="AH2308" s="58">
        <v>496.13687141088798</v>
      </c>
      <c r="AI2308">
        <f t="shared" si="382"/>
        <v>496.13687141088798</v>
      </c>
      <c r="BE2308" t="str">
        <f t="shared" si="383"/>
        <v>8407_OQ_TP2_SEXE2</v>
      </c>
      <c r="BF2308">
        <v>2</v>
      </c>
      <c r="BG2308" t="s">
        <v>200</v>
      </c>
      <c r="BH2308" t="s">
        <v>321</v>
      </c>
      <c r="BI2308" t="s">
        <v>131</v>
      </c>
      <c r="BJ2308" s="61">
        <v>4289.5092612612198</v>
      </c>
      <c r="BK2308" s="61">
        <f t="shared" si="384"/>
        <v>4289.5092612612198</v>
      </c>
    </row>
    <row r="2309" spans="1:63" x14ac:dyDescent="0.35">
      <c r="A2309" t="str">
        <f t="shared" si="388"/>
        <v>8430_Fabrication d'équipements électriques_2</v>
      </c>
      <c r="B2309" t="str">
        <f>INDEX(PDC!$F$1:$G$40,MATCH('RP2016'!C2309,PDC!F:F,0),MATCH(PDC!$G$1,PDC!$F$1:$G$1,0))</f>
        <v>Fabrication d'équipements électriques</v>
      </c>
      <c r="C2309" t="s">
        <v>210</v>
      </c>
      <c r="D2309" t="s">
        <v>179</v>
      </c>
      <c r="E2309" t="s">
        <v>200</v>
      </c>
      <c r="F2309" s="58">
        <v>20.463881157195999</v>
      </c>
      <c r="G2309">
        <f t="shared" si="387"/>
        <v>20.463881157195999</v>
      </c>
      <c r="AC2309" t="str">
        <f t="shared" ref="AC2309:AC2372" si="389">AG2309&amp;"_"&amp;AD2309&amp;"_"&amp;AE2309</f>
        <v>8412_Ingénieurs et cadres techniques d'entreprise_1+2</v>
      </c>
      <c r="AD2309" t="str">
        <f>INDEX(PDC!$I$1:$L$33,MATCH('RP2016'!AF2309,PDC!I:I,0),MATCH(PDC!$K$1,PDC!$I$1:$L$1,0))</f>
        <v>Ingénieurs et cadres techniques d'entreprise</v>
      </c>
      <c r="AE2309" s="77" t="s">
        <v>238</v>
      </c>
      <c r="AF2309" t="s">
        <v>101</v>
      </c>
      <c r="AG2309" t="s">
        <v>141</v>
      </c>
      <c r="AH2309" s="58">
        <v>655.68898236528696</v>
      </c>
      <c r="AI2309">
        <f t="shared" ref="AI2309:AI2372" si="390">IF(AH2309&lt;5,"(s)",AH2309)</f>
        <v>655.68898236528696</v>
      </c>
      <c r="BE2309" t="str">
        <f t="shared" ref="BE2309:BE2372" si="391">BI2309&amp;"_"&amp;BH2309&amp;"_TP"&amp;BG2309&amp;"_SEXE"&amp;BF2309</f>
        <v>8407_RU_TP1_SEXE2</v>
      </c>
      <c r="BF2309">
        <v>2</v>
      </c>
      <c r="BG2309" t="s">
        <v>199</v>
      </c>
      <c r="BH2309" t="s">
        <v>322</v>
      </c>
      <c r="BI2309" t="s">
        <v>131</v>
      </c>
      <c r="BJ2309" s="61">
        <v>1492.0886459314299</v>
      </c>
      <c r="BK2309" s="61">
        <f t="shared" ref="BK2309:BK2372" si="392">IF(BJ2309&lt;5,"(s)",BJ2309)</f>
        <v>1492.0886459314299</v>
      </c>
    </row>
    <row r="2310" spans="1:63" x14ac:dyDescent="0.35">
      <c r="A2310" t="str">
        <f t="shared" si="388"/>
        <v>8430_Fabrication de machines et équipements n.c.a._1</v>
      </c>
      <c r="B2310" t="str">
        <f>INDEX(PDC!$F$1:$G$40,MATCH('RP2016'!C2310,PDC!F:F,0),MATCH(PDC!$G$1,PDC!$F$1:$G$1,0))</f>
        <v>Fabrication de machines et équipements n.c.a.</v>
      </c>
      <c r="C2310" t="s">
        <v>211</v>
      </c>
      <c r="D2310" t="s">
        <v>179</v>
      </c>
      <c r="E2310" t="s">
        <v>199</v>
      </c>
      <c r="F2310" s="58">
        <v>95.758858210988194</v>
      </c>
      <c r="G2310">
        <f t="shared" si="387"/>
        <v>95.758858210988194</v>
      </c>
      <c r="AC2310" t="str">
        <f t="shared" si="389"/>
        <v>8412_Professeurs des écoles, instituteurs et assimilés_1+2</v>
      </c>
      <c r="AD2310" t="str">
        <f>INDEX(PDC!$I$1:$L$33,MATCH('RP2016'!AF2310,PDC!I:I,0),MATCH(PDC!$K$1,PDC!$I$1:$L$1,0))</f>
        <v>Professeurs des écoles, instituteurs et assimilés</v>
      </c>
      <c r="AE2310" s="77" t="s">
        <v>238</v>
      </c>
      <c r="AF2310" t="s">
        <v>103</v>
      </c>
      <c r="AG2310" t="s">
        <v>141</v>
      </c>
      <c r="AH2310" s="58">
        <v>440.00137135027302</v>
      </c>
      <c r="AI2310">
        <f t="shared" si="390"/>
        <v>440.00137135027302</v>
      </c>
      <c r="BE2310" t="str">
        <f t="shared" si="391"/>
        <v>8407_RU_TP2_SEXE2</v>
      </c>
      <c r="BF2310">
        <v>2</v>
      </c>
      <c r="BG2310" t="s">
        <v>200</v>
      </c>
      <c r="BH2310" t="s">
        <v>322</v>
      </c>
      <c r="BI2310" t="s">
        <v>131</v>
      </c>
      <c r="BJ2310" s="61">
        <v>1259.3473339987199</v>
      </c>
      <c r="BK2310" s="61">
        <f t="shared" si="392"/>
        <v>1259.3473339987199</v>
      </c>
    </row>
    <row r="2311" spans="1:63" x14ac:dyDescent="0.35">
      <c r="A2311" t="str">
        <f t="shared" si="388"/>
        <v>8430_Fabrication de machines et équipements n.c.a._2</v>
      </c>
      <c r="B2311" t="str">
        <f>INDEX(PDC!$F$1:$G$40,MATCH('RP2016'!C2311,PDC!F:F,0),MATCH(PDC!$G$1,PDC!$F$1:$G$1,0))</f>
        <v>Fabrication de machines et équipements n.c.a.</v>
      </c>
      <c r="C2311" t="s">
        <v>211</v>
      </c>
      <c r="D2311" t="s">
        <v>179</v>
      </c>
      <c r="E2311" t="s">
        <v>200</v>
      </c>
      <c r="F2311" s="58">
        <v>6.0205220407876503</v>
      </c>
      <c r="G2311">
        <f t="shared" si="387"/>
        <v>6.0205220407876503</v>
      </c>
      <c r="AC2311" t="str">
        <f t="shared" si="389"/>
        <v>8412_Professions intermédiaires de la santé et du travail social_1+2</v>
      </c>
      <c r="AD2311" t="str">
        <f>INDEX(PDC!$I$1:$L$33,MATCH('RP2016'!AF2311,PDC!I:I,0),MATCH(PDC!$K$1,PDC!$I$1:$L$1,0))</f>
        <v>Professions intermédiaires de la santé et du travail social</v>
      </c>
      <c r="AE2311" s="77" t="s">
        <v>238</v>
      </c>
      <c r="AF2311" t="s">
        <v>105</v>
      </c>
      <c r="AG2311" t="s">
        <v>141</v>
      </c>
      <c r="AH2311" s="58">
        <v>886.12865968757797</v>
      </c>
      <c r="AI2311">
        <f t="shared" si="390"/>
        <v>886.12865968757797</v>
      </c>
      <c r="BE2311" t="str">
        <f t="shared" si="391"/>
        <v>8408_AZ_TP1_SEXE2</v>
      </c>
      <c r="BF2311">
        <v>2</v>
      </c>
      <c r="BG2311" t="s">
        <v>199</v>
      </c>
      <c r="BH2311" t="s">
        <v>198</v>
      </c>
      <c r="BI2311" t="s">
        <v>133</v>
      </c>
      <c r="BJ2311" s="61">
        <v>406.22908827192799</v>
      </c>
      <c r="BK2311" s="61">
        <f t="shared" si="392"/>
        <v>406.22908827192799</v>
      </c>
    </row>
    <row r="2312" spans="1:63" x14ac:dyDescent="0.35">
      <c r="A2312" t="str">
        <f t="shared" si="388"/>
        <v>8430_Fabrication de matériels de transport_1</v>
      </c>
      <c r="B2312" t="str">
        <f>INDEX(PDC!$F$1:$G$40,MATCH('RP2016'!C2312,PDC!F:F,0),MATCH(PDC!$G$1,PDC!$F$1:$G$1,0))</f>
        <v>Fabrication de matériels de transport</v>
      </c>
      <c r="C2312" t="s">
        <v>212</v>
      </c>
      <c r="D2312" t="s">
        <v>179</v>
      </c>
      <c r="E2312" t="s">
        <v>199</v>
      </c>
      <c r="F2312" s="58">
        <v>8.5456621767821996</v>
      </c>
      <c r="G2312">
        <f t="shared" si="387"/>
        <v>8.5456621767821996</v>
      </c>
      <c r="AC2312" t="str">
        <f t="shared" si="389"/>
        <v>8412_Clergé, religieux_1+2</v>
      </c>
      <c r="AD2312" t="str">
        <f>INDEX(PDC!$I$1:$L$33,MATCH('RP2016'!AF2312,PDC!I:I,0),MATCH(PDC!$K$1,PDC!$I$1:$L$1,0))</f>
        <v>Clergé, religieux</v>
      </c>
      <c r="AE2312" s="77" t="s">
        <v>238</v>
      </c>
      <c r="AF2312" t="s">
        <v>292</v>
      </c>
      <c r="AG2312" t="s">
        <v>141</v>
      </c>
      <c r="AH2312" s="58">
        <v>20.0369360231964</v>
      </c>
      <c r="AI2312">
        <f t="shared" si="390"/>
        <v>20.0369360231964</v>
      </c>
      <c r="BE2312" t="str">
        <f t="shared" si="391"/>
        <v>8408_AZ_TP2_SEXE2</v>
      </c>
      <c r="BF2312">
        <v>2</v>
      </c>
      <c r="BG2312" t="s">
        <v>200</v>
      </c>
      <c r="BH2312" t="s">
        <v>198</v>
      </c>
      <c r="BI2312" t="s">
        <v>133</v>
      </c>
      <c r="BJ2312" s="61">
        <v>136.798192444497</v>
      </c>
      <c r="BK2312" s="61">
        <f t="shared" si="392"/>
        <v>136.798192444497</v>
      </c>
    </row>
    <row r="2313" spans="1:63" x14ac:dyDescent="0.35">
      <c r="A2313" t="str">
        <f t="shared" si="388"/>
        <v>8430_Autres industries manufacturières ; réparation et installation de machines et d'équipements_1</v>
      </c>
      <c r="B2313" t="str">
        <f>INDEX(PDC!$F$1:$G$40,MATCH('RP2016'!C2313,PDC!F:F,0),MATCH(PDC!$G$1,PDC!$F$1:$G$1,0))</f>
        <v>Autres industries manufacturières ; réparation et installation de machines et d'équipements</v>
      </c>
      <c r="C2313" t="s">
        <v>213</v>
      </c>
      <c r="D2313" t="s">
        <v>179</v>
      </c>
      <c r="E2313" t="s">
        <v>199</v>
      </c>
      <c r="F2313" s="58">
        <v>280.21059364091002</v>
      </c>
      <c r="G2313">
        <f t="shared" si="387"/>
        <v>280.21059364091002</v>
      </c>
      <c r="AC2313" t="str">
        <f t="shared" si="389"/>
        <v>8412_Professions intermédiaires administratives de la Fonction Publique_1+2</v>
      </c>
      <c r="AD2313" t="str">
        <f>INDEX(PDC!$I$1:$L$33,MATCH('RP2016'!AF2313,PDC!I:I,0),MATCH(PDC!$K$1,PDC!$I$1:$L$1,0))</f>
        <v>Professions intermédiaires administratives de la Fonction Publique</v>
      </c>
      <c r="AE2313" s="77" t="s">
        <v>238</v>
      </c>
      <c r="AF2313" t="s">
        <v>278</v>
      </c>
      <c r="AG2313" t="s">
        <v>141</v>
      </c>
      <c r="AH2313" s="58">
        <v>109.64582954036</v>
      </c>
      <c r="AI2313">
        <f t="shared" si="390"/>
        <v>109.64582954036</v>
      </c>
      <c r="BE2313" t="str">
        <f t="shared" si="391"/>
        <v>8408_C1_TP1_SEXE2</v>
      </c>
      <c r="BF2313">
        <v>2</v>
      </c>
      <c r="BG2313" t="s">
        <v>199</v>
      </c>
      <c r="BH2313" t="s">
        <v>314</v>
      </c>
      <c r="BI2313" t="s">
        <v>133</v>
      </c>
      <c r="BJ2313" s="61">
        <v>1231.15666613387</v>
      </c>
      <c r="BK2313" s="61">
        <f t="shared" si="392"/>
        <v>1231.15666613387</v>
      </c>
    </row>
    <row r="2314" spans="1:63" x14ac:dyDescent="0.35">
      <c r="A2314" t="str">
        <f t="shared" si="388"/>
        <v>8430_Autres industries manufacturières ; réparation et installation de machines et d'équipements_2</v>
      </c>
      <c r="B2314" t="str">
        <f>INDEX(PDC!$F$1:$G$40,MATCH('RP2016'!C2314,PDC!F:F,0),MATCH(PDC!$G$1,PDC!$F$1:$G$1,0))</f>
        <v>Autres industries manufacturières ; réparation et installation de machines et d'équipements</v>
      </c>
      <c r="C2314" t="s">
        <v>213</v>
      </c>
      <c r="D2314" t="s">
        <v>179</v>
      </c>
      <c r="E2314" t="s">
        <v>200</v>
      </c>
      <c r="F2314" s="58">
        <v>90.320917187955104</v>
      </c>
      <c r="G2314">
        <f t="shared" si="387"/>
        <v>90.320917187955104</v>
      </c>
      <c r="AC2314" t="str">
        <f t="shared" si="389"/>
        <v>8412_Professions intermédiaires administratives et commerciales des entreprises_1+2</v>
      </c>
      <c r="AD2314" t="str">
        <f>INDEX(PDC!$I$1:$L$33,MATCH('RP2016'!AF2314,PDC!I:I,0),MATCH(PDC!$K$1,PDC!$I$1:$L$1,0))</f>
        <v>Professions intermédiaires administratives et commerciales des entreprises</v>
      </c>
      <c r="AE2314" s="77" t="s">
        <v>238</v>
      </c>
      <c r="AF2314" t="s">
        <v>279</v>
      </c>
      <c r="AG2314" t="s">
        <v>141</v>
      </c>
      <c r="AH2314" s="58">
        <v>1602.34862348149</v>
      </c>
      <c r="AI2314">
        <f t="shared" si="390"/>
        <v>1602.34862348149</v>
      </c>
      <c r="BE2314" t="str">
        <f t="shared" si="391"/>
        <v>8408_C1_TP2_SEXE2</v>
      </c>
      <c r="BF2314">
        <v>2</v>
      </c>
      <c r="BG2314" t="s">
        <v>200</v>
      </c>
      <c r="BH2314" t="s">
        <v>314</v>
      </c>
      <c r="BI2314" t="s">
        <v>133</v>
      </c>
      <c r="BJ2314" s="61">
        <v>312.52520657874402</v>
      </c>
      <c r="BK2314" s="61">
        <f t="shared" si="392"/>
        <v>312.52520657874402</v>
      </c>
    </row>
    <row r="2315" spans="1:63" x14ac:dyDescent="0.35">
      <c r="A2315" t="str">
        <f t="shared" si="388"/>
        <v>8430_Production et distribution d'électricité, de gaz, de vapeur et d'air conditionné_1</v>
      </c>
      <c r="B2315" t="str">
        <f>INDEX(PDC!$F$1:$G$40,MATCH('RP2016'!C2315,PDC!F:F,0),MATCH(PDC!$G$1,PDC!$F$1:$G$1,0))</f>
        <v>Production et distribution d'électricité, de gaz, de vapeur et d'air conditionné</v>
      </c>
      <c r="C2315" t="s">
        <v>214</v>
      </c>
      <c r="D2315" t="s">
        <v>179</v>
      </c>
      <c r="E2315" t="s">
        <v>199</v>
      </c>
      <c r="F2315" s="58">
        <v>9.9619794855595192</v>
      </c>
      <c r="G2315">
        <f t="shared" si="387"/>
        <v>9.9619794855595192</v>
      </c>
      <c r="AC2315" t="str">
        <f t="shared" si="389"/>
        <v>8412_Techniciens_1+2</v>
      </c>
      <c r="AD2315" t="str">
        <f>INDEX(PDC!$I$1:$L$33,MATCH('RP2016'!AF2315,PDC!I:I,0),MATCH(PDC!$K$1,PDC!$I$1:$L$1,0))</f>
        <v>Techniciens</v>
      </c>
      <c r="AE2315" s="77" t="s">
        <v>238</v>
      </c>
      <c r="AF2315" t="s">
        <v>280</v>
      </c>
      <c r="AG2315" t="s">
        <v>141</v>
      </c>
      <c r="AH2315" s="58">
        <v>905.18153960362997</v>
      </c>
      <c r="AI2315">
        <f t="shared" si="390"/>
        <v>905.18153960362997</v>
      </c>
      <c r="BE2315" t="str">
        <f t="shared" si="391"/>
        <v>8408_C3_TP1_SEXE2</v>
      </c>
      <c r="BF2315">
        <v>2</v>
      </c>
      <c r="BG2315" t="s">
        <v>199</v>
      </c>
      <c r="BH2315" t="s">
        <v>315</v>
      </c>
      <c r="BI2315" t="s">
        <v>133</v>
      </c>
      <c r="BJ2315" s="61">
        <v>470.33043972338203</v>
      </c>
      <c r="BK2315" s="61">
        <f t="shared" si="392"/>
        <v>470.33043972338203</v>
      </c>
    </row>
    <row r="2316" spans="1:63" x14ac:dyDescent="0.35">
      <c r="A2316" t="str">
        <f t="shared" si="388"/>
        <v>8430_Production et distribution d'eau ; assainissement, gestion des déchets et dépollution_1</v>
      </c>
      <c r="B2316" t="str">
        <f>INDEX(PDC!$F$1:$G$40,MATCH('RP2016'!C2316,PDC!F:F,0),MATCH(PDC!$G$1,PDC!$F$1:$G$1,0))</f>
        <v>Production et distribution d'eau ; assainissement, gestion des déchets et dépollution</v>
      </c>
      <c r="C2316" t="s">
        <v>215</v>
      </c>
      <c r="D2316" t="s">
        <v>179</v>
      </c>
      <c r="E2316" t="s">
        <v>199</v>
      </c>
      <c r="F2316" s="58">
        <v>75.081796636848196</v>
      </c>
      <c r="G2316" t="s">
        <v>242</v>
      </c>
      <c r="AC2316" t="str">
        <f t="shared" si="389"/>
        <v>8412_Contremaîtres, agents de maîtrise_1+2</v>
      </c>
      <c r="AD2316" t="str">
        <f>INDEX(PDC!$I$1:$L$33,MATCH('RP2016'!AF2316,PDC!I:I,0),MATCH(PDC!$K$1,PDC!$I$1:$L$1,0))</f>
        <v>Contremaîtres, agents de maîtrise</v>
      </c>
      <c r="AE2316" s="77" t="s">
        <v>238</v>
      </c>
      <c r="AF2316" t="s">
        <v>281</v>
      </c>
      <c r="AG2316" t="s">
        <v>141</v>
      </c>
      <c r="AH2316" s="58">
        <v>590.02864733704996</v>
      </c>
      <c r="AI2316">
        <f t="shared" si="390"/>
        <v>590.02864733704996</v>
      </c>
      <c r="BE2316" t="str">
        <f t="shared" si="391"/>
        <v>8408_C3_TP2_SEXE2</v>
      </c>
      <c r="BF2316">
        <v>2</v>
      </c>
      <c r="BG2316" t="s">
        <v>200</v>
      </c>
      <c r="BH2316" t="s">
        <v>315</v>
      </c>
      <c r="BI2316" t="s">
        <v>133</v>
      </c>
      <c r="BJ2316" s="61">
        <v>35.371331783347799</v>
      </c>
      <c r="BK2316" s="61">
        <f t="shared" si="392"/>
        <v>35.371331783347799</v>
      </c>
    </row>
    <row r="2317" spans="1:63" x14ac:dyDescent="0.35">
      <c r="A2317" t="str">
        <f t="shared" si="388"/>
        <v>8430_Production et distribution d'eau ; assainissement, gestion des déchets et dépollution_2</v>
      </c>
      <c r="B2317" t="str">
        <f>INDEX(PDC!$F$1:$G$40,MATCH('RP2016'!C2317,PDC!F:F,0),MATCH(PDC!$G$1,PDC!$F$1:$G$1,0))</f>
        <v>Production et distribution d'eau ; assainissement, gestion des déchets et dépollution</v>
      </c>
      <c r="C2317" t="s">
        <v>215</v>
      </c>
      <c r="D2317" t="s">
        <v>179</v>
      </c>
      <c r="E2317" t="s">
        <v>200</v>
      </c>
      <c r="F2317" s="58">
        <v>2.9777023327230001</v>
      </c>
      <c r="G2317" s="58" t="s">
        <v>242</v>
      </c>
      <c r="H2317" s="58"/>
      <c r="I2317" s="58"/>
      <c r="J2317" s="58"/>
      <c r="AC2317" t="str">
        <f t="shared" si="389"/>
        <v>8412_Employés civils et agents de service de la Fonction Publique_1+2</v>
      </c>
      <c r="AD2317" t="str">
        <f>INDEX(PDC!$I$1:$L$33,MATCH('RP2016'!AF2317,PDC!I:I,0),MATCH(PDC!$K$1,PDC!$I$1:$L$1,0))</f>
        <v>Employés civils et agents de service de la Fonction Publique</v>
      </c>
      <c r="AE2317" s="77" t="s">
        <v>238</v>
      </c>
      <c r="AF2317" t="s">
        <v>282</v>
      </c>
      <c r="AG2317" t="s">
        <v>141</v>
      </c>
      <c r="AH2317" s="58">
        <v>1670.67815617461</v>
      </c>
      <c r="AI2317">
        <f t="shared" si="390"/>
        <v>1670.67815617461</v>
      </c>
      <c r="BE2317" t="str">
        <f t="shared" si="391"/>
        <v>8408_C4_TP1_SEXE2</v>
      </c>
      <c r="BF2317">
        <v>2</v>
      </c>
      <c r="BG2317" t="s">
        <v>199</v>
      </c>
      <c r="BH2317" t="s">
        <v>316</v>
      </c>
      <c r="BI2317" t="s">
        <v>133</v>
      </c>
      <c r="BJ2317" s="61">
        <v>58.583795787349601</v>
      </c>
      <c r="BK2317" s="61">
        <f t="shared" si="392"/>
        <v>58.583795787349601</v>
      </c>
    </row>
    <row r="2318" spans="1:63" x14ac:dyDescent="0.35">
      <c r="A2318" t="str">
        <f t="shared" si="388"/>
        <v>8430_Construction _1</v>
      </c>
      <c r="B2318" t="str">
        <f>INDEX(PDC!$F$1:$G$40,MATCH('RP2016'!C2318,PDC!F:F,0),MATCH(PDC!$G$1,PDC!$F$1:$G$1,0))</f>
        <v xml:space="preserve">Construction </v>
      </c>
      <c r="C2318" t="s">
        <v>216</v>
      </c>
      <c r="D2318" t="s">
        <v>179</v>
      </c>
      <c r="E2318" t="s">
        <v>199</v>
      </c>
      <c r="F2318" s="58">
        <v>1294.3004543776101</v>
      </c>
      <c r="G2318">
        <f t="shared" ref="G2318:G2327" si="393">F2318</f>
        <v>1294.3004543776101</v>
      </c>
      <c r="AC2318" t="str">
        <f t="shared" si="389"/>
        <v>8412_Policiers et militaires_1+2</v>
      </c>
      <c r="AD2318" t="str">
        <f>INDEX(PDC!$I$1:$L$33,MATCH('RP2016'!AF2318,PDC!I:I,0),MATCH(PDC!$K$1,PDC!$I$1:$L$1,0))</f>
        <v>Policiers et militaires</v>
      </c>
      <c r="AE2318" s="77" t="s">
        <v>238</v>
      </c>
      <c r="AF2318" t="s">
        <v>283</v>
      </c>
      <c r="AG2318" t="s">
        <v>141</v>
      </c>
      <c r="AH2318" s="58">
        <v>128.27340081104001</v>
      </c>
      <c r="AI2318">
        <f t="shared" si="390"/>
        <v>128.27340081104001</v>
      </c>
      <c r="BE2318" t="str">
        <f t="shared" si="391"/>
        <v>8408_C4_TP2_SEXE2</v>
      </c>
      <c r="BF2318">
        <v>2</v>
      </c>
      <c r="BG2318" t="s">
        <v>200</v>
      </c>
      <c r="BH2318" t="s">
        <v>316</v>
      </c>
      <c r="BI2318" t="s">
        <v>133</v>
      </c>
      <c r="BJ2318" s="61">
        <v>8.4901104150322997</v>
      </c>
      <c r="BK2318" s="61">
        <f t="shared" si="392"/>
        <v>8.4901104150322997</v>
      </c>
    </row>
    <row r="2319" spans="1:63" x14ac:dyDescent="0.35">
      <c r="A2319" t="str">
        <f t="shared" si="388"/>
        <v>8430_Construction _2</v>
      </c>
      <c r="B2319" t="str">
        <f>INDEX(PDC!$F$1:$G$40,MATCH('RP2016'!C2319,PDC!F:F,0),MATCH(PDC!$G$1,PDC!$F$1:$G$1,0))</f>
        <v xml:space="preserve">Construction </v>
      </c>
      <c r="C2319" t="s">
        <v>216</v>
      </c>
      <c r="D2319" t="s">
        <v>179</v>
      </c>
      <c r="E2319" t="s">
        <v>200</v>
      </c>
      <c r="F2319" s="58">
        <v>150.129247981433</v>
      </c>
      <c r="G2319">
        <f t="shared" si="393"/>
        <v>150.129247981433</v>
      </c>
      <c r="AC2319" t="str">
        <f t="shared" si="389"/>
        <v>8412_Employés administratifs d'entreprise_1+2</v>
      </c>
      <c r="AD2319" t="str">
        <f>INDEX(PDC!$I$1:$L$33,MATCH('RP2016'!AF2319,PDC!I:I,0),MATCH(PDC!$K$1,PDC!$I$1:$L$1,0))</f>
        <v>Employés administratifs d'entreprise</v>
      </c>
      <c r="AE2319" s="77" t="s">
        <v>238</v>
      </c>
      <c r="AF2319" t="s">
        <v>284</v>
      </c>
      <c r="AG2319" t="s">
        <v>141</v>
      </c>
      <c r="AH2319" s="58">
        <v>1415.16737102203</v>
      </c>
      <c r="AI2319">
        <f t="shared" si="390"/>
        <v>1415.16737102203</v>
      </c>
      <c r="BE2319" t="str">
        <f t="shared" si="391"/>
        <v>8408_C5_TP1_SEXE2</v>
      </c>
      <c r="BF2319">
        <v>2</v>
      </c>
      <c r="BG2319" t="s">
        <v>199</v>
      </c>
      <c r="BH2319" t="s">
        <v>317</v>
      </c>
      <c r="BI2319" t="s">
        <v>133</v>
      </c>
      <c r="BJ2319" s="61">
        <v>3716.3474626986399</v>
      </c>
      <c r="BK2319" s="61">
        <f t="shared" si="392"/>
        <v>3716.3474626986399</v>
      </c>
    </row>
    <row r="2320" spans="1:63" x14ac:dyDescent="0.35">
      <c r="A2320" t="str">
        <f t="shared" si="388"/>
        <v>8430_Commerce ; réparation d'automobiles et de motocycles_1</v>
      </c>
      <c r="B2320" t="str">
        <f>INDEX(PDC!$F$1:$G$40,MATCH('RP2016'!C2320,PDC!F:F,0),MATCH(PDC!$G$1,PDC!$F$1:$G$1,0))</f>
        <v>Commerce ; réparation d'automobiles et de motocycles</v>
      </c>
      <c r="C2320" t="s">
        <v>217</v>
      </c>
      <c r="D2320" t="s">
        <v>179</v>
      </c>
      <c r="E2320" t="s">
        <v>199</v>
      </c>
      <c r="F2320" s="58">
        <v>719.71592491520198</v>
      </c>
      <c r="G2320">
        <f t="shared" si="393"/>
        <v>719.71592491520198</v>
      </c>
      <c r="AC2320" t="str">
        <f t="shared" si="389"/>
        <v>8412_Employés de commerce_1+2</v>
      </c>
      <c r="AD2320" t="str">
        <f>INDEX(PDC!$I$1:$L$33,MATCH('RP2016'!AF2320,PDC!I:I,0),MATCH(PDC!$K$1,PDC!$I$1:$L$1,0))</f>
        <v>Employés de commerce</v>
      </c>
      <c r="AE2320" s="77" t="s">
        <v>238</v>
      </c>
      <c r="AF2320" t="s">
        <v>285</v>
      </c>
      <c r="AG2320" t="s">
        <v>141</v>
      </c>
      <c r="AH2320" s="58">
        <v>1203.3497150798801</v>
      </c>
      <c r="AI2320">
        <f t="shared" si="390"/>
        <v>1203.3497150798801</v>
      </c>
      <c r="BE2320" t="str">
        <f t="shared" si="391"/>
        <v>8408_C5_TP2_SEXE2</v>
      </c>
      <c r="BF2320">
        <v>2</v>
      </c>
      <c r="BG2320" t="s">
        <v>200</v>
      </c>
      <c r="BH2320" t="s">
        <v>317</v>
      </c>
      <c r="BI2320" t="s">
        <v>133</v>
      </c>
      <c r="BJ2320" s="61">
        <v>593.70571867890499</v>
      </c>
      <c r="BK2320" s="61">
        <f t="shared" si="392"/>
        <v>593.70571867890499</v>
      </c>
    </row>
    <row r="2321" spans="1:63" x14ac:dyDescent="0.35">
      <c r="A2321" t="str">
        <f t="shared" si="388"/>
        <v>8430_Commerce ; réparation d'automobiles et de motocycles_2</v>
      </c>
      <c r="B2321" t="str">
        <f>INDEX(PDC!$F$1:$G$40,MATCH('RP2016'!C2321,PDC!F:F,0),MATCH(PDC!$G$1,PDC!$F$1:$G$1,0))</f>
        <v>Commerce ; réparation d'automobiles et de motocycles</v>
      </c>
      <c r="C2321" t="s">
        <v>217</v>
      </c>
      <c r="D2321" t="s">
        <v>179</v>
      </c>
      <c r="E2321" t="s">
        <v>200</v>
      </c>
      <c r="F2321" s="58">
        <v>757.44544463075601</v>
      </c>
      <c r="G2321">
        <f t="shared" si="393"/>
        <v>757.44544463075601</v>
      </c>
      <c r="AC2321" t="str">
        <f t="shared" si="389"/>
        <v>8412_Personnels des services directs aux particuliers_1+2</v>
      </c>
      <c r="AD2321" t="str">
        <f>INDEX(PDC!$I$1:$L$33,MATCH('RP2016'!AF2321,PDC!I:I,0),MATCH(PDC!$K$1,PDC!$I$1:$L$1,0))</f>
        <v>Personnels des services directs aux particuliers</v>
      </c>
      <c r="AE2321" s="77" t="s">
        <v>238</v>
      </c>
      <c r="AF2321" t="s">
        <v>286</v>
      </c>
      <c r="AG2321" t="s">
        <v>141</v>
      </c>
      <c r="AH2321" s="58">
        <v>2120.71080849187</v>
      </c>
      <c r="AI2321">
        <f t="shared" si="390"/>
        <v>2120.71080849187</v>
      </c>
      <c r="BE2321" t="str">
        <f t="shared" si="391"/>
        <v>8408_DE_TP1_SEXE2</v>
      </c>
      <c r="BF2321">
        <v>2</v>
      </c>
      <c r="BG2321" t="s">
        <v>199</v>
      </c>
      <c r="BH2321" t="s">
        <v>318</v>
      </c>
      <c r="BI2321" t="s">
        <v>133</v>
      </c>
      <c r="BJ2321" s="61">
        <v>641.165718783942</v>
      </c>
      <c r="BK2321" s="61">
        <f t="shared" si="392"/>
        <v>641.165718783942</v>
      </c>
    </row>
    <row r="2322" spans="1:63" x14ac:dyDescent="0.35">
      <c r="A2322" t="str">
        <f t="shared" si="388"/>
        <v>8430_Transports et entreposage _1</v>
      </c>
      <c r="B2322" t="str">
        <f>INDEX(PDC!$F$1:$G$40,MATCH('RP2016'!C2322,PDC!F:F,0),MATCH(PDC!$G$1,PDC!$F$1:$G$1,0))</f>
        <v xml:space="preserve">Transports et entreposage </v>
      </c>
      <c r="C2322" t="s">
        <v>218</v>
      </c>
      <c r="D2322" t="s">
        <v>179</v>
      </c>
      <c r="E2322" t="s">
        <v>199</v>
      </c>
      <c r="F2322" s="58">
        <v>676.61968028211504</v>
      </c>
      <c r="G2322">
        <f t="shared" si="393"/>
        <v>676.61968028211504</v>
      </c>
      <c r="AC2322" t="str">
        <f t="shared" si="389"/>
        <v>8412_Ouvriers qualifiés de type industriel_1+2</v>
      </c>
      <c r="AD2322" t="str">
        <f>INDEX(PDC!$I$1:$L$33,MATCH('RP2016'!AF2322,PDC!I:I,0),MATCH(PDC!$K$1,PDC!$I$1:$L$1,0))</f>
        <v>Ouvriers qualifiés de type industriel</v>
      </c>
      <c r="AE2322" s="77" t="s">
        <v>238</v>
      </c>
      <c r="AF2322" t="s">
        <v>287</v>
      </c>
      <c r="AG2322" t="s">
        <v>141</v>
      </c>
      <c r="AH2322" s="58">
        <v>1556.73655569938</v>
      </c>
      <c r="AI2322">
        <f t="shared" si="390"/>
        <v>1556.73655569938</v>
      </c>
      <c r="BE2322" t="str">
        <f t="shared" si="391"/>
        <v>8408_DE_TP2_SEXE2</v>
      </c>
      <c r="BF2322">
        <v>2</v>
      </c>
      <c r="BG2322" t="s">
        <v>200</v>
      </c>
      <c r="BH2322" t="s">
        <v>318</v>
      </c>
      <c r="BI2322" t="s">
        <v>133</v>
      </c>
      <c r="BJ2322" s="61">
        <v>82.615943868687907</v>
      </c>
      <c r="BK2322" s="61">
        <f t="shared" si="392"/>
        <v>82.615943868687907</v>
      </c>
    </row>
    <row r="2323" spans="1:63" x14ac:dyDescent="0.35">
      <c r="A2323" t="str">
        <f t="shared" si="388"/>
        <v>8430_Transports et entreposage _2</v>
      </c>
      <c r="B2323" t="str">
        <f>INDEX(PDC!$F$1:$G$40,MATCH('RP2016'!C2323,PDC!F:F,0),MATCH(PDC!$G$1,PDC!$F$1:$G$1,0))</f>
        <v xml:space="preserve">Transports et entreposage </v>
      </c>
      <c r="C2323" t="s">
        <v>218</v>
      </c>
      <c r="D2323" t="s">
        <v>179</v>
      </c>
      <c r="E2323" t="s">
        <v>200</v>
      </c>
      <c r="F2323" s="58">
        <v>230.306669398422</v>
      </c>
      <c r="G2323">
        <f t="shared" si="393"/>
        <v>230.306669398422</v>
      </c>
      <c r="AC2323" t="str">
        <f t="shared" si="389"/>
        <v>8412_Ouvriers qualifiés de type artisanal_1+2</v>
      </c>
      <c r="AD2323" t="str">
        <f>INDEX(PDC!$I$1:$L$33,MATCH('RP2016'!AF2323,PDC!I:I,0),MATCH(PDC!$K$1,PDC!$I$1:$L$1,0))</f>
        <v>Ouvriers qualifiés de type artisanal</v>
      </c>
      <c r="AE2323" s="77" t="s">
        <v>238</v>
      </c>
      <c r="AF2323" t="s">
        <v>107</v>
      </c>
      <c r="AG2323" t="s">
        <v>141</v>
      </c>
      <c r="AH2323" s="58">
        <v>1527.4630514421699</v>
      </c>
      <c r="AI2323">
        <f t="shared" si="390"/>
        <v>1527.4630514421699</v>
      </c>
      <c r="BE2323" t="str">
        <f t="shared" si="391"/>
        <v>8408_FZ_TP1_SEXE2</v>
      </c>
      <c r="BF2323">
        <v>2</v>
      </c>
      <c r="BG2323" t="s">
        <v>199</v>
      </c>
      <c r="BH2323" t="s">
        <v>216</v>
      </c>
      <c r="BI2323" t="s">
        <v>133</v>
      </c>
      <c r="BJ2323" s="61">
        <v>825.12307686685301</v>
      </c>
      <c r="BK2323" s="61">
        <f t="shared" si="392"/>
        <v>825.12307686685301</v>
      </c>
    </row>
    <row r="2324" spans="1:63" x14ac:dyDescent="0.35">
      <c r="A2324" t="str">
        <f t="shared" si="388"/>
        <v>8430_Hébergement et restauration_1</v>
      </c>
      <c r="B2324" t="str">
        <f>INDEX(PDC!$F$1:$G$40,MATCH('RP2016'!C2324,PDC!F:F,0),MATCH(PDC!$G$1,PDC!$F$1:$G$1,0))</f>
        <v>Hébergement et restauration</v>
      </c>
      <c r="C2324" t="s">
        <v>219</v>
      </c>
      <c r="D2324" t="s">
        <v>179</v>
      </c>
      <c r="E2324" t="s">
        <v>199</v>
      </c>
      <c r="F2324" s="58">
        <v>144.01122445876399</v>
      </c>
      <c r="G2324">
        <f t="shared" si="393"/>
        <v>144.01122445876399</v>
      </c>
      <c r="AC2324" t="str">
        <f t="shared" si="389"/>
        <v>8412_Chauffeurs_1+2</v>
      </c>
      <c r="AD2324" t="str">
        <f>INDEX(PDC!$I$1:$L$33,MATCH('RP2016'!AF2324,PDC!I:I,0),MATCH(PDC!$K$1,PDC!$I$1:$L$1,0))</f>
        <v>Chauffeurs</v>
      </c>
      <c r="AE2324" s="77" t="s">
        <v>238</v>
      </c>
      <c r="AF2324" t="s">
        <v>288</v>
      </c>
      <c r="AG2324" t="s">
        <v>141</v>
      </c>
      <c r="AH2324" s="58">
        <v>695.02864392427296</v>
      </c>
      <c r="AI2324">
        <f t="shared" si="390"/>
        <v>695.02864392427296</v>
      </c>
      <c r="BE2324" t="str">
        <f t="shared" si="391"/>
        <v>8408_FZ_TP2_SEXE2</v>
      </c>
      <c r="BF2324">
        <v>2</v>
      </c>
      <c r="BG2324" t="s">
        <v>200</v>
      </c>
      <c r="BH2324" t="s">
        <v>216</v>
      </c>
      <c r="BI2324" t="s">
        <v>133</v>
      </c>
      <c r="BJ2324" s="61">
        <v>297.09291975666099</v>
      </c>
      <c r="BK2324" s="61">
        <f t="shared" si="392"/>
        <v>297.09291975666099</v>
      </c>
    </row>
    <row r="2325" spans="1:63" x14ac:dyDescent="0.35">
      <c r="A2325" t="str">
        <f t="shared" si="388"/>
        <v>8430_Hébergement et restauration_2</v>
      </c>
      <c r="B2325" t="str">
        <f>INDEX(PDC!$F$1:$G$40,MATCH('RP2016'!C2325,PDC!F:F,0),MATCH(PDC!$G$1,PDC!$F$1:$G$1,0))</f>
        <v>Hébergement et restauration</v>
      </c>
      <c r="C2325" t="s">
        <v>219</v>
      </c>
      <c r="D2325" t="s">
        <v>179</v>
      </c>
      <c r="E2325" t="s">
        <v>200</v>
      </c>
      <c r="F2325" s="58">
        <v>162.57010627575801</v>
      </c>
      <c r="G2325">
        <f t="shared" si="393"/>
        <v>162.57010627575801</v>
      </c>
      <c r="AC2325" t="str">
        <f t="shared" si="389"/>
        <v>8412_Ouvriers qualifiés de la manutention, du magasinage et du transport_1+2</v>
      </c>
      <c r="AD2325" t="str">
        <f>INDEX(PDC!$I$1:$L$33,MATCH('RP2016'!AF2325,PDC!I:I,0),MATCH(PDC!$K$1,PDC!$I$1:$L$1,0))</f>
        <v>Ouvriers qualifiés de la manutention, du magasinage et du transport</v>
      </c>
      <c r="AE2325" s="77" t="s">
        <v>238</v>
      </c>
      <c r="AF2325" t="s">
        <v>289</v>
      </c>
      <c r="AG2325" t="s">
        <v>141</v>
      </c>
      <c r="AH2325" s="58">
        <v>411.65523413141602</v>
      </c>
      <c r="AI2325">
        <f t="shared" si="390"/>
        <v>411.65523413141602</v>
      </c>
      <c r="BE2325" t="str">
        <f t="shared" si="391"/>
        <v>8408_GZ_TP1_SEXE2</v>
      </c>
      <c r="BF2325">
        <v>2</v>
      </c>
      <c r="BG2325" t="s">
        <v>199</v>
      </c>
      <c r="BH2325" t="s">
        <v>217</v>
      </c>
      <c r="BI2325" t="s">
        <v>133</v>
      </c>
      <c r="BJ2325" s="61">
        <v>7265.9098620577597</v>
      </c>
      <c r="BK2325" s="61">
        <f t="shared" si="392"/>
        <v>7265.9098620577597</v>
      </c>
    </row>
    <row r="2326" spans="1:63" x14ac:dyDescent="0.35">
      <c r="A2326" t="str">
        <f t="shared" si="388"/>
        <v>8430_Edition, audiovisuel et diffusion_1</v>
      </c>
      <c r="B2326" t="str">
        <f>INDEX(PDC!$F$1:$G$40,MATCH('RP2016'!C2326,PDC!F:F,0),MATCH(PDC!$G$1,PDC!$F$1:$G$1,0))</f>
        <v>Edition, audiovisuel et diffusion</v>
      </c>
      <c r="C2326" t="s">
        <v>220</v>
      </c>
      <c r="D2326" t="s">
        <v>179</v>
      </c>
      <c r="E2326" t="s">
        <v>199</v>
      </c>
      <c r="F2326" s="58">
        <v>12.733874088033801</v>
      </c>
      <c r="G2326">
        <f t="shared" si="393"/>
        <v>12.733874088033801</v>
      </c>
      <c r="AC2326" t="str">
        <f t="shared" si="389"/>
        <v>8412_Ouvriers non qualifiés de type industriel_1+2</v>
      </c>
      <c r="AD2326" t="str">
        <f>INDEX(PDC!$I$1:$L$33,MATCH('RP2016'!AF2326,PDC!I:I,0),MATCH(PDC!$K$1,PDC!$I$1:$L$1,0))</f>
        <v>Ouvriers non qualifiés de type industriel</v>
      </c>
      <c r="AE2326" s="77" t="s">
        <v>238</v>
      </c>
      <c r="AF2326" t="s">
        <v>290</v>
      </c>
      <c r="AG2326" t="s">
        <v>141</v>
      </c>
      <c r="AH2326" s="58">
        <v>1865.6911549976001</v>
      </c>
      <c r="AI2326">
        <f t="shared" si="390"/>
        <v>1865.6911549976001</v>
      </c>
      <c r="BE2326" t="str">
        <f t="shared" si="391"/>
        <v>8408_GZ_TP2_SEXE2</v>
      </c>
      <c r="BF2326">
        <v>2</v>
      </c>
      <c r="BG2326" t="s">
        <v>200</v>
      </c>
      <c r="BH2326" t="s">
        <v>217</v>
      </c>
      <c r="BI2326" t="s">
        <v>133</v>
      </c>
      <c r="BJ2326" s="61">
        <v>3153.9627187209198</v>
      </c>
      <c r="BK2326" s="61">
        <f t="shared" si="392"/>
        <v>3153.9627187209198</v>
      </c>
    </row>
    <row r="2327" spans="1:63" x14ac:dyDescent="0.35">
      <c r="A2327" t="str">
        <f t="shared" si="388"/>
        <v>8430_Edition, audiovisuel et diffusion_2</v>
      </c>
      <c r="B2327" t="str">
        <f>INDEX(PDC!$F$1:$G$40,MATCH('RP2016'!C2327,PDC!F:F,0),MATCH(PDC!$G$1,PDC!$F$1:$G$1,0))</f>
        <v>Edition, audiovisuel et diffusion</v>
      </c>
      <c r="C2327" t="s">
        <v>220</v>
      </c>
      <c r="D2327" t="s">
        <v>179</v>
      </c>
      <c r="E2327" t="s">
        <v>200</v>
      </c>
      <c r="F2327" s="58">
        <v>10.8803434901134</v>
      </c>
      <c r="G2327">
        <f t="shared" si="393"/>
        <v>10.8803434901134</v>
      </c>
      <c r="AC2327" t="str">
        <f t="shared" si="389"/>
        <v>8412_Ouvriers non qualifiés de type artisanal_1+2</v>
      </c>
      <c r="AD2327" t="str">
        <f>INDEX(PDC!$I$1:$L$33,MATCH('RP2016'!AF2327,PDC!I:I,0),MATCH(PDC!$K$1,PDC!$I$1:$L$1,0))</f>
        <v>Ouvriers non qualifiés de type artisanal</v>
      </c>
      <c r="AE2327" s="77" t="s">
        <v>238</v>
      </c>
      <c r="AF2327" t="s">
        <v>291</v>
      </c>
      <c r="AG2327" t="s">
        <v>141</v>
      </c>
      <c r="AH2327" s="58">
        <v>1192.50033226506</v>
      </c>
      <c r="AI2327">
        <f t="shared" si="390"/>
        <v>1192.50033226506</v>
      </c>
      <c r="BE2327" t="str">
        <f t="shared" si="391"/>
        <v>8408_HZ_TP1_SEXE2</v>
      </c>
      <c r="BF2327">
        <v>2</v>
      </c>
      <c r="BG2327" t="s">
        <v>199</v>
      </c>
      <c r="BH2327" t="s">
        <v>218</v>
      </c>
      <c r="BI2327" t="s">
        <v>133</v>
      </c>
      <c r="BJ2327" s="61">
        <v>1932.2146197480899</v>
      </c>
      <c r="BK2327" s="61">
        <f t="shared" si="392"/>
        <v>1932.2146197480899</v>
      </c>
    </row>
    <row r="2328" spans="1:63" x14ac:dyDescent="0.35">
      <c r="A2328" t="str">
        <f t="shared" si="388"/>
        <v>8430_Télécommunications_2</v>
      </c>
      <c r="B2328" t="str">
        <f>INDEX(PDC!$F$1:$G$40,MATCH('RP2016'!C2328,PDC!F:F,0),MATCH(PDC!$G$1,PDC!$F$1:$G$1,0))</f>
        <v>Télécommunications</v>
      </c>
      <c r="C2328" t="s">
        <v>221</v>
      </c>
      <c r="D2328" t="s">
        <v>179</v>
      </c>
      <c r="E2328" t="s">
        <v>200</v>
      </c>
      <c r="F2328" s="58">
        <v>2.90015211490425</v>
      </c>
      <c r="G2328" s="58" t="s">
        <v>242</v>
      </c>
      <c r="H2328" s="58"/>
      <c r="I2328" s="58"/>
      <c r="J2328" s="58"/>
      <c r="AC2328" t="str">
        <f t="shared" si="389"/>
        <v>8412_Ouvriers agricoles_1+2</v>
      </c>
      <c r="AD2328" t="str">
        <f>INDEX(PDC!$I$1:$L$33,MATCH('RP2016'!AF2328,PDC!I:I,0),MATCH(PDC!$K$1,PDC!$I$1:$L$1,0))</f>
        <v>Ouvriers agricoles</v>
      </c>
      <c r="AE2328" s="77" t="s">
        <v>238</v>
      </c>
      <c r="AF2328" t="s">
        <v>109</v>
      </c>
      <c r="AG2328" t="s">
        <v>141</v>
      </c>
      <c r="AH2328" s="58">
        <v>294.360471829669</v>
      </c>
      <c r="AI2328">
        <f t="shared" si="390"/>
        <v>294.360471829669</v>
      </c>
      <c r="BE2328" t="str">
        <f t="shared" si="391"/>
        <v>8408_HZ_TP2_SEXE2</v>
      </c>
      <c r="BF2328">
        <v>2</v>
      </c>
      <c r="BG2328" t="s">
        <v>200</v>
      </c>
      <c r="BH2328" t="s">
        <v>218</v>
      </c>
      <c r="BI2328" t="s">
        <v>133</v>
      </c>
      <c r="BJ2328" s="61">
        <v>489.396040201868</v>
      </c>
      <c r="BK2328" s="61">
        <f t="shared" si="392"/>
        <v>489.396040201868</v>
      </c>
    </row>
    <row r="2329" spans="1:63" x14ac:dyDescent="0.35">
      <c r="A2329" t="str">
        <f t="shared" si="388"/>
        <v>8430_Activités informatiques et services d'information_1</v>
      </c>
      <c r="B2329" t="str">
        <f>INDEX(PDC!$F$1:$G$40,MATCH('RP2016'!C2329,PDC!F:F,0),MATCH(PDC!$G$1,PDC!$F$1:$G$1,0))</f>
        <v>Activités informatiques et services d'information</v>
      </c>
      <c r="C2329" t="s">
        <v>222</v>
      </c>
      <c r="D2329" t="s">
        <v>179</v>
      </c>
      <c r="E2329" t="s">
        <v>199</v>
      </c>
      <c r="F2329" s="58">
        <v>27.9307044081255</v>
      </c>
      <c r="G2329">
        <f t="shared" ref="G2329:G2336" si="394">F2329</f>
        <v>27.9307044081255</v>
      </c>
      <c r="AC2329" t="str">
        <f t="shared" si="389"/>
        <v>8413_Professions libérales*_1+2</v>
      </c>
      <c r="AD2329" t="str">
        <f>INDEX(PDC!$I$1:$L$33,MATCH('RP2016'!AF2329,PDC!I:I,0),MATCH(PDC!$K$1,PDC!$I$1:$L$1,0))</f>
        <v>Professions libérales*</v>
      </c>
      <c r="AE2329" s="77" t="s">
        <v>238</v>
      </c>
      <c r="AF2329" t="s">
        <v>273</v>
      </c>
      <c r="AG2329" t="s">
        <v>143</v>
      </c>
      <c r="AH2329" s="58">
        <v>31.856703396175</v>
      </c>
      <c r="AI2329">
        <f t="shared" si="390"/>
        <v>31.856703396175</v>
      </c>
      <c r="BE2329" t="str">
        <f t="shared" si="391"/>
        <v>8408_IZ_TP1_SEXE2</v>
      </c>
      <c r="BF2329">
        <v>2</v>
      </c>
      <c r="BG2329" t="s">
        <v>199</v>
      </c>
      <c r="BH2329" t="s">
        <v>219</v>
      </c>
      <c r="BI2329" t="s">
        <v>133</v>
      </c>
      <c r="BJ2329" s="61">
        <v>1888.5520446584601</v>
      </c>
      <c r="BK2329" s="61">
        <f t="shared" si="392"/>
        <v>1888.5520446584601</v>
      </c>
    </row>
    <row r="2330" spans="1:63" x14ac:dyDescent="0.35">
      <c r="A2330" t="str">
        <f t="shared" si="388"/>
        <v>8430_Activités informatiques et services d'information_2</v>
      </c>
      <c r="B2330" t="str">
        <f>INDEX(PDC!$F$1:$G$40,MATCH('RP2016'!C2330,PDC!F:F,0),MATCH(PDC!$G$1,PDC!$F$1:$G$1,0))</f>
        <v>Activités informatiques et services d'information</v>
      </c>
      <c r="C2330" t="s">
        <v>222</v>
      </c>
      <c r="D2330" t="s">
        <v>179</v>
      </c>
      <c r="E2330" t="s">
        <v>200</v>
      </c>
      <c r="F2330" s="58">
        <v>5.8088394197963096</v>
      </c>
      <c r="G2330">
        <f t="shared" si="394"/>
        <v>5.8088394197963096</v>
      </c>
      <c r="AC2330" t="str">
        <f t="shared" si="389"/>
        <v>8413_Cadres de la fonction publique_1+2</v>
      </c>
      <c r="AD2330" t="str">
        <f>INDEX(PDC!$I$1:$L$33,MATCH('RP2016'!AF2330,PDC!I:I,0),MATCH(PDC!$K$1,PDC!$I$1:$L$1,0))</f>
        <v>Cadres de la fonction publique</v>
      </c>
      <c r="AE2330" s="77" t="s">
        <v>238</v>
      </c>
      <c r="AF2330" t="s">
        <v>274</v>
      </c>
      <c r="AG2330" t="s">
        <v>143</v>
      </c>
      <c r="AH2330" s="58">
        <v>218.424134963315</v>
      </c>
      <c r="AI2330">
        <f t="shared" si="390"/>
        <v>218.424134963315</v>
      </c>
      <c r="BE2330" t="str">
        <f t="shared" si="391"/>
        <v>8408_IZ_TP2_SEXE2</v>
      </c>
      <c r="BF2330">
        <v>2</v>
      </c>
      <c r="BG2330" t="s">
        <v>200</v>
      </c>
      <c r="BH2330" t="s">
        <v>219</v>
      </c>
      <c r="BI2330" t="s">
        <v>133</v>
      </c>
      <c r="BJ2330" s="61">
        <v>1433.4909792124299</v>
      </c>
      <c r="BK2330" s="61">
        <f t="shared" si="392"/>
        <v>1433.4909792124299</v>
      </c>
    </row>
    <row r="2331" spans="1:63" x14ac:dyDescent="0.35">
      <c r="A2331" t="str">
        <f t="shared" si="388"/>
        <v>8430_Activités financières et d'assurance_1</v>
      </c>
      <c r="B2331" t="str">
        <f>INDEX(PDC!$F$1:$G$40,MATCH('RP2016'!C2331,PDC!F:F,0),MATCH(PDC!$G$1,PDC!$F$1:$G$1,0))</f>
        <v>Activités financières et d'assurance</v>
      </c>
      <c r="C2331" t="s">
        <v>223</v>
      </c>
      <c r="D2331" t="s">
        <v>179</v>
      </c>
      <c r="E2331" t="s">
        <v>199</v>
      </c>
      <c r="F2331" s="58">
        <v>66.528125260420794</v>
      </c>
      <c r="G2331">
        <f t="shared" si="394"/>
        <v>66.528125260420794</v>
      </c>
      <c r="AC2331" t="str">
        <f t="shared" si="389"/>
        <v>8413_Professeurs, professions scientifiques_1+2</v>
      </c>
      <c r="AD2331" t="str">
        <f>INDEX(PDC!$I$1:$L$33,MATCH('RP2016'!AF2331,PDC!I:I,0),MATCH(PDC!$K$1,PDC!$I$1:$L$1,0))</f>
        <v>Professeurs, professions scientifiques</v>
      </c>
      <c r="AE2331" s="77" t="s">
        <v>238</v>
      </c>
      <c r="AF2331" t="s">
        <v>275</v>
      </c>
      <c r="AG2331" t="s">
        <v>143</v>
      </c>
      <c r="AH2331" s="58">
        <v>254.22360746313399</v>
      </c>
      <c r="AI2331">
        <f t="shared" si="390"/>
        <v>254.22360746313399</v>
      </c>
      <c r="BE2331" t="str">
        <f t="shared" si="391"/>
        <v>8408_JZ_TP1_SEXE2</v>
      </c>
      <c r="BF2331">
        <v>2</v>
      </c>
      <c r="BG2331" t="s">
        <v>199</v>
      </c>
      <c r="BH2331" t="s">
        <v>319</v>
      </c>
      <c r="BI2331" t="s">
        <v>133</v>
      </c>
      <c r="BJ2331" s="61">
        <v>1071.61843404305</v>
      </c>
      <c r="BK2331" s="61">
        <f t="shared" si="392"/>
        <v>1071.61843404305</v>
      </c>
    </row>
    <row r="2332" spans="1:63" x14ac:dyDescent="0.35">
      <c r="A2332" t="str">
        <f t="shared" si="388"/>
        <v>8430_Activités financières et d'assurance_2</v>
      </c>
      <c r="B2332" t="str">
        <f>INDEX(PDC!$F$1:$G$40,MATCH('RP2016'!C2332,PDC!F:F,0),MATCH(PDC!$G$1,PDC!$F$1:$G$1,0))</f>
        <v>Activités financières et d'assurance</v>
      </c>
      <c r="C2332" t="s">
        <v>223</v>
      </c>
      <c r="D2332" t="s">
        <v>179</v>
      </c>
      <c r="E2332" t="s">
        <v>200</v>
      </c>
      <c r="F2332" s="58">
        <v>140.423568219098</v>
      </c>
      <c r="G2332">
        <f t="shared" si="394"/>
        <v>140.423568219098</v>
      </c>
      <c r="AC2332" t="str">
        <f t="shared" si="389"/>
        <v>8413_Professions de l'information, des arts et des spectacles_1+2</v>
      </c>
      <c r="AD2332" t="str">
        <f>INDEX(PDC!$I$1:$L$33,MATCH('RP2016'!AF2332,PDC!I:I,0),MATCH(PDC!$K$1,PDC!$I$1:$L$1,0))</f>
        <v>Professions de l'information, des arts et des spectacles</v>
      </c>
      <c r="AE2332" s="77" t="s">
        <v>238</v>
      </c>
      <c r="AF2332" t="s">
        <v>276</v>
      </c>
      <c r="AG2332" t="s">
        <v>143</v>
      </c>
      <c r="AH2332" s="58">
        <v>162.671317852491</v>
      </c>
      <c r="AI2332">
        <f t="shared" si="390"/>
        <v>162.671317852491</v>
      </c>
      <c r="BE2332" t="str">
        <f t="shared" si="391"/>
        <v>8408_JZ_TP2_SEXE2</v>
      </c>
      <c r="BF2332">
        <v>2</v>
      </c>
      <c r="BG2332" t="s">
        <v>200</v>
      </c>
      <c r="BH2332" t="s">
        <v>319</v>
      </c>
      <c r="BI2332" t="s">
        <v>133</v>
      </c>
      <c r="BJ2332" s="61">
        <v>251.129438887156</v>
      </c>
      <c r="BK2332" s="61">
        <f t="shared" si="392"/>
        <v>251.129438887156</v>
      </c>
    </row>
    <row r="2333" spans="1:63" x14ac:dyDescent="0.35">
      <c r="A2333" t="str">
        <f t="shared" si="388"/>
        <v>8430_Activités immobilières_1</v>
      </c>
      <c r="B2333" t="str">
        <f>INDEX(PDC!$F$1:$G$40,MATCH('RP2016'!C2333,PDC!F:F,0),MATCH(PDC!$G$1,PDC!$F$1:$G$1,0))</f>
        <v>Activités immobilières</v>
      </c>
      <c r="C2333" t="s">
        <v>224</v>
      </c>
      <c r="D2333" t="s">
        <v>179</v>
      </c>
      <c r="E2333" t="s">
        <v>199</v>
      </c>
      <c r="F2333" s="58">
        <v>69.555490265554198</v>
      </c>
      <c r="G2333">
        <f t="shared" si="394"/>
        <v>69.555490265554198</v>
      </c>
      <c r="AC2333" t="str">
        <f t="shared" si="389"/>
        <v>8413_Cadres administratifs et commerciaux d'entreprise_1+2</v>
      </c>
      <c r="AD2333" t="str">
        <f>INDEX(PDC!$I$1:$L$33,MATCH('RP2016'!AF2333,PDC!I:I,0),MATCH(PDC!$K$1,PDC!$I$1:$L$1,0))</f>
        <v>Cadres administratifs et commerciaux d'entreprise</v>
      </c>
      <c r="AE2333" s="77" t="s">
        <v>238</v>
      </c>
      <c r="AF2333" t="s">
        <v>277</v>
      </c>
      <c r="AG2333" t="s">
        <v>143</v>
      </c>
      <c r="AH2333" s="58">
        <v>1295.1452022567701</v>
      </c>
      <c r="AI2333">
        <f t="shared" si="390"/>
        <v>1295.1452022567701</v>
      </c>
      <c r="BE2333" t="str">
        <f t="shared" si="391"/>
        <v>8408_KZ_TP1_SEXE2</v>
      </c>
      <c r="BF2333">
        <v>2</v>
      </c>
      <c r="BG2333" t="s">
        <v>199</v>
      </c>
      <c r="BH2333" t="s">
        <v>223</v>
      </c>
      <c r="BI2333" t="s">
        <v>133</v>
      </c>
      <c r="BJ2333" s="61">
        <v>2565.64766921408</v>
      </c>
      <c r="BK2333" s="61">
        <f t="shared" si="392"/>
        <v>2565.64766921408</v>
      </c>
    </row>
    <row r="2334" spans="1:63" x14ac:dyDescent="0.35">
      <c r="A2334" t="str">
        <f t="shared" si="388"/>
        <v>8430_Activités immobilières_2</v>
      </c>
      <c r="B2334" t="str">
        <f>INDEX(PDC!$F$1:$G$40,MATCH('RP2016'!C2334,PDC!F:F,0),MATCH(PDC!$G$1,PDC!$F$1:$G$1,0))</f>
        <v>Activités immobilières</v>
      </c>
      <c r="C2334" t="s">
        <v>224</v>
      </c>
      <c r="D2334" t="s">
        <v>179</v>
      </c>
      <c r="E2334" t="s">
        <v>200</v>
      </c>
      <c r="F2334" s="58">
        <v>30.7970535028421</v>
      </c>
      <c r="G2334">
        <f t="shared" si="394"/>
        <v>30.7970535028421</v>
      </c>
      <c r="AC2334" t="str">
        <f t="shared" si="389"/>
        <v>8413_Ingénieurs et cadres techniques d'entreprise_1+2</v>
      </c>
      <c r="AD2334" t="str">
        <f>INDEX(PDC!$I$1:$L$33,MATCH('RP2016'!AF2334,PDC!I:I,0),MATCH(PDC!$K$1,PDC!$I$1:$L$1,0))</f>
        <v>Ingénieurs et cadres techniques d'entreprise</v>
      </c>
      <c r="AE2334" s="77" t="s">
        <v>238</v>
      </c>
      <c r="AF2334" t="s">
        <v>101</v>
      </c>
      <c r="AG2334" t="s">
        <v>143</v>
      </c>
      <c r="AH2334" s="58">
        <v>908.54233122261701</v>
      </c>
      <c r="AI2334">
        <f t="shared" si="390"/>
        <v>908.54233122261701</v>
      </c>
      <c r="BE2334" t="str">
        <f t="shared" si="391"/>
        <v>8408_KZ_TP2_SEXE2</v>
      </c>
      <c r="BF2334">
        <v>2</v>
      </c>
      <c r="BG2334" t="s">
        <v>200</v>
      </c>
      <c r="BH2334" t="s">
        <v>223</v>
      </c>
      <c r="BI2334" t="s">
        <v>133</v>
      </c>
      <c r="BJ2334" s="61">
        <v>551.91826013975594</v>
      </c>
      <c r="BK2334" s="61">
        <f t="shared" si="392"/>
        <v>551.91826013975594</v>
      </c>
    </row>
    <row r="2335" spans="1:63" x14ac:dyDescent="0.35">
      <c r="A2335" t="str">
        <f t="shared" si="388"/>
        <v>8430_Activités juridiques, comptables, de gestion, d'architecture, d'ingénierie, de contrôle et d'analyses techniques_1</v>
      </c>
      <c r="B2335" t="str">
        <f>INDEX(PDC!$F$1:$G$40,MATCH('RP2016'!C2335,PDC!F:F,0),MATCH(PDC!$G$1,PDC!$F$1:$G$1,0))</f>
        <v>Activités juridiques, comptables, de gestion, d'architecture, d'ingénierie, de contrôle et d'analyses techniques</v>
      </c>
      <c r="C2335" t="s">
        <v>225</v>
      </c>
      <c r="D2335" t="s">
        <v>179</v>
      </c>
      <c r="E2335" t="s">
        <v>199</v>
      </c>
      <c r="F2335" s="58">
        <v>111.76366673566299</v>
      </c>
      <c r="G2335">
        <f t="shared" si="394"/>
        <v>111.76366673566299</v>
      </c>
      <c r="AC2335" t="str">
        <f t="shared" si="389"/>
        <v>8413_Professeurs des écoles, instituteurs et assimilés_1+2</v>
      </c>
      <c r="AD2335" t="str">
        <f>INDEX(PDC!$I$1:$L$33,MATCH('RP2016'!AF2335,PDC!I:I,0),MATCH(PDC!$K$1,PDC!$I$1:$L$1,0))</f>
        <v>Professeurs des écoles, instituteurs et assimilés</v>
      </c>
      <c r="AE2335" s="77" t="s">
        <v>238</v>
      </c>
      <c r="AF2335" t="s">
        <v>103</v>
      </c>
      <c r="AG2335" t="s">
        <v>143</v>
      </c>
      <c r="AH2335" s="58">
        <v>1288.1906780566501</v>
      </c>
      <c r="AI2335">
        <f t="shared" si="390"/>
        <v>1288.1906780566501</v>
      </c>
      <c r="BE2335" t="str">
        <f t="shared" si="391"/>
        <v>8408_LZ_TP1_SEXE2</v>
      </c>
      <c r="BF2335">
        <v>2</v>
      </c>
      <c r="BG2335" t="s">
        <v>199</v>
      </c>
      <c r="BH2335" t="s">
        <v>224</v>
      </c>
      <c r="BI2335" t="s">
        <v>133</v>
      </c>
      <c r="BJ2335" s="61">
        <v>815.09939018810098</v>
      </c>
      <c r="BK2335" s="61">
        <f t="shared" si="392"/>
        <v>815.09939018810098</v>
      </c>
    </row>
    <row r="2336" spans="1:63" x14ac:dyDescent="0.35">
      <c r="A2336" t="str">
        <f t="shared" si="388"/>
        <v>8430_Activités juridiques, comptables, de gestion, d'architecture, d'ingénierie, de contrôle et d'analyses techniques_2</v>
      </c>
      <c r="B2336" t="str">
        <f>INDEX(PDC!$F$1:$G$40,MATCH('RP2016'!C2336,PDC!F:F,0),MATCH(PDC!$G$1,PDC!$F$1:$G$1,0))</f>
        <v>Activités juridiques, comptables, de gestion, d'architecture, d'ingénierie, de contrôle et d'analyses techniques</v>
      </c>
      <c r="C2336" t="s">
        <v>225</v>
      </c>
      <c r="D2336" t="s">
        <v>179</v>
      </c>
      <c r="E2336" t="s">
        <v>200</v>
      </c>
      <c r="F2336" s="58">
        <v>129.494612610921</v>
      </c>
      <c r="G2336">
        <f t="shared" si="394"/>
        <v>129.494612610921</v>
      </c>
      <c r="AC2336" t="str">
        <f t="shared" si="389"/>
        <v>8413_Professions intermédiaires de la santé et du travail social_1+2</v>
      </c>
      <c r="AD2336" t="str">
        <f>INDEX(PDC!$I$1:$L$33,MATCH('RP2016'!AF2336,PDC!I:I,0),MATCH(PDC!$K$1,PDC!$I$1:$L$1,0))</f>
        <v>Professions intermédiaires de la santé et du travail social</v>
      </c>
      <c r="AE2336" s="77" t="s">
        <v>238</v>
      </c>
      <c r="AF2336" t="s">
        <v>105</v>
      </c>
      <c r="AG2336" t="s">
        <v>143</v>
      </c>
      <c r="AH2336" s="58">
        <v>1238.6763853882101</v>
      </c>
      <c r="AI2336">
        <f t="shared" si="390"/>
        <v>1238.6763853882101</v>
      </c>
      <c r="BE2336" t="str">
        <f t="shared" si="391"/>
        <v>8408_LZ_TP2_SEXE2</v>
      </c>
      <c r="BF2336">
        <v>2</v>
      </c>
      <c r="BG2336" t="s">
        <v>200</v>
      </c>
      <c r="BH2336" t="s">
        <v>224</v>
      </c>
      <c r="BI2336" t="s">
        <v>133</v>
      </c>
      <c r="BJ2336" s="61">
        <v>313.26183269811798</v>
      </c>
      <c r="BK2336" s="61">
        <f t="shared" si="392"/>
        <v>313.26183269811798</v>
      </c>
    </row>
    <row r="2337" spans="1:63" x14ac:dyDescent="0.35">
      <c r="A2337" t="str">
        <f t="shared" si="388"/>
        <v>8430_Recherche-développement scientifique_1</v>
      </c>
      <c r="B2337" t="str">
        <f>INDEX(PDC!$F$1:$G$40,MATCH('RP2016'!C2337,PDC!F:F,0),MATCH(PDC!$G$1,PDC!$F$1:$G$1,0))</f>
        <v>Recherche-développement scientifique</v>
      </c>
      <c r="C2337" t="s">
        <v>226</v>
      </c>
      <c r="D2337" t="s">
        <v>179</v>
      </c>
      <c r="E2337" t="s">
        <v>199</v>
      </c>
      <c r="F2337" s="58">
        <v>1.0404573956077701</v>
      </c>
      <c r="G2337" s="58" t="s">
        <v>242</v>
      </c>
      <c r="H2337" s="58"/>
      <c r="I2337" s="58"/>
      <c r="J2337" s="58"/>
      <c r="AC2337" t="str">
        <f t="shared" si="389"/>
        <v>8413_Clergé, religieux_1+2</v>
      </c>
      <c r="AD2337" t="str">
        <f>INDEX(PDC!$I$1:$L$33,MATCH('RP2016'!AF2337,PDC!I:I,0),MATCH(PDC!$K$1,PDC!$I$1:$L$1,0))</f>
        <v>Clergé, religieux</v>
      </c>
      <c r="AE2337" s="77" t="s">
        <v>238</v>
      </c>
      <c r="AF2337" t="s">
        <v>292</v>
      </c>
      <c r="AG2337" t="s">
        <v>143</v>
      </c>
      <c r="AH2337" s="58">
        <v>7.0013451279866104</v>
      </c>
      <c r="AI2337">
        <f t="shared" si="390"/>
        <v>7.0013451279866104</v>
      </c>
      <c r="BE2337" t="str">
        <f t="shared" si="391"/>
        <v>8408_MN_TP1_SEXE2</v>
      </c>
      <c r="BF2337">
        <v>2</v>
      </c>
      <c r="BG2337" t="s">
        <v>199</v>
      </c>
      <c r="BH2337" t="s">
        <v>320</v>
      </c>
      <c r="BI2337" t="s">
        <v>133</v>
      </c>
      <c r="BJ2337" s="61">
        <v>6080.8285494822503</v>
      </c>
      <c r="BK2337" s="61">
        <f t="shared" si="392"/>
        <v>6080.8285494822503</v>
      </c>
    </row>
    <row r="2338" spans="1:63" x14ac:dyDescent="0.35">
      <c r="A2338" t="str">
        <f t="shared" si="388"/>
        <v>8430_Autres activités spécialisées, scientifiques et techniques_1</v>
      </c>
      <c r="B2338" t="str">
        <f>INDEX(PDC!$F$1:$G$40,MATCH('RP2016'!C2338,PDC!F:F,0),MATCH(PDC!$G$1,PDC!$F$1:$G$1,0))</f>
        <v>Autres activités spécialisées, scientifiques et techniques</v>
      </c>
      <c r="C2338" t="s">
        <v>227</v>
      </c>
      <c r="D2338" t="s">
        <v>179</v>
      </c>
      <c r="E2338" t="s">
        <v>199</v>
      </c>
      <c r="F2338" s="58">
        <v>12.601686402329401</v>
      </c>
      <c r="G2338">
        <f t="shared" ref="G2338:G2355" si="395">F2338</f>
        <v>12.601686402329401</v>
      </c>
      <c r="AC2338" t="str">
        <f t="shared" si="389"/>
        <v>8413_Professions intermédiaires administratives de la Fonction Publique_1+2</v>
      </c>
      <c r="AD2338" t="str">
        <f>INDEX(PDC!$I$1:$L$33,MATCH('RP2016'!AF2338,PDC!I:I,0),MATCH(PDC!$K$1,PDC!$I$1:$L$1,0))</f>
        <v>Professions intermédiaires administratives de la Fonction Publique</v>
      </c>
      <c r="AE2338" s="77" t="s">
        <v>238</v>
      </c>
      <c r="AF2338" t="s">
        <v>278</v>
      </c>
      <c r="AG2338" t="s">
        <v>143</v>
      </c>
      <c r="AH2338" s="58">
        <v>215.04935490116799</v>
      </c>
      <c r="AI2338">
        <f t="shared" si="390"/>
        <v>215.04935490116799</v>
      </c>
      <c r="BE2338" t="str">
        <f t="shared" si="391"/>
        <v>8408_MN_TP2_SEXE2</v>
      </c>
      <c r="BF2338">
        <v>2</v>
      </c>
      <c r="BG2338" t="s">
        <v>200</v>
      </c>
      <c r="BH2338" t="s">
        <v>320</v>
      </c>
      <c r="BI2338" t="s">
        <v>133</v>
      </c>
      <c r="BJ2338" s="61">
        <v>2649.0909853958001</v>
      </c>
      <c r="BK2338" s="61">
        <f t="shared" si="392"/>
        <v>2649.0909853958001</v>
      </c>
    </row>
    <row r="2339" spans="1:63" x14ac:dyDescent="0.35">
      <c r="A2339" t="str">
        <f t="shared" si="388"/>
        <v>8430_Autres activités spécialisées, scientifiques et techniques_2</v>
      </c>
      <c r="B2339" t="str">
        <f>INDEX(PDC!$F$1:$G$40,MATCH('RP2016'!C2339,PDC!F:F,0),MATCH(PDC!$G$1,PDC!$F$1:$G$1,0))</f>
        <v>Autres activités spécialisées, scientifiques et techniques</v>
      </c>
      <c r="C2339" t="s">
        <v>227</v>
      </c>
      <c r="D2339" t="s">
        <v>179</v>
      </c>
      <c r="E2339" t="s">
        <v>200</v>
      </c>
      <c r="F2339" s="58">
        <v>5.0901983353934703</v>
      </c>
      <c r="G2339">
        <f t="shared" si="395"/>
        <v>5.0901983353934703</v>
      </c>
      <c r="AC2339" t="str">
        <f t="shared" si="389"/>
        <v>8413_Professions intermédiaires administratives et commerciales des entreprises_1+2</v>
      </c>
      <c r="AD2339" t="str">
        <f>INDEX(PDC!$I$1:$L$33,MATCH('RP2016'!AF2339,PDC!I:I,0),MATCH(PDC!$K$1,PDC!$I$1:$L$1,0))</f>
        <v>Professions intermédiaires administratives et commerciales des entreprises</v>
      </c>
      <c r="AE2339" s="77" t="s">
        <v>238</v>
      </c>
      <c r="AF2339" t="s">
        <v>279</v>
      </c>
      <c r="AG2339" t="s">
        <v>143</v>
      </c>
      <c r="AH2339" s="58">
        <v>4147.3757135194601</v>
      </c>
      <c r="AI2339">
        <f t="shared" si="390"/>
        <v>4147.3757135194601</v>
      </c>
      <c r="BE2339" t="str">
        <f t="shared" si="391"/>
        <v>8408_OQ_TP1_SEXE2</v>
      </c>
      <c r="BF2339">
        <v>2</v>
      </c>
      <c r="BG2339" t="s">
        <v>199</v>
      </c>
      <c r="BH2339" t="s">
        <v>321</v>
      </c>
      <c r="BI2339" t="s">
        <v>133</v>
      </c>
      <c r="BJ2339" s="61">
        <v>14360.512225803601</v>
      </c>
      <c r="BK2339" s="61">
        <f t="shared" si="392"/>
        <v>14360.512225803601</v>
      </c>
    </row>
    <row r="2340" spans="1:63" x14ac:dyDescent="0.35">
      <c r="A2340" t="str">
        <f t="shared" si="388"/>
        <v>8430_Activités de services administratifs et de soutien_1</v>
      </c>
      <c r="B2340" t="str">
        <f>INDEX(PDC!$F$1:$G$40,MATCH('RP2016'!C2340,PDC!F:F,0),MATCH(PDC!$G$1,PDC!$F$1:$G$1,0))</f>
        <v>Activités de services administratifs et de soutien</v>
      </c>
      <c r="C2340" t="s">
        <v>228</v>
      </c>
      <c r="D2340" t="s">
        <v>179</v>
      </c>
      <c r="E2340" t="s">
        <v>199</v>
      </c>
      <c r="F2340" s="58">
        <v>507.46049305559802</v>
      </c>
      <c r="G2340">
        <f t="shared" si="395"/>
        <v>507.46049305559802</v>
      </c>
      <c r="AC2340" t="str">
        <f t="shared" si="389"/>
        <v>8413_Techniciens_1+2</v>
      </c>
      <c r="AD2340" t="str">
        <f>INDEX(PDC!$I$1:$L$33,MATCH('RP2016'!AF2340,PDC!I:I,0),MATCH(PDC!$K$1,PDC!$I$1:$L$1,0))</f>
        <v>Techniciens</v>
      </c>
      <c r="AE2340" s="77" t="s">
        <v>238</v>
      </c>
      <c r="AF2340" t="s">
        <v>280</v>
      </c>
      <c r="AG2340" t="s">
        <v>143</v>
      </c>
      <c r="AH2340" s="58">
        <v>1792.3449068392899</v>
      </c>
      <c r="AI2340">
        <f t="shared" si="390"/>
        <v>1792.3449068392899</v>
      </c>
      <c r="BE2340" t="str">
        <f t="shared" si="391"/>
        <v>8408_OQ_TP2_SEXE2</v>
      </c>
      <c r="BF2340">
        <v>2</v>
      </c>
      <c r="BG2340" t="s">
        <v>200</v>
      </c>
      <c r="BH2340" t="s">
        <v>321</v>
      </c>
      <c r="BI2340" t="s">
        <v>133</v>
      </c>
      <c r="BJ2340" s="61">
        <v>8107.6122390024502</v>
      </c>
      <c r="BK2340" s="61">
        <f t="shared" si="392"/>
        <v>8107.6122390024502</v>
      </c>
    </row>
    <row r="2341" spans="1:63" x14ac:dyDescent="0.35">
      <c r="A2341" t="str">
        <f t="shared" si="388"/>
        <v>8430_Activités de services administratifs et de soutien_2</v>
      </c>
      <c r="B2341" t="str">
        <f>INDEX(PDC!$F$1:$G$40,MATCH('RP2016'!C2341,PDC!F:F,0),MATCH(PDC!$G$1,PDC!$F$1:$G$1,0))</f>
        <v>Activités de services administratifs et de soutien</v>
      </c>
      <c r="C2341" t="s">
        <v>228</v>
      </c>
      <c r="D2341" t="s">
        <v>179</v>
      </c>
      <c r="E2341" t="s">
        <v>200</v>
      </c>
      <c r="F2341" s="58">
        <v>362.84210894804602</v>
      </c>
      <c r="G2341">
        <f t="shared" si="395"/>
        <v>362.84210894804602</v>
      </c>
      <c r="AC2341" t="str">
        <f t="shared" si="389"/>
        <v>8413_Contremaîtres, agents de maîtrise_1+2</v>
      </c>
      <c r="AD2341" t="str">
        <f>INDEX(PDC!$I$1:$L$33,MATCH('RP2016'!AF2341,PDC!I:I,0),MATCH(PDC!$K$1,PDC!$I$1:$L$1,0))</f>
        <v>Contremaîtres, agents de maîtrise</v>
      </c>
      <c r="AE2341" s="77" t="s">
        <v>238</v>
      </c>
      <c r="AF2341" t="s">
        <v>281</v>
      </c>
      <c r="AG2341" t="s">
        <v>143</v>
      </c>
      <c r="AH2341" s="58">
        <v>1524.7261265866</v>
      </c>
      <c r="AI2341">
        <f t="shared" si="390"/>
        <v>1524.7261265866</v>
      </c>
      <c r="BE2341" t="str">
        <f t="shared" si="391"/>
        <v>8408_RU_TP1_SEXE2</v>
      </c>
      <c r="BF2341">
        <v>2</v>
      </c>
      <c r="BG2341" t="s">
        <v>199</v>
      </c>
      <c r="BH2341" t="s">
        <v>322</v>
      </c>
      <c r="BI2341" t="s">
        <v>133</v>
      </c>
      <c r="BJ2341" s="61">
        <v>3450.3924418421698</v>
      </c>
      <c r="BK2341" s="61">
        <f t="shared" si="392"/>
        <v>3450.3924418421698</v>
      </c>
    </row>
    <row r="2342" spans="1:63" x14ac:dyDescent="0.35">
      <c r="A2342" t="str">
        <f t="shared" si="388"/>
        <v>8430_Administration publique_1</v>
      </c>
      <c r="B2342" t="str">
        <f>INDEX(PDC!$F$1:$G$40,MATCH('RP2016'!C2342,PDC!F:F,0),MATCH(PDC!$G$1,PDC!$F$1:$G$1,0))</f>
        <v>Administration publique</v>
      </c>
      <c r="C2342" t="s">
        <v>229</v>
      </c>
      <c r="D2342" t="s">
        <v>179</v>
      </c>
      <c r="E2342" t="s">
        <v>199</v>
      </c>
      <c r="F2342" s="58">
        <v>196.36654696182401</v>
      </c>
      <c r="G2342">
        <f t="shared" si="395"/>
        <v>196.36654696182401</v>
      </c>
      <c r="AC2342" t="str">
        <f t="shared" si="389"/>
        <v>8413_Employés civils et agents de service de la Fonction Publique_1+2</v>
      </c>
      <c r="AD2342" t="str">
        <f>INDEX(PDC!$I$1:$L$33,MATCH('RP2016'!AF2342,PDC!I:I,0),MATCH(PDC!$K$1,PDC!$I$1:$L$1,0))</f>
        <v>Employés civils et agents de service de la Fonction Publique</v>
      </c>
      <c r="AE2342" s="77" t="s">
        <v>238</v>
      </c>
      <c r="AF2342" t="s">
        <v>282</v>
      </c>
      <c r="AG2342" t="s">
        <v>143</v>
      </c>
      <c r="AH2342" s="58">
        <v>2165.0288939695301</v>
      </c>
      <c r="AI2342">
        <f t="shared" si="390"/>
        <v>2165.0288939695301</v>
      </c>
      <c r="BE2342" t="str">
        <f t="shared" si="391"/>
        <v>8408_RU_TP2_SEXE2</v>
      </c>
      <c r="BF2342">
        <v>2</v>
      </c>
      <c r="BG2342" t="s">
        <v>200</v>
      </c>
      <c r="BH2342" t="s">
        <v>322</v>
      </c>
      <c r="BI2342" t="s">
        <v>133</v>
      </c>
      <c r="BJ2342" s="61">
        <v>2188.3661828212498</v>
      </c>
      <c r="BK2342" s="61">
        <f t="shared" si="392"/>
        <v>2188.3661828212498</v>
      </c>
    </row>
    <row r="2343" spans="1:63" x14ac:dyDescent="0.35">
      <c r="A2343" t="str">
        <f t="shared" si="388"/>
        <v>8430_Administration publique_2</v>
      </c>
      <c r="B2343" t="str">
        <f>INDEX(PDC!$F$1:$G$40,MATCH('RP2016'!C2343,PDC!F:F,0),MATCH(PDC!$G$1,PDC!$F$1:$G$1,0))</f>
        <v>Administration publique</v>
      </c>
      <c r="C2343" t="s">
        <v>229</v>
      </c>
      <c r="D2343" t="s">
        <v>179</v>
      </c>
      <c r="E2343" t="s">
        <v>200</v>
      </c>
      <c r="F2343" s="58">
        <v>220.65605480326099</v>
      </c>
      <c r="G2343">
        <f t="shared" si="395"/>
        <v>220.65605480326099</v>
      </c>
      <c r="AC2343" t="str">
        <f t="shared" si="389"/>
        <v>8413_Policiers et militaires_1+2</v>
      </c>
      <c r="AD2343" t="str">
        <f>INDEX(PDC!$I$1:$L$33,MATCH('RP2016'!AF2343,PDC!I:I,0),MATCH(PDC!$K$1,PDC!$I$1:$L$1,0))</f>
        <v>Policiers et militaires</v>
      </c>
      <c r="AE2343" s="77" t="s">
        <v>238</v>
      </c>
      <c r="AF2343" t="s">
        <v>283</v>
      </c>
      <c r="AG2343" t="s">
        <v>143</v>
      </c>
      <c r="AH2343" s="58">
        <v>350.60072046199099</v>
      </c>
      <c r="AI2343">
        <f t="shared" si="390"/>
        <v>350.60072046199099</v>
      </c>
      <c r="BE2343" t="str">
        <f t="shared" si="391"/>
        <v>8409_AZ_TP1_SEXE2</v>
      </c>
      <c r="BF2343">
        <v>2</v>
      </c>
      <c r="BG2343" t="s">
        <v>199</v>
      </c>
      <c r="BH2343" t="s">
        <v>198</v>
      </c>
      <c r="BI2343" t="s">
        <v>135</v>
      </c>
      <c r="BJ2343" s="61">
        <v>76.578883300001095</v>
      </c>
      <c r="BK2343" s="61">
        <f t="shared" si="392"/>
        <v>76.578883300001095</v>
      </c>
    </row>
    <row r="2344" spans="1:63" x14ac:dyDescent="0.35">
      <c r="A2344" t="str">
        <f t="shared" si="388"/>
        <v>8430_Enseignement_1</v>
      </c>
      <c r="B2344" t="str">
        <f>INDEX(PDC!$F$1:$G$40,MATCH('RP2016'!C2344,PDC!F:F,0),MATCH(PDC!$G$1,PDC!$F$1:$G$1,0))</f>
        <v>Enseignement</v>
      </c>
      <c r="C2344" t="s">
        <v>230</v>
      </c>
      <c r="D2344" t="s">
        <v>179</v>
      </c>
      <c r="E2344" t="s">
        <v>199</v>
      </c>
      <c r="F2344" s="58">
        <v>173.35233872137599</v>
      </c>
      <c r="G2344">
        <f t="shared" si="395"/>
        <v>173.35233872137599</v>
      </c>
      <c r="AC2344" t="str">
        <f t="shared" si="389"/>
        <v>8413_Employés administratifs d'entreprise_1+2</v>
      </c>
      <c r="AD2344" t="str">
        <f>INDEX(PDC!$I$1:$L$33,MATCH('RP2016'!AF2344,PDC!I:I,0),MATCH(PDC!$K$1,PDC!$I$1:$L$1,0))</f>
        <v>Employés administratifs d'entreprise</v>
      </c>
      <c r="AE2344" s="77" t="s">
        <v>238</v>
      </c>
      <c r="AF2344" t="s">
        <v>284</v>
      </c>
      <c r="AG2344" t="s">
        <v>143</v>
      </c>
      <c r="AH2344" s="58">
        <v>3136.8111118622901</v>
      </c>
      <c r="AI2344">
        <f t="shared" si="390"/>
        <v>3136.8111118622901</v>
      </c>
      <c r="BE2344" t="str">
        <f t="shared" si="391"/>
        <v>8409_AZ_TP2_SEXE2</v>
      </c>
      <c r="BF2344">
        <v>2</v>
      </c>
      <c r="BG2344" t="s">
        <v>200</v>
      </c>
      <c r="BH2344" t="s">
        <v>198</v>
      </c>
      <c r="BI2344" t="s">
        <v>135</v>
      </c>
      <c r="BJ2344" s="61">
        <v>74.994111628409897</v>
      </c>
      <c r="BK2344" s="61">
        <f t="shared" si="392"/>
        <v>74.994111628409897</v>
      </c>
    </row>
    <row r="2345" spans="1:63" x14ac:dyDescent="0.35">
      <c r="A2345" t="str">
        <f t="shared" si="388"/>
        <v>8430_Enseignement_2</v>
      </c>
      <c r="B2345" t="str">
        <f>INDEX(PDC!$F$1:$G$40,MATCH('RP2016'!C2345,PDC!F:F,0),MATCH(PDC!$G$1,PDC!$F$1:$G$1,0))</f>
        <v>Enseignement</v>
      </c>
      <c r="C2345" t="s">
        <v>230</v>
      </c>
      <c r="D2345" t="s">
        <v>179</v>
      </c>
      <c r="E2345" t="s">
        <v>200</v>
      </c>
      <c r="F2345" s="58">
        <v>351.35767408747301</v>
      </c>
      <c r="G2345">
        <f t="shared" si="395"/>
        <v>351.35767408747301</v>
      </c>
      <c r="AC2345" t="str">
        <f t="shared" si="389"/>
        <v>8413_Employés de commerce_1+2</v>
      </c>
      <c r="AD2345" t="str">
        <f>INDEX(PDC!$I$1:$L$33,MATCH('RP2016'!AF2345,PDC!I:I,0),MATCH(PDC!$K$1,PDC!$I$1:$L$1,0))</f>
        <v>Employés de commerce</v>
      </c>
      <c r="AE2345" s="77" t="s">
        <v>238</v>
      </c>
      <c r="AF2345" t="s">
        <v>285</v>
      </c>
      <c r="AG2345" t="s">
        <v>143</v>
      </c>
      <c r="AH2345" s="58">
        <v>3394.6821058876899</v>
      </c>
      <c r="AI2345">
        <f t="shared" si="390"/>
        <v>3394.6821058876899</v>
      </c>
      <c r="BE2345" t="str">
        <f t="shared" si="391"/>
        <v>8409_C1_TP1_SEXE2</v>
      </c>
      <c r="BF2345">
        <v>2</v>
      </c>
      <c r="BG2345" t="s">
        <v>199</v>
      </c>
      <c r="BH2345" t="s">
        <v>314</v>
      </c>
      <c r="BI2345" t="s">
        <v>135</v>
      </c>
      <c r="BJ2345" s="61">
        <v>612.45011405420701</v>
      </c>
      <c r="BK2345" s="61">
        <f t="shared" si="392"/>
        <v>612.45011405420701</v>
      </c>
    </row>
    <row r="2346" spans="1:63" x14ac:dyDescent="0.35">
      <c r="A2346" t="str">
        <f t="shared" si="388"/>
        <v>8430_Activités pour la santé humaine_1</v>
      </c>
      <c r="B2346" t="str">
        <f>INDEX(PDC!$F$1:$G$40,MATCH('RP2016'!C2346,PDC!F:F,0),MATCH(PDC!$G$1,PDC!$F$1:$G$1,0))</f>
        <v>Activités pour la santé humaine</v>
      </c>
      <c r="C2346" t="s">
        <v>231</v>
      </c>
      <c r="D2346" t="s">
        <v>179</v>
      </c>
      <c r="E2346" t="s">
        <v>199</v>
      </c>
      <c r="F2346" s="58">
        <v>83.603845696063004</v>
      </c>
      <c r="G2346">
        <f t="shared" si="395"/>
        <v>83.603845696063004</v>
      </c>
      <c r="AC2346" t="str">
        <f t="shared" si="389"/>
        <v>8413_Personnels des services directs aux particuliers_1+2</v>
      </c>
      <c r="AD2346" t="str">
        <f>INDEX(PDC!$I$1:$L$33,MATCH('RP2016'!AF2346,PDC!I:I,0),MATCH(PDC!$K$1,PDC!$I$1:$L$1,0))</f>
        <v>Personnels des services directs aux particuliers</v>
      </c>
      <c r="AE2346" s="77" t="s">
        <v>238</v>
      </c>
      <c r="AF2346" t="s">
        <v>286</v>
      </c>
      <c r="AG2346" t="s">
        <v>143</v>
      </c>
      <c r="AH2346" s="58">
        <v>5159.0769355295297</v>
      </c>
      <c r="AI2346">
        <f t="shared" si="390"/>
        <v>5159.0769355295297</v>
      </c>
      <c r="BE2346" t="str">
        <f t="shared" si="391"/>
        <v>8409_C1_TP2_SEXE2</v>
      </c>
      <c r="BF2346">
        <v>2</v>
      </c>
      <c r="BG2346" t="s">
        <v>200</v>
      </c>
      <c r="BH2346" t="s">
        <v>314</v>
      </c>
      <c r="BI2346" t="s">
        <v>135</v>
      </c>
      <c r="BJ2346" s="61">
        <v>282.20100496079698</v>
      </c>
      <c r="BK2346" s="61">
        <f t="shared" si="392"/>
        <v>282.20100496079698</v>
      </c>
    </row>
    <row r="2347" spans="1:63" x14ac:dyDescent="0.35">
      <c r="A2347" t="str">
        <f t="shared" si="388"/>
        <v>8430_Activités pour la santé humaine_2</v>
      </c>
      <c r="B2347" t="str">
        <f>INDEX(PDC!$F$1:$G$40,MATCH('RP2016'!C2347,PDC!F:F,0),MATCH(PDC!$G$1,PDC!$F$1:$G$1,0))</f>
        <v>Activités pour la santé humaine</v>
      </c>
      <c r="C2347" t="s">
        <v>231</v>
      </c>
      <c r="D2347" t="s">
        <v>179</v>
      </c>
      <c r="E2347" t="s">
        <v>200</v>
      </c>
      <c r="F2347" s="58">
        <v>375.864151876834</v>
      </c>
      <c r="G2347">
        <f t="shared" si="395"/>
        <v>375.864151876834</v>
      </c>
      <c r="AC2347" t="str">
        <f t="shared" si="389"/>
        <v>8413_Ouvriers qualifiés de type industriel_1+2</v>
      </c>
      <c r="AD2347" t="str">
        <f>INDEX(PDC!$I$1:$L$33,MATCH('RP2016'!AF2347,PDC!I:I,0),MATCH(PDC!$K$1,PDC!$I$1:$L$1,0))</f>
        <v>Ouvriers qualifiés de type industriel</v>
      </c>
      <c r="AE2347" s="77" t="s">
        <v>238</v>
      </c>
      <c r="AF2347" t="s">
        <v>287</v>
      </c>
      <c r="AG2347" t="s">
        <v>143</v>
      </c>
      <c r="AH2347" s="58">
        <v>2315.4397986046602</v>
      </c>
      <c r="AI2347">
        <f t="shared" si="390"/>
        <v>2315.4397986046602</v>
      </c>
      <c r="BE2347" t="str">
        <f t="shared" si="391"/>
        <v>8409_C2_TP1_SEXE2</v>
      </c>
      <c r="BF2347">
        <v>2</v>
      </c>
      <c r="BG2347" t="s">
        <v>199</v>
      </c>
      <c r="BH2347" t="s">
        <v>323</v>
      </c>
      <c r="BI2347" t="s">
        <v>135</v>
      </c>
      <c r="BJ2347" s="61">
        <v>61.541529832939098</v>
      </c>
      <c r="BK2347" s="61">
        <f t="shared" si="392"/>
        <v>61.541529832939098</v>
      </c>
    </row>
    <row r="2348" spans="1:63" x14ac:dyDescent="0.35">
      <c r="A2348" t="str">
        <f t="shared" si="388"/>
        <v>8430_Hébergement médico-social et social et action sociale sans hébergement_1</v>
      </c>
      <c r="B2348" t="str">
        <f>INDEX(PDC!$F$1:$G$40,MATCH('RP2016'!C2348,PDC!F:F,0),MATCH(PDC!$G$1,PDC!$F$1:$G$1,0))</f>
        <v>Hébergement médico-social et social et action sociale sans hébergement</v>
      </c>
      <c r="C2348" t="s">
        <v>232</v>
      </c>
      <c r="D2348" t="s">
        <v>179</v>
      </c>
      <c r="E2348" t="s">
        <v>199</v>
      </c>
      <c r="F2348" s="58">
        <v>456.43266051470999</v>
      </c>
      <c r="G2348">
        <f t="shared" si="395"/>
        <v>456.43266051470999</v>
      </c>
      <c r="AC2348" t="str">
        <f t="shared" si="389"/>
        <v>8413_Ouvriers qualifiés de type artisanal_1+2</v>
      </c>
      <c r="AD2348" t="str">
        <f>INDEX(PDC!$I$1:$L$33,MATCH('RP2016'!AF2348,PDC!I:I,0),MATCH(PDC!$K$1,PDC!$I$1:$L$1,0))</f>
        <v>Ouvriers qualifiés de type artisanal</v>
      </c>
      <c r="AE2348" s="77" t="s">
        <v>238</v>
      </c>
      <c r="AF2348" t="s">
        <v>107</v>
      </c>
      <c r="AG2348" t="s">
        <v>143</v>
      </c>
      <c r="AH2348" s="58">
        <v>3387.3015239884098</v>
      </c>
      <c r="AI2348">
        <f t="shared" si="390"/>
        <v>3387.3015239884098</v>
      </c>
      <c r="BE2348" t="str">
        <f t="shared" si="391"/>
        <v>8409_C2_TP2_SEXE2</v>
      </c>
      <c r="BF2348">
        <v>2</v>
      </c>
      <c r="BG2348" t="s">
        <v>200</v>
      </c>
      <c r="BH2348" t="s">
        <v>323</v>
      </c>
      <c r="BI2348" t="s">
        <v>135</v>
      </c>
      <c r="BJ2348" s="61">
        <v>25.189046810307499</v>
      </c>
      <c r="BK2348" s="61">
        <f t="shared" si="392"/>
        <v>25.189046810307499</v>
      </c>
    </row>
    <row r="2349" spans="1:63" x14ac:dyDescent="0.35">
      <c r="A2349" t="str">
        <f t="shared" si="388"/>
        <v>8430_Hébergement médico-social et social et action sociale sans hébergement_2</v>
      </c>
      <c r="B2349" t="str">
        <f>INDEX(PDC!$F$1:$G$40,MATCH('RP2016'!C2349,PDC!F:F,0),MATCH(PDC!$G$1,PDC!$F$1:$G$1,0))</f>
        <v>Hébergement médico-social et social et action sociale sans hébergement</v>
      </c>
      <c r="C2349" t="s">
        <v>232</v>
      </c>
      <c r="D2349" t="s">
        <v>179</v>
      </c>
      <c r="E2349" t="s">
        <v>200</v>
      </c>
      <c r="F2349" s="58">
        <v>1659.7663772742501</v>
      </c>
      <c r="G2349">
        <f t="shared" si="395"/>
        <v>1659.7663772742501</v>
      </c>
      <c r="AC2349" t="str">
        <f t="shared" si="389"/>
        <v>8413_Chauffeurs_1+2</v>
      </c>
      <c r="AD2349" t="str">
        <f>INDEX(PDC!$I$1:$L$33,MATCH('RP2016'!AF2349,PDC!I:I,0),MATCH(PDC!$K$1,PDC!$I$1:$L$1,0))</f>
        <v>Chauffeurs</v>
      </c>
      <c r="AE2349" s="77" t="s">
        <v>238</v>
      </c>
      <c r="AF2349" t="s">
        <v>288</v>
      </c>
      <c r="AG2349" t="s">
        <v>143</v>
      </c>
      <c r="AH2349" s="58">
        <v>1442.04347353756</v>
      </c>
      <c r="AI2349">
        <f t="shared" si="390"/>
        <v>1442.04347353756</v>
      </c>
      <c r="BE2349" t="str">
        <f t="shared" si="391"/>
        <v>8409_C3_TP1_SEXE2</v>
      </c>
      <c r="BF2349">
        <v>2</v>
      </c>
      <c r="BG2349" t="s">
        <v>199</v>
      </c>
      <c r="BH2349" t="s">
        <v>315</v>
      </c>
      <c r="BI2349" t="s">
        <v>135</v>
      </c>
      <c r="BJ2349" s="61">
        <v>3924.9227132219398</v>
      </c>
      <c r="BK2349" s="61">
        <f t="shared" si="392"/>
        <v>3924.9227132219398</v>
      </c>
    </row>
    <row r="2350" spans="1:63" x14ac:dyDescent="0.35">
      <c r="A2350" t="str">
        <f t="shared" si="388"/>
        <v>8430_Arts, spectacles et activités récréatives_1</v>
      </c>
      <c r="B2350" t="str">
        <f>INDEX(PDC!$F$1:$G$40,MATCH('RP2016'!C2350,PDC!F:F,0),MATCH(PDC!$G$1,PDC!$F$1:$G$1,0))</f>
        <v>Arts, spectacles et activités récréatives</v>
      </c>
      <c r="C2350" t="s">
        <v>233</v>
      </c>
      <c r="D2350" t="s">
        <v>179</v>
      </c>
      <c r="E2350" t="s">
        <v>199</v>
      </c>
      <c r="F2350" s="58">
        <v>21.1143725045096</v>
      </c>
      <c r="G2350">
        <f t="shared" si="395"/>
        <v>21.1143725045096</v>
      </c>
      <c r="AC2350" t="str">
        <f t="shared" si="389"/>
        <v>8413_Ouvriers qualifiés de la manutention, du magasinage et du transport_1+2</v>
      </c>
      <c r="AD2350" t="str">
        <f>INDEX(PDC!$I$1:$L$33,MATCH('RP2016'!AF2350,PDC!I:I,0),MATCH(PDC!$K$1,PDC!$I$1:$L$1,0))</f>
        <v>Ouvriers qualifiés de la manutention, du magasinage et du transport</v>
      </c>
      <c r="AE2350" s="77" t="s">
        <v>238</v>
      </c>
      <c r="AF2350" t="s">
        <v>289</v>
      </c>
      <c r="AG2350" t="s">
        <v>143</v>
      </c>
      <c r="AH2350" s="58">
        <v>1284.4487408345899</v>
      </c>
      <c r="AI2350">
        <f t="shared" si="390"/>
        <v>1284.4487408345899</v>
      </c>
      <c r="BE2350" t="str">
        <f t="shared" si="391"/>
        <v>8409_C3_TP2_SEXE2</v>
      </c>
      <c r="BF2350">
        <v>2</v>
      </c>
      <c r="BG2350" t="s">
        <v>200</v>
      </c>
      <c r="BH2350" t="s">
        <v>315</v>
      </c>
      <c r="BI2350" t="s">
        <v>135</v>
      </c>
      <c r="BJ2350" s="61">
        <v>1022.47184931278</v>
      </c>
      <c r="BK2350" s="61">
        <f t="shared" si="392"/>
        <v>1022.47184931278</v>
      </c>
    </row>
    <row r="2351" spans="1:63" x14ac:dyDescent="0.35">
      <c r="A2351" t="str">
        <f t="shared" si="388"/>
        <v>8430_Arts, spectacles et activités récréatives_2</v>
      </c>
      <c r="B2351" t="str">
        <f>INDEX(PDC!$F$1:$G$40,MATCH('RP2016'!C2351,PDC!F:F,0),MATCH(PDC!$G$1,PDC!$F$1:$G$1,0))</f>
        <v>Arts, spectacles et activités récréatives</v>
      </c>
      <c r="C2351" t="s">
        <v>233</v>
      </c>
      <c r="D2351" t="s">
        <v>179</v>
      </c>
      <c r="E2351" t="s">
        <v>200</v>
      </c>
      <c r="F2351" s="58">
        <v>20.5889001655618</v>
      </c>
      <c r="G2351">
        <f t="shared" si="395"/>
        <v>20.5889001655618</v>
      </c>
      <c r="AC2351" t="str">
        <f t="shared" si="389"/>
        <v>8413_Ouvriers non qualifiés de type industriel_1+2</v>
      </c>
      <c r="AD2351" t="str">
        <f>INDEX(PDC!$I$1:$L$33,MATCH('RP2016'!AF2351,PDC!I:I,0),MATCH(PDC!$K$1,PDC!$I$1:$L$1,0))</f>
        <v>Ouvriers non qualifiés de type industriel</v>
      </c>
      <c r="AE2351" s="77" t="s">
        <v>238</v>
      </c>
      <c r="AF2351" t="s">
        <v>290</v>
      </c>
      <c r="AG2351" t="s">
        <v>143</v>
      </c>
      <c r="AH2351" s="58">
        <v>2266.5165388595801</v>
      </c>
      <c r="AI2351">
        <f t="shared" si="390"/>
        <v>2266.5165388595801</v>
      </c>
      <c r="BE2351" t="str">
        <f t="shared" si="391"/>
        <v>8409_C4_TP1_SEXE2</v>
      </c>
      <c r="BF2351">
        <v>2</v>
      </c>
      <c r="BG2351" t="s">
        <v>199</v>
      </c>
      <c r="BH2351" t="s">
        <v>316</v>
      </c>
      <c r="BI2351" t="s">
        <v>135</v>
      </c>
      <c r="BJ2351" s="61">
        <v>52.304728353118698</v>
      </c>
      <c r="BK2351" s="61">
        <f t="shared" si="392"/>
        <v>52.304728353118698</v>
      </c>
    </row>
    <row r="2352" spans="1:63" x14ac:dyDescent="0.35">
      <c r="A2352" t="str">
        <f t="shared" si="388"/>
        <v>8430_Autres activités de services _1</v>
      </c>
      <c r="B2352" t="str">
        <f>INDEX(PDC!$F$1:$G$40,MATCH('RP2016'!C2352,PDC!F:F,0),MATCH(PDC!$G$1,PDC!$F$1:$G$1,0))</f>
        <v xml:space="preserve">Autres activités de services </v>
      </c>
      <c r="C2352" t="s">
        <v>234</v>
      </c>
      <c r="D2352" t="s">
        <v>179</v>
      </c>
      <c r="E2352" t="s">
        <v>199</v>
      </c>
      <c r="F2352" s="58">
        <v>50.282425626273501</v>
      </c>
      <c r="G2352">
        <f t="shared" si="395"/>
        <v>50.282425626273501</v>
      </c>
      <c r="AC2352" t="str">
        <f t="shared" si="389"/>
        <v>8413_Ouvriers non qualifiés de type artisanal_1+2</v>
      </c>
      <c r="AD2352" t="str">
        <f>INDEX(PDC!$I$1:$L$33,MATCH('RP2016'!AF2352,PDC!I:I,0),MATCH(PDC!$K$1,PDC!$I$1:$L$1,0))</f>
        <v>Ouvriers non qualifiés de type artisanal</v>
      </c>
      <c r="AE2352" s="77" t="s">
        <v>238</v>
      </c>
      <c r="AF2352" t="s">
        <v>291</v>
      </c>
      <c r="AG2352" t="s">
        <v>143</v>
      </c>
      <c r="AH2352" s="58">
        <v>1897.68102324591</v>
      </c>
      <c r="AI2352">
        <f t="shared" si="390"/>
        <v>1897.68102324591</v>
      </c>
      <c r="BE2352" t="str">
        <f t="shared" si="391"/>
        <v>8409_C4_TP2_SEXE2</v>
      </c>
      <c r="BF2352">
        <v>2</v>
      </c>
      <c r="BG2352" t="s">
        <v>200</v>
      </c>
      <c r="BH2352" t="s">
        <v>316</v>
      </c>
      <c r="BI2352" t="s">
        <v>135</v>
      </c>
      <c r="BJ2352" s="61">
        <v>11.268654223816901</v>
      </c>
      <c r="BK2352" s="61">
        <f t="shared" si="392"/>
        <v>11.268654223816901</v>
      </c>
    </row>
    <row r="2353" spans="1:63" x14ac:dyDescent="0.35">
      <c r="A2353" t="str">
        <f t="shared" si="388"/>
        <v>8430_Autres activités de services _2</v>
      </c>
      <c r="B2353" t="str">
        <f>INDEX(PDC!$F$1:$G$40,MATCH('RP2016'!C2353,PDC!F:F,0),MATCH(PDC!$G$1,PDC!$F$1:$G$1,0))</f>
        <v xml:space="preserve">Autres activités de services </v>
      </c>
      <c r="C2353" t="s">
        <v>234</v>
      </c>
      <c r="D2353" t="s">
        <v>179</v>
      </c>
      <c r="E2353" t="s">
        <v>200</v>
      </c>
      <c r="F2353" s="58">
        <v>161.80500509255901</v>
      </c>
      <c r="G2353">
        <f t="shared" si="395"/>
        <v>161.80500509255901</v>
      </c>
      <c r="AC2353" t="str">
        <f t="shared" si="389"/>
        <v>8413_Ouvriers agricoles_1+2</v>
      </c>
      <c r="AD2353" t="str">
        <f>INDEX(PDC!$I$1:$L$33,MATCH('RP2016'!AF2353,PDC!I:I,0),MATCH(PDC!$K$1,PDC!$I$1:$L$1,0))</f>
        <v>Ouvriers agricoles</v>
      </c>
      <c r="AE2353" s="77" t="s">
        <v>238</v>
      </c>
      <c r="AF2353" t="s">
        <v>109</v>
      </c>
      <c r="AG2353" t="s">
        <v>143</v>
      </c>
      <c r="AH2353" s="58">
        <v>216.848014368793</v>
      </c>
      <c r="AI2353">
        <f t="shared" si="390"/>
        <v>216.848014368793</v>
      </c>
      <c r="BE2353" t="str">
        <f t="shared" si="391"/>
        <v>8409_C5_TP1_SEXE2</v>
      </c>
      <c r="BF2353">
        <v>2</v>
      </c>
      <c r="BG2353" t="s">
        <v>199</v>
      </c>
      <c r="BH2353" t="s">
        <v>317</v>
      </c>
      <c r="BI2353" t="s">
        <v>135</v>
      </c>
      <c r="BJ2353" s="61">
        <v>2617.88440256788</v>
      </c>
      <c r="BK2353" s="61">
        <f t="shared" si="392"/>
        <v>2617.88440256788</v>
      </c>
    </row>
    <row r="2354" spans="1:63" x14ac:dyDescent="0.35">
      <c r="A2354" t="str">
        <f t="shared" si="388"/>
        <v>8430_Activités des ménages en tant qu'employeurs ; activités indifférenciées des ménages en tant que producteurs de biens et services pour usage propre_1</v>
      </c>
      <c r="B2354" t="str">
        <f>INDEX(PDC!$F$1:$G$40,MATCH('RP2016'!C2354,PDC!F:F,0),MATCH(PDC!$G$1,PDC!$F$1:$G$1,0))</f>
        <v>Activités des ménages en tant qu'employeurs ; activités indifférenciées des ménages en tant que producteurs de biens et services pour usage propre</v>
      </c>
      <c r="C2354" t="s">
        <v>235</v>
      </c>
      <c r="D2354" t="s">
        <v>179</v>
      </c>
      <c r="E2354" t="s">
        <v>199</v>
      </c>
      <c r="F2354" s="58">
        <v>10.1666666666667</v>
      </c>
      <c r="G2354">
        <f t="shared" si="395"/>
        <v>10.1666666666667</v>
      </c>
      <c r="AC2354" t="str">
        <f t="shared" si="389"/>
        <v>8414_Professions libérales*_1+2</v>
      </c>
      <c r="AD2354" t="str">
        <f>INDEX(PDC!$I$1:$L$33,MATCH('RP2016'!AF2354,PDC!I:I,0),MATCH(PDC!$K$1,PDC!$I$1:$L$1,0))</f>
        <v>Professions libérales*</v>
      </c>
      <c r="AE2354" s="77" t="s">
        <v>238</v>
      </c>
      <c r="AF2354" t="s">
        <v>273</v>
      </c>
      <c r="AG2354" t="s">
        <v>145</v>
      </c>
      <c r="AH2354" s="58">
        <v>43.246999263260498</v>
      </c>
      <c r="AI2354">
        <f t="shared" si="390"/>
        <v>43.246999263260498</v>
      </c>
      <c r="BE2354" t="str">
        <f t="shared" si="391"/>
        <v>8409_C5_TP2_SEXE2</v>
      </c>
      <c r="BF2354">
        <v>2</v>
      </c>
      <c r="BG2354" t="s">
        <v>200</v>
      </c>
      <c r="BH2354" t="s">
        <v>317</v>
      </c>
      <c r="BI2354" t="s">
        <v>135</v>
      </c>
      <c r="BJ2354" s="61">
        <v>609.03286742579598</v>
      </c>
      <c r="BK2354" s="61">
        <f t="shared" si="392"/>
        <v>609.03286742579598</v>
      </c>
    </row>
    <row r="2355" spans="1:63" x14ac:dyDescent="0.35">
      <c r="A2355" t="str">
        <f t="shared" si="388"/>
        <v>8430_Activités des ménages en tant qu'employeurs ; activités indifférenciées des ménages en tant que producteurs de biens et services pour usage propre_2</v>
      </c>
      <c r="B2355" t="str">
        <f>INDEX(PDC!$F$1:$G$40,MATCH('RP2016'!C2355,PDC!F:F,0),MATCH(PDC!$G$1,PDC!$F$1:$G$1,0))</f>
        <v>Activités des ménages en tant qu'employeurs ; activités indifférenciées des ménages en tant que producteurs de biens et services pour usage propre</v>
      </c>
      <c r="C2355" t="s">
        <v>235</v>
      </c>
      <c r="D2355" t="s">
        <v>179</v>
      </c>
      <c r="E2355" t="s">
        <v>200</v>
      </c>
      <c r="F2355" s="58">
        <v>157.853391051329</v>
      </c>
      <c r="G2355">
        <f t="shared" si="395"/>
        <v>157.853391051329</v>
      </c>
      <c r="AC2355" t="str">
        <f t="shared" si="389"/>
        <v>8414_Cadres de la fonction publique_1+2</v>
      </c>
      <c r="AD2355" t="str">
        <f>INDEX(PDC!$I$1:$L$33,MATCH('RP2016'!AF2355,PDC!I:I,0),MATCH(PDC!$K$1,PDC!$I$1:$L$1,0))</f>
        <v>Cadres de la fonction publique</v>
      </c>
      <c r="AE2355" s="77" t="s">
        <v>238</v>
      </c>
      <c r="AF2355" t="s">
        <v>274</v>
      </c>
      <c r="AG2355" t="s">
        <v>145</v>
      </c>
      <c r="AH2355" s="58">
        <v>59.991277457650902</v>
      </c>
      <c r="AI2355">
        <f t="shared" si="390"/>
        <v>59.991277457650902</v>
      </c>
      <c r="BE2355" t="str">
        <f t="shared" si="391"/>
        <v>8409_DE_TP1_SEXE2</v>
      </c>
      <c r="BF2355">
        <v>2</v>
      </c>
      <c r="BG2355" t="s">
        <v>199</v>
      </c>
      <c r="BH2355" t="s">
        <v>318</v>
      </c>
      <c r="BI2355" t="s">
        <v>135</v>
      </c>
      <c r="BJ2355" s="61">
        <v>815.73072510402596</v>
      </c>
      <c r="BK2355" s="61">
        <f t="shared" si="392"/>
        <v>815.73072510402596</v>
      </c>
    </row>
    <row r="2356" spans="1:63" x14ac:dyDescent="0.35">
      <c r="A2356" t="str">
        <f t="shared" si="388"/>
        <v>8430_Activités extra-territoriales_2</v>
      </c>
      <c r="B2356" t="str">
        <f>INDEX(PDC!$F$1:$G$40,MATCH('RP2016'!C2356,PDC!F:F,0),MATCH(PDC!$G$1,PDC!$F$1:$G$1,0))</f>
        <v>Activités extra-territoriales</v>
      </c>
      <c r="C2356" t="s">
        <v>237</v>
      </c>
      <c r="D2356" t="s">
        <v>179</v>
      </c>
      <c r="E2356" t="s">
        <v>200</v>
      </c>
      <c r="F2356" s="58">
        <v>3.02839478254996</v>
      </c>
      <c r="G2356" s="58" t="s">
        <v>242</v>
      </c>
      <c r="H2356" s="58"/>
      <c r="I2356" s="58"/>
      <c r="J2356" s="58"/>
      <c r="AC2356" t="str">
        <f t="shared" si="389"/>
        <v>8414_Professeurs, professions scientifiques_1+2</v>
      </c>
      <c r="AD2356" t="str">
        <f>INDEX(PDC!$I$1:$L$33,MATCH('RP2016'!AF2356,PDC!I:I,0),MATCH(PDC!$K$1,PDC!$I$1:$L$1,0))</f>
        <v>Professeurs, professions scientifiques</v>
      </c>
      <c r="AE2356" s="77" t="s">
        <v>238</v>
      </c>
      <c r="AF2356" t="s">
        <v>275</v>
      </c>
      <c r="AG2356" t="s">
        <v>145</v>
      </c>
      <c r="AH2356" s="58">
        <v>173.94812504970301</v>
      </c>
      <c r="AI2356">
        <f t="shared" si="390"/>
        <v>173.94812504970301</v>
      </c>
      <c r="BE2356" t="str">
        <f t="shared" si="391"/>
        <v>8409_DE_TP2_SEXE2</v>
      </c>
      <c r="BF2356">
        <v>2</v>
      </c>
      <c r="BG2356" t="s">
        <v>200</v>
      </c>
      <c r="BH2356" t="s">
        <v>318</v>
      </c>
      <c r="BI2356" t="s">
        <v>135</v>
      </c>
      <c r="BJ2356" s="61">
        <v>176.61705527054201</v>
      </c>
      <c r="BK2356" s="61">
        <f t="shared" si="392"/>
        <v>176.61705527054201</v>
      </c>
    </row>
    <row r="2357" spans="1:63" x14ac:dyDescent="0.35">
      <c r="A2357" t="str">
        <f t="shared" si="388"/>
        <v>8431_Agriculture, sylviculture et pêche_1</v>
      </c>
      <c r="B2357" t="str">
        <f>INDEX(PDC!$F$1:$G$40,MATCH('RP2016'!C2357,PDC!F:F,0),MATCH(PDC!$G$1,PDC!$F$1:$G$1,0))</f>
        <v>Agriculture, sylviculture et pêche</v>
      </c>
      <c r="C2357" t="s">
        <v>198</v>
      </c>
      <c r="D2357" t="s">
        <v>183</v>
      </c>
      <c r="E2357" t="s">
        <v>199</v>
      </c>
      <c r="F2357" s="58">
        <v>1385.46506814536</v>
      </c>
      <c r="G2357">
        <f t="shared" ref="G2357:G2388" si="396">F2357</f>
        <v>1385.46506814536</v>
      </c>
      <c r="AC2357" t="str">
        <f t="shared" si="389"/>
        <v>8414_Professions de l'information, des arts et des spectacles_1+2</v>
      </c>
      <c r="AD2357" t="str">
        <f>INDEX(PDC!$I$1:$L$33,MATCH('RP2016'!AF2357,PDC!I:I,0),MATCH(PDC!$K$1,PDC!$I$1:$L$1,0))</f>
        <v>Professions de l'information, des arts et des spectacles</v>
      </c>
      <c r="AE2357" s="77" t="s">
        <v>238</v>
      </c>
      <c r="AF2357" t="s">
        <v>276</v>
      </c>
      <c r="AG2357" t="s">
        <v>145</v>
      </c>
      <c r="AH2357" s="58">
        <v>54.786638783993801</v>
      </c>
      <c r="AI2357">
        <f t="shared" si="390"/>
        <v>54.786638783993801</v>
      </c>
      <c r="BE2357" t="str">
        <f t="shared" si="391"/>
        <v>8409_FZ_TP1_SEXE2</v>
      </c>
      <c r="BF2357">
        <v>2</v>
      </c>
      <c r="BG2357" t="s">
        <v>199</v>
      </c>
      <c r="BH2357" t="s">
        <v>216</v>
      </c>
      <c r="BI2357" t="s">
        <v>135</v>
      </c>
      <c r="BJ2357" s="61">
        <v>1121.4335021131801</v>
      </c>
      <c r="BK2357" s="61">
        <f t="shared" si="392"/>
        <v>1121.4335021131801</v>
      </c>
    </row>
    <row r="2358" spans="1:63" x14ac:dyDescent="0.35">
      <c r="A2358" t="str">
        <f t="shared" si="388"/>
        <v>8431_Agriculture, sylviculture et pêche_2</v>
      </c>
      <c r="B2358" t="str">
        <f>INDEX(PDC!$F$1:$G$40,MATCH('RP2016'!C2358,PDC!F:F,0),MATCH(PDC!$G$1,PDC!$F$1:$G$1,0))</f>
        <v>Agriculture, sylviculture et pêche</v>
      </c>
      <c r="C2358" t="s">
        <v>198</v>
      </c>
      <c r="D2358" t="s">
        <v>183</v>
      </c>
      <c r="E2358" t="s">
        <v>200</v>
      </c>
      <c r="F2358" s="58">
        <v>654.29670696119695</v>
      </c>
      <c r="G2358">
        <f t="shared" si="396"/>
        <v>654.29670696119695</v>
      </c>
      <c r="AC2358" t="str">
        <f t="shared" si="389"/>
        <v>8414_Cadres administratifs et commerciaux d'entreprise_1+2</v>
      </c>
      <c r="AD2358" t="str">
        <f>INDEX(PDC!$I$1:$L$33,MATCH('RP2016'!AF2358,PDC!I:I,0),MATCH(PDC!$K$1,PDC!$I$1:$L$1,0))</f>
        <v>Cadres administratifs et commerciaux d'entreprise</v>
      </c>
      <c r="AE2358" s="77" t="s">
        <v>238</v>
      </c>
      <c r="AF2358" t="s">
        <v>277</v>
      </c>
      <c r="AG2358" t="s">
        <v>145</v>
      </c>
      <c r="AH2358" s="58">
        <v>1163.79926057136</v>
      </c>
      <c r="AI2358">
        <f t="shared" si="390"/>
        <v>1163.79926057136</v>
      </c>
      <c r="BE2358" t="str">
        <f t="shared" si="391"/>
        <v>8409_FZ_TP2_SEXE2</v>
      </c>
      <c r="BF2358">
        <v>2</v>
      </c>
      <c r="BG2358" t="s">
        <v>200</v>
      </c>
      <c r="BH2358" t="s">
        <v>216</v>
      </c>
      <c r="BI2358" t="s">
        <v>135</v>
      </c>
      <c r="BJ2358" s="61">
        <v>464.88821690665202</v>
      </c>
      <c r="BK2358" s="61">
        <f t="shared" si="392"/>
        <v>464.88821690665202</v>
      </c>
    </row>
    <row r="2359" spans="1:63" x14ac:dyDescent="0.35">
      <c r="A2359" t="str">
        <f t="shared" si="388"/>
        <v>8431_Industries extractives _1</v>
      </c>
      <c r="B2359" t="str">
        <f>INDEX(PDC!$F$1:$G$40,MATCH('RP2016'!C2359,PDC!F:F,0),MATCH(PDC!$G$1,PDC!$F$1:$G$1,0))</f>
        <v xml:space="preserve">Industries extractives </v>
      </c>
      <c r="C2359" t="s">
        <v>201</v>
      </c>
      <c r="D2359" t="s">
        <v>183</v>
      </c>
      <c r="E2359" t="s">
        <v>199</v>
      </c>
      <c r="F2359" s="58">
        <v>55.193426064315801</v>
      </c>
      <c r="G2359">
        <f t="shared" si="396"/>
        <v>55.193426064315801</v>
      </c>
      <c r="AC2359" t="str">
        <f t="shared" si="389"/>
        <v>8414_Ingénieurs et cadres techniques d'entreprise_1+2</v>
      </c>
      <c r="AD2359" t="str">
        <f>INDEX(PDC!$I$1:$L$33,MATCH('RP2016'!AF2359,PDC!I:I,0),MATCH(PDC!$K$1,PDC!$I$1:$L$1,0))</f>
        <v>Ingénieurs et cadres techniques d'entreprise</v>
      </c>
      <c r="AE2359" s="77" t="s">
        <v>238</v>
      </c>
      <c r="AF2359" t="s">
        <v>101</v>
      </c>
      <c r="AG2359" t="s">
        <v>145</v>
      </c>
      <c r="AH2359" s="58">
        <v>1730.6831263020499</v>
      </c>
      <c r="AI2359">
        <f t="shared" si="390"/>
        <v>1730.6831263020499</v>
      </c>
      <c r="BE2359" t="str">
        <f t="shared" si="391"/>
        <v>8409_GZ_TP1_SEXE2</v>
      </c>
      <c r="BF2359">
        <v>2</v>
      </c>
      <c r="BG2359" t="s">
        <v>199</v>
      </c>
      <c r="BH2359" t="s">
        <v>217</v>
      </c>
      <c r="BI2359" t="s">
        <v>135</v>
      </c>
      <c r="BJ2359" s="61">
        <v>8308.4866653676909</v>
      </c>
      <c r="BK2359" s="61">
        <f t="shared" si="392"/>
        <v>8308.4866653676909</v>
      </c>
    </row>
    <row r="2360" spans="1:63" x14ac:dyDescent="0.35">
      <c r="A2360" t="str">
        <f t="shared" si="388"/>
        <v>8431_Industries extractives _2</v>
      </c>
      <c r="B2360" t="str">
        <f>INDEX(PDC!$F$1:$G$40,MATCH('RP2016'!C2360,PDC!F:F,0),MATCH(PDC!$G$1,PDC!$F$1:$G$1,0))</f>
        <v xml:space="preserve">Industries extractives </v>
      </c>
      <c r="C2360" t="s">
        <v>201</v>
      </c>
      <c r="D2360" t="s">
        <v>183</v>
      </c>
      <c r="E2360" t="s">
        <v>200</v>
      </c>
      <c r="F2360" s="58">
        <v>20.6132074073133</v>
      </c>
      <c r="G2360">
        <f t="shared" si="396"/>
        <v>20.6132074073133</v>
      </c>
      <c r="AC2360" t="str">
        <f t="shared" si="389"/>
        <v>8414_Professeurs des écoles, instituteurs et assimilés_1+2</v>
      </c>
      <c r="AD2360" t="str">
        <f>INDEX(PDC!$I$1:$L$33,MATCH('RP2016'!AF2360,PDC!I:I,0),MATCH(PDC!$K$1,PDC!$I$1:$L$1,0))</f>
        <v>Professeurs des écoles, instituteurs et assimilés</v>
      </c>
      <c r="AE2360" s="77" t="s">
        <v>238</v>
      </c>
      <c r="AF2360" t="s">
        <v>103</v>
      </c>
      <c r="AG2360" t="s">
        <v>145</v>
      </c>
      <c r="AH2360" s="58">
        <v>562.237352996661</v>
      </c>
      <c r="AI2360">
        <f t="shared" si="390"/>
        <v>562.237352996661</v>
      </c>
      <c r="BE2360" t="str">
        <f t="shared" si="391"/>
        <v>8409_GZ_TP2_SEXE2</v>
      </c>
      <c r="BF2360">
        <v>2</v>
      </c>
      <c r="BG2360" t="s">
        <v>200</v>
      </c>
      <c r="BH2360" t="s">
        <v>217</v>
      </c>
      <c r="BI2360" t="s">
        <v>135</v>
      </c>
      <c r="BJ2360" s="61">
        <v>3778.2815356925098</v>
      </c>
      <c r="BK2360" s="61">
        <f t="shared" si="392"/>
        <v>3778.2815356925098</v>
      </c>
    </row>
    <row r="2361" spans="1:63" x14ac:dyDescent="0.35">
      <c r="A2361" t="str">
        <f t="shared" si="388"/>
        <v>8431_Fabrication de denrées alimentaires, de boissons et de produits à base de tabac_1</v>
      </c>
      <c r="B2361" t="str">
        <f>INDEX(PDC!$F$1:$G$40,MATCH('RP2016'!C2361,PDC!F:F,0),MATCH(PDC!$G$1,PDC!$F$1:$G$1,0))</f>
        <v>Fabrication de denrées alimentaires, de boissons et de produits à base de tabac</v>
      </c>
      <c r="C2361" t="s">
        <v>202</v>
      </c>
      <c r="D2361" t="s">
        <v>183</v>
      </c>
      <c r="E2361" t="s">
        <v>199</v>
      </c>
      <c r="F2361" s="58">
        <v>2384.7384426517201</v>
      </c>
      <c r="G2361">
        <f t="shared" si="396"/>
        <v>2384.7384426517201</v>
      </c>
      <c r="AC2361" t="str">
        <f t="shared" si="389"/>
        <v>8414_Professions intermédiaires de la santé et du travail social_1+2</v>
      </c>
      <c r="AD2361" t="str">
        <f>INDEX(PDC!$I$1:$L$33,MATCH('RP2016'!AF2361,PDC!I:I,0),MATCH(PDC!$K$1,PDC!$I$1:$L$1,0))</f>
        <v>Professions intermédiaires de la santé et du travail social</v>
      </c>
      <c r="AE2361" s="77" t="s">
        <v>238</v>
      </c>
      <c r="AF2361" t="s">
        <v>105</v>
      </c>
      <c r="AG2361" t="s">
        <v>145</v>
      </c>
      <c r="AH2361" s="58">
        <v>785.66700954046303</v>
      </c>
      <c r="AI2361">
        <f t="shared" si="390"/>
        <v>785.66700954046303</v>
      </c>
      <c r="BE2361" t="str">
        <f t="shared" si="391"/>
        <v>8409_HZ_TP1_SEXE2</v>
      </c>
      <c r="BF2361">
        <v>2</v>
      </c>
      <c r="BG2361" t="s">
        <v>199</v>
      </c>
      <c r="BH2361" t="s">
        <v>218</v>
      </c>
      <c r="BI2361" t="s">
        <v>135</v>
      </c>
      <c r="BJ2361" s="61">
        <v>1623.27265878107</v>
      </c>
      <c r="BK2361" s="61">
        <f t="shared" si="392"/>
        <v>1623.27265878107</v>
      </c>
    </row>
    <row r="2362" spans="1:63" x14ac:dyDescent="0.35">
      <c r="A2362" t="str">
        <f t="shared" si="388"/>
        <v>8431_Fabrication de denrées alimentaires, de boissons et de produits à base de tabac_2</v>
      </c>
      <c r="B2362" t="str">
        <f>INDEX(PDC!$F$1:$G$40,MATCH('RP2016'!C2362,PDC!F:F,0),MATCH(PDC!$G$1,PDC!$F$1:$G$1,0))</f>
        <v>Fabrication de denrées alimentaires, de boissons et de produits à base de tabac</v>
      </c>
      <c r="C2362" t="s">
        <v>202</v>
      </c>
      <c r="D2362" t="s">
        <v>183</v>
      </c>
      <c r="E2362" t="s">
        <v>200</v>
      </c>
      <c r="F2362" s="58">
        <v>1955.8237084959401</v>
      </c>
      <c r="G2362">
        <f t="shared" si="396"/>
        <v>1955.8237084959401</v>
      </c>
      <c r="AC2362" t="str">
        <f t="shared" si="389"/>
        <v>8414_Clergé, religieux_1+2</v>
      </c>
      <c r="AD2362" t="str">
        <f>INDEX(PDC!$I$1:$L$33,MATCH('RP2016'!AF2362,PDC!I:I,0),MATCH(PDC!$K$1,PDC!$I$1:$L$1,0))</f>
        <v>Clergé, religieux</v>
      </c>
      <c r="AE2362" s="77" t="s">
        <v>238</v>
      </c>
      <c r="AF2362" t="s">
        <v>292</v>
      </c>
      <c r="AG2362" t="s">
        <v>145</v>
      </c>
      <c r="AH2362" s="58">
        <v>2.6482986252579401</v>
      </c>
      <c r="AI2362" t="str">
        <f t="shared" si="390"/>
        <v>(s)</v>
      </c>
      <c r="BE2362" t="str">
        <f t="shared" si="391"/>
        <v>8409_HZ_TP2_SEXE2</v>
      </c>
      <c r="BF2362">
        <v>2</v>
      </c>
      <c r="BG2362" t="s">
        <v>200</v>
      </c>
      <c r="BH2362" t="s">
        <v>218</v>
      </c>
      <c r="BI2362" t="s">
        <v>135</v>
      </c>
      <c r="BJ2362" s="61">
        <v>570.49604781427502</v>
      </c>
      <c r="BK2362" s="61">
        <f t="shared" si="392"/>
        <v>570.49604781427502</v>
      </c>
    </row>
    <row r="2363" spans="1:63" x14ac:dyDescent="0.35">
      <c r="A2363" t="str">
        <f t="shared" si="388"/>
        <v>8431_Fabrication de textiles, industries de l'habillement, industrie du cuir et de la chaussure_1</v>
      </c>
      <c r="B2363" t="str">
        <f>INDEX(PDC!$F$1:$G$40,MATCH('RP2016'!C2363,PDC!F:F,0),MATCH(PDC!$G$1,PDC!$F$1:$G$1,0))</f>
        <v>Fabrication de textiles, industries de l'habillement, industrie du cuir et de la chaussure</v>
      </c>
      <c r="C2363" t="s">
        <v>203</v>
      </c>
      <c r="D2363" t="s">
        <v>183</v>
      </c>
      <c r="E2363" t="s">
        <v>199</v>
      </c>
      <c r="F2363" s="58">
        <v>243.02903571915701</v>
      </c>
      <c r="G2363">
        <f t="shared" si="396"/>
        <v>243.02903571915701</v>
      </c>
      <c r="AC2363" t="str">
        <f t="shared" si="389"/>
        <v>8414_Professions intermédiaires administratives de la Fonction Publique_1+2</v>
      </c>
      <c r="AD2363" t="str">
        <f>INDEX(PDC!$I$1:$L$33,MATCH('RP2016'!AF2363,PDC!I:I,0),MATCH(PDC!$K$1,PDC!$I$1:$L$1,0))</f>
        <v>Professions intermédiaires administratives de la Fonction Publique</v>
      </c>
      <c r="AE2363" s="77" t="s">
        <v>238</v>
      </c>
      <c r="AF2363" t="s">
        <v>278</v>
      </c>
      <c r="AG2363" t="s">
        <v>145</v>
      </c>
      <c r="AH2363" s="58">
        <v>127.13512870812799</v>
      </c>
      <c r="AI2363">
        <f t="shared" si="390"/>
        <v>127.13512870812799</v>
      </c>
      <c r="BE2363" t="str">
        <f t="shared" si="391"/>
        <v>8409_IZ_TP1_SEXE2</v>
      </c>
      <c r="BF2363">
        <v>2</v>
      </c>
      <c r="BG2363" t="s">
        <v>199</v>
      </c>
      <c r="BH2363" t="s">
        <v>219</v>
      </c>
      <c r="BI2363" t="s">
        <v>135</v>
      </c>
      <c r="BJ2363" s="61">
        <v>2577.1799536162198</v>
      </c>
      <c r="BK2363" s="61">
        <f t="shared" si="392"/>
        <v>2577.1799536162198</v>
      </c>
    </row>
    <row r="2364" spans="1:63" x14ac:dyDescent="0.35">
      <c r="A2364" t="str">
        <f t="shared" si="388"/>
        <v>8431_Fabrication de textiles, industries de l'habillement, industrie du cuir et de la chaussure_2</v>
      </c>
      <c r="B2364" t="str">
        <f>INDEX(PDC!$F$1:$G$40,MATCH('RP2016'!C2364,PDC!F:F,0),MATCH(PDC!$G$1,PDC!$F$1:$G$1,0))</f>
        <v>Fabrication de textiles, industries de l'habillement, industrie du cuir et de la chaussure</v>
      </c>
      <c r="C2364" t="s">
        <v>203</v>
      </c>
      <c r="D2364" t="s">
        <v>183</v>
      </c>
      <c r="E2364" t="s">
        <v>200</v>
      </c>
      <c r="F2364" s="58">
        <v>158.98874992939801</v>
      </c>
      <c r="G2364">
        <f t="shared" si="396"/>
        <v>158.98874992939801</v>
      </c>
      <c r="AC2364" t="str">
        <f t="shared" si="389"/>
        <v>8414_Professions intermédiaires administratives et commerciales des entreprises_1+2</v>
      </c>
      <c r="AD2364" t="str">
        <f>INDEX(PDC!$I$1:$L$33,MATCH('RP2016'!AF2364,PDC!I:I,0),MATCH(PDC!$K$1,PDC!$I$1:$L$1,0))</f>
        <v>Professions intermédiaires administratives et commerciales des entreprises</v>
      </c>
      <c r="AE2364" s="77" t="s">
        <v>238</v>
      </c>
      <c r="AF2364" t="s">
        <v>279</v>
      </c>
      <c r="AG2364" t="s">
        <v>145</v>
      </c>
      <c r="AH2364" s="58">
        <v>2399.5107060733799</v>
      </c>
      <c r="AI2364">
        <f t="shared" si="390"/>
        <v>2399.5107060733799</v>
      </c>
      <c r="BE2364" t="str">
        <f t="shared" si="391"/>
        <v>8409_IZ_TP2_SEXE2</v>
      </c>
      <c r="BF2364">
        <v>2</v>
      </c>
      <c r="BG2364" t="s">
        <v>200</v>
      </c>
      <c r="BH2364" t="s">
        <v>219</v>
      </c>
      <c r="BI2364" t="s">
        <v>135</v>
      </c>
      <c r="BJ2364" s="61">
        <v>1611.66920272173</v>
      </c>
      <c r="BK2364" s="61">
        <f t="shared" si="392"/>
        <v>1611.66920272173</v>
      </c>
    </row>
    <row r="2365" spans="1:63" x14ac:dyDescent="0.35">
      <c r="A2365" t="str">
        <f t="shared" si="388"/>
        <v>8431_Travail du bois, industries du papier et imprimerie _1</v>
      </c>
      <c r="B2365" t="str">
        <f>INDEX(PDC!$F$1:$G$40,MATCH('RP2016'!C2365,PDC!F:F,0),MATCH(PDC!$G$1,PDC!$F$1:$G$1,0))</f>
        <v xml:space="preserve">Travail du bois, industries du papier et imprimerie </v>
      </c>
      <c r="C2365" t="s">
        <v>204</v>
      </c>
      <c r="D2365" t="s">
        <v>183</v>
      </c>
      <c r="E2365" t="s">
        <v>199</v>
      </c>
      <c r="F2365" s="58">
        <v>550.00100985312395</v>
      </c>
      <c r="G2365">
        <f t="shared" si="396"/>
        <v>550.00100985312395</v>
      </c>
      <c r="AC2365" t="str">
        <f t="shared" si="389"/>
        <v>8414_Techniciens_1+2</v>
      </c>
      <c r="AD2365" t="str">
        <f>INDEX(PDC!$I$1:$L$33,MATCH('RP2016'!AF2365,PDC!I:I,0),MATCH(PDC!$K$1,PDC!$I$1:$L$1,0))</f>
        <v>Techniciens</v>
      </c>
      <c r="AE2365" s="77" t="s">
        <v>238</v>
      </c>
      <c r="AF2365" t="s">
        <v>280</v>
      </c>
      <c r="AG2365" t="s">
        <v>145</v>
      </c>
      <c r="AH2365" s="58">
        <v>2286.8513982060599</v>
      </c>
      <c r="AI2365">
        <f t="shared" si="390"/>
        <v>2286.8513982060599</v>
      </c>
      <c r="BE2365" t="str">
        <f t="shared" si="391"/>
        <v>8409_JZ_TP1_SEXE2</v>
      </c>
      <c r="BF2365">
        <v>2</v>
      </c>
      <c r="BG2365" t="s">
        <v>199</v>
      </c>
      <c r="BH2365" t="s">
        <v>319</v>
      </c>
      <c r="BI2365" t="s">
        <v>135</v>
      </c>
      <c r="BJ2365" s="61">
        <v>2169.0964856420301</v>
      </c>
      <c r="BK2365" s="61">
        <f t="shared" si="392"/>
        <v>2169.0964856420301</v>
      </c>
    </row>
    <row r="2366" spans="1:63" x14ac:dyDescent="0.35">
      <c r="A2366" t="str">
        <f t="shared" si="388"/>
        <v>8431_Travail du bois, industries du papier et imprimerie _2</v>
      </c>
      <c r="B2366" t="str">
        <f>INDEX(PDC!$F$1:$G$40,MATCH('RP2016'!C2366,PDC!F:F,0),MATCH(PDC!$G$1,PDC!$F$1:$G$1,0))</f>
        <v xml:space="preserve">Travail du bois, industries du papier et imprimerie </v>
      </c>
      <c r="C2366" t="s">
        <v>204</v>
      </c>
      <c r="D2366" t="s">
        <v>183</v>
      </c>
      <c r="E2366" t="s">
        <v>200</v>
      </c>
      <c r="F2366" s="58">
        <v>207.46812902884199</v>
      </c>
      <c r="G2366">
        <f t="shared" si="396"/>
        <v>207.46812902884199</v>
      </c>
      <c r="AC2366" t="str">
        <f t="shared" si="389"/>
        <v>8414_Contremaîtres, agents de maîtrise_1+2</v>
      </c>
      <c r="AD2366" t="str">
        <f>INDEX(PDC!$I$1:$L$33,MATCH('RP2016'!AF2366,PDC!I:I,0),MATCH(PDC!$K$1,PDC!$I$1:$L$1,0))</f>
        <v>Contremaîtres, agents de maîtrise</v>
      </c>
      <c r="AE2366" s="77" t="s">
        <v>238</v>
      </c>
      <c r="AF2366" t="s">
        <v>281</v>
      </c>
      <c r="AG2366" t="s">
        <v>145</v>
      </c>
      <c r="AH2366" s="58">
        <v>880.21207318355698</v>
      </c>
      <c r="AI2366">
        <f t="shared" si="390"/>
        <v>880.21207318355698</v>
      </c>
      <c r="BE2366" t="str">
        <f t="shared" si="391"/>
        <v>8409_JZ_TP2_SEXE2</v>
      </c>
      <c r="BF2366">
        <v>2</v>
      </c>
      <c r="BG2366" t="s">
        <v>200</v>
      </c>
      <c r="BH2366" t="s">
        <v>319</v>
      </c>
      <c r="BI2366" t="s">
        <v>135</v>
      </c>
      <c r="BJ2366" s="61">
        <v>925.12996698156996</v>
      </c>
      <c r="BK2366" s="61">
        <f t="shared" si="392"/>
        <v>925.12996698156996</v>
      </c>
    </row>
    <row r="2367" spans="1:63" x14ac:dyDescent="0.35">
      <c r="A2367" t="str">
        <f t="shared" si="388"/>
        <v>8431_Cokéfaction et raffinage_1</v>
      </c>
      <c r="B2367" t="str">
        <f>INDEX(PDC!$F$1:$G$40,MATCH('RP2016'!C2367,PDC!F:F,0),MATCH(PDC!$G$1,PDC!$F$1:$G$1,0))</f>
        <v>Cokéfaction et raffinage</v>
      </c>
      <c r="C2367" t="s">
        <v>236</v>
      </c>
      <c r="D2367" t="s">
        <v>183</v>
      </c>
      <c r="E2367" t="s">
        <v>199</v>
      </c>
      <c r="F2367" s="58">
        <v>5.0209833196137099</v>
      </c>
      <c r="G2367">
        <f t="shared" si="396"/>
        <v>5.0209833196137099</v>
      </c>
      <c r="AC2367" t="str">
        <f t="shared" si="389"/>
        <v>8414_Employés civils et agents de service de la Fonction Publique_1+2</v>
      </c>
      <c r="AD2367" t="str">
        <f>INDEX(PDC!$I$1:$L$33,MATCH('RP2016'!AF2367,PDC!I:I,0),MATCH(PDC!$K$1,PDC!$I$1:$L$1,0))</f>
        <v>Employés civils et agents de service de la Fonction Publique</v>
      </c>
      <c r="AE2367" s="77" t="s">
        <v>238</v>
      </c>
      <c r="AF2367" t="s">
        <v>282</v>
      </c>
      <c r="AG2367" t="s">
        <v>145</v>
      </c>
      <c r="AH2367" s="58">
        <v>1286.6870779876699</v>
      </c>
      <c r="AI2367">
        <f t="shared" si="390"/>
        <v>1286.6870779876699</v>
      </c>
      <c r="BE2367" t="str">
        <f t="shared" si="391"/>
        <v>8409_KZ_TP1_SEXE2</v>
      </c>
      <c r="BF2367">
        <v>2</v>
      </c>
      <c r="BG2367" t="s">
        <v>199</v>
      </c>
      <c r="BH2367" t="s">
        <v>223</v>
      </c>
      <c r="BI2367" t="s">
        <v>135</v>
      </c>
      <c r="BJ2367" s="61">
        <v>3488.8756343557402</v>
      </c>
      <c r="BK2367" s="61">
        <f t="shared" si="392"/>
        <v>3488.8756343557402</v>
      </c>
    </row>
    <row r="2368" spans="1:63" x14ac:dyDescent="0.35">
      <c r="A2368" t="str">
        <f t="shared" si="388"/>
        <v>8431_Industrie chimique_1</v>
      </c>
      <c r="B2368" t="str">
        <f>INDEX(PDC!$F$1:$G$40,MATCH('RP2016'!C2368,PDC!F:F,0),MATCH(PDC!$G$1,PDC!$F$1:$G$1,0))</f>
        <v>Industrie chimique</v>
      </c>
      <c r="C2368" t="s">
        <v>205</v>
      </c>
      <c r="D2368" t="s">
        <v>183</v>
      </c>
      <c r="E2368" t="s">
        <v>199</v>
      </c>
      <c r="F2368" s="58">
        <v>578.11331217155396</v>
      </c>
      <c r="G2368">
        <f t="shared" si="396"/>
        <v>578.11331217155396</v>
      </c>
      <c r="AC2368" t="str">
        <f t="shared" si="389"/>
        <v>8414_Policiers et militaires_1+2</v>
      </c>
      <c r="AD2368" t="str">
        <f>INDEX(PDC!$I$1:$L$33,MATCH('RP2016'!AF2368,PDC!I:I,0),MATCH(PDC!$K$1,PDC!$I$1:$L$1,0))</f>
        <v>Policiers et militaires</v>
      </c>
      <c r="AE2368" s="77" t="s">
        <v>238</v>
      </c>
      <c r="AF2368" t="s">
        <v>283</v>
      </c>
      <c r="AG2368" t="s">
        <v>145</v>
      </c>
      <c r="AH2368" s="58">
        <v>119.76112849112801</v>
      </c>
      <c r="AI2368">
        <f t="shared" si="390"/>
        <v>119.76112849112801</v>
      </c>
      <c r="BE2368" t="str">
        <f t="shared" si="391"/>
        <v>8409_KZ_TP2_SEXE2</v>
      </c>
      <c r="BF2368">
        <v>2</v>
      </c>
      <c r="BG2368" t="s">
        <v>200</v>
      </c>
      <c r="BH2368" t="s">
        <v>223</v>
      </c>
      <c r="BI2368" t="s">
        <v>135</v>
      </c>
      <c r="BJ2368" s="61">
        <v>999.44386453275695</v>
      </c>
      <c r="BK2368" s="61">
        <f t="shared" si="392"/>
        <v>999.44386453275695</v>
      </c>
    </row>
    <row r="2369" spans="1:63" x14ac:dyDescent="0.35">
      <c r="A2369" t="str">
        <f t="shared" si="388"/>
        <v>8431_Industrie chimique_2</v>
      </c>
      <c r="B2369" t="str">
        <f>INDEX(PDC!$F$1:$G$40,MATCH('RP2016'!C2369,PDC!F:F,0),MATCH(PDC!$G$1,PDC!$F$1:$G$1,0))</f>
        <v>Industrie chimique</v>
      </c>
      <c r="C2369" t="s">
        <v>205</v>
      </c>
      <c r="D2369" t="s">
        <v>183</v>
      </c>
      <c r="E2369" t="s">
        <v>200</v>
      </c>
      <c r="F2369" s="58">
        <v>540.17613521735905</v>
      </c>
      <c r="G2369">
        <f t="shared" si="396"/>
        <v>540.17613521735905</v>
      </c>
      <c r="AC2369" t="str">
        <f t="shared" si="389"/>
        <v>8414_Employés administratifs d'entreprise_1+2</v>
      </c>
      <c r="AD2369" t="str">
        <f>INDEX(PDC!$I$1:$L$33,MATCH('RP2016'!AF2369,PDC!I:I,0),MATCH(PDC!$K$1,PDC!$I$1:$L$1,0))</f>
        <v>Employés administratifs d'entreprise</v>
      </c>
      <c r="AE2369" s="77" t="s">
        <v>238</v>
      </c>
      <c r="AF2369" t="s">
        <v>284</v>
      </c>
      <c r="AG2369" t="s">
        <v>145</v>
      </c>
      <c r="AH2369" s="58">
        <v>1680.4649270254399</v>
      </c>
      <c r="AI2369">
        <f t="shared" si="390"/>
        <v>1680.4649270254399</v>
      </c>
      <c r="BE2369" t="str">
        <f t="shared" si="391"/>
        <v>8409_LZ_TP1_SEXE2</v>
      </c>
      <c r="BF2369">
        <v>2</v>
      </c>
      <c r="BG2369" t="s">
        <v>199</v>
      </c>
      <c r="BH2369" t="s">
        <v>224</v>
      </c>
      <c r="BI2369" t="s">
        <v>135</v>
      </c>
      <c r="BJ2369" s="61">
        <v>1261.93899754631</v>
      </c>
      <c r="BK2369" s="61">
        <f t="shared" si="392"/>
        <v>1261.93899754631</v>
      </c>
    </row>
    <row r="2370" spans="1:63" x14ac:dyDescent="0.35">
      <c r="A2370" t="str">
        <f t="shared" si="388"/>
        <v>8431_Industrie pharmaceutique_1</v>
      </c>
      <c r="B2370" t="str">
        <f>INDEX(PDC!$F$1:$G$40,MATCH('RP2016'!C2370,PDC!F:F,0),MATCH(PDC!$G$1,PDC!$F$1:$G$1,0))</f>
        <v>Industrie pharmaceutique</v>
      </c>
      <c r="C2370" t="s">
        <v>206</v>
      </c>
      <c r="D2370" t="s">
        <v>183</v>
      </c>
      <c r="E2370" t="s">
        <v>199</v>
      </c>
      <c r="F2370" s="58">
        <v>154.33995169900101</v>
      </c>
      <c r="G2370">
        <f t="shared" si="396"/>
        <v>154.33995169900101</v>
      </c>
      <c r="AC2370" t="str">
        <f t="shared" si="389"/>
        <v>8414_Employés de commerce_1+2</v>
      </c>
      <c r="AD2370" t="str">
        <f>INDEX(PDC!$I$1:$L$33,MATCH('RP2016'!AF2370,PDC!I:I,0),MATCH(PDC!$K$1,PDC!$I$1:$L$1,0))</f>
        <v>Employés de commerce</v>
      </c>
      <c r="AE2370" s="77" t="s">
        <v>238</v>
      </c>
      <c r="AF2370" t="s">
        <v>285</v>
      </c>
      <c r="AG2370" t="s">
        <v>145</v>
      </c>
      <c r="AH2370" s="58">
        <v>1565.1664570271801</v>
      </c>
      <c r="AI2370">
        <f t="shared" si="390"/>
        <v>1565.1664570271801</v>
      </c>
      <c r="BE2370" t="str">
        <f t="shared" si="391"/>
        <v>8409_LZ_TP2_SEXE2</v>
      </c>
      <c r="BF2370">
        <v>2</v>
      </c>
      <c r="BG2370" t="s">
        <v>200</v>
      </c>
      <c r="BH2370" t="s">
        <v>224</v>
      </c>
      <c r="BI2370" t="s">
        <v>135</v>
      </c>
      <c r="BJ2370" s="61">
        <v>420.679492888276</v>
      </c>
      <c r="BK2370" s="61">
        <f t="shared" si="392"/>
        <v>420.679492888276</v>
      </c>
    </row>
    <row r="2371" spans="1:63" x14ac:dyDescent="0.35">
      <c r="A2371" t="str">
        <f t="shared" si="388"/>
        <v>8431_Industrie pharmaceutique_2</v>
      </c>
      <c r="B2371" t="str">
        <f>INDEX(PDC!$F$1:$G$40,MATCH('RP2016'!C2371,PDC!F:F,0),MATCH(PDC!$G$1,PDC!$F$1:$G$1,0))</f>
        <v>Industrie pharmaceutique</v>
      </c>
      <c r="C2371" t="s">
        <v>206</v>
      </c>
      <c r="D2371" t="s">
        <v>183</v>
      </c>
      <c r="E2371" t="s">
        <v>200</v>
      </c>
      <c r="F2371" s="58">
        <v>157.048693548719</v>
      </c>
      <c r="G2371">
        <f t="shared" si="396"/>
        <v>157.048693548719</v>
      </c>
      <c r="AC2371" t="str">
        <f t="shared" si="389"/>
        <v>8414_Personnels des services directs aux particuliers_1+2</v>
      </c>
      <c r="AD2371" t="str">
        <f>INDEX(PDC!$I$1:$L$33,MATCH('RP2016'!AF2371,PDC!I:I,0),MATCH(PDC!$K$1,PDC!$I$1:$L$1,0))</f>
        <v>Personnels des services directs aux particuliers</v>
      </c>
      <c r="AE2371" s="77" t="s">
        <v>238</v>
      </c>
      <c r="AF2371" t="s">
        <v>286</v>
      </c>
      <c r="AG2371" t="s">
        <v>145</v>
      </c>
      <c r="AH2371" s="58">
        <v>1690.0088367570099</v>
      </c>
      <c r="AI2371">
        <f t="shared" si="390"/>
        <v>1690.0088367570099</v>
      </c>
      <c r="BE2371" t="str">
        <f t="shared" si="391"/>
        <v>8409_MN_TP1_SEXE2</v>
      </c>
      <c r="BF2371">
        <v>2</v>
      </c>
      <c r="BG2371" t="s">
        <v>199</v>
      </c>
      <c r="BH2371" t="s">
        <v>320</v>
      </c>
      <c r="BI2371" t="s">
        <v>135</v>
      </c>
      <c r="BJ2371" s="61">
        <v>8982.1208499954992</v>
      </c>
      <c r="BK2371" s="61">
        <f t="shared" si="392"/>
        <v>8982.1208499954992</v>
      </c>
    </row>
    <row r="2372" spans="1:63" x14ac:dyDescent="0.35">
      <c r="A2372" t="str">
        <f t="shared" ref="A2372:A2435" si="397">D2372&amp;"_"&amp;B2372&amp;"_"&amp;E2372</f>
        <v>8431_Fabrication de produits en caoutchouc et en plastique ainsi que d'autres produits minéraux non métalliques_1</v>
      </c>
      <c r="B2372" t="str">
        <f>INDEX(PDC!$F$1:$G$40,MATCH('RP2016'!C2372,PDC!F:F,0),MATCH(PDC!$G$1,PDC!$F$1:$G$1,0))</f>
        <v>Fabrication de produits en caoutchouc et en plastique ainsi que d'autres produits minéraux non métalliques</v>
      </c>
      <c r="C2372" t="s">
        <v>207</v>
      </c>
      <c r="D2372" t="s">
        <v>183</v>
      </c>
      <c r="E2372" t="s">
        <v>199</v>
      </c>
      <c r="F2372" s="58">
        <v>830.41636140053197</v>
      </c>
      <c r="G2372">
        <f t="shared" si="396"/>
        <v>830.41636140053197</v>
      </c>
      <c r="AC2372" t="str">
        <f t="shared" si="389"/>
        <v>8414_Ouvriers qualifiés de type industriel_1+2</v>
      </c>
      <c r="AD2372" t="str">
        <f>INDEX(PDC!$I$1:$L$33,MATCH('RP2016'!AF2372,PDC!I:I,0),MATCH(PDC!$K$1,PDC!$I$1:$L$1,0))</f>
        <v>Ouvriers qualifiés de type industriel</v>
      </c>
      <c r="AE2372" s="77" t="s">
        <v>238</v>
      </c>
      <c r="AF2372" t="s">
        <v>287</v>
      </c>
      <c r="AG2372" t="s">
        <v>145</v>
      </c>
      <c r="AH2372" s="58">
        <v>3607.0961686001101</v>
      </c>
      <c r="AI2372">
        <f t="shared" si="390"/>
        <v>3607.0961686001101</v>
      </c>
      <c r="BE2372" t="str">
        <f t="shared" si="391"/>
        <v>8409_MN_TP2_SEXE2</v>
      </c>
      <c r="BF2372">
        <v>2</v>
      </c>
      <c r="BG2372" t="s">
        <v>200</v>
      </c>
      <c r="BH2372" t="s">
        <v>320</v>
      </c>
      <c r="BI2372" t="s">
        <v>135</v>
      </c>
      <c r="BJ2372" s="61">
        <v>4210.8042645724599</v>
      </c>
      <c r="BK2372" s="61">
        <f t="shared" si="392"/>
        <v>4210.8042645724599</v>
      </c>
    </row>
    <row r="2373" spans="1:63" x14ac:dyDescent="0.35">
      <c r="A2373" t="str">
        <f t="shared" si="397"/>
        <v>8431_Fabrication de produits en caoutchouc et en plastique ainsi que d'autres produits minéraux non métalliques_2</v>
      </c>
      <c r="B2373" t="str">
        <f>INDEX(PDC!$F$1:$G$40,MATCH('RP2016'!C2373,PDC!F:F,0),MATCH(PDC!$G$1,PDC!$F$1:$G$1,0))</f>
        <v>Fabrication de produits en caoutchouc et en plastique ainsi que d'autres produits minéraux non métalliques</v>
      </c>
      <c r="C2373" t="s">
        <v>207</v>
      </c>
      <c r="D2373" t="s">
        <v>183</v>
      </c>
      <c r="E2373" t="s">
        <v>200</v>
      </c>
      <c r="F2373" s="58">
        <v>307.7446776525</v>
      </c>
      <c r="G2373">
        <f t="shared" si="396"/>
        <v>307.7446776525</v>
      </c>
      <c r="AC2373" t="str">
        <f t="shared" ref="AC2373:AC2436" si="398">AG2373&amp;"_"&amp;AD2373&amp;"_"&amp;AE2373</f>
        <v>8414_Ouvriers qualifiés de type artisanal_1+2</v>
      </c>
      <c r="AD2373" t="str">
        <f>INDEX(PDC!$I$1:$L$33,MATCH('RP2016'!AF2373,PDC!I:I,0),MATCH(PDC!$K$1,PDC!$I$1:$L$1,0))</f>
        <v>Ouvriers qualifiés de type artisanal</v>
      </c>
      <c r="AE2373" s="77" t="s">
        <v>238</v>
      </c>
      <c r="AF2373" t="s">
        <v>107</v>
      </c>
      <c r="AG2373" t="s">
        <v>145</v>
      </c>
      <c r="AH2373" s="58">
        <v>1455.12552715591</v>
      </c>
      <c r="AI2373">
        <f t="shared" ref="AI2373:AI2436" si="399">IF(AH2373&lt;5,"(s)",AH2373)</f>
        <v>1455.12552715591</v>
      </c>
      <c r="BE2373" t="str">
        <f t="shared" ref="BE2373:BE2436" si="400">BI2373&amp;"_"&amp;BH2373&amp;"_TP"&amp;BG2373&amp;"_SEXE"&amp;BF2373</f>
        <v>8409_OQ_TP1_SEXE2</v>
      </c>
      <c r="BF2373">
        <v>2</v>
      </c>
      <c r="BG2373" t="s">
        <v>199</v>
      </c>
      <c r="BH2373" t="s">
        <v>321</v>
      </c>
      <c r="BI2373" t="s">
        <v>135</v>
      </c>
      <c r="BJ2373" s="61">
        <v>15990.6300105953</v>
      </c>
      <c r="BK2373" s="61">
        <f t="shared" ref="BK2373:BK2436" si="401">IF(BJ2373&lt;5,"(s)",BJ2373)</f>
        <v>15990.6300105953</v>
      </c>
    </row>
    <row r="2374" spans="1:63" x14ac:dyDescent="0.35">
      <c r="A2374" t="str">
        <f t="shared" si="397"/>
        <v>8431_Métallurgie et fabrication de produits métalliques à l'exception des machines et des équipements_1</v>
      </c>
      <c r="B2374" t="str">
        <f>INDEX(PDC!$F$1:$G$40,MATCH('RP2016'!C2374,PDC!F:F,0),MATCH(PDC!$G$1,PDC!$F$1:$G$1,0))</f>
        <v>Métallurgie et fabrication de produits métalliques à l'exception des machines et des équipements</v>
      </c>
      <c r="C2374" t="s">
        <v>208</v>
      </c>
      <c r="D2374" t="s">
        <v>183</v>
      </c>
      <c r="E2374" t="s">
        <v>199</v>
      </c>
      <c r="F2374" s="58">
        <v>1513.0856752283701</v>
      </c>
      <c r="G2374">
        <f t="shared" si="396"/>
        <v>1513.0856752283701</v>
      </c>
      <c r="AC2374" t="str">
        <f t="shared" si="398"/>
        <v>8414_Chauffeurs_1+2</v>
      </c>
      <c r="AD2374" t="str">
        <f>INDEX(PDC!$I$1:$L$33,MATCH('RP2016'!AF2374,PDC!I:I,0),MATCH(PDC!$K$1,PDC!$I$1:$L$1,0))</f>
        <v>Chauffeurs</v>
      </c>
      <c r="AE2374" s="77" t="s">
        <v>238</v>
      </c>
      <c r="AF2374" t="s">
        <v>288</v>
      </c>
      <c r="AG2374" t="s">
        <v>145</v>
      </c>
      <c r="AH2374" s="58">
        <v>658.55520441972601</v>
      </c>
      <c r="AI2374">
        <f t="shared" si="399"/>
        <v>658.55520441972601</v>
      </c>
      <c r="BE2374" t="str">
        <f t="shared" si="400"/>
        <v>8409_OQ_TP2_SEXE2</v>
      </c>
      <c r="BF2374">
        <v>2</v>
      </c>
      <c r="BG2374" t="s">
        <v>200</v>
      </c>
      <c r="BH2374" t="s">
        <v>321</v>
      </c>
      <c r="BI2374" t="s">
        <v>135</v>
      </c>
      <c r="BJ2374" s="61">
        <v>11996.851913403199</v>
      </c>
      <c r="BK2374" s="61">
        <f t="shared" si="401"/>
        <v>11996.851913403199</v>
      </c>
    </row>
    <row r="2375" spans="1:63" x14ac:dyDescent="0.35">
      <c r="A2375" t="str">
        <f t="shared" si="397"/>
        <v>8431_Métallurgie et fabrication de produits métalliques à l'exception des machines et des équipements_2</v>
      </c>
      <c r="B2375" t="str">
        <f>INDEX(PDC!$F$1:$G$40,MATCH('RP2016'!C2375,PDC!F:F,0),MATCH(PDC!$G$1,PDC!$F$1:$G$1,0))</f>
        <v>Métallurgie et fabrication de produits métalliques à l'exception des machines et des équipements</v>
      </c>
      <c r="C2375" t="s">
        <v>208</v>
      </c>
      <c r="D2375" t="s">
        <v>183</v>
      </c>
      <c r="E2375" t="s">
        <v>200</v>
      </c>
      <c r="F2375" s="58">
        <v>365.671449538422</v>
      </c>
      <c r="G2375">
        <f t="shared" si="396"/>
        <v>365.671449538422</v>
      </c>
      <c r="AC2375" t="str">
        <f t="shared" si="398"/>
        <v>8414_Ouvriers qualifiés de la manutention, du magasinage et du transport_1+2</v>
      </c>
      <c r="AD2375" t="str">
        <f>INDEX(PDC!$I$1:$L$33,MATCH('RP2016'!AF2375,PDC!I:I,0),MATCH(PDC!$K$1,PDC!$I$1:$L$1,0))</f>
        <v>Ouvriers qualifiés de la manutention, du magasinage et du transport</v>
      </c>
      <c r="AE2375" s="77" t="s">
        <v>238</v>
      </c>
      <c r="AF2375" t="s">
        <v>289</v>
      </c>
      <c r="AG2375" t="s">
        <v>145</v>
      </c>
      <c r="AH2375" s="58">
        <v>844.87407210036702</v>
      </c>
      <c r="AI2375">
        <f t="shared" si="399"/>
        <v>844.87407210036702</v>
      </c>
      <c r="BE2375" t="str">
        <f t="shared" si="400"/>
        <v>8409_RU_TP1_SEXE2</v>
      </c>
      <c r="BF2375">
        <v>2</v>
      </c>
      <c r="BG2375" t="s">
        <v>199</v>
      </c>
      <c r="BH2375" t="s">
        <v>322</v>
      </c>
      <c r="BI2375" t="s">
        <v>135</v>
      </c>
      <c r="BJ2375" s="61">
        <v>4253.6174083224696</v>
      </c>
      <c r="BK2375" s="61">
        <f t="shared" si="401"/>
        <v>4253.6174083224696</v>
      </c>
    </row>
    <row r="2376" spans="1:63" x14ac:dyDescent="0.35">
      <c r="A2376" t="str">
        <f t="shared" si="397"/>
        <v>8431_Fabrication de produits informatiques, électroniques et optiques_1</v>
      </c>
      <c r="B2376" t="str">
        <f>INDEX(PDC!$F$1:$G$40,MATCH('RP2016'!C2376,PDC!F:F,0),MATCH(PDC!$G$1,PDC!$F$1:$G$1,0))</f>
        <v>Fabrication de produits informatiques, électroniques et optiques</v>
      </c>
      <c r="C2376" t="s">
        <v>209</v>
      </c>
      <c r="D2376" t="s">
        <v>183</v>
      </c>
      <c r="E2376" t="s">
        <v>199</v>
      </c>
      <c r="F2376" s="58">
        <v>604.40002963580696</v>
      </c>
      <c r="G2376">
        <f t="shared" si="396"/>
        <v>604.40002963580696</v>
      </c>
      <c r="AC2376" t="str">
        <f t="shared" si="398"/>
        <v>8414_Ouvriers non qualifiés de type industriel_1+2</v>
      </c>
      <c r="AD2376" t="str">
        <f>INDEX(PDC!$I$1:$L$33,MATCH('RP2016'!AF2376,PDC!I:I,0),MATCH(PDC!$K$1,PDC!$I$1:$L$1,0))</f>
        <v>Ouvriers non qualifiés de type industriel</v>
      </c>
      <c r="AE2376" s="77" t="s">
        <v>238</v>
      </c>
      <c r="AF2376" t="s">
        <v>290</v>
      </c>
      <c r="AG2376" t="s">
        <v>145</v>
      </c>
      <c r="AH2376" s="58">
        <v>3824.1011916017201</v>
      </c>
      <c r="AI2376">
        <f t="shared" si="399"/>
        <v>3824.1011916017201</v>
      </c>
      <c r="BE2376" t="str">
        <f t="shared" si="400"/>
        <v>8409_RU_TP2_SEXE2</v>
      </c>
      <c r="BF2376">
        <v>2</v>
      </c>
      <c r="BG2376" t="s">
        <v>200</v>
      </c>
      <c r="BH2376" t="s">
        <v>322</v>
      </c>
      <c r="BI2376" t="s">
        <v>135</v>
      </c>
      <c r="BJ2376" s="61">
        <v>3241.0528014010201</v>
      </c>
      <c r="BK2376" s="61">
        <f t="shared" si="401"/>
        <v>3241.0528014010201</v>
      </c>
    </row>
    <row r="2377" spans="1:63" x14ac:dyDescent="0.35">
      <c r="A2377" t="str">
        <f t="shared" si="397"/>
        <v>8431_Fabrication de produits informatiques, électroniques et optiques_2</v>
      </c>
      <c r="B2377" t="str">
        <f>INDEX(PDC!$F$1:$G$40,MATCH('RP2016'!C2377,PDC!F:F,0),MATCH(PDC!$G$1,PDC!$F$1:$G$1,0))</f>
        <v>Fabrication de produits informatiques, électroniques et optiques</v>
      </c>
      <c r="C2377" t="s">
        <v>209</v>
      </c>
      <c r="D2377" t="s">
        <v>183</v>
      </c>
      <c r="E2377" t="s">
        <v>200</v>
      </c>
      <c r="F2377" s="58">
        <v>295.259880814327</v>
      </c>
      <c r="G2377">
        <f t="shared" si="396"/>
        <v>295.259880814327</v>
      </c>
      <c r="AC2377" t="str">
        <f t="shared" si="398"/>
        <v>8414_Ouvriers non qualifiés de type artisanal_1+2</v>
      </c>
      <c r="AD2377" t="str">
        <f>INDEX(PDC!$I$1:$L$33,MATCH('RP2016'!AF2377,PDC!I:I,0),MATCH(PDC!$K$1,PDC!$I$1:$L$1,0))</f>
        <v>Ouvriers non qualifiés de type artisanal</v>
      </c>
      <c r="AE2377" s="77" t="s">
        <v>238</v>
      </c>
      <c r="AF2377" t="s">
        <v>291</v>
      </c>
      <c r="AG2377" t="s">
        <v>145</v>
      </c>
      <c r="AH2377" s="58">
        <v>1274.2548187068201</v>
      </c>
      <c r="AI2377">
        <f t="shared" si="399"/>
        <v>1274.2548187068201</v>
      </c>
      <c r="BE2377" t="str">
        <f t="shared" si="400"/>
        <v>8410_AZ_TP1_SEXE2</v>
      </c>
      <c r="BF2377">
        <v>2</v>
      </c>
      <c r="BG2377" t="s">
        <v>199</v>
      </c>
      <c r="BH2377" t="s">
        <v>198</v>
      </c>
      <c r="BI2377" t="s">
        <v>137</v>
      </c>
      <c r="BJ2377" s="61">
        <v>103.82951767764099</v>
      </c>
      <c r="BK2377" s="61">
        <f t="shared" si="401"/>
        <v>103.82951767764099</v>
      </c>
    </row>
    <row r="2378" spans="1:63" x14ac:dyDescent="0.35">
      <c r="A2378" t="str">
        <f t="shared" si="397"/>
        <v>8431_Fabrication d'équipements électriques_1</v>
      </c>
      <c r="B2378" t="str">
        <f>INDEX(PDC!$F$1:$G$40,MATCH('RP2016'!C2378,PDC!F:F,0),MATCH(PDC!$G$1,PDC!$F$1:$G$1,0))</f>
        <v>Fabrication d'équipements électriques</v>
      </c>
      <c r="C2378" t="s">
        <v>210</v>
      </c>
      <c r="D2378" t="s">
        <v>183</v>
      </c>
      <c r="E2378" t="s">
        <v>199</v>
      </c>
      <c r="F2378" s="58">
        <v>463.16994154795498</v>
      </c>
      <c r="G2378">
        <f t="shared" si="396"/>
        <v>463.16994154795498</v>
      </c>
      <c r="AC2378" t="str">
        <f t="shared" si="398"/>
        <v>8414_Ouvriers agricoles_1+2</v>
      </c>
      <c r="AD2378" t="str">
        <f>INDEX(PDC!$I$1:$L$33,MATCH('RP2016'!AF2378,PDC!I:I,0),MATCH(PDC!$K$1,PDC!$I$1:$L$1,0))</f>
        <v>Ouvriers agricoles</v>
      </c>
      <c r="AE2378" s="77" t="s">
        <v>238</v>
      </c>
      <c r="AF2378" t="s">
        <v>109</v>
      </c>
      <c r="AG2378" t="s">
        <v>145</v>
      </c>
      <c r="AH2378" s="58">
        <v>49.198408852934399</v>
      </c>
      <c r="AI2378">
        <f t="shared" si="399"/>
        <v>49.198408852934399</v>
      </c>
      <c r="BE2378" t="str">
        <f t="shared" si="400"/>
        <v>8410_AZ_TP2_SEXE2</v>
      </c>
      <c r="BF2378">
        <v>2</v>
      </c>
      <c r="BG2378" t="s">
        <v>200</v>
      </c>
      <c r="BH2378" t="s">
        <v>198</v>
      </c>
      <c r="BI2378" t="s">
        <v>137</v>
      </c>
      <c r="BJ2378" s="61">
        <v>45.261550739003098</v>
      </c>
      <c r="BK2378" s="61">
        <f t="shared" si="401"/>
        <v>45.261550739003098</v>
      </c>
    </row>
    <row r="2379" spans="1:63" x14ac:dyDescent="0.35">
      <c r="A2379" t="str">
        <f t="shared" si="397"/>
        <v>8431_Fabrication d'équipements électriques_2</v>
      </c>
      <c r="B2379" t="str">
        <f>INDEX(PDC!$F$1:$G$40,MATCH('RP2016'!C2379,PDC!F:F,0),MATCH(PDC!$G$1,PDC!$F$1:$G$1,0))</f>
        <v>Fabrication d'équipements électriques</v>
      </c>
      <c r="C2379" t="s">
        <v>210</v>
      </c>
      <c r="D2379" t="s">
        <v>183</v>
      </c>
      <c r="E2379" t="s">
        <v>200</v>
      </c>
      <c r="F2379" s="58">
        <v>204.675452277707</v>
      </c>
      <c r="G2379">
        <f t="shared" si="396"/>
        <v>204.675452277707</v>
      </c>
      <c r="AC2379" t="str">
        <f t="shared" si="398"/>
        <v>8415_Professions libérales*_1+2</v>
      </c>
      <c r="AD2379" t="str">
        <f>INDEX(PDC!$I$1:$L$33,MATCH('RP2016'!AF2379,PDC!I:I,0),MATCH(PDC!$K$1,PDC!$I$1:$L$1,0))</f>
        <v>Professions libérales*</v>
      </c>
      <c r="AE2379" s="77" t="s">
        <v>238</v>
      </c>
      <c r="AF2379" t="s">
        <v>273</v>
      </c>
      <c r="AG2379" t="s">
        <v>147</v>
      </c>
      <c r="AH2379" s="58">
        <v>72.045839084975796</v>
      </c>
      <c r="AI2379">
        <f t="shared" si="399"/>
        <v>72.045839084975796</v>
      </c>
      <c r="BE2379" t="str">
        <f t="shared" si="400"/>
        <v>8410_C1_TP1_SEXE2</v>
      </c>
      <c r="BF2379">
        <v>2</v>
      </c>
      <c r="BG2379" t="s">
        <v>199</v>
      </c>
      <c r="BH2379" t="s">
        <v>314</v>
      </c>
      <c r="BI2379" t="s">
        <v>137</v>
      </c>
      <c r="BJ2379" s="61">
        <v>297.78993449148697</v>
      </c>
      <c r="BK2379" s="61">
        <f t="shared" si="401"/>
        <v>297.78993449148697</v>
      </c>
    </row>
    <row r="2380" spans="1:63" x14ac:dyDescent="0.35">
      <c r="A2380" t="str">
        <f t="shared" si="397"/>
        <v>8431_Fabrication de machines et équipements n.c.a._1</v>
      </c>
      <c r="B2380" t="str">
        <f>INDEX(PDC!$F$1:$G$40,MATCH('RP2016'!C2380,PDC!F:F,0),MATCH(PDC!$G$1,PDC!$F$1:$G$1,0))</f>
        <v>Fabrication de machines et équipements n.c.a.</v>
      </c>
      <c r="C2380" t="s">
        <v>211</v>
      </c>
      <c r="D2380" t="s">
        <v>183</v>
      </c>
      <c r="E2380" t="s">
        <v>199</v>
      </c>
      <c r="F2380" s="58">
        <v>1109.8436315118299</v>
      </c>
      <c r="G2380">
        <f t="shared" si="396"/>
        <v>1109.8436315118299</v>
      </c>
      <c r="AC2380" t="str">
        <f t="shared" si="398"/>
        <v>8415_Cadres de la fonction publique_1+2</v>
      </c>
      <c r="AD2380" t="str">
        <f>INDEX(PDC!$I$1:$L$33,MATCH('RP2016'!AF2380,PDC!I:I,0),MATCH(PDC!$K$1,PDC!$I$1:$L$1,0))</f>
        <v>Cadres de la fonction publique</v>
      </c>
      <c r="AE2380" s="77" t="s">
        <v>238</v>
      </c>
      <c r="AF2380" t="s">
        <v>274</v>
      </c>
      <c r="AG2380" t="s">
        <v>147</v>
      </c>
      <c r="AH2380" s="58">
        <v>93.429405612451703</v>
      </c>
      <c r="AI2380">
        <f t="shared" si="399"/>
        <v>93.429405612451703</v>
      </c>
      <c r="BE2380" t="str">
        <f t="shared" si="400"/>
        <v>8410_C1_TP2_SEXE2</v>
      </c>
      <c r="BF2380">
        <v>2</v>
      </c>
      <c r="BG2380" t="s">
        <v>200</v>
      </c>
      <c r="BH2380" t="s">
        <v>314</v>
      </c>
      <c r="BI2380" t="s">
        <v>137</v>
      </c>
      <c r="BJ2380" s="61">
        <v>96.812867510321198</v>
      </c>
      <c r="BK2380" s="61">
        <f t="shared" si="401"/>
        <v>96.812867510321198</v>
      </c>
    </row>
    <row r="2381" spans="1:63" x14ac:dyDescent="0.35">
      <c r="A2381" t="str">
        <f t="shared" si="397"/>
        <v>8431_Fabrication de machines et équipements n.c.a._2</v>
      </c>
      <c r="B2381" t="str">
        <f>INDEX(PDC!$F$1:$G$40,MATCH('RP2016'!C2381,PDC!F:F,0),MATCH(PDC!$G$1,PDC!$F$1:$G$1,0))</f>
        <v>Fabrication de machines et équipements n.c.a.</v>
      </c>
      <c r="C2381" t="s">
        <v>211</v>
      </c>
      <c r="D2381" t="s">
        <v>183</v>
      </c>
      <c r="E2381" t="s">
        <v>200</v>
      </c>
      <c r="F2381" s="58">
        <v>342.00647023515597</v>
      </c>
      <c r="G2381">
        <f t="shared" si="396"/>
        <v>342.00647023515597</v>
      </c>
      <c r="AC2381" t="str">
        <f t="shared" si="398"/>
        <v>8415_Professeurs, professions scientifiques_1+2</v>
      </c>
      <c r="AD2381" t="str">
        <f>INDEX(PDC!$I$1:$L$33,MATCH('RP2016'!AF2381,PDC!I:I,0),MATCH(PDC!$K$1,PDC!$I$1:$L$1,0))</f>
        <v>Professeurs, professions scientifiques</v>
      </c>
      <c r="AE2381" s="77" t="s">
        <v>238</v>
      </c>
      <c r="AF2381" t="s">
        <v>275</v>
      </c>
      <c r="AG2381" t="s">
        <v>147</v>
      </c>
      <c r="AH2381" s="58">
        <v>288.15830053686301</v>
      </c>
      <c r="AI2381">
        <f t="shared" si="399"/>
        <v>288.15830053686301</v>
      </c>
      <c r="BE2381" t="str">
        <f t="shared" si="400"/>
        <v>8410_C3_TP1_SEXE2</v>
      </c>
      <c r="BF2381">
        <v>2</v>
      </c>
      <c r="BG2381" t="s">
        <v>199</v>
      </c>
      <c r="BH2381" t="s">
        <v>315</v>
      </c>
      <c r="BI2381" t="s">
        <v>137</v>
      </c>
      <c r="BJ2381" s="61">
        <v>78.997340213782394</v>
      </c>
      <c r="BK2381" s="61">
        <f t="shared" si="401"/>
        <v>78.997340213782394</v>
      </c>
    </row>
    <row r="2382" spans="1:63" x14ac:dyDescent="0.35">
      <c r="A2382" t="str">
        <f t="shared" si="397"/>
        <v>8431_Fabrication de matériels de transport_1</v>
      </c>
      <c r="B2382" t="str">
        <f>INDEX(PDC!$F$1:$G$40,MATCH('RP2016'!C2382,PDC!F:F,0),MATCH(PDC!$G$1,PDC!$F$1:$G$1,0))</f>
        <v>Fabrication de matériels de transport</v>
      </c>
      <c r="C2382" t="s">
        <v>212</v>
      </c>
      <c r="D2382" t="s">
        <v>183</v>
      </c>
      <c r="E2382" t="s">
        <v>199</v>
      </c>
      <c r="F2382" s="58">
        <v>1231.3113479102899</v>
      </c>
      <c r="G2382">
        <f t="shared" si="396"/>
        <v>1231.3113479102899</v>
      </c>
      <c r="AC2382" t="str">
        <f t="shared" si="398"/>
        <v>8415_Professions de l'information, des arts et des spectacles_1+2</v>
      </c>
      <c r="AD2382" t="str">
        <f>INDEX(PDC!$I$1:$L$33,MATCH('RP2016'!AF2382,PDC!I:I,0),MATCH(PDC!$K$1,PDC!$I$1:$L$1,0))</f>
        <v>Professions de l'information, des arts et des spectacles</v>
      </c>
      <c r="AE2382" s="77" t="s">
        <v>238</v>
      </c>
      <c r="AF2382" t="s">
        <v>276</v>
      </c>
      <c r="AG2382" t="s">
        <v>147</v>
      </c>
      <c r="AH2382" s="58">
        <v>160.903727570228</v>
      </c>
      <c r="AI2382">
        <f t="shared" si="399"/>
        <v>160.903727570228</v>
      </c>
      <c r="BE2382" t="str">
        <f t="shared" si="400"/>
        <v>8410_C3_TP2_SEXE2</v>
      </c>
      <c r="BF2382">
        <v>2</v>
      </c>
      <c r="BG2382" t="s">
        <v>200</v>
      </c>
      <c r="BH2382" t="s">
        <v>315</v>
      </c>
      <c r="BI2382" t="s">
        <v>137</v>
      </c>
      <c r="BJ2382" s="61">
        <v>19.875378223880901</v>
      </c>
      <c r="BK2382" s="61">
        <f t="shared" si="401"/>
        <v>19.875378223880901</v>
      </c>
    </row>
    <row r="2383" spans="1:63" x14ac:dyDescent="0.35">
      <c r="A2383" t="str">
        <f t="shared" si="397"/>
        <v>8431_Fabrication de matériels de transport_2</v>
      </c>
      <c r="B2383" t="str">
        <f>INDEX(PDC!$F$1:$G$40,MATCH('RP2016'!C2383,PDC!F:F,0),MATCH(PDC!$G$1,PDC!$F$1:$G$1,0))</f>
        <v>Fabrication de matériels de transport</v>
      </c>
      <c r="C2383" t="s">
        <v>212</v>
      </c>
      <c r="D2383" t="s">
        <v>183</v>
      </c>
      <c r="E2383" t="s">
        <v>200</v>
      </c>
      <c r="F2383" s="58">
        <v>205.14166268624899</v>
      </c>
      <c r="G2383">
        <f t="shared" si="396"/>
        <v>205.14166268624899</v>
      </c>
      <c r="AC2383" t="str">
        <f t="shared" si="398"/>
        <v>8415_Cadres administratifs et commerciaux d'entreprise_1+2</v>
      </c>
      <c r="AD2383" t="str">
        <f>INDEX(PDC!$I$1:$L$33,MATCH('RP2016'!AF2383,PDC!I:I,0),MATCH(PDC!$K$1,PDC!$I$1:$L$1,0))</f>
        <v>Cadres administratifs et commerciaux d'entreprise</v>
      </c>
      <c r="AE2383" s="77" t="s">
        <v>238</v>
      </c>
      <c r="AF2383" t="s">
        <v>277</v>
      </c>
      <c r="AG2383" t="s">
        <v>147</v>
      </c>
      <c r="AH2383" s="58">
        <v>1043.0055811402001</v>
      </c>
      <c r="AI2383">
        <f t="shared" si="399"/>
        <v>1043.0055811402001</v>
      </c>
      <c r="BE2383" t="str">
        <f t="shared" si="400"/>
        <v>8410_C4_TP1_SEXE2</v>
      </c>
      <c r="BF2383">
        <v>2</v>
      </c>
      <c r="BG2383" t="s">
        <v>199</v>
      </c>
      <c r="BH2383" t="s">
        <v>316</v>
      </c>
      <c r="BI2383" t="s">
        <v>137</v>
      </c>
      <c r="BJ2383" s="61">
        <v>470.10005922911103</v>
      </c>
      <c r="BK2383" s="61">
        <f t="shared" si="401"/>
        <v>470.10005922911103</v>
      </c>
    </row>
    <row r="2384" spans="1:63" x14ac:dyDescent="0.35">
      <c r="A2384" t="str">
        <f t="shared" si="397"/>
        <v>8431_Autres industries manufacturières ; réparation et installation de machines et d'équipements_1</v>
      </c>
      <c r="B2384" t="str">
        <f>INDEX(PDC!$F$1:$G$40,MATCH('RP2016'!C2384,PDC!F:F,0),MATCH(PDC!$G$1,PDC!$F$1:$G$1,0))</f>
        <v>Autres industries manufacturières ; réparation et installation de machines et d'équipements</v>
      </c>
      <c r="C2384" t="s">
        <v>213</v>
      </c>
      <c r="D2384" t="s">
        <v>183</v>
      </c>
      <c r="E2384" t="s">
        <v>199</v>
      </c>
      <c r="F2384" s="58">
        <v>1320.7073156391</v>
      </c>
      <c r="G2384">
        <f t="shared" si="396"/>
        <v>1320.7073156391</v>
      </c>
      <c r="AC2384" t="str">
        <f t="shared" si="398"/>
        <v>8415_Ingénieurs et cadres techniques d'entreprise_1+2</v>
      </c>
      <c r="AD2384" t="str">
        <f>INDEX(PDC!$I$1:$L$33,MATCH('RP2016'!AF2384,PDC!I:I,0),MATCH(PDC!$K$1,PDC!$I$1:$L$1,0))</f>
        <v>Ingénieurs et cadres techniques d'entreprise</v>
      </c>
      <c r="AE2384" s="77" t="s">
        <v>238</v>
      </c>
      <c r="AF2384" t="s">
        <v>101</v>
      </c>
      <c r="AG2384" t="s">
        <v>147</v>
      </c>
      <c r="AH2384" s="58">
        <v>757.71593547586701</v>
      </c>
      <c r="AI2384">
        <f t="shared" si="399"/>
        <v>757.71593547586701</v>
      </c>
      <c r="BE2384" t="str">
        <f t="shared" si="400"/>
        <v>8410_C4_TP2_SEXE2</v>
      </c>
      <c r="BF2384">
        <v>2</v>
      </c>
      <c r="BG2384" t="s">
        <v>200</v>
      </c>
      <c r="BH2384" t="s">
        <v>316</v>
      </c>
      <c r="BI2384" t="s">
        <v>137</v>
      </c>
      <c r="BJ2384" s="61">
        <v>54.754765786369703</v>
      </c>
      <c r="BK2384" s="61">
        <f t="shared" si="401"/>
        <v>54.754765786369703</v>
      </c>
    </row>
    <row r="2385" spans="1:63" x14ac:dyDescent="0.35">
      <c r="A2385" t="str">
        <f t="shared" si="397"/>
        <v>8431_Autres industries manufacturières ; réparation et installation de machines et d'équipements_2</v>
      </c>
      <c r="B2385" t="str">
        <f>INDEX(PDC!$F$1:$G$40,MATCH('RP2016'!C2385,PDC!F:F,0),MATCH(PDC!$G$1,PDC!$F$1:$G$1,0))</f>
        <v>Autres industries manufacturières ; réparation et installation de machines et d'équipements</v>
      </c>
      <c r="C2385" t="s">
        <v>213</v>
      </c>
      <c r="D2385" t="s">
        <v>183</v>
      </c>
      <c r="E2385" t="s">
        <v>200</v>
      </c>
      <c r="F2385" s="58">
        <v>541.11636377575496</v>
      </c>
      <c r="G2385">
        <f t="shared" si="396"/>
        <v>541.11636377575496</v>
      </c>
      <c r="AC2385" t="str">
        <f t="shared" si="398"/>
        <v>8415_Professeurs des écoles, instituteurs et assimilés_1+2</v>
      </c>
      <c r="AD2385" t="str">
        <f>INDEX(PDC!$I$1:$L$33,MATCH('RP2016'!AF2385,PDC!I:I,0),MATCH(PDC!$K$1,PDC!$I$1:$L$1,0))</f>
        <v>Professeurs des écoles, instituteurs et assimilés</v>
      </c>
      <c r="AE2385" s="77" t="s">
        <v>238</v>
      </c>
      <c r="AF2385" t="s">
        <v>103</v>
      </c>
      <c r="AG2385" t="s">
        <v>147</v>
      </c>
      <c r="AH2385" s="58">
        <v>800.20114479750202</v>
      </c>
      <c r="AI2385">
        <f t="shared" si="399"/>
        <v>800.20114479750202</v>
      </c>
      <c r="BE2385" t="str">
        <f t="shared" si="400"/>
        <v>8410_C5_TP1_SEXE2</v>
      </c>
      <c r="BF2385">
        <v>2</v>
      </c>
      <c r="BG2385" t="s">
        <v>199</v>
      </c>
      <c r="BH2385" t="s">
        <v>317</v>
      </c>
      <c r="BI2385" t="s">
        <v>137</v>
      </c>
      <c r="BJ2385" s="61">
        <v>467.31213364641701</v>
      </c>
      <c r="BK2385" s="61">
        <f t="shared" si="401"/>
        <v>467.31213364641701</v>
      </c>
    </row>
    <row r="2386" spans="1:63" x14ac:dyDescent="0.35">
      <c r="A2386" t="str">
        <f t="shared" si="397"/>
        <v>8431_Production et distribution d'électricité, de gaz, de vapeur et d'air conditionné_1</v>
      </c>
      <c r="B2386" t="str">
        <f>INDEX(PDC!$F$1:$G$40,MATCH('RP2016'!C2386,PDC!F:F,0),MATCH(PDC!$G$1,PDC!$F$1:$G$1,0))</f>
        <v>Production et distribution d'électricité, de gaz, de vapeur et d'air conditionné</v>
      </c>
      <c r="C2386" t="s">
        <v>214</v>
      </c>
      <c r="D2386" t="s">
        <v>183</v>
      </c>
      <c r="E2386" t="s">
        <v>199</v>
      </c>
      <c r="F2386" s="58">
        <v>580.76097709197404</v>
      </c>
      <c r="G2386">
        <f t="shared" si="396"/>
        <v>580.76097709197404</v>
      </c>
      <c r="AC2386" t="str">
        <f t="shared" si="398"/>
        <v>8415_Professions intermédiaires de la santé et du travail social_1+2</v>
      </c>
      <c r="AD2386" t="str">
        <f>INDEX(PDC!$I$1:$L$33,MATCH('RP2016'!AF2386,PDC!I:I,0),MATCH(PDC!$K$1,PDC!$I$1:$L$1,0))</f>
        <v>Professions intermédiaires de la santé et du travail social</v>
      </c>
      <c r="AE2386" s="77" t="s">
        <v>238</v>
      </c>
      <c r="AF2386" t="s">
        <v>105</v>
      </c>
      <c r="AG2386" t="s">
        <v>147</v>
      </c>
      <c r="AH2386" s="58">
        <v>1143.6248717738899</v>
      </c>
      <c r="AI2386">
        <f t="shared" si="399"/>
        <v>1143.6248717738899</v>
      </c>
      <c r="BE2386" t="str">
        <f t="shared" si="400"/>
        <v>8410_C5_TP2_SEXE2</v>
      </c>
      <c r="BF2386">
        <v>2</v>
      </c>
      <c r="BG2386" t="s">
        <v>200</v>
      </c>
      <c r="BH2386" t="s">
        <v>317</v>
      </c>
      <c r="BI2386" t="s">
        <v>137</v>
      </c>
      <c r="BJ2386" s="61">
        <v>101.949364707041</v>
      </c>
      <c r="BK2386" s="61">
        <f t="shared" si="401"/>
        <v>101.949364707041</v>
      </c>
    </row>
    <row r="2387" spans="1:63" x14ac:dyDescent="0.35">
      <c r="A2387" t="str">
        <f t="shared" si="397"/>
        <v>8431_Production et distribution d'électricité, de gaz, de vapeur et d'air conditionné_2</v>
      </c>
      <c r="B2387" t="str">
        <f>INDEX(PDC!$F$1:$G$40,MATCH('RP2016'!C2387,PDC!F:F,0),MATCH(PDC!$G$1,PDC!$F$1:$G$1,0))</f>
        <v>Production et distribution d'électricité, de gaz, de vapeur et d'air conditionné</v>
      </c>
      <c r="C2387" t="s">
        <v>214</v>
      </c>
      <c r="D2387" t="s">
        <v>183</v>
      </c>
      <c r="E2387" t="s">
        <v>200</v>
      </c>
      <c r="F2387" s="58">
        <v>156.931171856644</v>
      </c>
      <c r="G2387">
        <f t="shared" si="396"/>
        <v>156.931171856644</v>
      </c>
      <c r="AC2387" t="str">
        <f t="shared" si="398"/>
        <v>8415_Clergé, religieux_1+2</v>
      </c>
      <c r="AD2387" t="str">
        <f>INDEX(PDC!$I$1:$L$33,MATCH('RP2016'!AF2387,PDC!I:I,0),MATCH(PDC!$K$1,PDC!$I$1:$L$1,0))</f>
        <v>Clergé, religieux</v>
      </c>
      <c r="AE2387" s="77" t="s">
        <v>238</v>
      </c>
      <c r="AF2387" t="s">
        <v>292</v>
      </c>
      <c r="AG2387" t="s">
        <v>147</v>
      </c>
      <c r="AH2387" s="58">
        <v>21.296225691178599</v>
      </c>
      <c r="AI2387">
        <f t="shared" si="399"/>
        <v>21.296225691178599</v>
      </c>
      <c r="BE2387" t="str">
        <f t="shared" si="400"/>
        <v>8410_DE_TP1_SEXE2</v>
      </c>
      <c r="BF2387">
        <v>2</v>
      </c>
      <c r="BG2387" t="s">
        <v>199</v>
      </c>
      <c r="BH2387" t="s">
        <v>318</v>
      </c>
      <c r="BI2387" t="s">
        <v>137</v>
      </c>
      <c r="BJ2387" s="61">
        <v>33.847326220006998</v>
      </c>
      <c r="BK2387" s="61">
        <f t="shared" si="401"/>
        <v>33.847326220006998</v>
      </c>
    </row>
    <row r="2388" spans="1:63" x14ac:dyDescent="0.35">
      <c r="A2388" t="str">
        <f t="shared" si="397"/>
        <v>8431_Production et distribution d'eau ; assainissement, gestion des déchets et dépollution_1</v>
      </c>
      <c r="B2388" t="str">
        <f>INDEX(PDC!$F$1:$G$40,MATCH('RP2016'!C2388,PDC!F:F,0),MATCH(PDC!$G$1,PDC!$F$1:$G$1,0))</f>
        <v>Production et distribution d'eau ; assainissement, gestion des déchets et dépollution</v>
      </c>
      <c r="C2388" t="s">
        <v>215</v>
      </c>
      <c r="D2388" t="s">
        <v>183</v>
      </c>
      <c r="E2388" t="s">
        <v>199</v>
      </c>
      <c r="F2388" s="58">
        <v>442.05103408921002</v>
      </c>
      <c r="G2388">
        <f t="shared" si="396"/>
        <v>442.05103408921002</v>
      </c>
      <c r="AC2388" t="str">
        <f t="shared" si="398"/>
        <v>8415_Professions intermédiaires administratives de la Fonction Publique_1+2</v>
      </c>
      <c r="AD2388" t="str">
        <f>INDEX(PDC!$I$1:$L$33,MATCH('RP2016'!AF2388,PDC!I:I,0),MATCH(PDC!$K$1,PDC!$I$1:$L$1,0))</f>
        <v>Professions intermédiaires administratives de la Fonction Publique</v>
      </c>
      <c r="AE2388" s="77" t="s">
        <v>238</v>
      </c>
      <c r="AF2388" t="s">
        <v>278</v>
      </c>
      <c r="AG2388" t="s">
        <v>147</v>
      </c>
      <c r="AH2388" s="58">
        <v>90.069595621220103</v>
      </c>
      <c r="AI2388">
        <f t="shared" si="399"/>
        <v>90.069595621220103</v>
      </c>
      <c r="BE2388" t="str">
        <f t="shared" si="400"/>
        <v>8410_DE_TP2_SEXE2</v>
      </c>
      <c r="BF2388">
        <v>2</v>
      </c>
      <c r="BG2388" t="s">
        <v>200</v>
      </c>
      <c r="BH2388" t="s">
        <v>318</v>
      </c>
      <c r="BI2388" t="s">
        <v>137</v>
      </c>
      <c r="BJ2388" s="61">
        <v>13.186837803730301</v>
      </c>
      <c r="BK2388" s="61">
        <f t="shared" si="401"/>
        <v>13.186837803730301</v>
      </c>
    </row>
    <row r="2389" spans="1:63" x14ac:dyDescent="0.35">
      <c r="A2389" t="str">
        <f t="shared" si="397"/>
        <v>8431_Production et distribution d'eau ; assainissement, gestion des déchets et dépollution_2</v>
      </c>
      <c r="B2389" t="str">
        <f>INDEX(PDC!$F$1:$G$40,MATCH('RP2016'!C2389,PDC!F:F,0),MATCH(PDC!$G$1,PDC!$F$1:$G$1,0))</f>
        <v>Production et distribution d'eau ; assainissement, gestion des déchets et dépollution</v>
      </c>
      <c r="C2389" t="s">
        <v>215</v>
      </c>
      <c r="D2389" t="s">
        <v>183</v>
      </c>
      <c r="E2389" t="s">
        <v>200</v>
      </c>
      <c r="F2389" s="58">
        <v>159.54151611441401</v>
      </c>
      <c r="G2389">
        <f t="shared" ref="G2389:G2420" si="402">F2389</f>
        <v>159.54151611441401</v>
      </c>
      <c r="AC2389" t="str">
        <f t="shared" si="398"/>
        <v>8415_Professions intermédiaires administratives et commerciales des entreprises_1+2</v>
      </c>
      <c r="AD2389" t="str">
        <f>INDEX(PDC!$I$1:$L$33,MATCH('RP2016'!AF2389,PDC!I:I,0),MATCH(PDC!$K$1,PDC!$I$1:$L$1,0))</f>
        <v>Professions intermédiaires administratives et commerciales des entreprises</v>
      </c>
      <c r="AE2389" s="77" t="s">
        <v>238</v>
      </c>
      <c r="AF2389" t="s">
        <v>279</v>
      </c>
      <c r="AG2389" t="s">
        <v>147</v>
      </c>
      <c r="AH2389" s="58">
        <v>2875.6172081518198</v>
      </c>
      <c r="AI2389">
        <f t="shared" si="399"/>
        <v>2875.6172081518198</v>
      </c>
      <c r="BE2389" t="str">
        <f t="shared" si="400"/>
        <v>8410_FZ_TP1_SEXE2</v>
      </c>
      <c r="BF2389">
        <v>2</v>
      </c>
      <c r="BG2389" t="s">
        <v>199</v>
      </c>
      <c r="BH2389" t="s">
        <v>216</v>
      </c>
      <c r="BI2389" t="s">
        <v>137</v>
      </c>
      <c r="BJ2389" s="61">
        <v>55.135329138569801</v>
      </c>
      <c r="BK2389" s="61">
        <f t="shared" si="401"/>
        <v>55.135329138569801</v>
      </c>
    </row>
    <row r="2390" spans="1:63" x14ac:dyDescent="0.35">
      <c r="A2390" t="str">
        <f t="shared" si="397"/>
        <v>8431_Construction _1</v>
      </c>
      <c r="B2390" t="str">
        <f>INDEX(PDC!$F$1:$G$40,MATCH('RP2016'!C2390,PDC!F:F,0),MATCH(PDC!$G$1,PDC!$F$1:$G$1,0))</f>
        <v xml:space="preserve">Construction </v>
      </c>
      <c r="C2390" t="s">
        <v>216</v>
      </c>
      <c r="D2390" t="s">
        <v>183</v>
      </c>
      <c r="E2390" t="s">
        <v>199</v>
      </c>
      <c r="F2390" s="58">
        <v>5050.7444235704797</v>
      </c>
      <c r="G2390">
        <f t="shared" si="402"/>
        <v>5050.7444235704797</v>
      </c>
      <c r="AC2390" t="str">
        <f t="shared" si="398"/>
        <v>8415_Techniciens_1+2</v>
      </c>
      <c r="AD2390" t="str">
        <f>INDEX(PDC!$I$1:$L$33,MATCH('RP2016'!AF2390,PDC!I:I,0),MATCH(PDC!$K$1,PDC!$I$1:$L$1,0))</f>
        <v>Techniciens</v>
      </c>
      <c r="AE2390" s="77" t="s">
        <v>238</v>
      </c>
      <c r="AF2390" t="s">
        <v>280</v>
      </c>
      <c r="AG2390" t="s">
        <v>147</v>
      </c>
      <c r="AH2390" s="58">
        <v>1164.2030894309801</v>
      </c>
      <c r="AI2390">
        <f t="shared" si="399"/>
        <v>1164.2030894309801</v>
      </c>
      <c r="BE2390" t="str">
        <f t="shared" si="400"/>
        <v>8410_FZ_TP2_SEXE2</v>
      </c>
      <c r="BF2390">
        <v>2</v>
      </c>
      <c r="BG2390" t="s">
        <v>200</v>
      </c>
      <c r="BH2390" t="s">
        <v>216</v>
      </c>
      <c r="BI2390" t="s">
        <v>137</v>
      </c>
      <c r="BJ2390" s="61">
        <v>79.762658822499901</v>
      </c>
      <c r="BK2390" s="61">
        <f t="shared" si="401"/>
        <v>79.762658822499901</v>
      </c>
    </row>
    <row r="2391" spans="1:63" x14ac:dyDescent="0.35">
      <c r="A2391" t="str">
        <f t="shared" si="397"/>
        <v>8431_Construction _2</v>
      </c>
      <c r="B2391" t="str">
        <f>INDEX(PDC!$F$1:$G$40,MATCH('RP2016'!C2391,PDC!F:F,0),MATCH(PDC!$G$1,PDC!$F$1:$G$1,0))</f>
        <v xml:space="preserve">Construction </v>
      </c>
      <c r="C2391" t="s">
        <v>216</v>
      </c>
      <c r="D2391" t="s">
        <v>183</v>
      </c>
      <c r="E2391" t="s">
        <v>200</v>
      </c>
      <c r="F2391" s="58">
        <v>740.31531972051505</v>
      </c>
      <c r="G2391">
        <f t="shared" si="402"/>
        <v>740.31531972051505</v>
      </c>
      <c r="AC2391" t="str">
        <f t="shared" si="398"/>
        <v>8415_Contremaîtres, agents de maîtrise_1+2</v>
      </c>
      <c r="AD2391" t="str">
        <f>INDEX(PDC!$I$1:$L$33,MATCH('RP2016'!AF2391,PDC!I:I,0),MATCH(PDC!$K$1,PDC!$I$1:$L$1,0))</f>
        <v>Contremaîtres, agents de maîtrise</v>
      </c>
      <c r="AE2391" s="77" t="s">
        <v>238</v>
      </c>
      <c r="AF2391" t="s">
        <v>281</v>
      </c>
      <c r="AG2391" t="s">
        <v>147</v>
      </c>
      <c r="AH2391" s="58">
        <v>639.12505482126596</v>
      </c>
      <c r="AI2391">
        <f t="shared" si="399"/>
        <v>639.12505482126596</v>
      </c>
      <c r="BE2391" t="str">
        <f t="shared" si="400"/>
        <v>8410_GZ_TP1_SEXE2</v>
      </c>
      <c r="BF2391">
        <v>2</v>
      </c>
      <c r="BG2391" t="s">
        <v>199</v>
      </c>
      <c r="BH2391" t="s">
        <v>217</v>
      </c>
      <c r="BI2391" t="s">
        <v>137</v>
      </c>
      <c r="BJ2391" s="61">
        <v>992.54321341176103</v>
      </c>
      <c r="BK2391" s="61">
        <f t="shared" si="401"/>
        <v>992.54321341176103</v>
      </c>
    </row>
    <row r="2392" spans="1:63" x14ac:dyDescent="0.35">
      <c r="A2392" t="str">
        <f t="shared" si="397"/>
        <v>8431_Commerce ; réparation d'automobiles et de motocycles_1</v>
      </c>
      <c r="B2392" t="str">
        <f>INDEX(PDC!$F$1:$G$40,MATCH('RP2016'!C2392,PDC!F:F,0),MATCH(PDC!$G$1,PDC!$F$1:$G$1,0))</f>
        <v>Commerce ; réparation d'automobiles et de motocycles</v>
      </c>
      <c r="C2392" t="s">
        <v>217</v>
      </c>
      <c r="D2392" t="s">
        <v>183</v>
      </c>
      <c r="E2392" t="s">
        <v>199</v>
      </c>
      <c r="F2392" s="58">
        <v>8151.0061318170901</v>
      </c>
      <c r="G2392">
        <f t="shared" si="402"/>
        <v>8151.0061318170901</v>
      </c>
      <c r="AC2392" t="str">
        <f t="shared" si="398"/>
        <v>8415_Employés civils et agents de service de la Fonction Publique_1+2</v>
      </c>
      <c r="AD2392" t="str">
        <f>INDEX(PDC!$I$1:$L$33,MATCH('RP2016'!AF2392,PDC!I:I,0),MATCH(PDC!$K$1,PDC!$I$1:$L$1,0))</f>
        <v>Employés civils et agents de service de la Fonction Publique</v>
      </c>
      <c r="AE2392" s="77" t="s">
        <v>238</v>
      </c>
      <c r="AF2392" t="s">
        <v>282</v>
      </c>
      <c r="AG2392" t="s">
        <v>147</v>
      </c>
      <c r="AH2392" s="58">
        <v>1896.5419887816799</v>
      </c>
      <c r="AI2392">
        <f t="shared" si="399"/>
        <v>1896.5419887816799</v>
      </c>
      <c r="BE2392" t="str">
        <f t="shared" si="400"/>
        <v>8410_GZ_TP2_SEXE2</v>
      </c>
      <c r="BF2392">
        <v>2</v>
      </c>
      <c r="BG2392" t="s">
        <v>200</v>
      </c>
      <c r="BH2392" t="s">
        <v>217</v>
      </c>
      <c r="BI2392" t="s">
        <v>137</v>
      </c>
      <c r="BJ2392" s="61">
        <v>543.78347808892897</v>
      </c>
      <c r="BK2392" s="61">
        <f t="shared" si="401"/>
        <v>543.78347808892897</v>
      </c>
    </row>
    <row r="2393" spans="1:63" x14ac:dyDescent="0.35">
      <c r="A2393" t="str">
        <f t="shared" si="397"/>
        <v>8431_Commerce ; réparation d'automobiles et de motocycles_2</v>
      </c>
      <c r="B2393" t="str">
        <f>INDEX(PDC!$F$1:$G$40,MATCH('RP2016'!C2393,PDC!F:F,0),MATCH(PDC!$G$1,PDC!$F$1:$G$1,0))</f>
        <v>Commerce ; réparation d'automobiles et de motocycles</v>
      </c>
      <c r="C2393" t="s">
        <v>217</v>
      </c>
      <c r="D2393" t="s">
        <v>183</v>
      </c>
      <c r="E2393" t="s">
        <v>200</v>
      </c>
      <c r="F2393" s="58">
        <v>6746.6667094783697</v>
      </c>
      <c r="G2393">
        <f t="shared" si="402"/>
        <v>6746.6667094783697</v>
      </c>
      <c r="AC2393" t="str">
        <f t="shared" si="398"/>
        <v>8415_Policiers et militaires_1+2</v>
      </c>
      <c r="AD2393" t="str">
        <f>INDEX(PDC!$I$1:$L$33,MATCH('RP2016'!AF2393,PDC!I:I,0),MATCH(PDC!$K$1,PDC!$I$1:$L$1,0))</f>
        <v>Policiers et militaires</v>
      </c>
      <c r="AE2393" s="77" t="s">
        <v>238</v>
      </c>
      <c r="AF2393" t="s">
        <v>283</v>
      </c>
      <c r="AG2393" t="s">
        <v>147</v>
      </c>
      <c r="AH2393" s="58">
        <v>242.02547680740599</v>
      </c>
      <c r="AI2393">
        <f t="shared" si="399"/>
        <v>242.02547680740599</v>
      </c>
      <c r="BE2393" t="str">
        <f t="shared" si="400"/>
        <v>8410_HZ_TP1_SEXE2</v>
      </c>
      <c r="BF2393">
        <v>2</v>
      </c>
      <c r="BG2393" t="s">
        <v>199</v>
      </c>
      <c r="BH2393" t="s">
        <v>218</v>
      </c>
      <c r="BI2393" t="s">
        <v>137</v>
      </c>
      <c r="BJ2393" s="61">
        <v>216.48910695137999</v>
      </c>
      <c r="BK2393" s="61">
        <f t="shared" si="401"/>
        <v>216.48910695137999</v>
      </c>
    </row>
    <row r="2394" spans="1:63" x14ac:dyDescent="0.35">
      <c r="A2394" t="str">
        <f t="shared" si="397"/>
        <v>8431_Transports et entreposage _1</v>
      </c>
      <c r="B2394" t="str">
        <f>INDEX(PDC!$F$1:$G$40,MATCH('RP2016'!C2394,PDC!F:F,0),MATCH(PDC!$G$1,PDC!$F$1:$G$1,0))</f>
        <v xml:space="preserve">Transports et entreposage </v>
      </c>
      <c r="C2394" t="s">
        <v>218</v>
      </c>
      <c r="D2394" t="s">
        <v>183</v>
      </c>
      <c r="E2394" t="s">
        <v>199</v>
      </c>
      <c r="F2394" s="58">
        <v>3778.8256038528698</v>
      </c>
      <c r="G2394">
        <f t="shared" si="402"/>
        <v>3778.8256038528698</v>
      </c>
      <c r="AC2394" t="str">
        <f t="shared" si="398"/>
        <v>8415_Employés administratifs d'entreprise_1+2</v>
      </c>
      <c r="AD2394" t="str">
        <f>INDEX(PDC!$I$1:$L$33,MATCH('RP2016'!AF2394,PDC!I:I,0),MATCH(PDC!$K$1,PDC!$I$1:$L$1,0))</f>
        <v>Employés administratifs d'entreprise</v>
      </c>
      <c r="AE2394" s="77" t="s">
        <v>238</v>
      </c>
      <c r="AF2394" t="s">
        <v>284</v>
      </c>
      <c r="AG2394" t="s">
        <v>147</v>
      </c>
      <c r="AH2394" s="58">
        <v>2398.8310779083999</v>
      </c>
      <c r="AI2394">
        <f t="shared" si="399"/>
        <v>2398.8310779083999</v>
      </c>
      <c r="BE2394" t="str">
        <f t="shared" si="400"/>
        <v>8410_HZ_TP2_SEXE2</v>
      </c>
      <c r="BF2394">
        <v>2</v>
      </c>
      <c r="BG2394" t="s">
        <v>200</v>
      </c>
      <c r="BH2394" t="s">
        <v>218</v>
      </c>
      <c r="BI2394" t="s">
        <v>137</v>
      </c>
      <c r="BJ2394" s="61">
        <v>80.007032185129702</v>
      </c>
      <c r="BK2394" s="61">
        <f t="shared" si="401"/>
        <v>80.007032185129702</v>
      </c>
    </row>
    <row r="2395" spans="1:63" x14ac:dyDescent="0.35">
      <c r="A2395" t="str">
        <f t="shared" si="397"/>
        <v>8431_Transports et entreposage _2</v>
      </c>
      <c r="B2395" t="str">
        <f>INDEX(PDC!$F$1:$G$40,MATCH('RP2016'!C2395,PDC!F:F,0),MATCH(PDC!$G$1,PDC!$F$1:$G$1,0))</f>
        <v xml:space="preserve">Transports et entreposage </v>
      </c>
      <c r="C2395" t="s">
        <v>218</v>
      </c>
      <c r="D2395" t="s">
        <v>183</v>
      </c>
      <c r="E2395" t="s">
        <v>200</v>
      </c>
      <c r="F2395" s="58">
        <v>990.50395561802895</v>
      </c>
      <c r="G2395">
        <f t="shared" si="402"/>
        <v>990.50395561802895</v>
      </c>
      <c r="AC2395" t="str">
        <f t="shared" si="398"/>
        <v>8415_Employés de commerce_1+2</v>
      </c>
      <c r="AD2395" t="str">
        <f>INDEX(PDC!$I$1:$L$33,MATCH('RP2016'!AF2395,PDC!I:I,0),MATCH(PDC!$K$1,PDC!$I$1:$L$1,0))</f>
        <v>Employés de commerce</v>
      </c>
      <c r="AE2395" s="77" t="s">
        <v>238</v>
      </c>
      <c r="AF2395" t="s">
        <v>285</v>
      </c>
      <c r="AG2395" t="s">
        <v>147</v>
      </c>
      <c r="AH2395" s="58">
        <v>2451.76842097808</v>
      </c>
      <c r="AI2395">
        <f t="shared" si="399"/>
        <v>2451.76842097808</v>
      </c>
      <c r="BE2395" t="str">
        <f t="shared" si="400"/>
        <v>8410_IZ_TP1_SEXE2</v>
      </c>
      <c r="BF2395">
        <v>2</v>
      </c>
      <c r="BG2395" t="s">
        <v>199</v>
      </c>
      <c r="BH2395" t="s">
        <v>219</v>
      </c>
      <c r="BI2395" t="s">
        <v>137</v>
      </c>
      <c r="BJ2395" s="61">
        <v>316.23774265095398</v>
      </c>
      <c r="BK2395" s="61">
        <f t="shared" si="401"/>
        <v>316.23774265095398</v>
      </c>
    </row>
    <row r="2396" spans="1:63" x14ac:dyDescent="0.35">
      <c r="A2396" t="str">
        <f t="shared" si="397"/>
        <v>8431_Hébergement et restauration_1</v>
      </c>
      <c r="B2396" t="str">
        <f>INDEX(PDC!$F$1:$G$40,MATCH('RP2016'!C2396,PDC!F:F,0),MATCH(PDC!$G$1,PDC!$F$1:$G$1,0))</f>
        <v>Hébergement et restauration</v>
      </c>
      <c r="C2396" t="s">
        <v>219</v>
      </c>
      <c r="D2396" t="s">
        <v>183</v>
      </c>
      <c r="E2396" t="s">
        <v>199</v>
      </c>
      <c r="F2396" s="58">
        <v>1341.9687268067901</v>
      </c>
      <c r="G2396">
        <f t="shared" si="402"/>
        <v>1341.9687268067901</v>
      </c>
      <c r="AC2396" t="str">
        <f t="shared" si="398"/>
        <v>8415_Personnels des services directs aux particuliers_1+2</v>
      </c>
      <c r="AD2396" t="str">
        <f>INDEX(PDC!$I$1:$L$33,MATCH('RP2016'!AF2396,PDC!I:I,0),MATCH(PDC!$K$1,PDC!$I$1:$L$1,0))</f>
        <v>Personnels des services directs aux particuliers</v>
      </c>
      <c r="AE2396" s="77" t="s">
        <v>238</v>
      </c>
      <c r="AF2396" t="s">
        <v>286</v>
      </c>
      <c r="AG2396" t="s">
        <v>147</v>
      </c>
      <c r="AH2396" s="58">
        <v>3380.0813467551502</v>
      </c>
      <c r="AI2396">
        <f t="shared" si="399"/>
        <v>3380.0813467551502</v>
      </c>
      <c r="BE2396" t="str">
        <f t="shared" si="400"/>
        <v>8410_IZ_TP2_SEXE2</v>
      </c>
      <c r="BF2396">
        <v>2</v>
      </c>
      <c r="BG2396" t="s">
        <v>200</v>
      </c>
      <c r="BH2396" t="s">
        <v>219</v>
      </c>
      <c r="BI2396" t="s">
        <v>137</v>
      </c>
      <c r="BJ2396" s="61">
        <v>222.506363120537</v>
      </c>
      <c r="BK2396" s="61">
        <f t="shared" si="401"/>
        <v>222.506363120537</v>
      </c>
    </row>
    <row r="2397" spans="1:63" x14ac:dyDescent="0.35">
      <c r="A2397" t="str">
        <f t="shared" si="397"/>
        <v>8431_Hébergement et restauration_2</v>
      </c>
      <c r="B2397" t="str">
        <f>INDEX(PDC!$F$1:$G$40,MATCH('RP2016'!C2397,PDC!F:F,0),MATCH(PDC!$G$1,PDC!$F$1:$G$1,0))</f>
        <v>Hébergement et restauration</v>
      </c>
      <c r="C2397" t="s">
        <v>219</v>
      </c>
      <c r="D2397" t="s">
        <v>183</v>
      </c>
      <c r="E2397" t="s">
        <v>200</v>
      </c>
      <c r="F2397" s="58">
        <v>1546.553510273</v>
      </c>
      <c r="G2397">
        <f t="shared" si="402"/>
        <v>1546.553510273</v>
      </c>
      <c r="AC2397" t="str">
        <f t="shared" si="398"/>
        <v>8415_Ouvriers qualifiés de type industriel_1+2</v>
      </c>
      <c r="AD2397" t="str">
        <f>INDEX(PDC!$I$1:$L$33,MATCH('RP2016'!AF2397,PDC!I:I,0),MATCH(PDC!$K$1,PDC!$I$1:$L$1,0))</f>
        <v>Ouvriers qualifiés de type industriel</v>
      </c>
      <c r="AE2397" s="77" t="s">
        <v>238</v>
      </c>
      <c r="AF2397" t="s">
        <v>287</v>
      </c>
      <c r="AG2397" t="s">
        <v>147</v>
      </c>
      <c r="AH2397" s="58">
        <v>1323.3943632615801</v>
      </c>
      <c r="AI2397">
        <f t="shared" si="399"/>
        <v>1323.3943632615801</v>
      </c>
      <c r="BE2397" t="str">
        <f t="shared" si="400"/>
        <v>8410_JZ_TP1_SEXE2</v>
      </c>
      <c r="BF2397">
        <v>2</v>
      </c>
      <c r="BG2397" t="s">
        <v>199</v>
      </c>
      <c r="BH2397" t="s">
        <v>319</v>
      </c>
      <c r="BI2397" t="s">
        <v>137</v>
      </c>
      <c r="BJ2397" s="61">
        <v>29.663326388305698</v>
      </c>
      <c r="BK2397" s="61">
        <f t="shared" si="401"/>
        <v>29.663326388305698</v>
      </c>
    </row>
    <row r="2398" spans="1:63" x14ac:dyDescent="0.35">
      <c r="A2398" t="str">
        <f t="shared" si="397"/>
        <v>8431_Edition, audiovisuel et diffusion_1</v>
      </c>
      <c r="B2398" t="str">
        <f>INDEX(PDC!$F$1:$G$40,MATCH('RP2016'!C2398,PDC!F:F,0),MATCH(PDC!$G$1,PDC!$F$1:$G$1,0))</f>
        <v>Edition, audiovisuel et diffusion</v>
      </c>
      <c r="C2398" t="s">
        <v>220</v>
      </c>
      <c r="D2398" t="s">
        <v>183</v>
      </c>
      <c r="E2398" t="s">
        <v>199</v>
      </c>
      <c r="F2398" s="58">
        <v>396.04671517927301</v>
      </c>
      <c r="G2398">
        <f t="shared" si="402"/>
        <v>396.04671517927301</v>
      </c>
      <c r="AC2398" t="str">
        <f t="shared" si="398"/>
        <v>8415_Ouvriers qualifiés de type artisanal_1+2</v>
      </c>
      <c r="AD2398" t="str">
        <f>INDEX(PDC!$I$1:$L$33,MATCH('RP2016'!AF2398,PDC!I:I,0),MATCH(PDC!$K$1,PDC!$I$1:$L$1,0))</f>
        <v>Ouvriers qualifiés de type artisanal</v>
      </c>
      <c r="AE2398" s="77" t="s">
        <v>238</v>
      </c>
      <c r="AF2398" t="s">
        <v>107</v>
      </c>
      <c r="AG2398" t="s">
        <v>147</v>
      </c>
      <c r="AH2398" s="58">
        <v>2427.0863784198</v>
      </c>
      <c r="AI2398">
        <f t="shared" si="399"/>
        <v>2427.0863784198</v>
      </c>
      <c r="BE2398" t="str">
        <f t="shared" si="400"/>
        <v>8410_JZ_TP2_SEXE2</v>
      </c>
      <c r="BF2398">
        <v>2</v>
      </c>
      <c r="BG2398" t="s">
        <v>200</v>
      </c>
      <c r="BH2398" t="s">
        <v>319</v>
      </c>
      <c r="BI2398" t="s">
        <v>137</v>
      </c>
      <c r="BJ2398" s="61">
        <v>37.181063891584401</v>
      </c>
      <c r="BK2398" s="61">
        <f t="shared" si="401"/>
        <v>37.181063891584401</v>
      </c>
    </row>
    <row r="2399" spans="1:63" x14ac:dyDescent="0.35">
      <c r="A2399" t="str">
        <f t="shared" si="397"/>
        <v>8431_Edition, audiovisuel et diffusion_2</v>
      </c>
      <c r="B2399" t="str">
        <f>INDEX(PDC!$F$1:$G$40,MATCH('RP2016'!C2399,PDC!F:F,0),MATCH(PDC!$G$1,PDC!$F$1:$G$1,0))</f>
        <v>Edition, audiovisuel et diffusion</v>
      </c>
      <c r="C2399" t="s">
        <v>220</v>
      </c>
      <c r="D2399" t="s">
        <v>183</v>
      </c>
      <c r="E2399" t="s">
        <v>200</v>
      </c>
      <c r="F2399" s="58">
        <v>283.26281136294801</v>
      </c>
      <c r="G2399">
        <f t="shared" si="402"/>
        <v>283.26281136294801</v>
      </c>
      <c r="AC2399" t="str">
        <f t="shared" si="398"/>
        <v>8415_Chauffeurs_1+2</v>
      </c>
      <c r="AD2399" t="str">
        <f>INDEX(PDC!$I$1:$L$33,MATCH('RP2016'!AF2399,PDC!I:I,0),MATCH(PDC!$K$1,PDC!$I$1:$L$1,0))</f>
        <v>Chauffeurs</v>
      </c>
      <c r="AE2399" s="77" t="s">
        <v>238</v>
      </c>
      <c r="AF2399" t="s">
        <v>288</v>
      </c>
      <c r="AG2399" t="s">
        <v>147</v>
      </c>
      <c r="AH2399" s="58">
        <v>679.71607377605403</v>
      </c>
      <c r="AI2399">
        <f t="shared" si="399"/>
        <v>679.71607377605403</v>
      </c>
      <c r="BE2399" t="str">
        <f t="shared" si="400"/>
        <v>8410_KZ_TP1_SEXE2</v>
      </c>
      <c r="BF2399">
        <v>2</v>
      </c>
      <c r="BG2399" t="s">
        <v>199</v>
      </c>
      <c r="BH2399" t="s">
        <v>223</v>
      </c>
      <c r="BI2399" t="s">
        <v>137</v>
      </c>
      <c r="BJ2399" s="61">
        <v>234.19261048944099</v>
      </c>
      <c r="BK2399" s="61">
        <f t="shared" si="401"/>
        <v>234.19261048944099</v>
      </c>
    </row>
    <row r="2400" spans="1:63" x14ac:dyDescent="0.35">
      <c r="A2400" t="str">
        <f t="shared" si="397"/>
        <v>8431_Télécommunications_1</v>
      </c>
      <c r="B2400" t="str">
        <f>INDEX(PDC!$F$1:$G$40,MATCH('RP2016'!C2400,PDC!F:F,0),MATCH(PDC!$G$1,PDC!$F$1:$G$1,0))</f>
        <v>Télécommunications</v>
      </c>
      <c r="C2400" t="s">
        <v>221</v>
      </c>
      <c r="D2400" t="s">
        <v>183</v>
      </c>
      <c r="E2400" t="s">
        <v>199</v>
      </c>
      <c r="F2400" s="58">
        <v>179.91163821321399</v>
      </c>
      <c r="G2400">
        <f t="shared" si="402"/>
        <v>179.91163821321399</v>
      </c>
      <c r="AC2400" t="str">
        <f t="shared" si="398"/>
        <v>8415_Ouvriers qualifiés de la manutention, du magasinage et du transport_1+2</v>
      </c>
      <c r="AD2400" t="str">
        <f>INDEX(PDC!$I$1:$L$33,MATCH('RP2016'!AF2400,PDC!I:I,0),MATCH(PDC!$K$1,PDC!$I$1:$L$1,0))</f>
        <v>Ouvriers qualifiés de la manutention, du magasinage et du transport</v>
      </c>
      <c r="AE2400" s="77" t="s">
        <v>238</v>
      </c>
      <c r="AF2400" t="s">
        <v>289</v>
      </c>
      <c r="AG2400" t="s">
        <v>147</v>
      </c>
      <c r="AH2400" s="58">
        <v>858.76248267424296</v>
      </c>
      <c r="AI2400">
        <f t="shared" si="399"/>
        <v>858.76248267424296</v>
      </c>
      <c r="BE2400" t="str">
        <f t="shared" si="400"/>
        <v>8410_KZ_TP2_SEXE2</v>
      </c>
      <c r="BF2400">
        <v>2</v>
      </c>
      <c r="BG2400" t="s">
        <v>200</v>
      </c>
      <c r="BH2400" t="s">
        <v>223</v>
      </c>
      <c r="BI2400" t="s">
        <v>137</v>
      </c>
      <c r="BJ2400" s="61">
        <v>54.011042531068902</v>
      </c>
      <c r="BK2400" s="61">
        <f t="shared" si="401"/>
        <v>54.011042531068902</v>
      </c>
    </row>
    <row r="2401" spans="1:63" x14ac:dyDescent="0.35">
      <c r="A2401" t="str">
        <f t="shared" si="397"/>
        <v>8431_Télécommunications_2</v>
      </c>
      <c r="B2401" t="str">
        <f>INDEX(PDC!$F$1:$G$40,MATCH('RP2016'!C2401,PDC!F:F,0),MATCH(PDC!$G$1,PDC!$F$1:$G$1,0))</f>
        <v>Télécommunications</v>
      </c>
      <c r="C2401" t="s">
        <v>221</v>
      </c>
      <c r="D2401" t="s">
        <v>183</v>
      </c>
      <c r="E2401" t="s">
        <v>200</v>
      </c>
      <c r="F2401" s="58">
        <v>71.105117977987305</v>
      </c>
      <c r="G2401">
        <f t="shared" si="402"/>
        <v>71.105117977987305</v>
      </c>
      <c r="AC2401" t="str">
        <f t="shared" si="398"/>
        <v>8415_Ouvriers non qualifiés de type industriel_1+2</v>
      </c>
      <c r="AD2401" t="str">
        <f>INDEX(PDC!$I$1:$L$33,MATCH('RP2016'!AF2401,PDC!I:I,0),MATCH(PDC!$K$1,PDC!$I$1:$L$1,0))</f>
        <v>Ouvriers non qualifiés de type industriel</v>
      </c>
      <c r="AE2401" s="77" t="s">
        <v>238</v>
      </c>
      <c r="AF2401" t="s">
        <v>290</v>
      </c>
      <c r="AG2401" t="s">
        <v>147</v>
      </c>
      <c r="AH2401" s="58">
        <v>1367.6118060787901</v>
      </c>
      <c r="AI2401">
        <f t="shared" si="399"/>
        <v>1367.6118060787901</v>
      </c>
      <c r="BE2401" t="str">
        <f t="shared" si="400"/>
        <v>8410_LZ_TP1_SEXE2</v>
      </c>
      <c r="BF2401">
        <v>2</v>
      </c>
      <c r="BG2401" t="s">
        <v>199</v>
      </c>
      <c r="BH2401" t="s">
        <v>224</v>
      </c>
      <c r="BI2401" t="s">
        <v>137</v>
      </c>
      <c r="BJ2401" s="61">
        <v>112.742328916657</v>
      </c>
      <c r="BK2401" s="61">
        <f t="shared" si="401"/>
        <v>112.742328916657</v>
      </c>
    </row>
    <row r="2402" spans="1:63" x14ac:dyDescent="0.35">
      <c r="A2402" t="str">
        <f t="shared" si="397"/>
        <v>8431_Activités informatiques et services d'information_1</v>
      </c>
      <c r="B2402" t="str">
        <f>INDEX(PDC!$F$1:$G$40,MATCH('RP2016'!C2402,PDC!F:F,0),MATCH(PDC!$G$1,PDC!$F$1:$G$1,0))</f>
        <v>Activités informatiques et services d'information</v>
      </c>
      <c r="C2402" t="s">
        <v>222</v>
      </c>
      <c r="D2402" t="s">
        <v>183</v>
      </c>
      <c r="E2402" t="s">
        <v>199</v>
      </c>
      <c r="F2402" s="58">
        <v>667.53261286447002</v>
      </c>
      <c r="G2402">
        <f t="shared" si="402"/>
        <v>667.53261286447002</v>
      </c>
      <c r="AC2402" t="str">
        <f t="shared" si="398"/>
        <v>8415_Ouvriers non qualifiés de type artisanal_1+2</v>
      </c>
      <c r="AD2402" t="str">
        <f>INDEX(PDC!$I$1:$L$33,MATCH('RP2016'!AF2402,PDC!I:I,0),MATCH(PDC!$K$1,PDC!$I$1:$L$1,0))</f>
        <v>Ouvriers non qualifiés de type artisanal</v>
      </c>
      <c r="AE2402" s="77" t="s">
        <v>238</v>
      </c>
      <c r="AF2402" t="s">
        <v>291</v>
      </c>
      <c r="AG2402" t="s">
        <v>147</v>
      </c>
      <c r="AH2402" s="58">
        <v>1593.26449942267</v>
      </c>
      <c r="AI2402">
        <f t="shared" si="399"/>
        <v>1593.26449942267</v>
      </c>
      <c r="BE2402" t="str">
        <f t="shared" si="400"/>
        <v>8410_LZ_TP2_SEXE2</v>
      </c>
      <c r="BF2402">
        <v>2</v>
      </c>
      <c r="BG2402" t="s">
        <v>200</v>
      </c>
      <c r="BH2402" t="s">
        <v>224</v>
      </c>
      <c r="BI2402" t="s">
        <v>137</v>
      </c>
      <c r="BJ2402" s="61">
        <v>26.014889057798602</v>
      </c>
      <c r="BK2402" s="61">
        <f t="shared" si="401"/>
        <v>26.014889057798602</v>
      </c>
    </row>
    <row r="2403" spans="1:63" x14ac:dyDescent="0.35">
      <c r="A2403" t="str">
        <f t="shared" si="397"/>
        <v>8431_Activités informatiques et services d'information_2</v>
      </c>
      <c r="B2403" t="str">
        <f>INDEX(PDC!$F$1:$G$40,MATCH('RP2016'!C2403,PDC!F:F,0),MATCH(PDC!$G$1,PDC!$F$1:$G$1,0))</f>
        <v>Activités informatiques et services d'information</v>
      </c>
      <c r="C2403" t="s">
        <v>222</v>
      </c>
      <c r="D2403" t="s">
        <v>183</v>
      </c>
      <c r="E2403" t="s">
        <v>200</v>
      </c>
      <c r="F2403" s="58">
        <v>203.27402122334399</v>
      </c>
      <c r="G2403">
        <f t="shared" si="402"/>
        <v>203.27402122334399</v>
      </c>
      <c r="AC2403" t="str">
        <f t="shared" si="398"/>
        <v>8415_Ouvriers agricoles_1+2</v>
      </c>
      <c r="AD2403" t="str">
        <f>INDEX(PDC!$I$1:$L$33,MATCH('RP2016'!AF2403,PDC!I:I,0),MATCH(PDC!$K$1,PDC!$I$1:$L$1,0))</f>
        <v>Ouvriers agricoles</v>
      </c>
      <c r="AE2403" s="77" t="s">
        <v>238</v>
      </c>
      <c r="AF2403" t="s">
        <v>109</v>
      </c>
      <c r="AG2403" t="s">
        <v>147</v>
      </c>
      <c r="AH2403" s="58">
        <v>173.963008193749</v>
      </c>
      <c r="AI2403">
        <f t="shared" si="399"/>
        <v>173.963008193749</v>
      </c>
      <c r="BE2403" t="str">
        <f t="shared" si="400"/>
        <v>8410_MN_TP1_SEXE2</v>
      </c>
      <c r="BF2403">
        <v>2</v>
      </c>
      <c r="BG2403" t="s">
        <v>199</v>
      </c>
      <c r="BH2403" t="s">
        <v>320</v>
      </c>
      <c r="BI2403" t="s">
        <v>137</v>
      </c>
      <c r="BJ2403" s="61">
        <v>636.71788312141302</v>
      </c>
      <c r="BK2403" s="61">
        <f t="shared" si="401"/>
        <v>636.71788312141302</v>
      </c>
    </row>
    <row r="2404" spans="1:63" x14ac:dyDescent="0.35">
      <c r="A2404" t="str">
        <f t="shared" si="397"/>
        <v>8431_Activités financières et d'assurance_1</v>
      </c>
      <c r="B2404" t="str">
        <f>INDEX(PDC!$F$1:$G$40,MATCH('RP2016'!C2404,PDC!F:F,0),MATCH(PDC!$G$1,PDC!$F$1:$G$1,0))</f>
        <v>Activités financières et d'assurance</v>
      </c>
      <c r="C2404" t="s">
        <v>223</v>
      </c>
      <c r="D2404" t="s">
        <v>183</v>
      </c>
      <c r="E2404" t="s">
        <v>199</v>
      </c>
      <c r="F2404" s="58">
        <v>1198.90008037236</v>
      </c>
      <c r="G2404">
        <f t="shared" si="402"/>
        <v>1198.90008037236</v>
      </c>
      <c r="AC2404" t="str">
        <f t="shared" si="398"/>
        <v>8416_Professions libérales*_1+2</v>
      </c>
      <c r="AD2404" t="str">
        <f>INDEX(PDC!$I$1:$L$33,MATCH('RP2016'!AF2404,PDC!I:I,0),MATCH(PDC!$K$1,PDC!$I$1:$L$1,0))</f>
        <v>Professions libérales*</v>
      </c>
      <c r="AE2404" s="77" t="s">
        <v>238</v>
      </c>
      <c r="AF2404" t="s">
        <v>273</v>
      </c>
      <c r="AG2404" t="s">
        <v>149</v>
      </c>
      <c r="AH2404" s="58">
        <v>162.573661483557</v>
      </c>
      <c r="AI2404">
        <f t="shared" si="399"/>
        <v>162.573661483557</v>
      </c>
      <c r="BE2404" t="str">
        <f t="shared" si="400"/>
        <v>8410_MN_TP2_SEXE2</v>
      </c>
      <c r="BF2404">
        <v>2</v>
      </c>
      <c r="BG2404" t="s">
        <v>200</v>
      </c>
      <c r="BH2404" t="s">
        <v>320</v>
      </c>
      <c r="BI2404" t="s">
        <v>137</v>
      </c>
      <c r="BJ2404" s="61">
        <v>312.24469809352797</v>
      </c>
      <c r="BK2404" s="61">
        <f t="shared" si="401"/>
        <v>312.24469809352797</v>
      </c>
    </row>
    <row r="2405" spans="1:63" x14ac:dyDescent="0.35">
      <c r="A2405" t="str">
        <f t="shared" si="397"/>
        <v>8431_Activités financières et d'assurance_2</v>
      </c>
      <c r="B2405" t="str">
        <f>INDEX(PDC!$F$1:$G$40,MATCH('RP2016'!C2405,PDC!F:F,0),MATCH(PDC!$G$1,PDC!$F$1:$G$1,0))</f>
        <v>Activités financières et d'assurance</v>
      </c>
      <c r="C2405" t="s">
        <v>223</v>
      </c>
      <c r="D2405" t="s">
        <v>183</v>
      </c>
      <c r="E2405" t="s">
        <v>200</v>
      </c>
      <c r="F2405" s="58">
        <v>1995.66928562712</v>
      </c>
      <c r="G2405">
        <f t="shared" si="402"/>
        <v>1995.66928562712</v>
      </c>
      <c r="AC2405" t="str">
        <f t="shared" si="398"/>
        <v>8416_Cadres de la fonction publique_1+2</v>
      </c>
      <c r="AD2405" t="str">
        <f>INDEX(PDC!$I$1:$L$33,MATCH('RP2016'!AF2405,PDC!I:I,0),MATCH(PDC!$K$1,PDC!$I$1:$L$1,0))</f>
        <v>Cadres de la fonction publique</v>
      </c>
      <c r="AE2405" s="77" t="s">
        <v>238</v>
      </c>
      <c r="AF2405" t="s">
        <v>274</v>
      </c>
      <c r="AG2405" t="s">
        <v>149</v>
      </c>
      <c r="AH2405" s="58">
        <v>254.081311011298</v>
      </c>
      <c r="AI2405">
        <f t="shared" si="399"/>
        <v>254.081311011298</v>
      </c>
      <c r="BE2405" t="str">
        <f t="shared" si="400"/>
        <v>8410_OQ_TP1_SEXE2</v>
      </c>
      <c r="BF2405">
        <v>2</v>
      </c>
      <c r="BG2405" t="s">
        <v>199</v>
      </c>
      <c r="BH2405" t="s">
        <v>321</v>
      </c>
      <c r="BI2405" t="s">
        <v>137</v>
      </c>
      <c r="BJ2405" s="61">
        <v>1696.9145820992001</v>
      </c>
      <c r="BK2405" s="61">
        <f t="shared" si="401"/>
        <v>1696.9145820992001</v>
      </c>
    </row>
    <row r="2406" spans="1:63" x14ac:dyDescent="0.35">
      <c r="A2406" t="str">
        <f t="shared" si="397"/>
        <v>8431_Activités immobilières_1</v>
      </c>
      <c r="B2406" t="str">
        <f>INDEX(PDC!$F$1:$G$40,MATCH('RP2016'!C2406,PDC!F:F,0),MATCH(PDC!$G$1,PDC!$F$1:$G$1,0))</f>
        <v>Activités immobilières</v>
      </c>
      <c r="C2406" t="s">
        <v>224</v>
      </c>
      <c r="D2406" t="s">
        <v>183</v>
      </c>
      <c r="E2406" t="s">
        <v>199</v>
      </c>
      <c r="F2406" s="58">
        <v>350.13692609409799</v>
      </c>
      <c r="G2406">
        <f t="shared" si="402"/>
        <v>350.13692609409799</v>
      </c>
      <c r="AC2406" t="str">
        <f t="shared" si="398"/>
        <v>8416_Professeurs, professions scientifiques_1+2</v>
      </c>
      <c r="AD2406" t="str">
        <f>INDEX(PDC!$I$1:$L$33,MATCH('RP2016'!AF2406,PDC!I:I,0),MATCH(PDC!$K$1,PDC!$I$1:$L$1,0))</f>
        <v>Professeurs, professions scientifiques</v>
      </c>
      <c r="AE2406" s="77" t="s">
        <v>238</v>
      </c>
      <c r="AF2406" t="s">
        <v>275</v>
      </c>
      <c r="AG2406" t="s">
        <v>149</v>
      </c>
      <c r="AH2406" s="58">
        <v>890.37212606896105</v>
      </c>
      <c r="AI2406">
        <f t="shared" si="399"/>
        <v>890.37212606896105</v>
      </c>
      <c r="BE2406" t="str">
        <f t="shared" si="400"/>
        <v>8410_OQ_TP2_SEXE2</v>
      </c>
      <c r="BF2406">
        <v>2</v>
      </c>
      <c r="BG2406" t="s">
        <v>200</v>
      </c>
      <c r="BH2406" t="s">
        <v>321</v>
      </c>
      <c r="BI2406" t="s">
        <v>137</v>
      </c>
      <c r="BJ2406" s="61">
        <v>1471.45237379737</v>
      </c>
      <c r="BK2406" s="61">
        <f t="shared" si="401"/>
        <v>1471.45237379737</v>
      </c>
    </row>
    <row r="2407" spans="1:63" x14ac:dyDescent="0.35">
      <c r="A2407" t="str">
        <f t="shared" si="397"/>
        <v>8431_Activités immobilières_2</v>
      </c>
      <c r="B2407" t="str">
        <f>INDEX(PDC!$F$1:$G$40,MATCH('RP2016'!C2407,PDC!F:F,0),MATCH(PDC!$G$1,PDC!$F$1:$G$1,0))</f>
        <v>Activités immobilières</v>
      </c>
      <c r="C2407" t="s">
        <v>224</v>
      </c>
      <c r="D2407" t="s">
        <v>183</v>
      </c>
      <c r="E2407" t="s">
        <v>200</v>
      </c>
      <c r="F2407" s="58">
        <v>670.49821275169995</v>
      </c>
      <c r="G2407">
        <f t="shared" si="402"/>
        <v>670.49821275169995</v>
      </c>
      <c r="AC2407" t="str">
        <f t="shared" si="398"/>
        <v>8416_Professions de l'information, des arts et des spectacles_1+2</v>
      </c>
      <c r="AD2407" t="str">
        <f>INDEX(PDC!$I$1:$L$33,MATCH('RP2016'!AF2407,PDC!I:I,0),MATCH(PDC!$K$1,PDC!$I$1:$L$1,0))</f>
        <v>Professions de l'information, des arts et des spectacles</v>
      </c>
      <c r="AE2407" s="77" t="s">
        <v>238</v>
      </c>
      <c r="AF2407" t="s">
        <v>276</v>
      </c>
      <c r="AG2407" t="s">
        <v>149</v>
      </c>
      <c r="AH2407" s="58">
        <v>400.03418877310497</v>
      </c>
      <c r="AI2407">
        <f t="shared" si="399"/>
        <v>400.03418877310497</v>
      </c>
      <c r="BE2407" t="str">
        <f t="shared" si="400"/>
        <v>8410_RU_TP1_SEXE2</v>
      </c>
      <c r="BF2407">
        <v>2</v>
      </c>
      <c r="BG2407" t="s">
        <v>199</v>
      </c>
      <c r="BH2407" t="s">
        <v>322</v>
      </c>
      <c r="BI2407" t="s">
        <v>137</v>
      </c>
      <c r="BJ2407" s="61">
        <v>226.89537306234899</v>
      </c>
      <c r="BK2407" s="61">
        <f t="shared" si="401"/>
        <v>226.89537306234899</v>
      </c>
    </row>
    <row r="2408" spans="1:63" x14ac:dyDescent="0.35">
      <c r="A2408" t="str">
        <f t="shared" si="397"/>
        <v>8431_Activités juridiques, comptables, de gestion, d'architecture, d'ingénierie, de contrôle et d'analyses techniques_1</v>
      </c>
      <c r="B2408" t="str">
        <f>INDEX(PDC!$F$1:$G$40,MATCH('RP2016'!C2408,PDC!F:F,0),MATCH(PDC!$G$1,PDC!$F$1:$G$1,0))</f>
        <v>Activités juridiques, comptables, de gestion, d'architecture, d'ingénierie, de contrôle et d'analyses techniques</v>
      </c>
      <c r="C2408" t="s">
        <v>225</v>
      </c>
      <c r="D2408" t="s">
        <v>183</v>
      </c>
      <c r="E2408" t="s">
        <v>199</v>
      </c>
      <c r="F2408" s="58">
        <v>1308.8627184181601</v>
      </c>
      <c r="G2408">
        <f t="shared" si="402"/>
        <v>1308.8627184181601</v>
      </c>
      <c r="AC2408" t="str">
        <f t="shared" si="398"/>
        <v>8416_Cadres administratifs et commerciaux d'entreprise_1+2</v>
      </c>
      <c r="AD2408" t="str">
        <f>INDEX(PDC!$I$1:$L$33,MATCH('RP2016'!AF2408,PDC!I:I,0),MATCH(PDC!$K$1,PDC!$I$1:$L$1,0))</f>
        <v>Cadres administratifs et commerciaux d'entreprise</v>
      </c>
      <c r="AE2408" s="77" t="s">
        <v>238</v>
      </c>
      <c r="AF2408" t="s">
        <v>277</v>
      </c>
      <c r="AG2408" t="s">
        <v>149</v>
      </c>
      <c r="AH2408" s="58">
        <v>2834.7008457975098</v>
      </c>
      <c r="AI2408">
        <f t="shared" si="399"/>
        <v>2834.7008457975098</v>
      </c>
      <c r="BE2408" t="str">
        <f t="shared" si="400"/>
        <v>8410_RU_TP2_SEXE2</v>
      </c>
      <c r="BF2408">
        <v>2</v>
      </c>
      <c r="BG2408" t="s">
        <v>200</v>
      </c>
      <c r="BH2408" t="s">
        <v>322</v>
      </c>
      <c r="BI2408" t="s">
        <v>137</v>
      </c>
      <c r="BJ2408" s="61">
        <v>324.27102326115602</v>
      </c>
      <c r="BK2408" s="61">
        <f t="shared" si="401"/>
        <v>324.27102326115602</v>
      </c>
    </row>
    <row r="2409" spans="1:63" x14ac:dyDescent="0.35">
      <c r="A2409" t="str">
        <f t="shared" si="397"/>
        <v>8431_Activités juridiques, comptables, de gestion, d'architecture, d'ingénierie, de contrôle et d'analyses techniques_2</v>
      </c>
      <c r="B2409" t="str">
        <f>INDEX(PDC!$F$1:$G$40,MATCH('RP2016'!C2409,PDC!F:F,0),MATCH(PDC!$G$1,PDC!$F$1:$G$1,0))</f>
        <v>Activités juridiques, comptables, de gestion, d'architecture, d'ingénierie, de contrôle et d'analyses techniques</v>
      </c>
      <c r="C2409" t="s">
        <v>225</v>
      </c>
      <c r="D2409" t="s">
        <v>183</v>
      </c>
      <c r="E2409" t="s">
        <v>200</v>
      </c>
      <c r="F2409" s="58">
        <v>1391.90994806298</v>
      </c>
      <c r="G2409">
        <f t="shared" si="402"/>
        <v>1391.90994806298</v>
      </c>
      <c r="AC2409" t="str">
        <f t="shared" si="398"/>
        <v>8416_Ingénieurs et cadres techniques d'entreprise_1+2</v>
      </c>
      <c r="AD2409" t="str">
        <f>INDEX(PDC!$I$1:$L$33,MATCH('RP2016'!AF2409,PDC!I:I,0),MATCH(PDC!$K$1,PDC!$I$1:$L$1,0))</f>
        <v>Ingénieurs et cadres techniques d'entreprise</v>
      </c>
      <c r="AE2409" s="77" t="s">
        <v>238</v>
      </c>
      <c r="AF2409" t="s">
        <v>101</v>
      </c>
      <c r="AG2409" t="s">
        <v>149</v>
      </c>
      <c r="AH2409" s="58">
        <v>2491.3613809026701</v>
      </c>
      <c r="AI2409">
        <f t="shared" si="399"/>
        <v>2491.3613809026701</v>
      </c>
      <c r="BE2409" t="str">
        <f t="shared" si="400"/>
        <v>8411_AZ_TP1_SEXE2</v>
      </c>
      <c r="BF2409">
        <v>2</v>
      </c>
      <c r="BG2409" t="s">
        <v>199</v>
      </c>
      <c r="BH2409" t="s">
        <v>198</v>
      </c>
      <c r="BI2409" t="s">
        <v>139</v>
      </c>
      <c r="BJ2409" s="61">
        <v>20.047614219499899</v>
      </c>
      <c r="BK2409" s="61">
        <f t="shared" si="401"/>
        <v>20.047614219499899</v>
      </c>
    </row>
    <row r="2410" spans="1:63" x14ac:dyDescent="0.35">
      <c r="A2410" t="str">
        <f t="shared" si="397"/>
        <v>8431_Recherche-développement scientifique_1</v>
      </c>
      <c r="B2410" t="str">
        <f>INDEX(PDC!$F$1:$G$40,MATCH('RP2016'!C2410,PDC!F:F,0),MATCH(PDC!$G$1,PDC!$F$1:$G$1,0))</f>
        <v>Recherche-développement scientifique</v>
      </c>
      <c r="C2410" t="s">
        <v>226</v>
      </c>
      <c r="D2410" t="s">
        <v>183</v>
      </c>
      <c r="E2410" t="s">
        <v>199</v>
      </c>
      <c r="F2410" s="58">
        <v>228.123628343386</v>
      </c>
      <c r="G2410">
        <f t="shared" si="402"/>
        <v>228.123628343386</v>
      </c>
      <c r="AC2410" t="str">
        <f t="shared" si="398"/>
        <v>8416_Professeurs des écoles, instituteurs et assimilés_1+2</v>
      </c>
      <c r="AD2410" t="str">
        <f>INDEX(PDC!$I$1:$L$33,MATCH('RP2016'!AF2410,PDC!I:I,0),MATCH(PDC!$K$1,PDC!$I$1:$L$1,0))</f>
        <v>Professeurs des écoles, instituteurs et assimilés</v>
      </c>
      <c r="AE2410" s="77" t="s">
        <v>238</v>
      </c>
      <c r="AF2410" t="s">
        <v>103</v>
      </c>
      <c r="AG2410" t="s">
        <v>149</v>
      </c>
      <c r="AH2410" s="58">
        <v>1835.2023139768</v>
      </c>
      <c r="AI2410">
        <f t="shared" si="399"/>
        <v>1835.2023139768</v>
      </c>
      <c r="BE2410" t="str">
        <f t="shared" si="400"/>
        <v>8411_C1_TP1_SEXE2</v>
      </c>
      <c r="BF2410">
        <v>2</v>
      </c>
      <c r="BG2410" t="s">
        <v>199</v>
      </c>
      <c r="BH2410" t="s">
        <v>314</v>
      </c>
      <c r="BI2410" t="s">
        <v>139</v>
      </c>
      <c r="BJ2410" s="61">
        <v>73.770384777467299</v>
      </c>
      <c r="BK2410" s="61">
        <f t="shared" si="401"/>
        <v>73.770384777467299</v>
      </c>
    </row>
    <row r="2411" spans="1:63" x14ac:dyDescent="0.35">
      <c r="A2411" t="str">
        <f t="shared" si="397"/>
        <v>8431_Recherche-développement scientifique_2</v>
      </c>
      <c r="B2411" t="str">
        <f>INDEX(PDC!$F$1:$G$40,MATCH('RP2016'!C2411,PDC!F:F,0),MATCH(PDC!$G$1,PDC!$F$1:$G$1,0))</f>
        <v>Recherche-développement scientifique</v>
      </c>
      <c r="C2411" t="s">
        <v>226</v>
      </c>
      <c r="D2411" t="s">
        <v>183</v>
      </c>
      <c r="E2411" t="s">
        <v>200</v>
      </c>
      <c r="F2411" s="58">
        <v>158.293070790646</v>
      </c>
      <c r="G2411">
        <f t="shared" si="402"/>
        <v>158.293070790646</v>
      </c>
      <c r="AC2411" t="str">
        <f t="shared" si="398"/>
        <v>8416_Professions intermédiaires de la santé et du travail social_1+2</v>
      </c>
      <c r="AD2411" t="str">
        <f>INDEX(PDC!$I$1:$L$33,MATCH('RP2016'!AF2411,PDC!I:I,0),MATCH(PDC!$K$1,PDC!$I$1:$L$1,0))</f>
        <v>Professions intermédiaires de la santé et du travail social</v>
      </c>
      <c r="AE2411" s="77" t="s">
        <v>238</v>
      </c>
      <c r="AF2411" t="s">
        <v>105</v>
      </c>
      <c r="AG2411" t="s">
        <v>149</v>
      </c>
      <c r="AH2411" s="58">
        <v>3040.3746411606699</v>
      </c>
      <c r="AI2411">
        <f t="shared" si="399"/>
        <v>3040.3746411606699</v>
      </c>
      <c r="BE2411" t="str">
        <f t="shared" si="400"/>
        <v>8411_C1_TP2_SEXE2</v>
      </c>
      <c r="BF2411">
        <v>2</v>
      </c>
      <c r="BG2411" t="s">
        <v>200</v>
      </c>
      <c r="BH2411" t="s">
        <v>314</v>
      </c>
      <c r="BI2411" t="s">
        <v>139</v>
      </c>
      <c r="BJ2411" s="61">
        <v>44.8683660747568</v>
      </c>
      <c r="BK2411" s="61">
        <f t="shared" si="401"/>
        <v>44.8683660747568</v>
      </c>
    </row>
    <row r="2412" spans="1:63" x14ac:dyDescent="0.35">
      <c r="A2412" t="str">
        <f t="shared" si="397"/>
        <v>8431_Autres activités spécialisées, scientifiques et techniques_1</v>
      </c>
      <c r="B2412" t="str">
        <f>INDEX(PDC!$F$1:$G$40,MATCH('RP2016'!C2412,PDC!F:F,0),MATCH(PDC!$G$1,PDC!$F$1:$G$1,0))</f>
        <v>Autres activités spécialisées, scientifiques et techniques</v>
      </c>
      <c r="C2412" t="s">
        <v>227</v>
      </c>
      <c r="D2412" t="s">
        <v>183</v>
      </c>
      <c r="E2412" t="s">
        <v>199</v>
      </c>
      <c r="F2412" s="58">
        <v>192.42340151881299</v>
      </c>
      <c r="G2412">
        <f t="shared" si="402"/>
        <v>192.42340151881299</v>
      </c>
      <c r="AC2412" t="str">
        <f t="shared" si="398"/>
        <v>8416_Clergé, religieux_1+2</v>
      </c>
      <c r="AD2412" t="str">
        <f>INDEX(PDC!$I$1:$L$33,MATCH('RP2016'!AF2412,PDC!I:I,0),MATCH(PDC!$K$1,PDC!$I$1:$L$1,0))</f>
        <v>Clergé, religieux</v>
      </c>
      <c r="AE2412" s="77" t="s">
        <v>238</v>
      </c>
      <c r="AF2412" t="s">
        <v>292</v>
      </c>
      <c r="AG2412" t="s">
        <v>149</v>
      </c>
      <c r="AH2412" s="58">
        <v>57.846976570658697</v>
      </c>
      <c r="AI2412">
        <f t="shared" si="399"/>
        <v>57.846976570658697</v>
      </c>
      <c r="BE2412" t="str">
        <f t="shared" si="400"/>
        <v>8411_C3_TP1_SEXE2</v>
      </c>
      <c r="BF2412">
        <v>2</v>
      </c>
      <c r="BG2412" t="s">
        <v>199</v>
      </c>
      <c r="BH2412" t="s">
        <v>315</v>
      </c>
      <c r="BI2412" t="s">
        <v>139</v>
      </c>
      <c r="BJ2412" s="61">
        <v>105.91821343161899</v>
      </c>
      <c r="BK2412" s="61">
        <f t="shared" si="401"/>
        <v>105.91821343161899</v>
      </c>
    </row>
    <row r="2413" spans="1:63" x14ac:dyDescent="0.35">
      <c r="A2413" t="str">
        <f t="shared" si="397"/>
        <v>8431_Autres activités spécialisées, scientifiques et techniques_2</v>
      </c>
      <c r="B2413" t="str">
        <f>INDEX(PDC!$F$1:$G$40,MATCH('RP2016'!C2413,PDC!F:F,0),MATCH(PDC!$G$1,PDC!$F$1:$G$1,0))</f>
        <v>Autres activités spécialisées, scientifiques et techniques</v>
      </c>
      <c r="C2413" t="s">
        <v>227</v>
      </c>
      <c r="D2413" t="s">
        <v>183</v>
      </c>
      <c r="E2413" t="s">
        <v>200</v>
      </c>
      <c r="F2413" s="58">
        <v>243.082622010374</v>
      </c>
      <c r="G2413">
        <f t="shared" si="402"/>
        <v>243.082622010374</v>
      </c>
      <c r="AC2413" t="str">
        <f t="shared" si="398"/>
        <v>8416_Professions intermédiaires administratives de la Fonction Publique_1+2</v>
      </c>
      <c r="AD2413" t="str">
        <f>INDEX(PDC!$I$1:$L$33,MATCH('RP2016'!AF2413,PDC!I:I,0),MATCH(PDC!$K$1,PDC!$I$1:$L$1,0))</f>
        <v>Professions intermédiaires administratives de la Fonction Publique</v>
      </c>
      <c r="AE2413" s="77" t="s">
        <v>238</v>
      </c>
      <c r="AF2413" t="s">
        <v>278</v>
      </c>
      <c r="AG2413" t="s">
        <v>149</v>
      </c>
      <c r="AH2413" s="58">
        <v>308.19889653563598</v>
      </c>
      <c r="AI2413">
        <f t="shared" si="399"/>
        <v>308.19889653563598</v>
      </c>
      <c r="BE2413" t="str">
        <f t="shared" si="400"/>
        <v>8411_C3_TP2_SEXE2</v>
      </c>
      <c r="BF2413">
        <v>2</v>
      </c>
      <c r="BG2413" t="s">
        <v>200</v>
      </c>
      <c r="BH2413" t="s">
        <v>315</v>
      </c>
      <c r="BI2413" t="s">
        <v>139</v>
      </c>
      <c r="BJ2413" s="83">
        <v>4.9655172413793096</v>
      </c>
      <c r="BK2413" s="61" t="str">
        <f t="shared" si="401"/>
        <v>(s)</v>
      </c>
    </row>
    <row r="2414" spans="1:63" x14ac:dyDescent="0.35">
      <c r="A2414" t="str">
        <f t="shared" si="397"/>
        <v>8431_Activités de services administratifs et de soutien_1</v>
      </c>
      <c r="B2414" t="str">
        <f>INDEX(PDC!$F$1:$G$40,MATCH('RP2016'!C2414,PDC!F:F,0),MATCH(PDC!$G$1,PDC!$F$1:$G$1,0))</f>
        <v>Activités de services administratifs et de soutien</v>
      </c>
      <c r="C2414" t="s">
        <v>228</v>
      </c>
      <c r="D2414" t="s">
        <v>183</v>
      </c>
      <c r="E2414" t="s">
        <v>199</v>
      </c>
      <c r="F2414" s="58">
        <v>3040.6695059264798</v>
      </c>
      <c r="G2414">
        <f t="shared" si="402"/>
        <v>3040.6695059264798</v>
      </c>
      <c r="AC2414" t="str">
        <f t="shared" si="398"/>
        <v>8416_Professions intermédiaires administratives et commerciales des entreprises_1+2</v>
      </c>
      <c r="AD2414" t="str">
        <f>INDEX(PDC!$I$1:$L$33,MATCH('RP2016'!AF2414,PDC!I:I,0),MATCH(PDC!$K$1,PDC!$I$1:$L$1,0))</f>
        <v>Professions intermédiaires administratives et commerciales des entreprises</v>
      </c>
      <c r="AE2414" s="77" t="s">
        <v>238</v>
      </c>
      <c r="AF2414" t="s">
        <v>279</v>
      </c>
      <c r="AG2414" t="s">
        <v>149</v>
      </c>
      <c r="AH2414" s="58">
        <v>6884.5675140419698</v>
      </c>
      <c r="AI2414">
        <f t="shared" si="399"/>
        <v>6884.5675140419698</v>
      </c>
      <c r="BE2414" t="str">
        <f t="shared" si="400"/>
        <v>8411_C4_TP1_SEXE2</v>
      </c>
      <c r="BF2414">
        <v>2</v>
      </c>
      <c r="BG2414" t="s">
        <v>199</v>
      </c>
      <c r="BH2414" t="s">
        <v>316</v>
      </c>
      <c r="BI2414" t="s">
        <v>139</v>
      </c>
      <c r="BJ2414" s="61">
        <v>55.623599006397498</v>
      </c>
      <c r="BK2414" s="61">
        <f t="shared" si="401"/>
        <v>55.623599006397498</v>
      </c>
    </row>
    <row r="2415" spans="1:63" x14ac:dyDescent="0.35">
      <c r="A2415" t="str">
        <f t="shared" si="397"/>
        <v>8431_Activités de services administratifs et de soutien_2</v>
      </c>
      <c r="B2415" t="str">
        <f>INDEX(PDC!$F$1:$G$40,MATCH('RP2016'!C2415,PDC!F:F,0),MATCH(PDC!$G$1,PDC!$F$1:$G$1,0))</f>
        <v>Activités de services administratifs et de soutien</v>
      </c>
      <c r="C2415" t="s">
        <v>228</v>
      </c>
      <c r="D2415" t="s">
        <v>183</v>
      </c>
      <c r="E2415" t="s">
        <v>200</v>
      </c>
      <c r="F2415" s="58">
        <v>2552.0707049154798</v>
      </c>
      <c r="G2415">
        <f t="shared" si="402"/>
        <v>2552.0707049154798</v>
      </c>
      <c r="AC2415" t="str">
        <f t="shared" si="398"/>
        <v>8416_Techniciens_1+2</v>
      </c>
      <c r="AD2415" t="str">
        <f>INDEX(PDC!$I$1:$L$33,MATCH('RP2016'!AF2415,PDC!I:I,0),MATCH(PDC!$K$1,PDC!$I$1:$L$1,0))</f>
        <v>Techniciens</v>
      </c>
      <c r="AE2415" s="77" t="s">
        <v>238</v>
      </c>
      <c r="AF2415" t="s">
        <v>280</v>
      </c>
      <c r="AG2415" t="s">
        <v>149</v>
      </c>
      <c r="AH2415" s="58">
        <v>3319.10740368604</v>
      </c>
      <c r="AI2415">
        <f t="shared" si="399"/>
        <v>3319.10740368604</v>
      </c>
      <c r="BE2415" t="str">
        <f t="shared" si="400"/>
        <v>8411_C5_TP1_SEXE2</v>
      </c>
      <c r="BF2415">
        <v>2</v>
      </c>
      <c r="BG2415" t="s">
        <v>199</v>
      </c>
      <c r="BH2415" t="s">
        <v>317</v>
      </c>
      <c r="BI2415" t="s">
        <v>139</v>
      </c>
      <c r="BJ2415" s="61">
        <v>131.716876715685</v>
      </c>
      <c r="BK2415" s="61">
        <f t="shared" si="401"/>
        <v>131.716876715685</v>
      </c>
    </row>
    <row r="2416" spans="1:63" x14ac:dyDescent="0.35">
      <c r="A2416" t="str">
        <f t="shared" si="397"/>
        <v>8431_Administration publique_1</v>
      </c>
      <c r="B2416" t="str">
        <f>INDEX(PDC!$F$1:$G$40,MATCH('RP2016'!C2416,PDC!F:F,0),MATCH(PDC!$G$1,PDC!$F$1:$G$1,0))</f>
        <v>Administration publique</v>
      </c>
      <c r="C2416" t="s">
        <v>229</v>
      </c>
      <c r="D2416" t="s">
        <v>183</v>
      </c>
      <c r="E2416" t="s">
        <v>199</v>
      </c>
      <c r="F2416" s="58">
        <v>1719.41529667337</v>
      </c>
      <c r="G2416">
        <f t="shared" si="402"/>
        <v>1719.41529667337</v>
      </c>
      <c r="AC2416" t="str">
        <f t="shared" si="398"/>
        <v>8416_Contremaîtres, agents de maîtrise_1+2</v>
      </c>
      <c r="AD2416" t="str">
        <f>INDEX(PDC!$I$1:$L$33,MATCH('RP2016'!AF2416,PDC!I:I,0),MATCH(PDC!$K$1,PDC!$I$1:$L$1,0))</f>
        <v>Contremaîtres, agents de maîtrise</v>
      </c>
      <c r="AE2416" s="77" t="s">
        <v>238</v>
      </c>
      <c r="AF2416" t="s">
        <v>281</v>
      </c>
      <c r="AG2416" t="s">
        <v>149</v>
      </c>
      <c r="AH2416" s="58">
        <v>1651.2492880621701</v>
      </c>
      <c r="AI2416">
        <f t="shared" si="399"/>
        <v>1651.2492880621701</v>
      </c>
      <c r="BE2416" t="str">
        <f t="shared" si="400"/>
        <v>8411_C5_TP2_SEXE2</v>
      </c>
      <c r="BF2416">
        <v>2</v>
      </c>
      <c r="BG2416" t="s">
        <v>200</v>
      </c>
      <c r="BH2416" t="s">
        <v>317</v>
      </c>
      <c r="BI2416" t="s">
        <v>139</v>
      </c>
      <c r="BJ2416" s="61">
        <v>27.1110838951194</v>
      </c>
      <c r="BK2416" s="61">
        <f t="shared" si="401"/>
        <v>27.1110838951194</v>
      </c>
    </row>
    <row r="2417" spans="1:63" x14ac:dyDescent="0.35">
      <c r="A2417" t="str">
        <f t="shared" si="397"/>
        <v>8431_Administration publique_2</v>
      </c>
      <c r="B2417" t="str">
        <f>INDEX(PDC!$F$1:$G$40,MATCH('RP2016'!C2417,PDC!F:F,0),MATCH(PDC!$G$1,PDC!$F$1:$G$1,0))</f>
        <v>Administration publique</v>
      </c>
      <c r="C2417" t="s">
        <v>229</v>
      </c>
      <c r="D2417" t="s">
        <v>183</v>
      </c>
      <c r="E2417" t="s">
        <v>200</v>
      </c>
      <c r="F2417" s="58">
        <v>1919.10010739217</v>
      </c>
      <c r="G2417">
        <f t="shared" si="402"/>
        <v>1919.10010739217</v>
      </c>
      <c r="AC2417" t="str">
        <f t="shared" si="398"/>
        <v>8416_Employés civils et agents de service de la Fonction Publique_1+2</v>
      </c>
      <c r="AD2417" t="str">
        <f>INDEX(PDC!$I$1:$L$33,MATCH('RP2016'!AF2417,PDC!I:I,0),MATCH(PDC!$K$1,PDC!$I$1:$L$1,0))</f>
        <v>Employés civils et agents de service de la Fonction Publique</v>
      </c>
      <c r="AE2417" s="77" t="s">
        <v>238</v>
      </c>
      <c r="AF2417" t="s">
        <v>282</v>
      </c>
      <c r="AG2417" t="s">
        <v>149</v>
      </c>
      <c r="AH2417" s="58">
        <v>5377.7445398879299</v>
      </c>
      <c r="AI2417">
        <f t="shared" si="399"/>
        <v>5377.7445398879299</v>
      </c>
      <c r="BE2417" t="str">
        <f t="shared" si="400"/>
        <v>8411_DE_TP1_SEXE2</v>
      </c>
      <c r="BF2417">
        <v>2</v>
      </c>
      <c r="BG2417" t="s">
        <v>199</v>
      </c>
      <c r="BH2417" t="s">
        <v>318</v>
      </c>
      <c r="BI2417" t="s">
        <v>139</v>
      </c>
      <c r="BJ2417" s="61">
        <v>49.733356694507698</v>
      </c>
      <c r="BK2417" s="61">
        <f t="shared" si="401"/>
        <v>49.733356694507698</v>
      </c>
    </row>
    <row r="2418" spans="1:63" x14ac:dyDescent="0.35">
      <c r="A2418" t="str">
        <f t="shared" si="397"/>
        <v>8431_Enseignement_1</v>
      </c>
      <c r="B2418" t="str">
        <f>INDEX(PDC!$F$1:$G$40,MATCH('RP2016'!C2418,PDC!F:F,0),MATCH(PDC!$G$1,PDC!$F$1:$G$1,0))</f>
        <v>Enseignement</v>
      </c>
      <c r="C2418" t="s">
        <v>230</v>
      </c>
      <c r="D2418" t="s">
        <v>183</v>
      </c>
      <c r="E2418" t="s">
        <v>199</v>
      </c>
      <c r="F2418" s="58">
        <v>834.564385030263</v>
      </c>
      <c r="G2418">
        <f t="shared" si="402"/>
        <v>834.564385030263</v>
      </c>
      <c r="AC2418" t="str">
        <f t="shared" si="398"/>
        <v>8416_Policiers et militaires_1+2</v>
      </c>
      <c r="AD2418" t="str">
        <f>INDEX(PDC!$I$1:$L$33,MATCH('RP2016'!AF2418,PDC!I:I,0),MATCH(PDC!$K$1,PDC!$I$1:$L$1,0))</f>
        <v>Policiers et militaires</v>
      </c>
      <c r="AE2418" s="77" t="s">
        <v>238</v>
      </c>
      <c r="AF2418" t="s">
        <v>283</v>
      </c>
      <c r="AG2418" t="s">
        <v>149</v>
      </c>
      <c r="AH2418" s="58">
        <v>595.84166571047194</v>
      </c>
      <c r="AI2418">
        <f t="shared" si="399"/>
        <v>595.84166571047194</v>
      </c>
      <c r="BE2418" t="str">
        <f t="shared" si="400"/>
        <v>8411_DE_TP2_SEXE2</v>
      </c>
      <c r="BF2418">
        <v>2</v>
      </c>
      <c r="BG2418" t="s">
        <v>200</v>
      </c>
      <c r="BH2418" t="s">
        <v>318</v>
      </c>
      <c r="BI2418" t="s">
        <v>139</v>
      </c>
      <c r="BJ2418" s="61">
        <v>14.992054923489199</v>
      </c>
      <c r="BK2418" s="61">
        <f t="shared" si="401"/>
        <v>14.992054923489199</v>
      </c>
    </row>
    <row r="2419" spans="1:63" x14ac:dyDescent="0.35">
      <c r="A2419" t="str">
        <f t="shared" si="397"/>
        <v>8431_Enseignement_2</v>
      </c>
      <c r="B2419" t="str">
        <f>INDEX(PDC!$F$1:$G$40,MATCH('RP2016'!C2419,PDC!F:F,0),MATCH(PDC!$G$1,PDC!$F$1:$G$1,0))</f>
        <v>Enseignement</v>
      </c>
      <c r="C2419" t="s">
        <v>230</v>
      </c>
      <c r="D2419" t="s">
        <v>183</v>
      </c>
      <c r="E2419" t="s">
        <v>200</v>
      </c>
      <c r="F2419" s="58">
        <v>2122.4698120275598</v>
      </c>
      <c r="G2419">
        <f t="shared" si="402"/>
        <v>2122.4698120275598</v>
      </c>
      <c r="AC2419" t="str">
        <f t="shared" si="398"/>
        <v>8416_Employés administratifs d'entreprise_1+2</v>
      </c>
      <c r="AD2419" t="str">
        <f>INDEX(PDC!$I$1:$L$33,MATCH('RP2016'!AF2419,PDC!I:I,0),MATCH(PDC!$K$1,PDC!$I$1:$L$1,0))</f>
        <v>Employés administratifs d'entreprise</v>
      </c>
      <c r="AE2419" s="77" t="s">
        <v>238</v>
      </c>
      <c r="AF2419" t="s">
        <v>284</v>
      </c>
      <c r="AG2419" t="s">
        <v>149</v>
      </c>
      <c r="AH2419" s="58">
        <v>5063.58046986519</v>
      </c>
      <c r="AI2419">
        <f t="shared" si="399"/>
        <v>5063.58046986519</v>
      </c>
      <c r="BE2419" t="str">
        <f t="shared" si="400"/>
        <v>8411_FZ_TP1_SEXE2</v>
      </c>
      <c r="BF2419">
        <v>2</v>
      </c>
      <c r="BG2419" t="s">
        <v>199</v>
      </c>
      <c r="BH2419" t="s">
        <v>216</v>
      </c>
      <c r="BI2419" t="s">
        <v>139</v>
      </c>
      <c r="BJ2419" s="61">
        <v>120.327560303921</v>
      </c>
      <c r="BK2419" s="61">
        <f t="shared" si="401"/>
        <v>120.327560303921</v>
      </c>
    </row>
    <row r="2420" spans="1:63" x14ac:dyDescent="0.35">
      <c r="A2420" t="str">
        <f t="shared" si="397"/>
        <v>8431_Activités pour la santé humaine_1</v>
      </c>
      <c r="B2420" t="str">
        <f>INDEX(PDC!$F$1:$G$40,MATCH('RP2016'!C2420,PDC!F:F,0),MATCH(PDC!$G$1,PDC!$F$1:$G$1,0))</f>
        <v>Activités pour la santé humaine</v>
      </c>
      <c r="C2420" t="s">
        <v>231</v>
      </c>
      <c r="D2420" t="s">
        <v>183</v>
      </c>
      <c r="E2420" t="s">
        <v>199</v>
      </c>
      <c r="F2420" s="58">
        <v>610.15345076760298</v>
      </c>
      <c r="G2420">
        <f t="shared" si="402"/>
        <v>610.15345076760298</v>
      </c>
      <c r="AC2420" t="str">
        <f t="shared" si="398"/>
        <v>8416_Employés de commerce_1+2</v>
      </c>
      <c r="AD2420" t="str">
        <f>INDEX(PDC!$I$1:$L$33,MATCH('RP2016'!AF2420,PDC!I:I,0),MATCH(PDC!$K$1,PDC!$I$1:$L$1,0))</f>
        <v>Employés de commerce</v>
      </c>
      <c r="AE2420" s="77" t="s">
        <v>238</v>
      </c>
      <c r="AF2420" t="s">
        <v>285</v>
      </c>
      <c r="AG2420" t="s">
        <v>149</v>
      </c>
      <c r="AH2420" s="58">
        <v>6419.3145539388297</v>
      </c>
      <c r="AI2420">
        <f t="shared" si="399"/>
        <v>6419.3145539388297</v>
      </c>
      <c r="BE2420" t="str">
        <f t="shared" si="400"/>
        <v>8411_FZ_TP2_SEXE2</v>
      </c>
      <c r="BF2420">
        <v>2</v>
      </c>
      <c r="BG2420" t="s">
        <v>200</v>
      </c>
      <c r="BH2420" t="s">
        <v>216</v>
      </c>
      <c r="BI2420" t="s">
        <v>139</v>
      </c>
      <c r="BJ2420" s="61">
        <v>50.990487549590597</v>
      </c>
      <c r="BK2420" s="61">
        <f t="shared" si="401"/>
        <v>50.990487549590597</v>
      </c>
    </row>
    <row r="2421" spans="1:63" x14ac:dyDescent="0.35">
      <c r="A2421" t="str">
        <f t="shared" si="397"/>
        <v>8431_Activités pour la santé humaine_2</v>
      </c>
      <c r="B2421" t="str">
        <f>INDEX(PDC!$F$1:$G$40,MATCH('RP2016'!C2421,PDC!F:F,0),MATCH(PDC!$G$1,PDC!$F$1:$G$1,0))</f>
        <v>Activités pour la santé humaine</v>
      </c>
      <c r="C2421" t="s">
        <v>231</v>
      </c>
      <c r="D2421" t="s">
        <v>183</v>
      </c>
      <c r="E2421" t="s">
        <v>200</v>
      </c>
      <c r="F2421" s="58">
        <v>2721.4542551888599</v>
      </c>
      <c r="G2421">
        <f t="shared" ref="G2421:G2452" si="403">F2421</f>
        <v>2721.4542551888599</v>
      </c>
      <c r="AC2421" t="str">
        <f t="shared" si="398"/>
        <v>8416_Personnels des services directs aux particuliers_1+2</v>
      </c>
      <c r="AD2421" t="str">
        <f>INDEX(PDC!$I$1:$L$33,MATCH('RP2016'!AF2421,PDC!I:I,0),MATCH(PDC!$K$1,PDC!$I$1:$L$1,0))</f>
        <v>Personnels des services directs aux particuliers</v>
      </c>
      <c r="AE2421" s="77" t="s">
        <v>238</v>
      </c>
      <c r="AF2421" t="s">
        <v>286</v>
      </c>
      <c r="AG2421" t="s">
        <v>149</v>
      </c>
      <c r="AH2421" s="58">
        <v>7943.05863688518</v>
      </c>
      <c r="AI2421">
        <f t="shared" si="399"/>
        <v>7943.05863688518</v>
      </c>
      <c r="BE2421" t="str">
        <f t="shared" si="400"/>
        <v>8411_GZ_TP1_SEXE2</v>
      </c>
      <c r="BF2421">
        <v>2</v>
      </c>
      <c r="BG2421" t="s">
        <v>199</v>
      </c>
      <c r="BH2421" t="s">
        <v>217</v>
      </c>
      <c r="BI2421" t="s">
        <v>139</v>
      </c>
      <c r="BJ2421" s="61">
        <v>682.24707716050102</v>
      </c>
      <c r="BK2421" s="61">
        <f t="shared" si="401"/>
        <v>682.24707716050102</v>
      </c>
    </row>
    <row r="2422" spans="1:63" x14ac:dyDescent="0.35">
      <c r="A2422" t="str">
        <f t="shared" si="397"/>
        <v>8431_Hébergement médico-social et social et action sociale sans hébergement_1</v>
      </c>
      <c r="B2422" t="str">
        <f>INDEX(PDC!$F$1:$G$40,MATCH('RP2016'!C2422,PDC!F:F,0),MATCH(PDC!$G$1,PDC!$F$1:$G$1,0))</f>
        <v>Hébergement médico-social et social et action sociale sans hébergement</v>
      </c>
      <c r="C2422" t="s">
        <v>232</v>
      </c>
      <c r="D2422" t="s">
        <v>183</v>
      </c>
      <c r="E2422" t="s">
        <v>199</v>
      </c>
      <c r="F2422" s="58">
        <v>1303.32970380038</v>
      </c>
      <c r="G2422">
        <f t="shared" si="403"/>
        <v>1303.32970380038</v>
      </c>
      <c r="AC2422" t="str">
        <f t="shared" si="398"/>
        <v>8416_Ouvriers qualifiés de type industriel_1+2</v>
      </c>
      <c r="AD2422" t="str">
        <f>INDEX(PDC!$I$1:$L$33,MATCH('RP2016'!AF2422,PDC!I:I,0),MATCH(PDC!$K$1,PDC!$I$1:$L$1,0))</f>
        <v>Ouvriers qualifiés de type industriel</v>
      </c>
      <c r="AE2422" s="77" t="s">
        <v>238</v>
      </c>
      <c r="AF2422" t="s">
        <v>287</v>
      </c>
      <c r="AG2422" t="s">
        <v>149</v>
      </c>
      <c r="AH2422" s="58">
        <v>2878.5850622631101</v>
      </c>
      <c r="AI2422">
        <f t="shared" si="399"/>
        <v>2878.5850622631101</v>
      </c>
      <c r="BE2422" t="str">
        <f t="shared" si="400"/>
        <v>8411_GZ_TP2_SEXE2</v>
      </c>
      <c r="BF2422">
        <v>2</v>
      </c>
      <c r="BG2422" t="s">
        <v>200</v>
      </c>
      <c r="BH2422" t="s">
        <v>217</v>
      </c>
      <c r="BI2422" t="s">
        <v>139</v>
      </c>
      <c r="BJ2422" s="61">
        <v>369.46120995367602</v>
      </c>
      <c r="BK2422" s="61">
        <f t="shared" si="401"/>
        <v>369.46120995367602</v>
      </c>
    </row>
    <row r="2423" spans="1:63" x14ac:dyDescent="0.35">
      <c r="A2423" t="str">
        <f t="shared" si="397"/>
        <v>8431_Hébergement médico-social et social et action sociale sans hébergement_2</v>
      </c>
      <c r="B2423" t="str">
        <f>INDEX(PDC!$F$1:$G$40,MATCH('RP2016'!C2423,PDC!F:F,0),MATCH(PDC!$G$1,PDC!$F$1:$G$1,0))</f>
        <v>Hébergement médico-social et social et action sociale sans hébergement</v>
      </c>
      <c r="C2423" t="s">
        <v>232</v>
      </c>
      <c r="D2423" t="s">
        <v>183</v>
      </c>
      <c r="E2423" t="s">
        <v>200</v>
      </c>
      <c r="F2423" s="58">
        <v>6978.5383824799501</v>
      </c>
      <c r="G2423">
        <f t="shared" si="403"/>
        <v>6978.5383824799501</v>
      </c>
      <c r="AC2423" t="str">
        <f t="shared" si="398"/>
        <v>8416_Ouvriers qualifiés de type artisanal_1+2</v>
      </c>
      <c r="AD2423" t="str">
        <f>INDEX(PDC!$I$1:$L$33,MATCH('RP2016'!AF2423,PDC!I:I,0),MATCH(PDC!$K$1,PDC!$I$1:$L$1,0))</f>
        <v>Ouvriers qualifiés de type artisanal</v>
      </c>
      <c r="AE2423" s="77" t="s">
        <v>238</v>
      </c>
      <c r="AF2423" t="s">
        <v>107</v>
      </c>
      <c r="AG2423" t="s">
        <v>149</v>
      </c>
      <c r="AH2423" s="58">
        <v>5402.29138894894</v>
      </c>
      <c r="AI2423">
        <f t="shared" si="399"/>
        <v>5402.29138894894</v>
      </c>
      <c r="BE2423" t="str">
        <f t="shared" si="400"/>
        <v>8411_HZ_TP1_SEXE2</v>
      </c>
      <c r="BF2423">
        <v>2</v>
      </c>
      <c r="BG2423" t="s">
        <v>199</v>
      </c>
      <c r="BH2423" t="s">
        <v>218</v>
      </c>
      <c r="BI2423" t="s">
        <v>139</v>
      </c>
      <c r="BJ2423" s="61">
        <v>319.68139515153803</v>
      </c>
      <c r="BK2423" s="61">
        <f t="shared" si="401"/>
        <v>319.68139515153803</v>
      </c>
    </row>
    <row r="2424" spans="1:63" x14ac:dyDescent="0.35">
      <c r="A2424" t="str">
        <f t="shared" si="397"/>
        <v>8431_Arts, spectacles et activités récréatives_1</v>
      </c>
      <c r="B2424" t="str">
        <f>INDEX(PDC!$F$1:$G$40,MATCH('RP2016'!C2424,PDC!F:F,0),MATCH(PDC!$G$1,PDC!$F$1:$G$1,0))</f>
        <v>Arts, spectacles et activités récréatives</v>
      </c>
      <c r="C2424" t="s">
        <v>233</v>
      </c>
      <c r="D2424" t="s">
        <v>183</v>
      </c>
      <c r="E2424" t="s">
        <v>199</v>
      </c>
      <c r="F2424" s="58">
        <v>581.01914414576504</v>
      </c>
      <c r="G2424">
        <f t="shared" si="403"/>
        <v>581.01914414576504</v>
      </c>
      <c r="AC2424" t="str">
        <f t="shared" si="398"/>
        <v>8416_Chauffeurs_1+2</v>
      </c>
      <c r="AD2424" t="str">
        <f>INDEX(PDC!$I$1:$L$33,MATCH('RP2016'!AF2424,PDC!I:I,0),MATCH(PDC!$K$1,PDC!$I$1:$L$1,0))</f>
        <v>Chauffeurs</v>
      </c>
      <c r="AE2424" s="77" t="s">
        <v>238</v>
      </c>
      <c r="AF2424" t="s">
        <v>288</v>
      </c>
      <c r="AG2424" t="s">
        <v>149</v>
      </c>
      <c r="AH2424" s="58">
        <v>2103.43041655154</v>
      </c>
      <c r="AI2424">
        <f t="shared" si="399"/>
        <v>2103.43041655154</v>
      </c>
      <c r="BE2424" t="str">
        <f t="shared" si="400"/>
        <v>8411_HZ_TP2_SEXE2</v>
      </c>
      <c r="BF2424">
        <v>2</v>
      </c>
      <c r="BG2424" t="s">
        <v>200</v>
      </c>
      <c r="BH2424" t="s">
        <v>218</v>
      </c>
      <c r="BI2424" t="s">
        <v>139</v>
      </c>
      <c r="BJ2424" s="61">
        <v>54.471314564962697</v>
      </c>
      <c r="BK2424" s="61">
        <f t="shared" si="401"/>
        <v>54.471314564962697</v>
      </c>
    </row>
    <row r="2425" spans="1:63" x14ac:dyDescent="0.35">
      <c r="A2425" t="str">
        <f t="shared" si="397"/>
        <v>8431_Arts, spectacles et activités récréatives_2</v>
      </c>
      <c r="B2425" t="str">
        <f>INDEX(PDC!$F$1:$G$40,MATCH('RP2016'!C2425,PDC!F:F,0),MATCH(PDC!$G$1,PDC!$F$1:$G$1,0))</f>
        <v>Arts, spectacles et activités récréatives</v>
      </c>
      <c r="C2425" t="s">
        <v>233</v>
      </c>
      <c r="D2425" t="s">
        <v>183</v>
      </c>
      <c r="E2425" t="s">
        <v>200</v>
      </c>
      <c r="F2425" s="58">
        <v>499.605869302043</v>
      </c>
      <c r="G2425">
        <f t="shared" si="403"/>
        <v>499.605869302043</v>
      </c>
      <c r="AC2425" t="str">
        <f t="shared" si="398"/>
        <v>8416_Ouvriers qualifiés de la manutention, du magasinage et du transport_1+2</v>
      </c>
      <c r="AD2425" t="str">
        <f>INDEX(PDC!$I$1:$L$33,MATCH('RP2016'!AF2425,PDC!I:I,0),MATCH(PDC!$K$1,PDC!$I$1:$L$1,0))</f>
        <v>Ouvriers qualifiés de la manutention, du magasinage et du transport</v>
      </c>
      <c r="AE2425" s="77" t="s">
        <v>238</v>
      </c>
      <c r="AF2425" t="s">
        <v>289</v>
      </c>
      <c r="AG2425" t="s">
        <v>149</v>
      </c>
      <c r="AH2425" s="58">
        <v>1109.75931701575</v>
      </c>
      <c r="AI2425">
        <f t="shared" si="399"/>
        <v>1109.75931701575</v>
      </c>
      <c r="BE2425" t="str">
        <f t="shared" si="400"/>
        <v>8411_IZ_TP1_SEXE2</v>
      </c>
      <c r="BF2425">
        <v>2</v>
      </c>
      <c r="BG2425" t="s">
        <v>199</v>
      </c>
      <c r="BH2425" t="s">
        <v>219</v>
      </c>
      <c r="BI2425" t="s">
        <v>139</v>
      </c>
      <c r="BJ2425" s="61">
        <v>562.41541808096702</v>
      </c>
      <c r="BK2425" s="61">
        <f t="shared" si="401"/>
        <v>562.41541808096702</v>
      </c>
    </row>
    <row r="2426" spans="1:63" x14ac:dyDescent="0.35">
      <c r="A2426" t="str">
        <f t="shared" si="397"/>
        <v>8431_Autres activités de services _1</v>
      </c>
      <c r="B2426" t="str">
        <f>INDEX(PDC!$F$1:$G$40,MATCH('RP2016'!C2426,PDC!F:F,0),MATCH(PDC!$G$1,PDC!$F$1:$G$1,0))</f>
        <v xml:space="preserve">Autres activités de services </v>
      </c>
      <c r="C2426" t="s">
        <v>234</v>
      </c>
      <c r="D2426" t="s">
        <v>183</v>
      </c>
      <c r="E2426" t="s">
        <v>199</v>
      </c>
      <c r="F2426" s="58">
        <v>1119.5666608921899</v>
      </c>
      <c r="G2426">
        <f t="shared" si="403"/>
        <v>1119.5666608921899</v>
      </c>
      <c r="AC2426" t="str">
        <f t="shared" si="398"/>
        <v>8416_Ouvriers non qualifiés de type industriel_1+2</v>
      </c>
      <c r="AD2426" t="str">
        <f>INDEX(PDC!$I$1:$L$33,MATCH('RP2016'!AF2426,PDC!I:I,0),MATCH(PDC!$K$1,PDC!$I$1:$L$1,0))</f>
        <v>Ouvriers non qualifiés de type industriel</v>
      </c>
      <c r="AE2426" s="77" t="s">
        <v>238</v>
      </c>
      <c r="AF2426" t="s">
        <v>290</v>
      </c>
      <c r="AG2426" t="s">
        <v>149</v>
      </c>
      <c r="AH2426" s="58">
        <v>3291.8291428950802</v>
      </c>
      <c r="AI2426">
        <f t="shared" si="399"/>
        <v>3291.8291428950802</v>
      </c>
      <c r="BE2426" t="str">
        <f t="shared" si="400"/>
        <v>8411_IZ_TP2_SEXE2</v>
      </c>
      <c r="BF2426">
        <v>2</v>
      </c>
      <c r="BG2426" t="s">
        <v>200</v>
      </c>
      <c r="BH2426" t="s">
        <v>219</v>
      </c>
      <c r="BI2426" t="s">
        <v>139</v>
      </c>
      <c r="BJ2426" s="61">
        <v>227.61611641594601</v>
      </c>
      <c r="BK2426" s="61">
        <f t="shared" si="401"/>
        <v>227.61611641594601</v>
      </c>
    </row>
    <row r="2427" spans="1:63" x14ac:dyDescent="0.35">
      <c r="A2427" t="str">
        <f t="shared" si="397"/>
        <v>8431_Autres activités de services _2</v>
      </c>
      <c r="B2427" t="str">
        <f>INDEX(PDC!$F$1:$G$40,MATCH('RP2016'!C2427,PDC!F:F,0),MATCH(PDC!$G$1,PDC!$F$1:$G$1,0))</f>
        <v xml:space="preserve">Autres activités de services </v>
      </c>
      <c r="C2427" t="s">
        <v>234</v>
      </c>
      <c r="D2427" t="s">
        <v>183</v>
      </c>
      <c r="E2427" t="s">
        <v>200</v>
      </c>
      <c r="F2427" s="58">
        <v>1976.1682175307001</v>
      </c>
      <c r="G2427">
        <f t="shared" si="403"/>
        <v>1976.1682175307001</v>
      </c>
      <c r="AC2427" t="str">
        <f t="shared" si="398"/>
        <v>8416_Ouvriers non qualifiés de type artisanal_1+2</v>
      </c>
      <c r="AD2427" t="str">
        <f>INDEX(PDC!$I$1:$L$33,MATCH('RP2016'!AF2427,PDC!I:I,0),MATCH(PDC!$K$1,PDC!$I$1:$L$1,0))</f>
        <v>Ouvriers non qualifiés de type artisanal</v>
      </c>
      <c r="AE2427" s="77" t="s">
        <v>238</v>
      </c>
      <c r="AF2427" t="s">
        <v>291</v>
      </c>
      <c r="AG2427" t="s">
        <v>149</v>
      </c>
      <c r="AH2427" s="58">
        <v>3660.4890356124401</v>
      </c>
      <c r="AI2427">
        <f t="shared" si="399"/>
        <v>3660.4890356124401</v>
      </c>
      <c r="BE2427" t="str">
        <f t="shared" si="400"/>
        <v>8411_JZ_TP1_SEXE2</v>
      </c>
      <c r="BF2427">
        <v>2</v>
      </c>
      <c r="BG2427" t="s">
        <v>199</v>
      </c>
      <c r="BH2427" t="s">
        <v>319</v>
      </c>
      <c r="BI2427" t="s">
        <v>139</v>
      </c>
      <c r="BJ2427" s="61">
        <v>20.084612052408001</v>
      </c>
      <c r="BK2427" s="61">
        <f t="shared" si="401"/>
        <v>20.084612052408001</v>
      </c>
    </row>
    <row r="2428" spans="1:63" x14ac:dyDescent="0.35">
      <c r="A2428" t="str">
        <f t="shared" si="397"/>
        <v>8431_Activités des ménages en tant qu'employeurs ; activités indifférenciées des ménages en tant que producteurs de biens et services pour usage propre_1</v>
      </c>
      <c r="B2428" t="str">
        <f>INDEX(PDC!$F$1:$G$40,MATCH('RP2016'!C2428,PDC!F:F,0),MATCH(PDC!$G$1,PDC!$F$1:$G$1,0))</f>
        <v>Activités des ménages en tant qu'employeurs ; activités indifférenciées des ménages en tant que producteurs de biens et services pour usage propre</v>
      </c>
      <c r="C2428" t="s">
        <v>235</v>
      </c>
      <c r="D2428" t="s">
        <v>183</v>
      </c>
      <c r="E2428" t="s">
        <v>199</v>
      </c>
      <c r="F2428" s="58">
        <v>42.136953074706398</v>
      </c>
      <c r="G2428">
        <f t="shared" si="403"/>
        <v>42.136953074706398</v>
      </c>
      <c r="AC2428" t="str">
        <f t="shared" si="398"/>
        <v>8416_Ouvriers agricoles_1+2</v>
      </c>
      <c r="AD2428" t="str">
        <f>INDEX(PDC!$I$1:$L$33,MATCH('RP2016'!AF2428,PDC!I:I,0),MATCH(PDC!$K$1,PDC!$I$1:$L$1,0))</f>
        <v>Ouvriers agricoles</v>
      </c>
      <c r="AE2428" s="77" t="s">
        <v>238</v>
      </c>
      <c r="AF2428" t="s">
        <v>109</v>
      </c>
      <c r="AG2428" t="s">
        <v>149</v>
      </c>
      <c r="AH2428" s="58">
        <v>514.40324062798504</v>
      </c>
      <c r="AI2428">
        <f t="shared" si="399"/>
        <v>514.40324062798504</v>
      </c>
      <c r="BE2428" t="str">
        <f t="shared" si="400"/>
        <v>8411_JZ_TP2_SEXE2</v>
      </c>
      <c r="BF2428">
        <v>2</v>
      </c>
      <c r="BG2428" t="s">
        <v>200</v>
      </c>
      <c r="BH2428" t="s">
        <v>319</v>
      </c>
      <c r="BI2428" t="s">
        <v>139</v>
      </c>
      <c r="BJ2428" s="83">
        <v>4.9553399675359504</v>
      </c>
      <c r="BK2428" s="61" t="str">
        <f t="shared" si="401"/>
        <v>(s)</v>
      </c>
    </row>
    <row r="2429" spans="1:63" x14ac:dyDescent="0.35">
      <c r="A2429" t="str">
        <f t="shared" si="397"/>
        <v>8431_Activités des ménages en tant qu'employeurs ; activités indifférenciées des ménages en tant que producteurs de biens et services pour usage propre_2</v>
      </c>
      <c r="B2429" t="str">
        <f>INDEX(PDC!$F$1:$G$40,MATCH('RP2016'!C2429,PDC!F:F,0),MATCH(PDC!$G$1,PDC!$F$1:$G$1,0))</f>
        <v>Activités des ménages en tant qu'employeurs ; activités indifférenciées des ménages en tant que producteurs de biens et services pour usage propre</v>
      </c>
      <c r="C2429" t="s">
        <v>235</v>
      </c>
      <c r="D2429" t="s">
        <v>183</v>
      </c>
      <c r="E2429" t="s">
        <v>200</v>
      </c>
      <c r="F2429" s="58">
        <v>469.330952014817</v>
      </c>
      <c r="G2429">
        <f t="shared" si="403"/>
        <v>469.330952014817</v>
      </c>
      <c r="AC2429" t="str">
        <f t="shared" si="398"/>
        <v>8417_Professions libérales*_1+2</v>
      </c>
      <c r="AD2429" t="str">
        <f>INDEX(PDC!$I$1:$L$33,MATCH('RP2016'!AF2429,PDC!I:I,0),MATCH(PDC!$K$1,PDC!$I$1:$L$1,0))</f>
        <v>Professions libérales*</v>
      </c>
      <c r="AE2429" s="77" t="s">
        <v>238</v>
      </c>
      <c r="AF2429" t="s">
        <v>273</v>
      </c>
      <c r="AG2429" t="s">
        <v>151</v>
      </c>
      <c r="AH2429" s="58">
        <v>56.679893105290198</v>
      </c>
      <c r="AI2429">
        <f t="shared" si="399"/>
        <v>56.679893105290198</v>
      </c>
      <c r="BE2429" t="str">
        <f t="shared" si="400"/>
        <v>8411_KZ_TP1_SEXE2</v>
      </c>
      <c r="BF2429">
        <v>2</v>
      </c>
      <c r="BG2429" t="s">
        <v>199</v>
      </c>
      <c r="BH2429" t="s">
        <v>223</v>
      </c>
      <c r="BI2429" t="s">
        <v>139</v>
      </c>
      <c r="BJ2429" s="61">
        <v>100.601811942339</v>
      </c>
      <c r="BK2429" s="61">
        <f t="shared" si="401"/>
        <v>100.601811942339</v>
      </c>
    </row>
    <row r="2430" spans="1:63" x14ac:dyDescent="0.35">
      <c r="A2430" t="str">
        <f t="shared" si="397"/>
        <v>8432_Agriculture, sylviculture et pêche_1</v>
      </c>
      <c r="B2430" t="str">
        <f>INDEX(PDC!$F$1:$G$40,MATCH('RP2016'!C2430,PDC!F:F,0),MATCH(PDC!$G$1,PDC!$F$1:$G$1,0))</f>
        <v>Agriculture, sylviculture et pêche</v>
      </c>
      <c r="C2430" t="s">
        <v>198</v>
      </c>
      <c r="D2430" t="s">
        <v>187</v>
      </c>
      <c r="E2430" t="s">
        <v>199</v>
      </c>
      <c r="F2430" s="58">
        <v>389.546307785171</v>
      </c>
      <c r="G2430">
        <f t="shared" si="403"/>
        <v>389.546307785171</v>
      </c>
      <c r="AC2430" t="str">
        <f t="shared" si="398"/>
        <v>8417_Cadres de la fonction publique_1+2</v>
      </c>
      <c r="AD2430" t="str">
        <f>INDEX(PDC!$I$1:$L$33,MATCH('RP2016'!AF2430,PDC!I:I,0),MATCH(PDC!$K$1,PDC!$I$1:$L$1,0))</f>
        <v>Cadres de la fonction publique</v>
      </c>
      <c r="AE2430" s="77" t="s">
        <v>238</v>
      </c>
      <c r="AF2430" t="s">
        <v>274</v>
      </c>
      <c r="AG2430" t="s">
        <v>151</v>
      </c>
      <c r="AH2430" s="58">
        <v>93.077896228880306</v>
      </c>
      <c r="AI2430">
        <f t="shared" si="399"/>
        <v>93.077896228880306</v>
      </c>
      <c r="BE2430" t="str">
        <f t="shared" si="400"/>
        <v>8411_KZ_TP2_SEXE2</v>
      </c>
      <c r="BF2430">
        <v>2</v>
      </c>
      <c r="BG2430" t="s">
        <v>200</v>
      </c>
      <c r="BH2430" t="s">
        <v>223</v>
      </c>
      <c r="BI2430" t="s">
        <v>139</v>
      </c>
      <c r="BJ2430" s="61">
        <v>20.3688752595083</v>
      </c>
      <c r="BK2430" s="61">
        <f t="shared" si="401"/>
        <v>20.3688752595083</v>
      </c>
    </row>
    <row r="2431" spans="1:63" x14ac:dyDescent="0.35">
      <c r="A2431" t="str">
        <f t="shared" si="397"/>
        <v>8432_Agriculture, sylviculture et pêche_2</v>
      </c>
      <c r="B2431" t="str">
        <f>INDEX(PDC!$F$1:$G$40,MATCH('RP2016'!C2431,PDC!F:F,0),MATCH(PDC!$G$1,PDC!$F$1:$G$1,0))</f>
        <v>Agriculture, sylviculture et pêche</v>
      </c>
      <c r="C2431" t="s">
        <v>198</v>
      </c>
      <c r="D2431" t="s">
        <v>187</v>
      </c>
      <c r="E2431" t="s">
        <v>200</v>
      </c>
      <c r="F2431" s="58">
        <v>128.71297143920799</v>
      </c>
      <c r="G2431">
        <f t="shared" si="403"/>
        <v>128.71297143920799</v>
      </c>
      <c r="AC2431" t="str">
        <f t="shared" si="398"/>
        <v>8417_Professeurs, professions scientifiques_1+2</v>
      </c>
      <c r="AD2431" t="str">
        <f>INDEX(PDC!$I$1:$L$33,MATCH('RP2016'!AF2431,PDC!I:I,0),MATCH(PDC!$K$1,PDC!$I$1:$L$1,0))</f>
        <v>Professeurs, professions scientifiques</v>
      </c>
      <c r="AE2431" s="77" t="s">
        <v>238</v>
      </c>
      <c r="AF2431" t="s">
        <v>275</v>
      </c>
      <c r="AG2431" t="s">
        <v>151</v>
      </c>
      <c r="AH2431" s="58">
        <v>113.943171041013</v>
      </c>
      <c r="AI2431">
        <f t="shared" si="399"/>
        <v>113.943171041013</v>
      </c>
      <c r="BE2431" t="str">
        <f t="shared" si="400"/>
        <v>8411_LZ_TP1_SEXE2</v>
      </c>
      <c r="BF2431">
        <v>2</v>
      </c>
      <c r="BG2431" t="s">
        <v>199</v>
      </c>
      <c r="BH2431" t="s">
        <v>224</v>
      </c>
      <c r="BI2431" t="s">
        <v>139</v>
      </c>
      <c r="BJ2431" s="61">
        <v>95.852885530311994</v>
      </c>
      <c r="BK2431" s="61">
        <f t="shared" si="401"/>
        <v>95.852885530311994</v>
      </c>
    </row>
    <row r="2432" spans="1:63" x14ac:dyDescent="0.35">
      <c r="A2432" t="str">
        <f t="shared" si="397"/>
        <v>8432_Industries extractives _1</v>
      </c>
      <c r="B2432" t="str">
        <f>INDEX(PDC!$F$1:$G$40,MATCH('RP2016'!C2432,PDC!F:F,0),MATCH(PDC!$G$1,PDC!$F$1:$G$1,0))</f>
        <v xml:space="preserve">Industries extractives </v>
      </c>
      <c r="C2432" t="s">
        <v>201</v>
      </c>
      <c r="D2432" t="s">
        <v>187</v>
      </c>
      <c r="E2432" t="s">
        <v>199</v>
      </c>
      <c r="F2432" s="58">
        <v>83.304454278188402</v>
      </c>
      <c r="G2432">
        <f t="shared" si="403"/>
        <v>83.304454278188402</v>
      </c>
      <c r="AC2432" t="str">
        <f t="shared" si="398"/>
        <v>8417_Professions de l'information, des arts et des spectacles_1+2</v>
      </c>
      <c r="AD2432" t="str">
        <f>INDEX(PDC!$I$1:$L$33,MATCH('RP2016'!AF2432,PDC!I:I,0),MATCH(PDC!$K$1,PDC!$I$1:$L$1,0))</f>
        <v>Professions de l'information, des arts et des spectacles</v>
      </c>
      <c r="AE2432" s="77" t="s">
        <v>238</v>
      </c>
      <c r="AF2432" t="s">
        <v>276</v>
      </c>
      <c r="AG2432" t="s">
        <v>151</v>
      </c>
      <c r="AH2432" s="58">
        <v>69.034636404206694</v>
      </c>
      <c r="AI2432">
        <f t="shared" si="399"/>
        <v>69.034636404206694</v>
      </c>
      <c r="BE2432" t="str">
        <f t="shared" si="400"/>
        <v>8411_LZ_TP2_SEXE2</v>
      </c>
      <c r="BF2432">
        <v>2</v>
      </c>
      <c r="BG2432" t="s">
        <v>200</v>
      </c>
      <c r="BH2432" t="s">
        <v>224</v>
      </c>
      <c r="BI2432" t="s">
        <v>139</v>
      </c>
      <c r="BJ2432" s="61">
        <v>36.0587497919146</v>
      </c>
      <c r="BK2432" s="61">
        <f t="shared" si="401"/>
        <v>36.0587497919146</v>
      </c>
    </row>
    <row r="2433" spans="1:63" x14ac:dyDescent="0.35">
      <c r="A2433" t="str">
        <f t="shared" si="397"/>
        <v>8432_Industries extractives _2</v>
      </c>
      <c r="B2433" t="str">
        <f>INDEX(PDC!$F$1:$G$40,MATCH('RP2016'!C2433,PDC!F:F,0),MATCH(PDC!$G$1,PDC!$F$1:$G$1,0))</f>
        <v xml:space="preserve">Industries extractives </v>
      </c>
      <c r="C2433" t="s">
        <v>201</v>
      </c>
      <c r="D2433" t="s">
        <v>187</v>
      </c>
      <c r="E2433" t="s">
        <v>200</v>
      </c>
      <c r="F2433" s="58">
        <v>5.2511476747648498</v>
      </c>
      <c r="G2433">
        <f t="shared" si="403"/>
        <v>5.2511476747648498</v>
      </c>
      <c r="AC2433" t="str">
        <f t="shared" si="398"/>
        <v>8417_Cadres administratifs et commerciaux d'entreprise_1+2</v>
      </c>
      <c r="AD2433" t="str">
        <f>INDEX(PDC!$I$1:$L$33,MATCH('RP2016'!AF2433,PDC!I:I,0),MATCH(PDC!$K$1,PDC!$I$1:$L$1,0))</f>
        <v>Cadres administratifs et commerciaux d'entreprise</v>
      </c>
      <c r="AE2433" s="77" t="s">
        <v>238</v>
      </c>
      <c r="AF2433" t="s">
        <v>277</v>
      </c>
      <c r="AG2433" t="s">
        <v>151</v>
      </c>
      <c r="AH2433" s="58">
        <v>508.58162349909497</v>
      </c>
      <c r="AI2433">
        <f t="shared" si="399"/>
        <v>508.58162349909497</v>
      </c>
      <c r="BE2433" t="str">
        <f t="shared" si="400"/>
        <v>8411_MN_TP1_SEXE2</v>
      </c>
      <c r="BF2433">
        <v>2</v>
      </c>
      <c r="BG2433" t="s">
        <v>199</v>
      </c>
      <c r="BH2433" t="s">
        <v>320</v>
      </c>
      <c r="BI2433" t="s">
        <v>139</v>
      </c>
      <c r="BJ2433" s="61">
        <v>310.190326381788</v>
      </c>
      <c r="BK2433" s="61">
        <f t="shared" si="401"/>
        <v>310.190326381788</v>
      </c>
    </row>
    <row r="2434" spans="1:63" x14ac:dyDescent="0.35">
      <c r="A2434" t="str">
        <f t="shared" si="397"/>
        <v>8432_Fabrication de denrées alimentaires, de boissons et de produits à base de tabac_1</v>
      </c>
      <c r="B2434" t="str">
        <f>INDEX(PDC!$F$1:$G$40,MATCH('RP2016'!C2434,PDC!F:F,0),MATCH(PDC!$G$1,PDC!$F$1:$G$1,0))</f>
        <v>Fabrication de denrées alimentaires, de boissons et de produits à base de tabac</v>
      </c>
      <c r="C2434" t="s">
        <v>202</v>
      </c>
      <c r="D2434" t="s">
        <v>187</v>
      </c>
      <c r="E2434" t="s">
        <v>199</v>
      </c>
      <c r="F2434" s="58">
        <v>923.144292465842</v>
      </c>
      <c r="G2434">
        <f t="shared" si="403"/>
        <v>923.144292465842</v>
      </c>
      <c r="AC2434" t="str">
        <f t="shared" si="398"/>
        <v>8417_Ingénieurs et cadres techniques d'entreprise_1+2</v>
      </c>
      <c r="AD2434" t="str">
        <f>INDEX(PDC!$I$1:$L$33,MATCH('RP2016'!AF2434,PDC!I:I,0),MATCH(PDC!$K$1,PDC!$I$1:$L$1,0))</f>
        <v>Ingénieurs et cadres techniques d'entreprise</v>
      </c>
      <c r="AE2434" s="77" t="s">
        <v>238</v>
      </c>
      <c r="AF2434" t="s">
        <v>101</v>
      </c>
      <c r="AG2434" t="s">
        <v>151</v>
      </c>
      <c r="AH2434" s="58">
        <v>610.71025265944002</v>
      </c>
      <c r="AI2434">
        <f t="shared" si="399"/>
        <v>610.71025265944002</v>
      </c>
      <c r="BE2434" t="str">
        <f t="shared" si="400"/>
        <v>8411_MN_TP2_SEXE2</v>
      </c>
      <c r="BF2434">
        <v>2</v>
      </c>
      <c r="BG2434" t="s">
        <v>200</v>
      </c>
      <c r="BH2434" t="s">
        <v>320</v>
      </c>
      <c r="BI2434" t="s">
        <v>139</v>
      </c>
      <c r="BJ2434" s="61">
        <v>233.13580204538599</v>
      </c>
      <c r="BK2434" s="61">
        <f t="shared" si="401"/>
        <v>233.13580204538599</v>
      </c>
    </row>
    <row r="2435" spans="1:63" x14ac:dyDescent="0.35">
      <c r="A2435" t="str">
        <f t="shared" si="397"/>
        <v>8432_Fabrication de denrées alimentaires, de boissons et de produits à base de tabac_2</v>
      </c>
      <c r="B2435" t="str">
        <f>INDEX(PDC!$F$1:$G$40,MATCH('RP2016'!C2435,PDC!F:F,0),MATCH(PDC!$G$1,PDC!$F$1:$G$1,0))</f>
        <v>Fabrication de denrées alimentaires, de boissons et de produits à base de tabac</v>
      </c>
      <c r="C2435" t="s">
        <v>202</v>
      </c>
      <c r="D2435" t="s">
        <v>187</v>
      </c>
      <c r="E2435" t="s">
        <v>200</v>
      </c>
      <c r="F2435" s="58">
        <v>607.71720265212298</v>
      </c>
      <c r="G2435">
        <f t="shared" si="403"/>
        <v>607.71720265212298</v>
      </c>
      <c r="AC2435" t="str">
        <f t="shared" si="398"/>
        <v>8417_Professeurs des écoles, instituteurs et assimilés_1+2</v>
      </c>
      <c r="AD2435" t="str">
        <f>INDEX(PDC!$I$1:$L$33,MATCH('RP2016'!AF2435,PDC!I:I,0),MATCH(PDC!$K$1,PDC!$I$1:$L$1,0))</f>
        <v>Professeurs des écoles, instituteurs et assimilés</v>
      </c>
      <c r="AE2435" s="77" t="s">
        <v>238</v>
      </c>
      <c r="AF2435" t="s">
        <v>103</v>
      </c>
      <c r="AG2435" t="s">
        <v>151</v>
      </c>
      <c r="AH2435" s="58">
        <v>339.85455945112602</v>
      </c>
      <c r="AI2435">
        <f t="shared" si="399"/>
        <v>339.85455945112602</v>
      </c>
      <c r="BE2435" t="str">
        <f t="shared" si="400"/>
        <v>8411_OQ_TP1_SEXE2</v>
      </c>
      <c r="BF2435">
        <v>2</v>
      </c>
      <c r="BG2435" t="s">
        <v>199</v>
      </c>
      <c r="BH2435" t="s">
        <v>321</v>
      </c>
      <c r="BI2435" t="s">
        <v>139</v>
      </c>
      <c r="BJ2435" s="61">
        <v>789.64422880835298</v>
      </c>
      <c r="BK2435" s="61">
        <f t="shared" si="401"/>
        <v>789.64422880835298</v>
      </c>
    </row>
    <row r="2436" spans="1:63" x14ac:dyDescent="0.35">
      <c r="A2436" t="str">
        <f t="shared" ref="A2436:A2499" si="404">D2436&amp;"_"&amp;B2436&amp;"_"&amp;E2436</f>
        <v>8432_Fabrication de textiles, industries de l'habillement, industrie du cuir et de la chaussure_1</v>
      </c>
      <c r="B2436" t="str">
        <f>INDEX(PDC!$F$1:$G$40,MATCH('RP2016'!C2436,PDC!F:F,0),MATCH(PDC!$G$1,PDC!$F$1:$G$1,0))</f>
        <v>Fabrication de textiles, industries de l'habillement, industrie du cuir et de la chaussure</v>
      </c>
      <c r="C2436" t="s">
        <v>203</v>
      </c>
      <c r="D2436" t="s">
        <v>187</v>
      </c>
      <c r="E2436" t="s">
        <v>199</v>
      </c>
      <c r="F2436" s="58">
        <v>169.31747691829301</v>
      </c>
      <c r="G2436">
        <f t="shared" si="403"/>
        <v>169.31747691829301</v>
      </c>
      <c r="AC2436" t="str">
        <f t="shared" si="398"/>
        <v>8417_Professions intermédiaires de la santé et du travail social_1+2</v>
      </c>
      <c r="AD2436" t="str">
        <f>INDEX(PDC!$I$1:$L$33,MATCH('RP2016'!AF2436,PDC!I:I,0),MATCH(PDC!$K$1,PDC!$I$1:$L$1,0))</f>
        <v>Professions intermédiaires de la santé et du travail social</v>
      </c>
      <c r="AE2436" s="77" t="s">
        <v>238</v>
      </c>
      <c r="AF2436" t="s">
        <v>105</v>
      </c>
      <c r="AG2436" t="s">
        <v>151</v>
      </c>
      <c r="AH2436" s="58">
        <v>587.77071497342104</v>
      </c>
      <c r="AI2436">
        <f t="shared" si="399"/>
        <v>587.77071497342104</v>
      </c>
      <c r="BE2436" t="str">
        <f t="shared" si="400"/>
        <v>8411_OQ_TP2_SEXE2</v>
      </c>
      <c r="BF2436">
        <v>2</v>
      </c>
      <c r="BG2436" t="s">
        <v>200</v>
      </c>
      <c r="BH2436" t="s">
        <v>321</v>
      </c>
      <c r="BI2436" t="s">
        <v>139</v>
      </c>
      <c r="BJ2436" s="61">
        <v>656.86902223318305</v>
      </c>
      <c r="BK2436" s="61">
        <f t="shared" si="401"/>
        <v>656.86902223318305</v>
      </c>
    </row>
    <row r="2437" spans="1:63" x14ac:dyDescent="0.35">
      <c r="A2437" t="str">
        <f t="shared" si="404"/>
        <v>8432_Fabrication de textiles, industries de l'habillement, industrie du cuir et de la chaussure_2</v>
      </c>
      <c r="B2437" t="str">
        <f>INDEX(PDC!$F$1:$G$40,MATCH('RP2016'!C2437,PDC!F:F,0),MATCH(PDC!$G$1,PDC!$F$1:$G$1,0))</f>
        <v>Fabrication de textiles, industries de l'habillement, industrie du cuir et de la chaussure</v>
      </c>
      <c r="C2437" t="s">
        <v>203</v>
      </c>
      <c r="D2437" t="s">
        <v>187</v>
      </c>
      <c r="E2437" t="s">
        <v>200</v>
      </c>
      <c r="F2437" s="58">
        <v>750.38748581691004</v>
      </c>
      <c r="G2437">
        <f t="shared" si="403"/>
        <v>750.38748581691004</v>
      </c>
      <c r="AC2437" t="str">
        <f t="shared" ref="AC2437:AC2500" si="405">AG2437&amp;"_"&amp;AD2437&amp;"_"&amp;AE2437</f>
        <v>8417_Clergé, religieux_1+2</v>
      </c>
      <c r="AD2437" t="str">
        <f>INDEX(PDC!$I$1:$L$33,MATCH('RP2016'!AF2437,PDC!I:I,0),MATCH(PDC!$K$1,PDC!$I$1:$L$1,0))</f>
        <v>Clergé, religieux</v>
      </c>
      <c r="AE2437" s="77" t="s">
        <v>238</v>
      </c>
      <c r="AF2437" t="s">
        <v>292</v>
      </c>
      <c r="AG2437" t="s">
        <v>151</v>
      </c>
      <c r="AH2437" s="58">
        <v>5.0000000000000302</v>
      </c>
      <c r="AI2437">
        <f t="shared" ref="AI2437:AI2500" si="406">IF(AH2437&lt;5,"(s)",AH2437)</f>
        <v>5.0000000000000302</v>
      </c>
      <c r="BE2437" t="str">
        <f t="shared" ref="BE2437:BE2500" si="407">BI2437&amp;"_"&amp;BH2437&amp;"_TP"&amp;BG2437&amp;"_SEXE"&amp;BF2437</f>
        <v>8411_RU_TP1_SEXE2</v>
      </c>
      <c r="BF2437">
        <v>2</v>
      </c>
      <c r="BG2437" t="s">
        <v>199</v>
      </c>
      <c r="BH2437" t="s">
        <v>322</v>
      </c>
      <c r="BI2437" t="s">
        <v>139</v>
      </c>
      <c r="BJ2437" s="61">
        <v>304.457741310247</v>
      </c>
      <c r="BK2437" s="61">
        <f t="shared" ref="BK2437:BK2500" si="408">IF(BJ2437&lt;5,"(s)",BJ2437)</f>
        <v>304.457741310247</v>
      </c>
    </row>
    <row r="2438" spans="1:63" x14ac:dyDescent="0.35">
      <c r="A2438" t="str">
        <f t="shared" si="404"/>
        <v>8432_Travail du bois, industries du papier et imprimerie _1</v>
      </c>
      <c r="B2438" t="str">
        <f>INDEX(PDC!$F$1:$G$40,MATCH('RP2016'!C2438,PDC!F:F,0),MATCH(PDC!$G$1,PDC!$F$1:$G$1,0))</f>
        <v xml:space="preserve">Travail du bois, industries du papier et imprimerie </v>
      </c>
      <c r="C2438" t="s">
        <v>204</v>
      </c>
      <c r="D2438" t="s">
        <v>187</v>
      </c>
      <c r="E2438" t="s">
        <v>199</v>
      </c>
      <c r="F2438" s="58">
        <v>215.25321743874099</v>
      </c>
      <c r="G2438">
        <f t="shared" si="403"/>
        <v>215.25321743874099</v>
      </c>
      <c r="AC2438" t="str">
        <f t="shared" si="405"/>
        <v>8417_Professions intermédiaires administratives de la Fonction Publique_1+2</v>
      </c>
      <c r="AD2438" t="str">
        <f>INDEX(PDC!$I$1:$L$33,MATCH('RP2016'!AF2438,PDC!I:I,0),MATCH(PDC!$K$1,PDC!$I$1:$L$1,0))</f>
        <v>Professions intermédiaires administratives de la Fonction Publique</v>
      </c>
      <c r="AE2438" s="77" t="s">
        <v>238</v>
      </c>
      <c r="AF2438" t="s">
        <v>278</v>
      </c>
      <c r="AG2438" t="s">
        <v>151</v>
      </c>
      <c r="AH2438" s="58">
        <v>100.510446500345</v>
      </c>
      <c r="AI2438">
        <f t="shared" si="406"/>
        <v>100.510446500345</v>
      </c>
      <c r="BE2438" t="str">
        <f t="shared" si="407"/>
        <v>8411_RU_TP2_SEXE2</v>
      </c>
      <c r="BF2438">
        <v>2</v>
      </c>
      <c r="BG2438" t="s">
        <v>200</v>
      </c>
      <c r="BH2438" t="s">
        <v>322</v>
      </c>
      <c r="BI2438" t="s">
        <v>139</v>
      </c>
      <c r="BJ2438" s="61">
        <v>123.143280771478</v>
      </c>
      <c r="BK2438" s="61">
        <f t="shared" si="408"/>
        <v>123.143280771478</v>
      </c>
    </row>
    <row r="2439" spans="1:63" x14ac:dyDescent="0.35">
      <c r="A2439" t="str">
        <f t="shared" si="404"/>
        <v>8432_Travail du bois, industries du papier et imprimerie _2</v>
      </c>
      <c r="B2439" t="str">
        <f>INDEX(PDC!$F$1:$G$40,MATCH('RP2016'!C2439,PDC!F:F,0),MATCH(PDC!$G$1,PDC!$F$1:$G$1,0))</f>
        <v xml:space="preserve">Travail du bois, industries du papier et imprimerie </v>
      </c>
      <c r="C2439" t="s">
        <v>204</v>
      </c>
      <c r="D2439" t="s">
        <v>187</v>
      </c>
      <c r="E2439" t="s">
        <v>200</v>
      </c>
      <c r="F2439" s="58">
        <v>113.646755731143</v>
      </c>
      <c r="G2439">
        <f t="shared" si="403"/>
        <v>113.646755731143</v>
      </c>
      <c r="AC2439" t="str">
        <f t="shared" si="405"/>
        <v>8417_Professions intermédiaires administratives et commerciales des entreprises_1+2</v>
      </c>
      <c r="AD2439" t="str">
        <f>INDEX(PDC!$I$1:$L$33,MATCH('RP2016'!AF2439,PDC!I:I,0),MATCH(PDC!$K$1,PDC!$I$1:$L$1,0))</f>
        <v>Professions intermédiaires administratives et commerciales des entreprises</v>
      </c>
      <c r="AE2439" s="77" t="s">
        <v>238</v>
      </c>
      <c r="AF2439" t="s">
        <v>279</v>
      </c>
      <c r="AG2439" t="s">
        <v>151</v>
      </c>
      <c r="AH2439" s="58">
        <v>1248.2534078696999</v>
      </c>
      <c r="AI2439">
        <f t="shared" si="406"/>
        <v>1248.2534078696999</v>
      </c>
      <c r="BE2439" t="str">
        <f t="shared" si="407"/>
        <v>8412_AZ_TP1_SEXE2</v>
      </c>
      <c r="BF2439">
        <v>2</v>
      </c>
      <c r="BG2439" t="s">
        <v>199</v>
      </c>
      <c r="BH2439" t="s">
        <v>198</v>
      </c>
      <c r="BI2439" t="s">
        <v>141</v>
      </c>
      <c r="BJ2439" s="61">
        <v>77.151067565207399</v>
      </c>
      <c r="BK2439" s="61">
        <f t="shared" si="408"/>
        <v>77.151067565207399</v>
      </c>
    </row>
    <row r="2440" spans="1:63" x14ac:dyDescent="0.35">
      <c r="A2440" t="str">
        <f t="shared" si="404"/>
        <v>8432_Industrie chimique_1</v>
      </c>
      <c r="B2440" t="str">
        <f>INDEX(PDC!$F$1:$G$40,MATCH('RP2016'!C2440,PDC!F:F,0),MATCH(PDC!$G$1,PDC!$F$1:$G$1,0))</f>
        <v>Industrie chimique</v>
      </c>
      <c r="C2440" t="s">
        <v>205</v>
      </c>
      <c r="D2440" t="s">
        <v>187</v>
      </c>
      <c r="E2440" t="s">
        <v>199</v>
      </c>
      <c r="F2440" s="58">
        <v>274.18312113036399</v>
      </c>
      <c r="G2440">
        <f t="shared" si="403"/>
        <v>274.18312113036399</v>
      </c>
      <c r="AC2440" t="str">
        <f t="shared" si="405"/>
        <v>8417_Techniciens_1+2</v>
      </c>
      <c r="AD2440" t="str">
        <f>INDEX(PDC!$I$1:$L$33,MATCH('RP2016'!AF2440,PDC!I:I,0),MATCH(PDC!$K$1,PDC!$I$1:$L$1,0))</f>
        <v>Techniciens</v>
      </c>
      <c r="AE2440" s="77" t="s">
        <v>238</v>
      </c>
      <c r="AF2440" t="s">
        <v>280</v>
      </c>
      <c r="AG2440" t="s">
        <v>151</v>
      </c>
      <c r="AH2440" s="58">
        <v>1044.5268774216199</v>
      </c>
      <c r="AI2440">
        <f t="shared" si="406"/>
        <v>1044.5268774216199</v>
      </c>
      <c r="BE2440" t="str">
        <f t="shared" si="407"/>
        <v>8412_AZ_TP2_SEXE2</v>
      </c>
      <c r="BF2440">
        <v>2</v>
      </c>
      <c r="BG2440" t="s">
        <v>200</v>
      </c>
      <c r="BH2440" t="s">
        <v>198</v>
      </c>
      <c r="BI2440" t="s">
        <v>141</v>
      </c>
      <c r="BJ2440" s="61">
        <v>38.5680811459723</v>
      </c>
      <c r="BK2440" s="61">
        <f t="shared" si="408"/>
        <v>38.5680811459723</v>
      </c>
    </row>
    <row r="2441" spans="1:63" x14ac:dyDescent="0.35">
      <c r="A2441" t="str">
        <f t="shared" si="404"/>
        <v>8432_Industrie chimique_2</v>
      </c>
      <c r="B2441" t="str">
        <f>INDEX(PDC!$F$1:$G$40,MATCH('RP2016'!C2441,PDC!F:F,0),MATCH(PDC!$G$1,PDC!$F$1:$G$1,0))</f>
        <v>Industrie chimique</v>
      </c>
      <c r="C2441" t="s">
        <v>205</v>
      </c>
      <c r="D2441" t="s">
        <v>187</v>
      </c>
      <c r="E2441" t="s">
        <v>200</v>
      </c>
      <c r="F2441" s="58">
        <v>184.40693004963001</v>
      </c>
      <c r="G2441">
        <f t="shared" si="403"/>
        <v>184.40693004963001</v>
      </c>
      <c r="AC2441" t="str">
        <f t="shared" si="405"/>
        <v>8417_Contremaîtres, agents de maîtrise_1+2</v>
      </c>
      <c r="AD2441" t="str">
        <f>INDEX(PDC!$I$1:$L$33,MATCH('RP2016'!AF2441,PDC!I:I,0),MATCH(PDC!$K$1,PDC!$I$1:$L$1,0))</f>
        <v>Contremaîtres, agents de maîtrise</v>
      </c>
      <c r="AE2441" s="77" t="s">
        <v>238</v>
      </c>
      <c r="AF2441" t="s">
        <v>281</v>
      </c>
      <c r="AG2441" t="s">
        <v>151</v>
      </c>
      <c r="AH2441" s="58">
        <v>562.98774337851205</v>
      </c>
      <c r="AI2441">
        <f t="shared" si="406"/>
        <v>562.98774337851205</v>
      </c>
      <c r="BE2441" t="str">
        <f t="shared" si="407"/>
        <v>8412_C1_TP1_SEXE2</v>
      </c>
      <c r="BF2441">
        <v>2</v>
      </c>
      <c r="BG2441" t="s">
        <v>199</v>
      </c>
      <c r="BH2441" t="s">
        <v>314</v>
      </c>
      <c r="BI2441" t="s">
        <v>141</v>
      </c>
      <c r="BJ2441" s="61">
        <v>261.85143806383098</v>
      </c>
      <c r="BK2441" s="61">
        <f t="shared" si="408"/>
        <v>261.85143806383098</v>
      </c>
    </row>
    <row r="2442" spans="1:63" x14ac:dyDescent="0.35">
      <c r="A2442" t="str">
        <f t="shared" si="404"/>
        <v>8432_Industrie pharmaceutique_1</v>
      </c>
      <c r="B2442" t="str">
        <f>INDEX(PDC!$F$1:$G$40,MATCH('RP2016'!C2442,PDC!F:F,0),MATCH(PDC!$G$1,PDC!$F$1:$G$1,0))</f>
        <v>Industrie pharmaceutique</v>
      </c>
      <c r="C2442" t="s">
        <v>206</v>
      </c>
      <c r="D2442" t="s">
        <v>187</v>
      </c>
      <c r="E2442" t="s">
        <v>199</v>
      </c>
      <c r="F2442" s="58">
        <v>68.316791778087193</v>
      </c>
      <c r="G2442">
        <f t="shared" si="403"/>
        <v>68.316791778087193</v>
      </c>
      <c r="AC2442" t="str">
        <f t="shared" si="405"/>
        <v>8417_Employés civils et agents de service de la Fonction Publique_1+2</v>
      </c>
      <c r="AD2442" t="str">
        <f>INDEX(PDC!$I$1:$L$33,MATCH('RP2016'!AF2442,PDC!I:I,0),MATCH(PDC!$K$1,PDC!$I$1:$L$1,0))</f>
        <v>Employés civils et agents de service de la Fonction Publique</v>
      </c>
      <c r="AE2442" s="77" t="s">
        <v>238</v>
      </c>
      <c r="AF2442" t="s">
        <v>282</v>
      </c>
      <c r="AG2442" t="s">
        <v>151</v>
      </c>
      <c r="AH2442" s="58">
        <v>1544.9255023561</v>
      </c>
      <c r="AI2442">
        <f t="shared" si="406"/>
        <v>1544.9255023561</v>
      </c>
      <c r="BE2442" t="str">
        <f t="shared" si="407"/>
        <v>8412_C1_TP2_SEXE2</v>
      </c>
      <c r="BF2442">
        <v>2</v>
      </c>
      <c r="BG2442" t="s">
        <v>200</v>
      </c>
      <c r="BH2442" t="s">
        <v>314</v>
      </c>
      <c r="BI2442" t="s">
        <v>141</v>
      </c>
      <c r="BJ2442" s="61">
        <v>103.51554628670701</v>
      </c>
      <c r="BK2442" s="61">
        <f t="shared" si="408"/>
        <v>103.51554628670701</v>
      </c>
    </row>
    <row r="2443" spans="1:63" x14ac:dyDescent="0.35">
      <c r="A2443" t="str">
        <f t="shared" si="404"/>
        <v>8432_Industrie pharmaceutique_2</v>
      </c>
      <c r="B2443" t="str">
        <f>INDEX(PDC!$F$1:$G$40,MATCH('RP2016'!C2443,PDC!F:F,0),MATCH(PDC!$G$1,PDC!$F$1:$G$1,0))</f>
        <v>Industrie pharmaceutique</v>
      </c>
      <c r="C2443" t="s">
        <v>206</v>
      </c>
      <c r="D2443" t="s">
        <v>187</v>
      </c>
      <c r="E2443" t="s">
        <v>200</v>
      </c>
      <c r="F2443" s="58">
        <v>90.381138773830799</v>
      </c>
      <c r="G2443">
        <f t="shared" si="403"/>
        <v>90.381138773830799</v>
      </c>
      <c r="AC2443" t="str">
        <f t="shared" si="405"/>
        <v>8417_Policiers et militaires_1+2</v>
      </c>
      <c r="AD2443" t="str">
        <f>INDEX(PDC!$I$1:$L$33,MATCH('RP2016'!AF2443,PDC!I:I,0),MATCH(PDC!$K$1,PDC!$I$1:$L$1,0))</f>
        <v>Policiers et militaires</v>
      </c>
      <c r="AE2443" s="77" t="s">
        <v>238</v>
      </c>
      <c r="AF2443" t="s">
        <v>283</v>
      </c>
      <c r="AG2443" t="s">
        <v>151</v>
      </c>
      <c r="AH2443" s="58">
        <v>136.63539619150001</v>
      </c>
      <c r="AI2443">
        <f t="shared" si="406"/>
        <v>136.63539619150001</v>
      </c>
      <c r="BE2443" t="str">
        <f t="shared" si="407"/>
        <v>8412_C3_TP1_SEXE2</v>
      </c>
      <c r="BF2443">
        <v>2</v>
      </c>
      <c r="BG2443" t="s">
        <v>199</v>
      </c>
      <c r="BH2443" t="s">
        <v>315</v>
      </c>
      <c r="BI2443" t="s">
        <v>141</v>
      </c>
      <c r="BJ2443" s="61">
        <v>74.039296072799701</v>
      </c>
      <c r="BK2443" s="61">
        <f t="shared" si="408"/>
        <v>74.039296072799701</v>
      </c>
    </row>
    <row r="2444" spans="1:63" x14ac:dyDescent="0.35">
      <c r="A2444" t="str">
        <f t="shared" si="404"/>
        <v>8432_Fabrication de produits en caoutchouc et en plastique ainsi que d'autres produits minéraux non métalliques_1</v>
      </c>
      <c r="B2444" t="str">
        <f>INDEX(PDC!$F$1:$G$40,MATCH('RP2016'!C2444,PDC!F:F,0),MATCH(PDC!$G$1,PDC!$F$1:$G$1,0))</f>
        <v>Fabrication de produits en caoutchouc et en plastique ainsi que d'autres produits minéraux non métalliques</v>
      </c>
      <c r="C2444" t="s">
        <v>207</v>
      </c>
      <c r="D2444" t="s">
        <v>187</v>
      </c>
      <c r="E2444" t="s">
        <v>199</v>
      </c>
      <c r="F2444" s="58">
        <v>622.28671542213897</v>
      </c>
      <c r="G2444">
        <f t="shared" si="403"/>
        <v>622.28671542213897</v>
      </c>
      <c r="AC2444" t="str">
        <f t="shared" si="405"/>
        <v>8417_Employés administratifs d'entreprise_1+2</v>
      </c>
      <c r="AD2444" t="str">
        <f>INDEX(PDC!$I$1:$L$33,MATCH('RP2016'!AF2444,PDC!I:I,0),MATCH(PDC!$K$1,PDC!$I$1:$L$1,0))</f>
        <v>Employés administratifs d'entreprise</v>
      </c>
      <c r="AE2444" s="77" t="s">
        <v>238</v>
      </c>
      <c r="AF2444" t="s">
        <v>284</v>
      </c>
      <c r="AG2444" t="s">
        <v>151</v>
      </c>
      <c r="AH2444" s="58">
        <v>1300.7999323168699</v>
      </c>
      <c r="AI2444">
        <f t="shared" si="406"/>
        <v>1300.7999323168699</v>
      </c>
      <c r="BE2444" t="str">
        <f t="shared" si="407"/>
        <v>8412_C3_TP2_SEXE2</v>
      </c>
      <c r="BF2444">
        <v>2</v>
      </c>
      <c r="BG2444" t="s">
        <v>200</v>
      </c>
      <c r="BH2444" t="s">
        <v>315</v>
      </c>
      <c r="BI2444" t="s">
        <v>141</v>
      </c>
      <c r="BJ2444" s="61">
        <v>31.519607607445099</v>
      </c>
      <c r="BK2444" s="61">
        <f t="shared" si="408"/>
        <v>31.519607607445099</v>
      </c>
    </row>
    <row r="2445" spans="1:63" x14ac:dyDescent="0.35">
      <c r="A2445" t="str">
        <f t="shared" si="404"/>
        <v>8432_Fabrication de produits en caoutchouc et en plastique ainsi que d'autres produits minéraux non métalliques_2</v>
      </c>
      <c r="B2445" t="str">
        <f>INDEX(PDC!$F$1:$G$40,MATCH('RP2016'!C2445,PDC!F:F,0),MATCH(PDC!$G$1,PDC!$F$1:$G$1,0))</f>
        <v>Fabrication de produits en caoutchouc et en plastique ainsi que d'autres produits minéraux non métalliques</v>
      </c>
      <c r="C2445" t="s">
        <v>207</v>
      </c>
      <c r="D2445" t="s">
        <v>187</v>
      </c>
      <c r="E2445" t="s">
        <v>200</v>
      </c>
      <c r="F2445" s="58">
        <v>224.00193632294901</v>
      </c>
      <c r="G2445">
        <f t="shared" si="403"/>
        <v>224.00193632294901</v>
      </c>
      <c r="AC2445" t="str">
        <f t="shared" si="405"/>
        <v>8417_Employés de commerce_1+2</v>
      </c>
      <c r="AD2445" t="str">
        <f>INDEX(PDC!$I$1:$L$33,MATCH('RP2016'!AF2445,PDC!I:I,0),MATCH(PDC!$K$1,PDC!$I$1:$L$1,0))</f>
        <v>Employés de commerce</v>
      </c>
      <c r="AE2445" s="77" t="s">
        <v>238</v>
      </c>
      <c r="AF2445" t="s">
        <v>285</v>
      </c>
      <c r="AG2445" t="s">
        <v>151</v>
      </c>
      <c r="AH2445" s="58">
        <v>1183.3900650430801</v>
      </c>
      <c r="AI2445">
        <f t="shared" si="406"/>
        <v>1183.3900650430801</v>
      </c>
      <c r="BE2445" t="str">
        <f t="shared" si="407"/>
        <v>8412_C4_TP1_SEXE2</v>
      </c>
      <c r="BF2445">
        <v>2</v>
      </c>
      <c r="BG2445" t="s">
        <v>199</v>
      </c>
      <c r="BH2445" t="s">
        <v>316</v>
      </c>
      <c r="BI2445" t="s">
        <v>141</v>
      </c>
      <c r="BJ2445" s="61">
        <v>30.211591566606501</v>
      </c>
      <c r="BK2445" s="61">
        <f t="shared" si="408"/>
        <v>30.211591566606501</v>
      </c>
    </row>
    <row r="2446" spans="1:63" x14ac:dyDescent="0.35">
      <c r="A2446" t="str">
        <f t="shared" si="404"/>
        <v>8432_Métallurgie et fabrication de produits métalliques à l'exception des machines et des équipements_1</v>
      </c>
      <c r="B2446" t="str">
        <f>INDEX(PDC!$F$1:$G$40,MATCH('RP2016'!C2446,PDC!F:F,0),MATCH(PDC!$G$1,PDC!$F$1:$G$1,0))</f>
        <v>Métallurgie et fabrication de produits métalliques à l'exception des machines et des équipements</v>
      </c>
      <c r="C2446" t="s">
        <v>208</v>
      </c>
      <c r="D2446" t="s">
        <v>187</v>
      </c>
      <c r="E2446" t="s">
        <v>199</v>
      </c>
      <c r="F2446" s="58">
        <v>826.63322605278597</v>
      </c>
      <c r="G2446">
        <f t="shared" si="403"/>
        <v>826.63322605278597</v>
      </c>
      <c r="AC2446" t="str">
        <f t="shared" si="405"/>
        <v>8417_Personnels des services directs aux particuliers_1+2</v>
      </c>
      <c r="AD2446" t="str">
        <f>INDEX(PDC!$I$1:$L$33,MATCH('RP2016'!AF2446,PDC!I:I,0),MATCH(PDC!$K$1,PDC!$I$1:$L$1,0))</f>
        <v>Personnels des services directs aux particuliers</v>
      </c>
      <c r="AE2446" s="77" t="s">
        <v>238</v>
      </c>
      <c r="AF2446" t="s">
        <v>286</v>
      </c>
      <c r="AG2446" t="s">
        <v>151</v>
      </c>
      <c r="AH2446" s="58">
        <v>1900.5770797800999</v>
      </c>
      <c r="AI2446">
        <f t="shared" si="406"/>
        <v>1900.5770797800999</v>
      </c>
      <c r="BE2446" t="str">
        <f t="shared" si="407"/>
        <v>8412_C4_TP2_SEXE2</v>
      </c>
      <c r="BF2446">
        <v>2</v>
      </c>
      <c r="BG2446" t="s">
        <v>200</v>
      </c>
      <c r="BH2446" t="s">
        <v>316</v>
      </c>
      <c r="BI2446" t="s">
        <v>141</v>
      </c>
      <c r="BJ2446" s="61">
        <v>5</v>
      </c>
      <c r="BK2446" s="61">
        <f t="shared" si="408"/>
        <v>5</v>
      </c>
    </row>
    <row r="2447" spans="1:63" x14ac:dyDescent="0.35">
      <c r="A2447" t="str">
        <f t="shared" si="404"/>
        <v>8432_Métallurgie et fabrication de produits métalliques à l'exception des machines et des équipements_2</v>
      </c>
      <c r="B2447" t="str">
        <f>INDEX(PDC!$F$1:$G$40,MATCH('RP2016'!C2447,PDC!F:F,0),MATCH(PDC!$G$1,PDC!$F$1:$G$1,0))</f>
        <v>Métallurgie et fabrication de produits métalliques à l'exception des machines et des équipements</v>
      </c>
      <c r="C2447" t="s">
        <v>208</v>
      </c>
      <c r="D2447" t="s">
        <v>187</v>
      </c>
      <c r="E2447" t="s">
        <v>200</v>
      </c>
      <c r="F2447" s="58">
        <v>226.61902854137099</v>
      </c>
      <c r="G2447">
        <f t="shared" si="403"/>
        <v>226.61902854137099</v>
      </c>
      <c r="AC2447" t="str">
        <f t="shared" si="405"/>
        <v>8417_Ouvriers qualifiés de type industriel_1+2</v>
      </c>
      <c r="AD2447" t="str">
        <f>INDEX(PDC!$I$1:$L$33,MATCH('RP2016'!AF2447,PDC!I:I,0),MATCH(PDC!$K$1,PDC!$I$1:$L$1,0))</f>
        <v>Ouvriers qualifiés de type industriel</v>
      </c>
      <c r="AE2447" s="77" t="s">
        <v>238</v>
      </c>
      <c r="AF2447" t="s">
        <v>287</v>
      </c>
      <c r="AG2447" t="s">
        <v>151</v>
      </c>
      <c r="AH2447" s="58">
        <v>2011.21755345357</v>
      </c>
      <c r="AI2447">
        <f t="shared" si="406"/>
        <v>2011.21755345357</v>
      </c>
      <c r="BE2447" t="str">
        <f t="shared" si="407"/>
        <v>8412_C5_TP1_SEXE2</v>
      </c>
      <c r="BF2447">
        <v>2</v>
      </c>
      <c r="BG2447" t="s">
        <v>199</v>
      </c>
      <c r="BH2447" t="s">
        <v>317</v>
      </c>
      <c r="BI2447" t="s">
        <v>141</v>
      </c>
      <c r="BJ2447" s="61">
        <v>777.87188005010296</v>
      </c>
      <c r="BK2447" s="61">
        <f t="shared" si="408"/>
        <v>777.87188005010296</v>
      </c>
    </row>
    <row r="2448" spans="1:63" x14ac:dyDescent="0.35">
      <c r="A2448" t="str">
        <f t="shared" si="404"/>
        <v>8432_Fabrication de produits informatiques, électroniques et optiques_1</v>
      </c>
      <c r="B2448" t="str">
        <f>INDEX(PDC!$F$1:$G$40,MATCH('RP2016'!C2448,PDC!F:F,0),MATCH(PDC!$G$1,PDC!$F$1:$G$1,0))</f>
        <v>Fabrication de produits informatiques, électroniques et optiques</v>
      </c>
      <c r="C2448" t="s">
        <v>209</v>
      </c>
      <c r="D2448" t="s">
        <v>187</v>
      </c>
      <c r="E2448" t="s">
        <v>199</v>
      </c>
      <c r="F2448" s="58">
        <v>71.672310851019603</v>
      </c>
      <c r="G2448">
        <f t="shared" si="403"/>
        <v>71.672310851019603</v>
      </c>
      <c r="AC2448" t="str">
        <f t="shared" si="405"/>
        <v>8417_Ouvriers qualifiés de type artisanal_1+2</v>
      </c>
      <c r="AD2448" t="str">
        <f>INDEX(PDC!$I$1:$L$33,MATCH('RP2016'!AF2448,PDC!I:I,0),MATCH(PDC!$K$1,PDC!$I$1:$L$1,0))</f>
        <v>Ouvriers qualifiés de type artisanal</v>
      </c>
      <c r="AE2448" s="77" t="s">
        <v>238</v>
      </c>
      <c r="AF2448" t="s">
        <v>107</v>
      </c>
      <c r="AG2448" t="s">
        <v>151</v>
      </c>
      <c r="AH2448" s="58">
        <v>1577.84554358181</v>
      </c>
      <c r="AI2448">
        <f t="shared" si="406"/>
        <v>1577.84554358181</v>
      </c>
      <c r="BE2448" t="str">
        <f t="shared" si="407"/>
        <v>8412_C5_TP2_SEXE2</v>
      </c>
      <c r="BF2448">
        <v>2</v>
      </c>
      <c r="BG2448" t="s">
        <v>200</v>
      </c>
      <c r="BH2448" t="s">
        <v>317</v>
      </c>
      <c r="BI2448" t="s">
        <v>141</v>
      </c>
      <c r="BJ2448" s="61">
        <v>163.022319215067</v>
      </c>
      <c r="BK2448" s="61">
        <f t="shared" si="408"/>
        <v>163.022319215067</v>
      </c>
    </row>
    <row r="2449" spans="1:63" x14ac:dyDescent="0.35">
      <c r="A2449" t="str">
        <f t="shared" si="404"/>
        <v>8432_Fabrication de produits informatiques, électroniques et optiques_2</v>
      </c>
      <c r="B2449" t="str">
        <f>INDEX(PDC!$F$1:$G$40,MATCH('RP2016'!C2449,PDC!F:F,0),MATCH(PDC!$G$1,PDC!$F$1:$G$1,0))</f>
        <v>Fabrication de produits informatiques, électroniques et optiques</v>
      </c>
      <c r="C2449" t="s">
        <v>209</v>
      </c>
      <c r="D2449" t="s">
        <v>187</v>
      </c>
      <c r="E2449" t="s">
        <v>200</v>
      </c>
      <c r="F2449" s="58">
        <v>33.0136227526677</v>
      </c>
      <c r="G2449">
        <f t="shared" si="403"/>
        <v>33.0136227526677</v>
      </c>
      <c r="AC2449" t="str">
        <f t="shared" si="405"/>
        <v>8417_Chauffeurs_1+2</v>
      </c>
      <c r="AD2449" t="str">
        <f>INDEX(PDC!$I$1:$L$33,MATCH('RP2016'!AF2449,PDC!I:I,0),MATCH(PDC!$K$1,PDC!$I$1:$L$1,0))</f>
        <v>Chauffeurs</v>
      </c>
      <c r="AE2449" s="77" t="s">
        <v>238</v>
      </c>
      <c r="AF2449" t="s">
        <v>288</v>
      </c>
      <c r="AG2449" t="s">
        <v>151</v>
      </c>
      <c r="AH2449" s="58">
        <v>585.80217689544099</v>
      </c>
      <c r="AI2449">
        <f t="shared" si="406"/>
        <v>585.80217689544099</v>
      </c>
      <c r="BE2449" t="str">
        <f t="shared" si="407"/>
        <v>8412_DE_TP1_SEXE2</v>
      </c>
      <c r="BF2449">
        <v>2</v>
      </c>
      <c r="BG2449" t="s">
        <v>199</v>
      </c>
      <c r="BH2449" t="s">
        <v>318</v>
      </c>
      <c r="BI2449" t="s">
        <v>141</v>
      </c>
      <c r="BJ2449" s="61">
        <v>25.764380658506301</v>
      </c>
      <c r="BK2449" s="61">
        <f t="shared" si="408"/>
        <v>25.764380658506301</v>
      </c>
    </row>
    <row r="2450" spans="1:63" x14ac:dyDescent="0.35">
      <c r="A2450" t="str">
        <f t="shared" si="404"/>
        <v>8432_Fabrication d'équipements électriques_1</v>
      </c>
      <c r="B2450" t="str">
        <f>INDEX(PDC!$F$1:$G$40,MATCH('RP2016'!C2450,PDC!F:F,0),MATCH(PDC!$G$1,PDC!$F$1:$G$1,0))</f>
        <v>Fabrication d'équipements électriques</v>
      </c>
      <c r="C2450" t="s">
        <v>210</v>
      </c>
      <c r="D2450" t="s">
        <v>187</v>
      </c>
      <c r="E2450" t="s">
        <v>199</v>
      </c>
      <c r="F2450" s="58">
        <v>121.854592778216</v>
      </c>
      <c r="G2450">
        <f t="shared" si="403"/>
        <v>121.854592778216</v>
      </c>
      <c r="AC2450" t="str">
        <f t="shared" si="405"/>
        <v>8417_Ouvriers qualifiés de la manutention, du magasinage et du transport_1+2</v>
      </c>
      <c r="AD2450" t="str">
        <f>INDEX(PDC!$I$1:$L$33,MATCH('RP2016'!AF2450,PDC!I:I,0),MATCH(PDC!$K$1,PDC!$I$1:$L$1,0))</f>
        <v>Ouvriers qualifiés de la manutention, du magasinage et du transport</v>
      </c>
      <c r="AE2450" s="77" t="s">
        <v>238</v>
      </c>
      <c r="AF2450" t="s">
        <v>289</v>
      </c>
      <c r="AG2450" t="s">
        <v>151</v>
      </c>
      <c r="AH2450" s="58">
        <v>486.06872096184901</v>
      </c>
      <c r="AI2450">
        <f t="shared" si="406"/>
        <v>486.06872096184901</v>
      </c>
      <c r="BE2450" t="str">
        <f t="shared" si="407"/>
        <v>8412_DE_TP2_SEXE2</v>
      </c>
      <c r="BF2450">
        <v>2</v>
      </c>
      <c r="BG2450" t="s">
        <v>200</v>
      </c>
      <c r="BH2450" t="s">
        <v>318</v>
      </c>
      <c r="BI2450" t="s">
        <v>141</v>
      </c>
      <c r="BJ2450" s="83">
        <v>3.0800283341705401</v>
      </c>
      <c r="BK2450" s="61" t="str">
        <f t="shared" si="408"/>
        <v>(s)</v>
      </c>
    </row>
    <row r="2451" spans="1:63" x14ac:dyDescent="0.35">
      <c r="A2451" t="str">
        <f t="shared" si="404"/>
        <v>8432_Fabrication d'équipements électriques_2</v>
      </c>
      <c r="B2451" t="str">
        <f>INDEX(PDC!$F$1:$G$40,MATCH('RP2016'!C2451,PDC!F:F,0),MATCH(PDC!$G$1,PDC!$F$1:$G$1,0))</f>
        <v>Fabrication d'équipements électriques</v>
      </c>
      <c r="C2451" t="s">
        <v>210</v>
      </c>
      <c r="D2451" t="s">
        <v>187</v>
      </c>
      <c r="E2451" t="s">
        <v>200</v>
      </c>
      <c r="F2451" s="58">
        <v>176.804262367284</v>
      </c>
      <c r="G2451">
        <f t="shared" si="403"/>
        <v>176.804262367284</v>
      </c>
      <c r="AC2451" t="str">
        <f t="shared" si="405"/>
        <v>8417_Ouvriers non qualifiés de type industriel_1+2</v>
      </c>
      <c r="AD2451" t="str">
        <f>INDEX(PDC!$I$1:$L$33,MATCH('RP2016'!AF2451,PDC!I:I,0),MATCH(PDC!$K$1,PDC!$I$1:$L$1,0))</f>
        <v>Ouvriers non qualifiés de type industriel</v>
      </c>
      <c r="AE2451" s="77" t="s">
        <v>238</v>
      </c>
      <c r="AF2451" t="s">
        <v>290</v>
      </c>
      <c r="AG2451" t="s">
        <v>151</v>
      </c>
      <c r="AH2451" s="58">
        <v>2833.4756081165601</v>
      </c>
      <c r="AI2451">
        <f t="shared" si="406"/>
        <v>2833.4756081165601</v>
      </c>
      <c r="BE2451" t="str">
        <f t="shared" si="407"/>
        <v>8412_FZ_TP1_SEXE2</v>
      </c>
      <c r="BF2451">
        <v>2</v>
      </c>
      <c r="BG2451" t="s">
        <v>199</v>
      </c>
      <c r="BH2451" t="s">
        <v>216</v>
      </c>
      <c r="BI2451" t="s">
        <v>141</v>
      </c>
      <c r="BJ2451" s="61">
        <v>127.45432745200701</v>
      </c>
      <c r="BK2451" s="61">
        <f t="shared" si="408"/>
        <v>127.45432745200701</v>
      </c>
    </row>
    <row r="2452" spans="1:63" x14ac:dyDescent="0.35">
      <c r="A2452" t="str">
        <f t="shared" si="404"/>
        <v>8432_Fabrication de machines et équipements n.c.a._1</v>
      </c>
      <c r="B2452" t="str">
        <f>INDEX(PDC!$F$1:$G$40,MATCH('RP2016'!C2452,PDC!F:F,0),MATCH(PDC!$G$1,PDC!$F$1:$G$1,0))</f>
        <v>Fabrication de machines et équipements n.c.a.</v>
      </c>
      <c r="C2452" t="s">
        <v>211</v>
      </c>
      <c r="D2452" t="s">
        <v>187</v>
      </c>
      <c r="E2452" t="s">
        <v>199</v>
      </c>
      <c r="F2452" s="58">
        <v>151.310501805884</v>
      </c>
      <c r="G2452">
        <f t="shared" si="403"/>
        <v>151.310501805884</v>
      </c>
      <c r="AC2452" t="str">
        <f t="shared" si="405"/>
        <v>8417_Ouvriers non qualifiés de type artisanal_1+2</v>
      </c>
      <c r="AD2452" t="str">
        <f>INDEX(PDC!$I$1:$L$33,MATCH('RP2016'!AF2452,PDC!I:I,0),MATCH(PDC!$K$1,PDC!$I$1:$L$1,0))</f>
        <v>Ouvriers non qualifiés de type artisanal</v>
      </c>
      <c r="AE2452" s="77" t="s">
        <v>238</v>
      </c>
      <c r="AF2452" t="s">
        <v>291</v>
      </c>
      <c r="AG2452" t="s">
        <v>151</v>
      </c>
      <c r="AH2452" s="58">
        <v>1092.7884574616201</v>
      </c>
      <c r="AI2452">
        <f t="shared" si="406"/>
        <v>1092.7884574616201</v>
      </c>
      <c r="BE2452" t="str">
        <f t="shared" si="407"/>
        <v>8412_FZ_TP2_SEXE2</v>
      </c>
      <c r="BF2452">
        <v>2</v>
      </c>
      <c r="BG2452" t="s">
        <v>200</v>
      </c>
      <c r="BH2452" t="s">
        <v>216</v>
      </c>
      <c r="BI2452" t="s">
        <v>141</v>
      </c>
      <c r="BJ2452" s="61">
        <v>85.252614581251194</v>
      </c>
      <c r="BK2452" s="61">
        <f t="shared" si="408"/>
        <v>85.252614581251194</v>
      </c>
    </row>
    <row r="2453" spans="1:63" x14ac:dyDescent="0.35">
      <c r="A2453" t="str">
        <f t="shared" si="404"/>
        <v>8432_Fabrication de machines et équipements n.c.a._2</v>
      </c>
      <c r="B2453" t="str">
        <f>INDEX(PDC!$F$1:$G$40,MATCH('RP2016'!C2453,PDC!F:F,0),MATCH(PDC!$G$1,PDC!$F$1:$G$1,0))</f>
        <v>Fabrication de machines et équipements n.c.a.</v>
      </c>
      <c r="C2453" t="s">
        <v>211</v>
      </c>
      <c r="D2453" t="s">
        <v>187</v>
      </c>
      <c r="E2453" t="s">
        <v>200</v>
      </c>
      <c r="F2453" s="58">
        <v>9.7226633760445598</v>
      </c>
      <c r="G2453">
        <f t="shared" ref="G2453:G2484" si="409">F2453</f>
        <v>9.7226633760445598</v>
      </c>
      <c r="AC2453" t="str">
        <f t="shared" si="405"/>
        <v>8417_Ouvriers agricoles_1+2</v>
      </c>
      <c r="AD2453" t="str">
        <f>INDEX(PDC!$I$1:$L$33,MATCH('RP2016'!AF2453,PDC!I:I,0),MATCH(PDC!$K$1,PDC!$I$1:$L$1,0))</f>
        <v>Ouvriers agricoles</v>
      </c>
      <c r="AE2453" s="77" t="s">
        <v>238</v>
      </c>
      <c r="AF2453" t="s">
        <v>109</v>
      </c>
      <c r="AG2453" t="s">
        <v>151</v>
      </c>
      <c r="AH2453" s="58">
        <v>190.933579706015</v>
      </c>
      <c r="AI2453">
        <f t="shared" si="406"/>
        <v>190.933579706015</v>
      </c>
      <c r="BE2453" t="str">
        <f t="shared" si="407"/>
        <v>8412_GZ_TP1_SEXE2</v>
      </c>
      <c r="BF2453">
        <v>2</v>
      </c>
      <c r="BG2453" t="s">
        <v>199</v>
      </c>
      <c r="BH2453" t="s">
        <v>217</v>
      </c>
      <c r="BI2453" t="s">
        <v>141</v>
      </c>
      <c r="BJ2453" s="61">
        <v>886.17587672020204</v>
      </c>
      <c r="BK2453" s="61">
        <f t="shared" si="408"/>
        <v>886.17587672020204</v>
      </c>
    </row>
    <row r="2454" spans="1:63" x14ac:dyDescent="0.35">
      <c r="A2454" t="str">
        <f t="shared" si="404"/>
        <v>8432_Fabrication de matériels de transport_1</v>
      </c>
      <c r="B2454" t="str">
        <f>INDEX(PDC!$F$1:$G$40,MATCH('RP2016'!C2454,PDC!F:F,0),MATCH(PDC!$G$1,PDC!$F$1:$G$1,0))</f>
        <v>Fabrication de matériels de transport</v>
      </c>
      <c r="C2454" t="s">
        <v>212</v>
      </c>
      <c r="D2454" t="s">
        <v>187</v>
      </c>
      <c r="E2454" t="s">
        <v>199</v>
      </c>
      <c r="F2454" s="58">
        <v>157.32534635645999</v>
      </c>
      <c r="G2454">
        <f t="shared" si="409"/>
        <v>157.32534635645999</v>
      </c>
      <c r="AC2454" t="str">
        <f t="shared" si="405"/>
        <v>8418_Professions libérales*_1+2</v>
      </c>
      <c r="AD2454" t="str">
        <f>INDEX(PDC!$I$1:$L$33,MATCH('RP2016'!AF2454,PDC!I:I,0),MATCH(PDC!$K$1,PDC!$I$1:$L$1,0))</f>
        <v>Professions libérales*</v>
      </c>
      <c r="AE2454" s="77" t="s">
        <v>238</v>
      </c>
      <c r="AF2454" t="s">
        <v>273</v>
      </c>
      <c r="AG2454" t="s">
        <v>153</v>
      </c>
      <c r="AH2454" s="58">
        <v>18.9954863160328</v>
      </c>
      <c r="AI2454">
        <f t="shared" si="406"/>
        <v>18.9954863160328</v>
      </c>
      <c r="BE2454" t="str">
        <f t="shared" si="407"/>
        <v>8412_GZ_TP2_SEXE2</v>
      </c>
      <c r="BF2454">
        <v>2</v>
      </c>
      <c r="BG2454" t="s">
        <v>200</v>
      </c>
      <c r="BH2454" t="s">
        <v>217</v>
      </c>
      <c r="BI2454" t="s">
        <v>141</v>
      </c>
      <c r="BJ2454" s="61">
        <v>536.969527594223</v>
      </c>
      <c r="BK2454" s="61">
        <f t="shared" si="408"/>
        <v>536.969527594223</v>
      </c>
    </row>
    <row r="2455" spans="1:63" x14ac:dyDescent="0.35">
      <c r="A2455" t="str">
        <f t="shared" si="404"/>
        <v>8432_Fabrication de matériels de transport_2</v>
      </c>
      <c r="B2455" t="str">
        <f>INDEX(PDC!$F$1:$G$40,MATCH('RP2016'!C2455,PDC!F:F,0),MATCH(PDC!$G$1,PDC!$F$1:$G$1,0))</f>
        <v>Fabrication de matériels de transport</v>
      </c>
      <c r="C2455" t="s">
        <v>212</v>
      </c>
      <c r="D2455" t="s">
        <v>187</v>
      </c>
      <c r="E2455" t="s">
        <v>200</v>
      </c>
      <c r="F2455" s="58">
        <v>23.908127496264399</v>
      </c>
      <c r="G2455">
        <f t="shared" si="409"/>
        <v>23.908127496264399</v>
      </c>
      <c r="AC2455" t="str">
        <f t="shared" si="405"/>
        <v>8418_Cadres de la fonction publique_1+2</v>
      </c>
      <c r="AD2455" t="str">
        <f>INDEX(PDC!$I$1:$L$33,MATCH('RP2016'!AF2455,PDC!I:I,0),MATCH(PDC!$K$1,PDC!$I$1:$L$1,0))</f>
        <v>Cadres de la fonction publique</v>
      </c>
      <c r="AE2455" s="77" t="s">
        <v>238</v>
      </c>
      <c r="AF2455" t="s">
        <v>274</v>
      </c>
      <c r="AG2455" t="s">
        <v>153</v>
      </c>
      <c r="AH2455" s="58">
        <v>120.096481271759</v>
      </c>
      <c r="AI2455">
        <f t="shared" si="406"/>
        <v>120.096481271759</v>
      </c>
      <c r="BE2455" t="str">
        <f t="shared" si="407"/>
        <v>8412_HZ_TP1_SEXE2</v>
      </c>
      <c r="BF2455">
        <v>2</v>
      </c>
      <c r="BG2455" t="s">
        <v>199</v>
      </c>
      <c r="BH2455" t="s">
        <v>218</v>
      </c>
      <c r="BI2455" t="s">
        <v>141</v>
      </c>
      <c r="BJ2455" s="61">
        <v>139.87589623772399</v>
      </c>
      <c r="BK2455" s="61">
        <f t="shared" si="408"/>
        <v>139.87589623772399</v>
      </c>
    </row>
    <row r="2456" spans="1:63" x14ac:dyDescent="0.35">
      <c r="A2456" t="str">
        <f t="shared" si="404"/>
        <v>8432_Autres industries manufacturières ; réparation et installation de machines et d'équipements_1</v>
      </c>
      <c r="B2456" t="str">
        <f>INDEX(PDC!$F$1:$G$40,MATCH('RP2016'!C2456,PDC!F:F,0),MATCH(PDC!$G$1,PDC!$F$1:$G$1,0))</f>
        <v>Autres industries manufacturières ; réparation et installation de machines et d'équipements</v>
      </c>
      <c r="C2456" t="s">
        <v>213</v>
      </c>
      <c r="D2456" t="s">
        <v>187</v>
      </c>
      <c r="E2456" t="s">
        <v>199</v>
      </c>
      <c r="F2456" s="58">
        <v>278.40338881958701</v>
      </c>
      <c r="G2456">
        <f t="shared" si="409"/>
        <v>278.40338881958701</v>
      </c>
      <c r="AC2456" t="str">
        <f t="shared" si="405"/>
        <v>8418_Professeurs, professions scientifiques_1+2</v>
      </c>
      <c r="AD2456" t="str">
        <f>INDEX(PDC!$I$1:$L$33,MATCH('RP2016'!AF2456,PDC!I:I,0),MATCH(PDC!$K$1,PDC!$I$1:$L$1,0))</f>
        <v>Professeurs, professions scientifiques</v>
      </c>
      <c r="AE2456" s="77" t="s">
        <v>238</v>
      </c>
      <c r="AF2456" t="s">
        <v>275</v>
      </c>
      <c r="AG2456" t="s">
        <v>153</v>
      </c>
      <c r="AH2456" s="58">
        <v>128.59531327916</v>
      </c>
      <c r="AI2456">
        <f t="shared" si="406"/>
        <v>128.59531327916</v>
      </c>
      <c r="BE2456" t="str">
        <f t="shared" si="407"/>
        <v>8412_HZ_TP2_SEXE2</v>
      </c>
      <c r="BF2456">
        <v>2</v>
      </c>
      <c r="BG2456" t="s">
        <v>200</v>
      </c>
      <c r="BH2456" t="s">
        <v>218</v>
      </c>
      <c r="BI2456" t="s">
        <v>141</v>
      </c>
      <c r="BJ2456" s="61">
        <v>109.619561497874</v>
      </c>
      <c r="BK2456" s="61">
        <f t="shared" si="408"/>
        <v>109.619561497874</v>
      </c>
    </row>
    <row r="2457" spans="1:63" x14ac:dyDescent="0.35">
      <c r="A2457" t="str">
        <f t="shared" si="404"/>
        <v>8432_Autres industries manufacturières ; réparation et installation de machines et d'équipements_2</v>
      </c>
      <c r="B2457" t="str">
        <f>INDEX(PDC!$F$1:$G$40,MATCH('RP2016'!C2457,PDC!F:F,0),MATCH(PDC!$G$1,PDC!$F$1:$G$1,0))</f>
        <v>Autres industries manufacturières ; réparation et installation de machines et d'équipements</v>
      </c>
      <c r="C2457" t="s">
        <v>213</v>
      </c>
      <c r="D2457" t="s">
        <v>187</v>
      </c>
      <c r="E2457" t="s">
        <v>200</v>
      </c>
      <c r="F2457" s="58">
        <v>127.95639134028499</v>
      </c>
      <c r="G2457">
        <f t="shared" si="409"/>
        <v>127.95639134028499</v>
      </c>
      <c r="AC2457" t="str">
        <f t="shared" si="405"/>
        <v>8418_Professions de l'information, des arts et des spectacles_1+2</v>
      </c>
      <c r="AD2457" t="str">
        <f>INDEX(PDC!$I$1:$L$33,MATCH('RP2016'!AF2457,PDC!I:I,0),MATCH(PDC!$K$1,PDC!$I$1:$L$1,0))</f>
        <v>Professions de l'information, des arts et des spectacles</v>
      </c>
      <c r="AE2457" s="77" t="s">
        <v>238</v>
      </c>
      <c r="AF2457" t="s">
        <v>276</v>
      </c>
      <c r="AG2457" t="s">
        <v>153</v>
      </c>
      <c r="AH2457" s="58">
        <v>130.040704123658</v>
      </c>
      <c r="AI2457">
        <f t="shared" si="406"/>
        <v>130.040704123658</v>
      </c>
      <c r="BE2457" t="str">
        <f t="shared" si="407"/>
        <v>8412_IZ_TP1_SEXE2</v>
      </c>
      <c r="BF2457">
        <v>2</v>
      </c>
      <c r="BG2457" t="s">
        <v>199</v>
      </c>
      <c r="BH2457" t="s">
        <v>219</v>
      </c>
      <c r="BI2457" t="s">
        <v>141</v>
      </c>
      <c r="BJ2457" s="61">
        <v>181.56029986924301</v>
      </c>
      <c r="BK2457" s="61">
        <f t="shared" si="408"/>
        <v>181.56029986924301</v>
      </c>
    </row>
    <row r="2458" spans="1:63" x14ac:dyDescent="0.35">
      <c r="A2458" t="str">
        <f t="shared" si="404"/>
        <v>8432_Production et distribution d'électricité, de gaz, de vapeur et d'air conditionné_1</v>
      </c>
      <c r="B2458" t="str">
        <f>INDEX(PDC!$F$1:$G$40,MATCH('RP2016'!C2458,PDC!F:F,0),MATCH(PDC!$G$1,PDC!$F$1:$G$1,0))</f>
        <v>Production et distribution d'électricité, de gaz, de vapeur et d'air conditionné</v>
      </c>
      <c r="C2458" t="s">
        <v>214</v>
      </c>
      <c r="D2458" t="s">
        <v>187</v>
      </c>
      <c r="E2458" t="s">
        <v>199</v>
      </c>
      <c r="F2458" s="58">
        <v>146.288691190088</v>
      </c>
      <c r="G2458">
        <f t="shared" si="409"/>
        <v>146.288691190088</v>
      </c>
      <c r="AC2458" t="str">
        <f t="shared" si="405"/>
        <v>8418_Cadres administratifs et commerciaux d'entreprise_1+2</v>
      </c>
      <c r="AD2458" t="str">
        <f>INDEX(PDC!$I$1:$L$33,MATCH('RP2016'!AF2458,PDC!I:I,0),MATCH(PDC!$K$1,PDC!$I$1:$L$1,0))</f>
        <v>Cadres administratifs et commerciaux d'entreprise</v>
      </c>
      <c r="AE2458" s="77" t="s">
        <v>238</v>
      </c>
      <c r="AF2458" t="s">
        <v>277</v>
      </c>
      <c r="AG2458" t="s">
        <v>153</v>
      </c>
      <c r="AH2458" s="58">
        <v>780.752801876484</v>
      </c>
      <c r="AI2458">
        <f t="shared" si="406"/>
        <v>780.752801876484</v>
      </c>
      <c r="BE2458" t="str">
        <f t="shared" si="407"/>
        <v>8412_IZ_TP2_SEXE2</v>
      </c>
      <c r="BF2458">
        <v>2</v>
      </c>
      <c r="BG2458" t="s">
        <v>200</v>
      </c>
      <c r="BH2458" t="s">
        <v>219</v>
      </c>
      <c r="BI2458" t="s">
        <v>141</v>
      </c>
      <c r="BJ2458" s="61">
        <v>177.31312491074101</v>
      </c>
      <c r="BK2458" s="61">
        <f t="shared" si="408"/>
        <v>177.31312491074101</v>
      </c>
    </row>
    <row r="2459" spans="1:63" x14ac:dyDescent="0.35">
      <c r="A2459" t="str">
        <f t="shared" si="404"/>
        <v>8432_Production et distribution d'électricité, de gaz, de vapeur et d'air conditionné_2</v>
      </c>
      <c r="B2459" t="str">
        <f>INDEX(PDC!$F$1:$G$40,MATCH('RP2016'!C2459,PDC!F:F,0),MATCH(PDC!$G$1,PDC!$F$1:$G$1,0))</f>
        <v>Production et distribution d'électricité, de gaz, de vapeur et d'air conditionné</v>
      </c>
      <c r="C2459" t="s">
        <v>214</v>
      </c>
      <c r="D2459" t="s">
        <v>187</v>
      </c>
      <c r="E2459" t="s">
        <v>200</v>
      </c>
      <c r="F2459" s="58">
        <v>46.583582940169798</v>
      </c>
      <c r="G2459">
        <f t="shared" si="409"/>
        <v>46.583582940169798</v>
      </c>
      <c r="AC2459" t="str">
        <f t="shared" si="405"/>
        <v>8418_Ingénieurs et cadres techniques d'entreprise_1+2</v>
      </c>
      <c r="AD2459" t="str">
        <f>INDEX(PDC!$I$1:$L$33,MATCH('RP2016'!AF2459,PDC!I:I,0),MATCH(PDC!$K$1,PDC!$I$1:$L$1,0))</f>
        <v>Ingénieurs et cadres techniques d'entreprise</v>
      </c>
      <c r="AE2459" s="77" t="s">
        <v>238</v>
      </c>
      <c r="AF2459" t="s">
        <v>101</v>
      </c>
      <c r="AG2459" t="s">
        <v>153</v>
      </c>
      <c r="AH2459" s="58">
        <v>432.15210712649599</v>
      </c>
      <c r="AI2459">
        <f t="shared" si="406"/>
        <v>432.15210712649599</v>
      </c>
      <c r="BE2459" t="str">
        <f t="shared" si="407"/>
        <v>8412_JZ_TP1_SEXE2</v>
      </c>
      <c r="BF2459">
        <v>2</v>
      </c>
      <c r="BG2459" t="s">
        <v>199</v>
      </c>
      <c r="BH2459" t="s">
        <v>319</v>
      </c>
      <c r="BI2459" t="s">
        <v>141</v>
      </c>
      <c r="BJ2459" s="61">
        <v>19.951128817615999</v>
      </c>
      <c r="BK2459" s="61">
        <f t="shared" si="408"/>
        <v>19.951128817615999</v>
      </c>
    </row>
    <row r="2460" spans="1:63" x14ac:dyDescent="0.35">
      <c r="A2460" t="str">
        <f t="shared" si="404"/>
        <v>8432_Production et distribution d'eau ; assainissement, gestion des déchets et dépollution_1</v>
      </c>
      <c r="B2460" t="str">
        <f>INDEX(PDC!$F$1:$G$40,MATCH('RP2016'!C2460,PDC!F:F,0),MATCH(PDC!$G$1,PDC!$F$1:$G$1,0))</f>
        <v>Production et distribution d'eau ; assainissement, gestion des déchets et dépollution</v>
      </c>
      <c r="C2460" t="s">
        <v>215</v>
      </c>
      <c r="D2460" t="s">
        <v>187</v>
      </c>
      <c r="E2460" t="s">
        <v>199</v>
      </c>
      <c r="F2460" s="58">
        <v>302.17204565887698</v>
      </c>
      <c r="G2460">
        <f t="shared" si="409"/>
        <v>302.17204565887698</v>
      </c>
      <c r="AC2460" t="str">
        <f t="shared" si="405"/>
        <v>8418_Professeurs des écoles, instituteurs et assimilés_1+2</v>
      </c>
      <c r="AD2460" t="str">
        <f>INDEX(PDC!$I$1:$L$33,MATCH('RP2016'!AF2460,PDC!I:I,0),MATCH(PDC!$K$1,PDC!$I$1:$L$1,0))</f>
        <v>Professeurs des écoles, instituteurs et assimilés</v>
      </c>
      <c r="AE2460" s="77" t="s">
        <v>238</v>
      </c>
      <c r="AF2460" t="s">
        <v>103</v>
      </c>
      <c r="AG2460" t="s">
        <v>153</v>
      </c>
      <c r="AH2460" s="58">
        <v>583.75650492534999</v>
      </c>
      <c r="AI2460">
        <f t="shared" si="406"/>
        <v>583.75650492534999</v>
      </c>
      <c r="BE2460" t="str">
        <f t="shared" si="407"/>
        <v>8412_JZ_TP2_SEXE2</v>
      </c>
      <c r="BF2460">
        <v>2</v>
      </c>
      <c r="BG2460" t="s">
        <v>200</v>
      </c>
      <c r="BH2460" t="s">
        <v>319</v>
      </c>
      <c r="BI2460" t="s">
        <v>141</v>
      </c>
      <c r="BJ2460" s="61">
        <v>9.0368994999672392</v>
      </c>
      <c r="BK2460" s="61">
        <f t="shared" si="408"/>
        <v>9.0368994999672392</v>
      </c>
    </row>
    <row r="2461" spans="1:63" x14ac:dyDescent="0.35">
      <c r="A2461" t="str">
        <f t="shared" si="404"/>
        <v>8432_Production et distribution d'eau ; assainissement, gestion des déchets et dépollution_2</v>
      </c>
      <c r="B2461" t="str">
        <f>INDEX(PDC!$F$1:$G$40,MATCH('RP2016'!C2461,PDC!F:F,0),MATCH(PDC!$G$1,PDC!$F$1:$G$1,0))</f>
        <v>Production et distribution d'eau ; assainissement, gestion des déchets et dépollution</v>
      </c>
      <c r="C2461" t="s">
        <v>215</v>
      </c>
      <c r="D2461" t="s">
        <v>187</v>
      </c>
      <c r="E2461" t="s">
        <v>200</v>
      </c>
      <c r="F2461" s="58">
        <v>53.247904279201599</v>
      </c>
      <c r="G2461">
        <f t="shared" si="409"/>
        <v>53.247904279201599</v>
      </c>
      <c r="AC2461" t="str">
        <f t="shared" si="405"/>
        <v>8418_Professions intermédiaires de la santé et du travail social_1+2</v>
      </c>
      <c r="AD2461" t="str">
        <f>INDEX(PDC!$I$1:$L$33,MATCH('RP2016'!AF2461,PDC!I:I,0),MATCH(PDC!$K$1,PDC!$I$1:$L$1,0))</f>
        <v>Professions intermédiaires de la santé et du travail social</v>
      </c>
      <c r="AE2461" s="77" t="s">
        <v>238</v>
      </c>
      <c r="AF2461" t="s">
        <v>105</v>
      </c>
      <c r="AG2461" t="s">
        <v>153</v>
      </c>
      <c r="AH2461" s="58">
        <v>770.38076512074394</v>
      </c>
      <c r="AI2461">
        <f t="shared" si="406"/>
        <v>770.38076512074394</v>
      </c>
      <c r="BE2461" t="str">
        <f t="shared" si="407"/>
        <v>8412_KZ_TP1_SEXE2</v>
      </c>
      <c r="BF2461">
        <v>2</v>
      </c>
      <c r="BG2461" t="s">
        <v>199</v>
      </c>
      <c r="BH2461" t="s">
        <v>223</v>
      </c>
      <c r="BI2461" t="s">
        <v>141</v>
      </c>
      <c r="BJ2461" s="61">
        <v>180.116469450002</v>
      </c>
      <c r="BK2461" s="61">
        <f t="shared" si="408"/>
        <v>180.116469450002</v>
      </c>
    </row>
    <row r="2462" spans="1:63" x14ac:dyDescent="0.35">
      <c r="A2462" t="str">
        <f t="shared" si="404"/>
        <v>8432_Construction _1</v>
      </c>
      <c r="B2462" t="str">
        <f>INDEX(PDC!$F$1:$G$40,MATCH('RP2016'!C2462,PDC!F:F,0),MATCH(PDC!$G$1,PDC!$F$1:$G$1,0))</f>
        <v xml:space="preserve">Construction </v>
      </c>
      <c r="C2462" t="s">
        <v>216</v>
      </c>
      <c r="D2462" t="s">
        <v>187</v>
      </c>
      <c r="E2462" t="s">
        <v>199</v>
      </c>
      <c r="F2462" s="58">
        <v>2143.31387508541</v>
      </c>
      <c r="G2462">
        <f t="shared" si="409"/>
        <v>2143.31387508541</v>
      </c>
      <c r="AC2462" t="str">
        <f t="shared" si="405"/>
        <v>8418_Clergé, religieux_1+2</v>
      </c>
      <c r="AD2462" t="str">
        <f>INDEX(PDC!$I$1:$L$33,MATCH('RP2016'!AF2462,PDC!I:I,0),MATCH(PDC!$K$1,PDC!$I$1:$L$1,0))</f>
        <v>Clergé, religieux</v>
      </c>
      <c r="AE2462" s="77" t="s">
        <v>238</v>
      </c>
      <c r="AF2462" t="s">
        <v>292</v>
      </c>
      <c r="AG2462" t="s">
        <v>153</v>
      </c>
      <c r="AH2462" s="58">
        <v>3.19008724007245</v>
      </c>
      <c r="AI2462" t="str">
        <f t="shared" si="406"/>
        <v>(s)</v>
      </c>
      <c r="BE2462" t="str">
        <f t="shared" si="407"/>
        <v>8412_KZ_TP2_SEXE2</v>
      </c>
      <c r="BF2462">
        <v>2</v>
      </c>
      <c r="BG2462" t="s">
        <v>200</v>
      </c>
      <c r="BH2462" t="s">
        <v>223</v>
      </c>
      <c r="BI2462" t="s">
        <v>141</v>
      </c>
      <c r="BJ2462" s="61">
        <v>57.328472521220498</v>
      </c>
      <c r="BK2462" s="61">
        <f t="shared" si="408"/>
        <v>57.328472521220498</v>
      </c>
    </row>
    <row r="2463" spans="1:63" x14ac:dyDescent="0.35">
      <c r="A2463" t="str">
        <f t="shared" si="404"/>
        <v>8432_Construction _2</v>
      </c>
      <c r="B2463" t="str">
        <f>INDEX(PDC!$F$1:$G$40,MATCH('RP2016'!C2463,PDC!F:F,0),MATCH(PDC!$G$1,PDC!$F$1:$G$1,0))</f>
        <v xml:space="preserve">Construction </v>
      </c>
      <c r="C2463" t="s">
        <v>216</v>
      </c>
      <c r="D2463" t="s">
        <v>187</v>
      </c>
      <c r="E2463" t="s">
        <v>200</v>
      </c>
      <c r="F2463" s="58">
        <v>222.10406555965301</v>
      </c>
      <c r="G2463">
        <f t="shared" si="409"/>
        <v>222.10406555965301</v>
      </c>
      <c r="AC2463" t="str">
        <f t="shared" si="405"/>
        <v>8418_Professions intermédiaires administratives de la Fonction Publique_1+2</v>
      </c>
      <c r="AD2463" t="str">
        <f>INDEX(PDC!$I$1:$L$33,MATCH('RP2016'!AF2463,PDC!I:I,0),MATCH(PDC!$K$1,PDC!$I$1:$L$1,0))</f>
        <v>Professions intermédiaires administratives de la Fonction Publique</v>
      </c>
      <c r="AE2463" s="77" t="s">
        <v>238</v>
      </c>
      <c r="AF2463" t="s">
        <v>278</v>
      </c>
      <c r="AG2463" t="s">
        <v>153</v>
      </c>
      <c r="AH2463" s="58">
        <v>85.501660310614696</v>
      </c>
      <c r="AI2463">
        <f t="shared" si="406"/>
        <v>85.501660310614696</v>
      </c>
      <c r="BE2463" t="str">
        <f t="shared" si="407"/>
        <v>8412_LZ_TP1_SEXE2</v>
      </c>
      <c r="BF2463">
        <v>2</v>
      </c>
      <c r="BG2463" t="s">
        <v>199</v>
      </c>
      <c r="BH2463" t="s">
        <v>224</v>
      </c>
      <c r="BI2463" t="s">
        <v>141</v>
      </c>
      <c r="BJ2463" s="61">
        <v>45.717664986664097</v>
      </c>
      <c r="BK2463" s="61">
        <f t="shared" si="408"/>
        <v>45.717664986664097</v>
      </c>
    </row>
    <row r="2464" spans="1:63" x14ac:dyDescent="0.35">
      <c r="A2464" t="str">
        <f t="shared" si="404"/>
        <v>8432_Commerce ; réparation d'automobiles et de motocycles_1</v>
      </c>
      <c r="B2464" t="str">
        <f>INDEX(PDC!$F$1:$G$40,MATCH('RP2016'!C2464,PDC!F:F,0),MATCH(PDC!$G$1,PDC!$F$1:$G$1,0))</f>
        <v>Commerce ; réparation d'automobiles et de motocycles</v>
      </c>
      <c r="C2464" t="s">
        <v>217</v>
      </c>
      <c r="D2464" t="s">
        <v>187</v>
      </c>
      <c r="E2464" t="s">
        <v>199</v>
      </c>
      <c r="F2464" s="58">
        <v>2618.5602484197798</v>
      </c>
      <c r="G2464">
        <f t="shared" si="409"/>
        <v>2618.5602484197798</v>
      </c>
      <c r="AC2464" t="str">
        <f t="shared" si="405"/>
        <v>8418_Professions intermédiaires administratives et commerciales des entreprises_1+2</v>
      </c>
      <c r="AD2464" t="str">
        <f>INDEX(PDC!$I$1:$L$33,MATCH('RP2016'!AF2464,PDC!I:I,0),MATCH(PDC!$K$1,PDC!$I$1:$L$1,0))</f>
        <v>Professions intermédiaires administratives et commerciales des entreprises</v>
      </c>
      <c r="AE2464" s="77" t="s">
        <v>238</v>
      </c>
      <c r="AF2464" t="s">
        <v>279</v>
      </c>
      <c r="AG2464" t="s">
        <v>153</v>
      </c>
      <c r="AH2464" s="58">
        <v>2061.9467022150402</v>
      </c>
      <c r="AI2464">
        <f t="shared" si="406"/>
        <v>2061.9467022150402</v>
      </c>
      <c r="BE2464" t="str">
        <f t="shared" si="407"/>
        <v>8412_LZ_TP2_SEXE2</v>
      </c>
      <c r="BF2464">
        <v>2</v>
      </c>
      <c r="BG2464" t="s">
        <v>200</v>
      </c>
      <c r="BH2464" t="s">
        <v>224</v>
      </c>
      <c r="BI2464" t="s">
        <v>141</v>
      </c>
      <c r="BJ2464" s="61">
        <v>25.8850913635045</v>
      </c>
      <c r="BK2464" s="61">
        <f t="shared" si="408"/>
        <v>25.8850913635045</v>
      </c>
    </row>
    <row r="2465" spans="1:63" x14ac:dyDescent="0.35">
      <c r="A2465" t="str">
        <f t="shared" si="404"/>
        <v>8432_Commerce ; réparation d'automobiles et de motocycles_2</v>
      </c>
      <c r="B2465" t="str">
        <f>INDEX(PDC!$F$1:$G$40,MATCH('RP2016'!C2465,PDC!F:F,0),MATCH(PDC!$G$1,PDC!$F$1:$G$1,0))</f>
        <v>Commerce ; réparation d'automobiles et de motocycles</v>
      </c>
      <c r="C2465" t="s">
        <v>217</v>
      </c>
      <c r="D2465" t="s">
        <v>187</v>
      </c>
      <c r="E2465" t="s">
        <v>200</v>
      </c>
      <c r="F2465" s="58">
        <v>2975.7629247586801</v>
      </c>
      <c r="G2465">
        <f t="shared" si="409"/>
        <v>2975.7629247586801</v>
      </c>
      <c r="AC2465" t="str">
        <f t="shared" si="405"/>
        <v>8418_Techniciens_1+2</v>
      </c>
      <c r="AD2465" t="str">
        <f>INDEX(PDC!$I$1:$L$33,MATCH('RP2016'!AF2465,PDC!I:I,0),MATCH(PDC!$K$1,PDC!$I$1:$L$1,0))</f>
        <v>Techniciens</v>
      </c>
      <c r="AE2465" s="77" t="s">
        <v>238</v>
      </c>
      <c r="AF2465" t="s">
        <v>280</v>
      </c>
      <c r="AG2465" t="s">
        <v>153</v>
      </c>
      <c r="AH2465" s="58">
        <v>663.16838201795201</v>
      </c>
      <c r="AI2465">
        <f t="shared" si="406"/>
        <v>663.16838201795201</v>
      </c>
      <c r="BE2465" t="str">
        <f t="shared" si="407"/>
        <v>8412_MN_TP1_SEXE2</v>
      </c>
      <c r="BF2465">
        <v>2</v>
      </c>
      <c r="BG2465" t="s">
        <v>199</v>
      </c>
      <c r="BH2465" t="s">
        <v>320</v>
      </c>
      <c r="BI2465" t="s">
        <v>141</v>
      </c>
      <c r="BJ2465" s="61">
        <v>480.12981273498298</v>
      </c>
      <c r="BK2465" s="61">
        <f t="shared" si="408"/>
        <v>480.12981273498298</v>
      </c>
    </row>
    <row r="2466" spans="1:63" x14ac:dyDescent="0.35">
      <c r="A2466" t="str">
        <f t="shared" si="404"/>
        <v>8432_Transports et entreposage _1</v>
      </c>
      <c r="B2466" t="str">
        <f>INDEX(PDC!$F$1:$G$40,MATCH('RP2016'!C2466,PDC!F:F,0),MATCH(PDC!$G$1,PDC!$F$1:$G$1,0))</f>
        <v xml:space="preserve">Transports et entreposage </v>
      </c>
      <c r="C2466" t="s">
        <v>218</v>
      </c>
      <c r="D2466" t="s">
        <v>187</v>
      </c>
      <c r="E2466" t="s">
        <v>199</v>
      </c>
      <c r="F2466" s="58">
        <v>1367.3091046070299</v>
      </c>
      <c r="G2466">
        <f t="shared" si="409"/>
        <v>1367.3091046070299</v>
      </c>
      <c r="AC2466" t="str">
        <f t="shared" si="405"/>
        <v>8418_Contremaîtres, agents de maîtrise_1+2</v>
      </c>
      <c r="AD2466" t="str">
        <f>INDEX(PDC!$I$1:$L$33,MATCH('RP2016'!AF2466,PDC!I:I,0),MATCH(PDC!$K$1,PDC!$I$1:$L$1,0))</f>
        <v>Contremaîtres, agents de maîtrise</v>
      </c>
      <c r="AE2466" s="77" t="s">
        <v>238</v>
      </c>
      <c r="AF2466" t="s">
        <v>281</v>
      </c>
      <c r="AG2466" t="s">
        <v>153</v>
      </c>
      <c r="AH2466" s="58">
        <v>592.03447618354301</v>
      </c>
      <c r="AI2466">
        <f t="shared" si="406"/>
        <v>592.03447618354301</v>
      </c>
      <c r="BE2466" t="str">
        <f t="shared" si="407"/>
        <v>8412_MN_TP2_SEXE2</v>
      </c>
      <c r="BF2466">
        <v>2</v>
      </c>
      <c r="BG2466" t="s">
        <v>200</v>
      </c>
      <c r="BH2466" t="s">
        <v>320</v>
      </c>
      <c r="BI2466" t="s">
        <v>141</v>
      </c>
      <c r="BJ2466" s="61">
        <v>360.35032801633201</v>
      </c>
      <c r="BK2466" s="61">
        <f t="shared" si="408"/>
        <v>360.35032801633201</v>
      </c>
    </row>
    <row r="2467" spans="1:63" x14ac:dyDescent="0.35">
      <c r="A2467" t="str">
        <f t="shared" si="404"/>
        <v>8432_Transports et entreposage _2</v>
      </c>
      <c r="B2467" t="str">
        <f>INDEX(PDC!$F$1:$G$40,MATCH('RP2016'!C2467,PDC!F:F,0),MATCH(PDC!$G$1,PDC!$F$1:$G$1,0))</f>
        <v xml:space="preserve">Transports et entreposage </v>
      </c>
      <c r="C2467" t="s">
        <v>218</v>
      </c>
      <c r="D2467" t="s">
        <v>187</v>
      </c>
      <c r="E2467" t="s">
        <v>200</v>
      </c>
      <c r="F2467" s="58">
        <v>446.37513921638703</v>
      </c>
      <c r="G2467">
        <f t="shared" si="409"/>
        <v>446.37513921638703</v>
      </c>
      <c r="AC2467" t="str">
        <f t="shared" si="405"/>
        <v>8418_Employés civils et agents de service de la Fonction Publique_1+2</v>
      </c>
      <c r="AD2467" t="str">
        <f>INDEX(PDC!$I$1:$L$33,MATCH('RP2016'!AF2467,PDC!I:I,0),MATCH(PDC!$K$1,PDC!$I$1:$L$1,0))</f>
        <v>Employés civils et agents de service de la Fonction Publique</v>
      </c>
      <c r="AE2467" s="77" t="s">
        <v>238</v>
      </c>
      <c r="AF2467" t="s">
        <v>282</v>
      </c>
      <c r="AG2467" t="s">
        <v>153</v>
      </c>
      <c r="AH2467" s="58">
        <v>1309.6645806034701</v>
      </c>
      <c r="AI2467">
        <f t="shared" si="406"/>
        <v>1309.6645806034701</v>
      </c>
      <c r="BE2467" t="str">
        <f t="shared" si="407"/>
        <v>8412_OQ_TP1_SEXE2</v>
      </c>
      <c r="BF2467">
        <v>2</v>
      </c>
      <c r="BG2467" t="s">
        <v>199</v>
      </c>
      <c r="BH2467" t="s">
        <v>321</v>
      </c>
      <c r="BI2467" t="s">
        <v>141</v>
      </c>
      <c r="BJ2467" s="61">
        <v>1805.2726432130901</v>
      </c>
      <c r="BK2467" s="61">
        <f t="shared" si="408"/>
        <v>1805.2726432130901</v>
      </c>
    </row>
    <row r="2468" spans="1:63" x14ac:dyDescent="0.35">
      <c r="A2468" t="str">
        <f t="shared" si="404"/>
        <v>8432_Hébergement et restauration_1</v>
      </c>
      <c r="B2468" t="str">
        <f>INDEX(PDC!$F$1:$G$40,MATCH('RP2016'!C2468,PDC!F:F,0),MATCH(PDC!$G$1,PDC!$F$1:$G$1,0))</f>
        <v>Hébergement et restauration</v>
      </c>
      <c r="C2468" t="s">
        <v>219</v>
      </c>
      <c r="D2468" t="s">
        <v>187</v>
      </c>
      <c r="E2468" t="s">
        <v>199</v>
      </c>
      <c r="F2468" s="58">
        <v>550.68096246246603</v>
      </c>
      <c r="G2468">
        <f t="shared" si="409"/>
        <v>550.68096246246603</v>
      </c>
      <c r="AC2468" t="str">
        <f t="shared" si="405"/>
        <v>8418_Policiers et militaires_1+2</v>
      </c>
      <c r="AD2468" t="str">
        <f>INDEX(PDC!$I$1:$L$33,MATCH('RP2016'!AF2468,PDC!I:I,0),MATCH(PDC!$K$1,PDC!$I$1:$L$1,0))</f>
        <v>Policiers et militaires</v>
      </c>
      <c r="AE2468" s="77" t="s">
        <v>238</v>
      </c>
      <c r="AF2468" t="s">
        <v>283</v>
      </c>
      <c r="AG2468" t="s">
        <v>153</v>
      </c>
      <c r="AH2468" s="58">
        <v>262.867098262404</v>
      </c>
      <c r="AI2468">
        <f t="shared" si="406"/>
        <v>262.867098262404</v>
      </c>
      <c r="BE2468" t="str">
        <f t="shared" si="407"/>
        <v>8412_OQ_TP2_SEXE2</v>
      </c>
      <c r="BF2468">
        <v>2</v>
      </c>
      <c r="BG2468" t="s">
        <v>200</v>
      </c>
      <c r="BH2468" t="s">
        <v>321</v>
      </c>
      <c r="BI2468" t="s">
        <v>141</v>
      </c>
      <c r="BJ2468" s="61">
        <v>2062.1658111319898</v>
      </c>
      <c r="BK2468" s="61">
        <f t="shared" si="408"/>
        <v>2062.1658111319898</v>
      </c>
    </row>
    <row r="2469" spans="1:63" x14ac:dyDescent="0.35">
      <c r="A2469" t="str">
        <f t="shared" si="404"/>
        <v>8432_Hébergement et restauration_2</v>
      </c>
      <c r="B2469" t="str">
        <f>INDEX(PDC!$F$1:$G$40,MATCH('RP2016'!C2469,PDC!F:F,0),MATCH(PDC!$G$1,PDC!$F$1:$G$1,0))</f>
        <v>Hébergement et restauration</v>
      </c>
      <c r="C2469" t="s">
        <v>219</v>
      </c>
      <c r="D2469" t="s">
        <v>187</v>
      </c>
      <c r="E2469" t="s">
        <v>200</v>
      </c>
      <c r="F2469" s="58">
        <v>901.23282635232999</v>
      </c>
      <c r="G2469">
        <f t="shared" si="409"/>
        <v>901.23282635232999</v>
      </c>
      <c r="AC2469" t="str">
        <f t="shared" si="405"/>
        <v>8418_Employés administratifs d'entreprise_1+2</v>
      </c>
      <c r="AD2469" t="str">
        <f>INDEX(PDC!$I$1:$L$33,MATCH('RP2016'!AF2469,PDC!I:I,0),MATCH(PDC!$K$1,PDC!$I$1:$L$1,0))</f>
        <v>Employés administratifs d'entreprise</v>
      </c>
      <c r="AE2469" s="77" t="s">
        <v>238</v>
      </c>
      <c r="AF2469" t="s">
        <v>284</v>
      </c>
      <c r="AG2469" t="s">
        <v>153</v>
      </c>
      <c r="AH2469" s="58">
        <v>1549.74607470604</v>
      </c>
      <c r="AI2469">
        <f t="shared" si="406"/>
        <v>1549.74607470604</v>
      </c>
      <c r="BE2469" t="str">
        <f t="shared" si="407"/>
        <v>8412_RU_TP1_SEXE2</v>
      </c>
      <c r="BF2469">
        <v>2</v>
      </c>
      <c r="BG2469" t="s">
        <v>199</v>
      </c>
      <c r="BH2469" t="s">
        <v>322</v>
      </c>
      <c r="BI2469" t="s">
        <v>141</v>
      </c>
      <c r="BJ2469" s="61">
        <v>308.52223268138101</v>
      </c>
      <c r="BK2469" s="61">
        <f t="shared" si="408"/>
        <v>308.52223268138101</v>
      </c>
    </row>
    <row r="2470" spans="1:63" x14ac:dyDescent="0.35">
      <c r="A2470" t="str">
        <f t="shared" si="404"/>
        <v>8432_Edition, audiovisuel et diffusion_1</v>
      </c>
      <c r="B2470" t="str">
        <f>INDEX(PDC!$F$1:$G$40,MATCH('RP2016'!C2470,PDC!F:F,0),MATCH(PDC!$G$1,PDC!$F$1:$G$1,0))</f>
        <v>Edition, audiovisuel et diffusion</v>
      </c>
      <c r="C2470" t="s">
        <v>220</v>
      </c>
      <c r="D2470" t="s">
        <v>187</v>
      </c>
      <c r="E2470" t="s">
        <v>199</v>
      </c>
      <c r="F2470" s="58">
        <v>47.8791666001176</v>
      </c>
      <c r="G2470">
        <f t="shared" si="409"/>
        <v>47.8791666001176</v>
      </c>
      <c r="AC2470" t="str">
        <f t="shared" si="405"/>
        <v>8418_Employés de commerce_1+2</v>
      </c>
      <c r="AD2470" t="str">
        <f>INDEX(PDC!$I$1:$L$33,MATCH('RP2016'!AF2470,PDC!I:I,0),MATCH(PDC!$K$1,PDC!$I$1:$L$1,0))</f>
        <v>Employés de commerce</v>
      </c>
      <c r="AE2470" s="77" t="s">
        <v>238</v>
      </c>
      <c r="AF2470" t="s">
        <v>285</v>
      </c>
      <c r="AG2470" t="s">
        <v>153</v>
      </c>
      <c r="AH2470" s="58">
        <v>2052.5995423157601</v>
      </c>
      <c r="AI2470">
        <f t="shared" si="406"/>
        <v>2052.5995423157601</v>
      </c>
      <c r="BE2470" t="str">
        <f t="shared" si="407"/>
        <v>8412_RU_TP2_SEXE2</v>
      </c>
      <c r="BF2470">
        <v>2</v>
      </c>
      <c r="BG2470" t="s">
        <v>200</v>
      </c>
      <c r="BH2470" t="s">
        <v>322</v>
      </c>
      <c r="BI2470" t="s">
        <v>141</v>
      </c>
      <c r="BJ2470" s="61">
        <v>347.63329970339601</v>
      </c>
      <c r="BK2470" s="61">
        <f t="shared" si="408"/>
        <v>347.63329970339601</v>
      </c>
    </row>
    <row r="2471" spans="1:63" x14ac:dyDescent="0.35">
      <c r="A2471" t="str">
        <f t="shared" si="404"/>
        <v>8432_Edition, audiovisuel et diffusion_2</v>
      </c>
      <c r="B2471" t="str">
        <f>INDEX(PDC!$F$1:$G$40,MATCH('RP2016'!C2471,PDC!F:F,0),MATCH(PDC!$G$1,PDC!$F$1:$G$1,0))</f>
        <v>Edition, audiovisuel et diffusion</v>
      </c>
      <c r="C2471" t="s">
        <v>220</v>
      </c>
      <c r="D2471" t="s">
        <v>187</v>
      </c>
      <c r="E2471" t="s">
        <v>200</v>
      </c>
      <c r="F2471" s="58">
        <v>32.703497387380601</v>
      </c>
      <c r="G2471">
        <f t="shared" si="409"/>
        <v>32.703497387380601</v>
      </c>
      <c r="AC2471" t="str">
        <f t="shared" si="405"/>
        <v>8418_Personnels des services directs aux particuliers_1+2</v>
      </c>
      <c r="AD2471" t="str">
        <f>INDEX(PDC!$I$1:$L$33,MATCH('RP2016'!AF2471,PDC!I:I,0),MATCH(PDC!$K$1,PDC!$I$1:$L$1,0))</f>
        <v>Personnels des services directs aux particuliers</v>
      </c>
      <c r="AE2471" s="77" t="s">
        <v>238</v>
      </c>
      <c r="AF2471" t="s">
        <v>286</v>
      </c>
      <c r="AG2471" t="s">
        <v>153</v>
      </c>
      <c r="AH2471" s="58">
        <v>2505.8751225013898</v>
      </c>
      <c r="AI2471">
        <f t="shared" si="406"/>
        <v>2505.8751225013898</v>
      </c>
      <c r="BE2471" t="str">
        <f t="shared" si="407"/>
        <v>8413_AZ_TP1_SEXE2</v>
      </c>
      <c r="BF2471">
        <v>2</v>
      </c>
      <c r="BG2471" t="s">
        <v>199</v>
      </c>
      <c r="BH2471" t="s">
        <v>198</v>
      </c>
      <c r="BI2471" t="s">
        <v>143</v>
      </c>
      <c r="BJ2471" s="61">
        <v>62.877279090243299</v>
      </c>
      <c r="BK2471" s="61">
        <f t="shared" si="408"/>
        <v>62.877279090243299</v>
      </c>
    </row>
    <row r="2472" spans="1:63" x14ac:dyDescent="0.35">
      <c r="A2472" t="str">
        <f t="shared" si="404"/>
        <v>8432_Télécommunications_1</v>
      </c>
      <c r="B2472" t="str">
        <f>INDEX(PDC!$F$1:$G$40,MATCH('RP2016'!C2472,PDC!F:F,0),MATCH(PDC!$G$1,PDC!$F$1:$G$1,0))</f>
        <v>Télécommunications</v>
      </c>
      <c r="C2472" t="s">
        <v>221</v>
      </c>
      <c r="D2472" t="s">
        <v>187</v>
      </c>
      <c r="E2472" t="s">
        <v>199</v>
      </c>
      <c r="F2472" s="58">
        <v>41.999358491593803</v>
      </c>
      <c r="G2472">
        <f t="shared" si="409"/>
        <v>41.999358491593803</v>
      </c>
      <c r="AC2472" t="str">
        <f t="shared" si="405"/>
        <v>8418_Ouvriers qualifiés de type industriel_1+2</v>
      </c>
      <c r="AD2472" t="str">
        <f>INDEX(PDC!$I$1:$L$33,MATCH('RP2016'!AF2472,PDC!I:I,0),MATCH(PDC!$K$1,PDC!$I$1:$L$1,0))</f>
        <v>Ouvriers qualifiés de type industriel</v>
      </c>
      <c r="AE2472" s="77" t="s">
        <v>238</v>
      </c>
      <c r="AF2472" t="s">
        <v>287</v>
      </c>
      <c r="AG2472" t="s">
        <v>153</v>
      </c>
      <c r="AH2472" s="58">
        <v>940.36719060294297</v>
      </c>
      <c r="AI2472">
        <f t="shared" si="406"/>
        <v>940.36719060294297</v>
      </c>
      <c r="BE2472" t="str">
        <f t="shared" si="407"/>
        <v>8413_AZ_TP2_SEXE2</v>
      </c>
      <c r="BF2472">
        <v>2</v>
      </c>
      <c r="BG2472" t="s">
        <v>200</v>
      </c>
      <c r="BH2472" t="s">
        <v>198</v>
      </c>
      <c r="BI2472" t="s">
        <v>143</v>
      </c>
      <c r="BJ2472" s="61">
        <v>40.309390723112102</v>
      </c>
      <c r="BK2472" s="61">
        <f t="shared" si="408"/>
        <v>40.309390723112102</v>
      </c>
    </row>
    <row r="2473" spans="1:63" x14ac:dyDescent="0.35">
      <c r="A2473" t="str">
        <f t="shared" si="404"/>
        <v>8432_Télécommunications_2</v>
      </c>
      <c r="B2473" t="str">
        <f>INDEX(PDC!$F$1:$G$40,MATCH('RP2016'!C2473,PDC!F:F,0),MATCH(PDC!$G$1,PDC!$F$1:$G$1,0))</f>
        <v>Télécommunications</v>
      </c>
      <c r="C2473" t="s">
        <v>221</v>
      </c>
      <c r="D2473" t="s">
        <v>187</v>
      </c>
      <c r="E2473" t="s">
        <v>200</v>
      </c>
      <c r="F2473" s="58">
        <v>19.137156240121499</v>
      </c>
      <c r="G2473">
        <f t="shared" si="409"/>
        <v>19.137156240121499</v>
      </c>
      <c r="AC2473" t="str">
        <f t="shared" si="405"/>
        <v>8418_Ouvriers qualifiés de type artisanal_1+2</v>
      </c>
      <c r="AD2473" t="str">
        <f>INDEX(PDC!$I$1:$L$33,MATCH('RP2016'!AF2473,PDC!I:I,0),MATCH(PDC!$K$1,PDC!$I$1:$L$1,0))</f>
        <v>Ouvriers qualifiés de type artisanal</v>
      </c>
      <c r="AE2473" s="77" t="s">
        <v>238</v>
      </c>
      <c r="AF2473" t="s">
        <v>107</v>
      </c>
      <c r="AG2473" t="s">
        <v>153</v>
      </c>
      <c r="AH2473" s="58">
        <v>1598.42912784294</v>
      </c>
      <c r="AI2473">
        <f t="shared" si="406"/>
        <v>1598.42912784294</v>
      </c>
      <c r="BE2473" t="str">
        <f t="shared" si="407"/>
        <v>8413_C1_TP1_SEXE2</v>
      </c>
      <c r="BF2473">
        <v>2</v>
      </c>
      <c r="BG2473" t="s">
        <v>199</v>
      </c>
      <c r="BH2473" t="s">
        <v>314</v>
      </c>
      <c r="BI2473" t="s">
        <v>143</v>
      </c>
      <c r="BJ2473" s="61">
        <v>340.77963068403801</v>
      </c>
      <c r="BK2473" s="61">
        <f t="shared" si="408"/>
        <v>340.77963068403801</v>
      </c>
    </row>
    <row r="2474" spans="1:63" x14ac:dyDescent="0.35">
      <c r="A2474" t="str">
        <f t="shared" si="404"/>
        <v>8432_Activités informatiques et services d'information_1</v>
      </c>
      <c r="B2474" t="str">
        <f>INDEX(PDC!$F$1:$G$40,MATCH('RP2016'!C2474,PDC!F:F,0),MATCH(PDC!$G$1,PDC!$F$1:$G$1,0))</f>
        <v>Activités informatiques et services d'information</v>
      </c>
      <c r="C2474" t="s">
        <v>222</v>
      </c>
      <c r="D2474" t="s">
        <v>187</v>
      </c>
      <c r="E2474" t="s">
        <v>199</v>
      </c>
      <c r="F2474" s="58">
        <v>78.578862181603498</v>
      </c>
      <c r="G2474">
        <f t="shared" si="409"/>
        <v>78.578862181603498</v>
      </c>
      <c r="AC2474" t="str">
        <f t="shared" si="405"/>
        <v>8418_Chauffeurs_1+2</v>
      </c>
      <c r="AD2474" t="str">
        <f>INDEX(PDC!$I$1:$L$33,MATCH('RP2016'!AF2474,PDC!I:I,0),MATCH(PDC!$K$1,PDC!$I$1:$L$1,0))</f>
        <v>Chauffeurs</v>
      </c>
      <c r="AE2474" s="77" t="s">
        <v>238</v>
      </c>
      <c r="AF2474" t="s">
        <v>288</v>
      </c>
      <c r="AG2474" t="s">
        <v>153</v>
      </c>
      <c r="AH2474" s="58">
        <v>474.25225502234701</v>
      </c>
      <c r="AI2474">
        <f t="shared" si="406"/>
        <v>474.25225502234701</v>
      </c>
      <c r="BE2474" t="str">
        <f t="shared" si="407"/>
        <v>8413_C1_TP2_SEXE2</v>
      </c>
      <c r="BF2474">
        <v>2</v>
      </c>
      <c r="BG2474" t="s">
        <v>200</v>
      </c>
      <c r="BH2474" t="s">
        <v>314</v>
      </c>
      <c r="BI2474" t="s">
        <v>143</v>
      </c>
      <c r="BJ2474" s="61">
        <v>63.186185681832796</v>
      </c>
      <c r="BK2474" s="61">
        <f t="shared" si="408"/>
        <v>63.186185681832796</v>
      </c>
    </row>
    <row r="2475" spans="1:63" x14ac:dyDescent="0.35">
      <c r="A2475" t="str">
        <f t="shared" si="404"/>
        <v>8432_Activités informatiques et services d'information_2</v>
      </c>
      <c r="B2475" t="str">
        <f>INDEX(PDC!$F$1:$G$40,MATCH('RP2016'!C2475,PDC!F:F,0),MATCH(PDC!$G$1,PDC!$F$1:$G$1,0))</f>
        <v>Activités informatiques et services d'information</v>
      </c>
      <c r="C2475" t="s">
        <v>222</v>
      </c>
      <c r="D2475" t="s">
        <v>187</v>
      </c>
      <c r="E2475" t="s">
        <v>200</v>
      </c>
      <c r="F2475" s="58">
        <v>50.7085748865452</v>
      </c>
      <c r="G2475">
        <f t="shared" si="409"/>
        <v>50.7085748865452</v>
      </c>
      <c r="AC2475" t="str">
        <f t="shared" si="405"/>
        <v>8418_Ouvriers qualifiés de la manutention, du magasinage et du transport_1+2</v>
      </c>
      <c r="AD2475" t="str">
        <f>INDEX(PDC!$I$1:$L$33,MATCH('RP2016'!AF2475,PDC!I:I,0),MATCH(PDC!$K$1,PDC!$I$1:$L$1,0))</f>
        <v>Ouvriers qualifiés de la manutention, du magasinage et du transport</v>
      </c>
      <c r="AE2475" s="77" t="s">
        <v>238</v>
      </c>
      <c r="AF2475" t="s">
        <v>289</v>
      </c>
      <c r="AG2475" t="s">
        <v>153</v>
      </c>
      <c r="AH2475" s="58">
        <v>536.32711153404205</v>
      </c>
      <c r="AI2475">
        <f t="shared" si="406"/>
        <v>536.32711153404205</v>
      </c>
      <c r="BE2475" t="str">
        <f t="shared" si="407"/>
        <v>8413_C3_TP1_SEXE2</v>
      </c>
      <c r="BF2475">
        <v>2</v>
      </c>
      <c r="BG2475" t="s">
        <v>199</v>
      </c>
      <c r="BH2475" t="s">
        <v>315</v>
      </c>
      <c r="BI2475" t="s">
        <v>143</v>
      </c>
      <c r="BJ2475" s="61">
        <v>9.3054888414560004</v>
      </c>
      <c r="BK2475" s="61">
        <f t="shared" si="408"/>
        <v>9.3054888414560004</v>
      </c>
    </row>
    <row r="2476" spans="1:63" x14ac:dyDescent="0.35">
      <c r="A2476" t="str">
        <f t="shared" si="404"/>
        <v>8432_Activités financières et d'assurance_1</v>
      </c>
      <c r="B2476" t="str">
        <f>INDEX(PDC!$F$1:$G$40,MATCH('RP2016'!C2476,PDC!F:F,0),MATCH(PDC!$G$1,PDC!$F$1:$G$1,0))</f>
        <v>Activités financières et d'assurance</v>
      </c>
      <c r="C2476" t="s">
        <v>223</v>
      </c>
      <c r="D2476" t="s">
        <v>187</v>
      </c>
      <c r="E2476" t="s">
        <v>199</v>
      </c>
      <c r="F2476" s="58">
        <v>267.201298262308</v>
      </c>
      <c r="G2476">
        <f t="shared" si="409"/>
        <v>267.201298262308</v>
      </c>
      <c r="AC2476" t="str">
        <f t="shared" si="405"/>
        <v>8418_Ouvriers non qualifiés de type industriel_1+2</v>
      </c>
      <c r="AD2476" t="str">
        <f>INDEX(PDC!$I$1:$L$33,MATCH('RP2016'!AF2476,PDC!I:I,0),MATCH(PDC!$K$1,PDC!$I$1:$L$1,0))</f>
        <v>Ouvriers non qualifiés de type industriel</v>
      </c>
      <c r="AE2476" s="77" t="s">
        <v>238</v>
      </c>
      <c r="AF2476" t="s">
        <v>290</v>
      </c>
      <c r="AG2476" t="s">
        <v>153</v>
      </c>
      <c r="AH2476" s="58">
        <v>888.23914927880901</v>
      </c>
      <c r="AI2476">
        <f t="shared" si="406"/>
        <v>888.23914927880901</v>
      </c>
      <c r="BE2476" t="str">
        <f t="shared" si="407"/>
        <v>8413_C3_TP2_SEXE2</v>
      </c>
      <c r="BF2476">
        <v>2</v>
      </c>
      <c r="BG2476" t="s">
        <v>200</v>
      </c>
      <c r="BH2476" t="s">
        <v>315</v>
      </c>
      <c r="BI2476" t="s">
        <v>143</v>
      </c>
      <c r="BJ2476" s="61">
        <v>5.2892237542117497</v>
      </c>
      <c r="BK2476" s="61">
        <f t="shared" si="408"/>
        <v>5.2892237542117497</v>
      </c>
    </row>
    <row r="2477" spans="1:63" x14ac:dyDescent="0.35">
      <c r="A2477" t="str">
        <f t="shared" si="404"/>
        <v>8432_Activités financières et d'assurance_2</v>
      </c>
      <c r="B2477" t="str">
        <f>INDEX(PDC!$F$1:$G$40,MATCH('RP2016'!C2477,PDC!F:F,0),MATCH(PDC!$G$1,PDC!$F$1:$G$1,0))</f>
        <v>Activités financières et d'assurance</v>
      </c>
      <c r="C2477" t="s">
        <v>223</v>
      </c>
      <c r="D2477" t="s">
        <v>187</v>
      </c>
      <c r="E2477" t="s">
        <v>200</v>
      </c>
      <c r="F2477" s="58">
        <v>563.53455582161996</v>
      </c>
      <c r="G2477">
        <f t="shared" si="409"/>
        <v>563.53455582161996</v>
      </c>
      <c r="AC2477" t="str">
        <f t="shared" si="405"/>
        <v>8418_Ouvriers non qualifiés de type artisanal_1+2</v>
      </c>
      <c r="AD2477" t="str">
        <f>INDEX(PDC!$I$1:$L$33,MATCH('RP2016'!AF2477,PDC!I:I,0),MATCH(PDC!$K$1,PDC!$I$1:$L$1,0))</f>
        <v>Ouvriers non qualifiés de type artisanal</v>
      </c>
      <c r="AE2477" s="77" t="s">
        <v>238</v>
      </c>
      <c r="AF2477" t="s">
        <v>291</v>
      </c>
      <c r="AG2477" t="s">
        <v>153</v>
      </c>
      <c r="AH2477" s="58">
        <v>1036.62725165196</v>
      </c>
      <c r="AI2477">
        <f t="shared" si="406"/>
        <v>1036.62725165196</v>
      </c>
      <c r="BE2477" t="str">
        <f t="shared" si="407"/>
        <v>8413_C4_TP1_SEXE2</v>
      </c>
      <c r="BF2477">
        <v>2</v>
      </c>
      <c r="BG2477" t="s">
        <v>199</v>
      </c>
      <c r="BH2477" t="s">
        <v>316</v>
      </c>
      <c r="BI2477" t="s">
        <v>143</v>
      </c>
      <c r="BJ2477" s="83">
        <v>4.1206019099095696</v>
      </c>
      <c r="BK2477" s="61" t="str">
        <f t="shared" si="408"/>
        <v>(s)</v>
      </c>
    </row>
    <row r="2478" spans="1:63" x14ac:dyDescent="0.35">
      <c r="A2478" t="str">
        <f t="shared" si="404"/>
        <v>8432_Activités immobilières_1</v>
      </c>
      <c r="B2478" t="str">
        <f>INDEX(PDC!$F$1:$G$40,MATCH('RP2016'!C2478,PDC!F:F,0),MATCH(PDC!$G$1,PDC!$F$1:$G$1,0))</f>
        <v>Activités immobilières</v>
      </c>
      <c r="C2478" t="s">
        <v>224</v>
      </c>
      <c r="D2478" t="s">
        <v>187</v>
      </c>
      <c r="E2478" t="s">
        <v>199</v>
      </c>
      <c r="F2478" s="58">
        <v>138.83773015427701</v>
      </c>
      <c r="G2478">
        <f t="shared" si="409"/>
        <v>138.83773015427701</v>
      </c>
      <c r="AC2478" t="str">
        <f t="shared" si="405"/>
        <v>8418_Ouvriers agricoles_1+2</v>
      </c>
      <c r="AD2478" t="str">
        <f>INDEX(PDC!$I$1:$L$33,MATCH('RP2016'!AF2478,PDC!I:I,0),MATCH(PDC!$K$1,PDC!$I$1:$L$1,0))</f>
        <v>Ouvriers agricoles</v>
      </c>
      <c r="AE2478" s="77" t="s">
        <v>238</v>
      </c>
      <c r="AF2478" t="s">
        <v>109</v>
      </c>
      <c r="AG2478" t="s">
        <v>153</v>
      </c>
      <c r="AH2478" s="58">
        <v>69.390085678801896</v>
      </c>
      <c r="AI2478">
        <f t="shared" si="406"/>
        <v>69.390085678801896</v>
      </c>
      <c r="BE2478" t="str">
        <f t="shared" si="407"/>
        <v>8413_C5_TP1_SEXE2</v>
      </c>
      <c r="BF2478">
        <v>2</v>
      </c>
      <c r="BG2478" t="s">
        <v>199</v>
      </c>
      <c r="BH2478" t="s">
        <v>317</v>
      </c>
      <c r="BI2478" t="s">
        <v>143</v>
      </c>
      <c r="BJ2478" s="61">
        <v>414.70320842432301</v>
      </c>
      <c r="BK2478" s="61">
        <f t="shared" si="408"/>
        <v>414.70320842432301</v>
      </c>
    </row>
    <row r="2479" spans="1:63" x14ac:dyDescent="0.35">
      <c r="A2479" t="str">
        <f t="shared" si="404"/>
        <v>8432_Activités immobilières_2</v>
      </c>
      <c r="B2479" t="str">
        <f>INDEX(PDC!$F$1:$G$40,MATCH('RP2016'!C2479,PDC!F:F,0),MATCH(PDC!$G$1,PDC!$F$1:$G$1,0))</f>
        <v>Activités immobilières</v>
      </c>
      <c r="C2479" t="s">
        <v>224</v>
      </c>
      <c r="D2479" t="s">
        <v>187</v>
      </c>
      <c r="E2479" t="s">
        <v>200</v>
      </c>
      <c r="F2479" s="58">
        <v>233.400757592189</v>
      </c>
      <c r="G2479">
        <f t="shared" si="409"/>
        <v>233.400757592189</v>
      </c>
      <c r="AC2479" t="str">
        <f t="shared" si="405"/>
        <v>8419_Professions libérales*_1+2</v>
      </c>
      <c r="AD2479" t="str">
        <f>INDEX(PDC!$I$1:$L$33,MATCH('RP2016'!AF2479,PDC!I:I,0),MATCH(PDC!$K$1,PDC!$I$1:$L$1,0))</f>
        <v>Professions libérales*</v>
      </c>
      <c r="AE2479" s="77" t="s">
        <v>238</v>
      </c>
      <c r="AF2479" t="s">
        <v>273</v>
      </c>
      <c r="AG2479" t="s">
        <v>155</v>
      </c>
      <c r="AH2479" s="58">
        <v>60.151663049666404</v>
      </c>
      <c r="AI2479">
        <f t="shared" si="406"/>
        <v>60.151663049666404</v>
      </c>
      <c r="BE2479" t="str">
        <f t="shared" si="407"/>
        <v>8413_C5_TP2_SEXE2</v>
      </c>
      <c r="BF2479">
        <v>2</v>
      </c>
      <c r="BG2479" t="s">
        <v>200</v>
      </c>
      <c r="BH2479" t="s">
        <v>317</v>
      </c>
      <c r="BI2479" t="s">
        <v>143</v>
      </c>
      <c r="BJ2479" s="61">
        <v>164.59118511093499</v>
      </c>
      <c r="BK2479" s="61">
        <f t="shared" si="408"/>
        <v>164.59118511093499</v>
      </c>
    </row>
    <row r="2480" spans="1:63" x14ac:dyDescent="0.35">
      <c r="A2480" t="str">
        <f t="shared" si="404"/>
        <v>8432_Activités juridiques, comptables, de gestion, d'architecture, d'ingénierie, de contrôle et d'analyses techniques_1</v>
      </c>
      <c r="B2480" t="str">
        <f>INDEX(PDC!$F$1:$G$40,MATCH('RP2016'!C2480,PDC!F:F,0),MATCH(PDC!$G$1,PDC!$F$1:$G$1,0))</f>
        <v>Activités juridiques, comptables, de gestion, d'architecture, d'ingénierie, de contrôle et d'analyses techniques</v>
      </c>
      <c r="C2480" t="s">
        <v>225</v>
      </c>
      <c r="D2480" t="s">
        <v>187</v>
      </c>
      <c r="E2480" t="s">
        <v>199</v>
      </c>
      <c r="F2480" s="58">
        <v>264.91964840581699</v>
      </c>
      <c r="G2480">
        <f t="shared" si="409"/>
        <v>264.91964840581699</v>
      </c>
      <c r="AC2480" t="str">
        <f t="shared" si="405"/>
        <v>8419_Cadres de la fonction publique_1+2</v>
      </c>
      <c r="AD2480" t="str">
        <f>INDEX(PDC!$I$1:$L$33,MATCH('RP2016'!AF2480,PDC!I:I,0),MATCH(PDC!$K$1,PDC!$I$1:$L$1,0))</f>
        <v>Cadres de la fonction publique</v>
      </c>
      <c r="AE2480" s="77" t="s">
        <v>238</v>
      </c>
      <c r="AF2480" t="s">
        <v>274</v>
      </c>
      <c r="AG2480" t="s">
        <v>155</v>
      </c>
      <c r="AH2480" s="58">
        <v>204.25931196896201</v>
      </c>
      <c r="AI2480">
        <f t="shared" si="406"/>
        <v>204.25931196896201</v>
      </c>
      <c r="BE2480" t="str">
        <f t="shared" si="407"/>
        <v>8413_DE_TP1_SEXE2</v>
      </c>
      <c r="BF2480">
        <v>2</v>
      </c>
      <c r="BG2480" t="s">
        <v>199</v>
      </c>
      <c r="BH2480" t="s">
        <v>318</v>
      </c>
      <c r="BI2480" t="s">
        <v>143</v>
      </c>
      <c r="BJ2480" s="61">
        <v>155.83141589108399</v>
      </c>
      <c r="BK2480" s="61">
        <f t="shared" si="408"/>
        <v>155.83141589108399</v>
      </c>
    </row>
    <row r="2481" spans="1:63" x14ac:dyDescent="0.35">
      <c r="A2481" t="str">
        <f t="shared" si="404"/>
        <v>8432_Activités juridiques, comptables, de gestion, d'architecture, d'ingénierie, de contrôle et d'analyses techniques_2</v>
      </c>
      <c r="B2481" t="str">
        <f>INDEX(PDC!$F$1:$G$40,MATCH('RP2016'!C2481,PDC!F:F,0),MATCH(PDC!$G$1,PDC!$F$1:$G$1,0))</f>
        <v>Activités juridiques, comptables, de gestion, d'architecture, d'ingénierie, de contrôle et d'analyses techniques</v>
      </c>
      <c r="C2481" t="s">
        <v>225</v>
      </c>
      <c r="D2481" t="s">
        <v>187</v>
      </c>
      <c r="E2481" t="s">
        <v>200</v>
      </c>
      <c r="F2481" s="58">
        <v>419.98688941533902</v>
      </c>
      <c r="G2481">
        <f t="shared" si="409"/>
        <v>419.98688941533902</v>
      </c>
      <c r="AC2481" t="str">
        <f t="shared" si="405"/>
        <v>8419_Professeurs, professions scientifiques_1+2</v>
      </c>
      <c r="AD2481" t="str">
        <f>INDEX(PDC!$I$1:$L$33,MATCH('RP2016'!AF2481,PDC!I:I,0),MATCH(PDC!$K$1,PDC!$I$1:$L$1,0))</f>
        <v>Professeurs, professions scientifiques</v>
      </c>
      <c r="AE2481" s="77" t="s">
        <v>238</v>
      </c>
      <c r="AF2481" t="s">
        <v>275</v>
      </c>
      <c r="AG2481" t="s">
        <v>155</v>
      </c>
      <c r="AH2481" s="58">
        <v>327.25834853415802</v>
      </c>
      <c r="AI2481">
        <f t="shared" si="406"/>
        <v>327.25834853415802</v>
      </c>
      <c r="BE2481" t="str">
        <f t="shared" si="407"/>
        <v>8413_DE_TP2_SEXE2</v>
      </c>
      <c r="BF2481">
        <v>2</v>
      </c>
      <c r="BG2481" t="s">
        <v>200</v>
      </c>
      <c r="BH2481" t="s">
        <v>318</v>
      </c>
      <c r="BI2481" t="s">
        <v>143</v>
      </c>
      <c r="BJ2481" s="61">
        <v>28.158843485392801</v>
      </c>
      <c r="BK2481" s="61">
        <f t="shared" si="408"/>
        <v>28.158843485392801</v>
      </c>
    </row>
    <row r="2482" spans="1:63" x14ac:dyDescent="0.35">
      <c r="A2482" t="str">
        <f t="shared" si="404"/>
        <v>8432_Recherche-développement scientifique_1</v>
      </c>
      <c r="B2482" t="str">
        <f>INDEX(PDC!$F$1:$G$40,MATCH('RP2016'!C2482,PDC!F:F,0),MATCH(PDC!$G$1,PDC!$F$1:$G$1,0))</f>
        <v>Recherche-développement scientifique</v>
      </c>
      <c r="C2482" t="s">
        <v>226</v>
      </c>
      <c r="D2482" t="s">
        <v>187</v>
      </c>
      <c r="E2482" t="s">
        <v>199</v>
      </c>
      <c r="F2482" s="58">
        <v>10.8591695567071</v>
      </c>
      <c r="G2482">
        <f t="shared" si="409"/>
        <v>10.8591695567071</v>
      </c>
      <c r="AC2482" t="str">
        <f t="shared" si="405"/>
        <v>8419_Professions de l'information, des arts et des spectacles_1+2</v>
      </c>
      <c r="AD2482" t="str">
        <f>INDEX(PDC!$I$1:$L$33,MATCH('RP2016'!AF2482,PDC!I:I,0),MATCH(PDC!$K$1,PDC!$I$1:$L$1,0))</f>
        <v>Professions de l'information, des arts et des spectacles</v>
      </c>
      <c r="AE2482" s="77" t="s">
        <v>238</v>
      </c>
      <c r="AF2482" t="s">
        <v>276</v>
      </c>
      <c r="AG2482" t="s">
        <v>155</v>
      </c>
      <c r="AH2482" s="58">
        <v>181.23182606966299</v>
      </c>
      <c r="AI2482">
        <f t="shared" si="406"/>
        <v>181.23182606966299</v>
      </c>
      <c r="BE2482" t="str">
        <f t="shared" si="407"/>
        <v>8413_FZ_TP1_SEXE2</v>
      </c>
      <c r="BF2482">
        <v>2</v>
      </c>
      <c r="BG2482" t="s">
        <v>199</v>
      </c>
      <c r="BH2482" t="s">
        <v>216</v>
      </c>
      <c r="BI2482" t="s">
        <v>143</v>
      </c>
      <c r="BJ2482" s="61">
        <v>208.55090673777499</v>
      </c>
      <c r="BK2482" s="61">
        <f t="shared" si="408"/>
        <v>208.55090673777499</v>
      </c>
    </row>
    <row r="2483" spans="1:63" x14ac:dyDescent="0.35">
      <c r="A2483" t="str">
        <f t="shared" si="404"/>
        <v>8432_Autres activités spécialisées, scientifiques et techniques_1</v>
      </c>
      <c r="B2483" t="str">
        <f>INDEX(PDC!$F$1:$G$40,MATCH('RP2016'!C2483,PDC!F:F,0),MATCH(PDC!$G$1,PDC!$F$1:$G$1,0))</f>
        <v>Autres activités spécialisées, scientifiques et techniques</v>
      </c>
      <c r="C2483" t="s">
        <v>227</v>
      </c>
      <c r="D2483" t="s">
        <v>187</v>
      </c>
      <c r="E2483" t="s">
        <v>199</v>
      </c>
      <c r="F2483" s="58">
        <v>80.471411422675203</v>
      </c>
      <c r="G2483">
        <f t="shared" si="409"/>
        <v>80.471411422675203</v>
      </c>
      <c r="AC2483" t="str">
        <f t="shared" si="405"/>
        <v>8419_Cadres administratifs et commerciaux d'entreprise_1+2</v>
      </c>
      <c r="AD2483" t="str">
        <f>INDEX(PDC!$I$1:$L$33,MATCH('RP2016'!AF2483,PDC!I:I,0),MATCH(PDC!$K$1,PDC!$I$1:$L$1,0))</f>
        <v>Cadres administratifs et commerciaux d'entreprise</v>
      </c>
      <c r="AE2483" s="77" t="s">
        <v>238</v>
      </c>
      <c r="AF2483" t="s">
        <v>277</v>
      </c>
      <c r="AG2483" t="s">
        <v>155</v>
      </c>
      <c r="AH2483" s="58">
        <v>856.42458270448105</v>
      </c>
      <c r="AI2483">
        <f t="shared" si="406"/>
        <v>856.42458270448105</v>
      </c>
      <c r="BE2483" t="str">
        <f t="shared" si="407"/>
        <v>8413_FZ_TP2_SEXE2</v>
      </c>
      <c r="BF2483">
        <v>2</v>
      </c>
      <c r="BG2483" t="s">
        <v>200</v>
      </c>
      <c r="BH2483" t="s">
        <v>216</v>
      </c>
      <c r="BI2483" t="s">
        <v>143</v>
      </c>
      <c r="BJ2483" s="61">
        <v>131.07687634920401</v>
      </c>
      <c r="BK2483" s="61">
        <f t="shared" si="408"/>
        <v>131.07687634920401</v>
      </c>
    </row>
    <row r="2484" spans="1:63" x14ac:dyDescent="0.35">
      <c r="A2484" t="str">
        <f t="shared" si="404"/>
        <v>8432_Autres activités spécialisées, scientifiques et techniques_2</v>
      </c>
      <c r="B2484" t="str">
        <f>INDEX(PDC!$F$1:$G$40,MATCH('RP2016'!C2484,PDC!F:F,0),MATCH(PDC!$G$1,PDC!$F$1:$G$1,0))</f>
        <v>Autres activités spécialisées, scientifiques et techniques</v>
      </c>
      <c r="C2484" t="s">
        <v>227</v>
      </c>
      <c r="D2484" t="s">
        <v>187</v>
      </c>
      <c r="E2484" t="s">
        <v>200</v>
      </c>
      <c r="F2484" s="58">
        <v>97.451772663334395</v>
      </c>
      <c r="G2484">
        <f t="shared" si="409"/>
        <v>97.451772663334395</v>
      </c>
      <c r="AC2484" t="str">
        <f t="shared" si="405"/>
        <v>8419_Ingénieurs et cadres techniques d'entreprise_1+2</v>
      </c>
      <c r="AD2484" t="str">
        <f>INDEX(PDC!$I$1:$L$33,MATCH('RP2016'!AF2484,PDC!I:I,0),MATCH(PDC!$K$1,PDC!$I$1:$L$1,0))</f>
        <v>Ingénieurs et cadres techniques d'entreprise</v>
      </c>
      <c r="AE2484" s="77" t="s">
        <v>238</v>
      </c>
      <c r="AF2484" t="s">
        <v>101</v>
      </c>
      <c r="AG2484" t="s">
        <v>155</v>
      </c>
      <c r="AH2484" s="58">
        <v>495.36000800947699</v>
      </c>
      <c r="AI2484">
        <f t="shared" si="406"/>
        <v>495.36000800947699</v>
      </c>
      <c r="BE2484" t="str">
        <f t="shared" si="407"/>
        <v>8413_GZ_TP1_SEXE2</v>
      </c>
      <c r="BF2484">
        <v>2</v>
      </c>
      <c r="BG2484" t="s">
        <v>199</v>
      </c>
      <c r="BH2484" t="s">
        <v>217</v>
      </c>
      <c r="BI2484" t="s">
        <v>143</v>
      </c>
      <c r="BJ2484" s="61">
        <v>2456.6793013608999</v>
      </c>
      <c r="BK2484" s="61">
        <f t="shared" si="408"/>
        <v>2456.6793013608999</v>
      </c>
    </row>
    <row r="2485" spans="1:63" x14ac:dyDescent="0.35">
      <c r="A2485" t="str">
        <f t="shared" si="404"/>
        <v>8432_Activités de services administratifs et de soutien_1</v>
      </c>
      <c r="B2485" t="str">
        <f>INDEX(PDC!$F$1:$G$40,MATCH('RP2016'!C2485,PDC!F:F,0),MATCH(PDC!$G$1,PDC!$F$1:$G$1,0))</f>
        <v>Activités de services administratifs et de soutien</v>
      </c>
      <c r="C2485" t="s">
        <v>228</v>
      </c>
      <c r="D2485" t="s">
        <v>187</v>
      </c>
      <c r="E2485" t="s">
        <v>199</v>
      </c>
      <c r="F2485" s="58">
        <v>992.69444345045099</v>
      </c>
      <c r="G2485">
        <f t="shared" ref="G2485:G2510" si="410">F2485</f>
        <v>992.69444345045099</v>
      </c>
      <c r="AC2485" t="str">
        <f t="shared" si="405"/>
        <v>8419_Professeurs des écoles, instituteurs et assimilés_1+2</v>
      </c>
      <c r="AD2485" t="str">
        <f>INDEX(PDC!$I$1:$L$33,MATCH('RP2016'!AF2485,PDC!I:I,0),MATCH(PDC!$K$1,PDC!$I$1:$L$1,0))</f>
        <v>Professeurs des écoles, instituteurs et assimilés</v>
      </c>
      <c r="AE2485" s="77" t="s">
        <v>238</v>
      </c>
      <c r="AF2485" t="s">
        <v>103</v>
      </c>
      <c r="AG2485" t="s">
        <v>155</v>
      </c>
      <c r="AH2485" s="58">
        <v>784.37919940386803</v>
      </c>
      <c r="AI2485">
        <f t="shared" si="406"/>
        <v>784.37919940386803</v>
      </c>
      <c r="BE2485" t="str">
        <f t="shared" si="407"/>
        <v>8413_GZ_TP2_SEXE2</v>
      </c>
      <c r="BF2485">
        <v>2</v>
      </c>
      <c r="BG2485" t="s">
        <v>200</v>
      </c>
      <c r="BH2485" t="s">
        <v>217</v>
      </c>
      <c r="BI2485" t="s">
        <v>143</v>
      </c>
      <c r="BJ2485" s="61">
        <v>1053.03827628213</v>
      </c>
      <c r="BK2485" s="61">
        <f t="shared" si="408"/>
        <v>1053.03827628213</v>
      </c>
    </row>
    <row r="2486" spans="1:63" x14ac:dyDescent="0.35">
      <c r="A2486" t="str">
        <f t="shared" si="404"/>
        <v>8432_Activités de services administratifs et de soutien_2</v>
      </c>
      <c r="B2486" t="str">
        <f>INDEX(PDC!$F$1:$G$40,MATCH('RP2016'!C2486,PDC!F:F,0),MATCH(PDC!$G$1,PDC!$F$1:$G$1,0))</f>
        <v>Activités de services administratifs et de soutien</v>
      </c>
      <c r="C2486" t="s">
        <v>228</v>
      </c>
      <c r="D2486" t="s">
        <v>187</v>
      </c>
      <c r="E2486" t="s">
        <v>200</v>
      </c>
      <c r="F2486" s="58">
        <v>1093.17424515538</v>
      </c>
      <c r="G2486">
        <f t="shared" si="410"/>
        <v>1093.17424515538</v>
      </c>
      <c r="AC2486" t="str">
        <f t="shared" si="405"/>
        <v>8419_Professions intermédiaires de la santé et du travail social_1+2</v>
      </c>
      <c r="AD2486" t="str">
        <f>INDEX(PDC!$I$1:$L$33,MATCH('RP2016'!AF2486,PDC!I:I,0),MATCH(PDC!$K$1,PDC!$I$1:$L$1,0))</f>
        <v>Professions intermédiaires de la santé et du travail social</v>
      </c>
      <c r="AE2486" s="77" t="s">
        <v>238</v>
      </c>
      <c r="AF2486" t="s">
        <v>105</v>
      </c>
      <c r="AG2486" t="s">
        <v>155</v>
      </c>
      <c r="AH2486" s="58">
        <v>1759.65074238696</v>
      </c>
      <c r="AI2486">
        <f t="shared" si="406"/>
        <v>1759.65074238696</v>
      </c>
      <c r="BE2486" t="str">
        <f t="shared" si="407"/>
        <v>8413_HZ_TP1_SEXE2</v>
      </c>
      <c r="BF2486">
        <v>2</v>
      </c>
      <c r="BG2486" t="s">
        <v>199</v>
      </c>
      <c r="BH2486" t="s">
        <v>218</v>
      </c>
      <c r="BI2486" t="s">
        <v>143</v>
      </c>
      <c r="BJ2486" s="61">
        <v>1160.53394416779</v>
      </c>
      <c r="BK2486" s="61">
        <f t="shared" si="408"/>
        <v>1160.53394416779</v>
      </c>
    </row>
    <row r="2487" spans="1:63" x14ac:dyDescent="0.35">
      <c r="A2487" t="str">
        <f t="shared" si="404"/>
        <v>8432_Administration publique_1</v>
      </c>
      <c r="B2487" t="str">
        <f>INDEX(PDC!$F$1:$G$40,MATCH('RP2016'!C2487,PDC!F:F,0),MATCH(PDC!$G$1,PDC!$F$1:$G$1,0))</f>
        <v>Administration publique</v>
      </c>
      <c r="C2487" t="s">
        <v>229</v>
      </c>
      <c r="D2487" t="s">
        <v>187</v>
      </c>
      <c r="E2487" t="s">
        <v>199</v>
      </c>
      <c r="F2487" s="58">
        <v>593.82308602342698</v>
      </c>
      <c r="G2487">
        <f t="shared" si="410"/>
        <v>593.82308602342698</v>
      </c>
      <c r="AC2487" t="str">
        <f t="shared" si="405"/>
        <v>8419_Clergé, religieux_1+2</v>
      </c>
      <c r="AD2487" t="str">
        <f>INDEX(PDC!$I$1:$L$33,MATCH('RP2016'!AF2487,PDC!I:I,0),MATCH(PDC!$K$1,PDC!$I$1:$L$1,0))</f>
        <v>Clergé, religieux</v>
      </c>
      <c r="AE2487" s="77" t="s">
        <v>238</v>
      </c>
      <c r="AF2487" t="s">
        <v>292</v>
      </c>
      <c r="AG2487" t="s">
        <v>155</v>
      </c>
      <c r="AH2487" s="58">
        <v>82.320773500229805</v>
      </c>
      <c r="AI2487">
        <f t="shared" si="406"/>
        <v>82.320773500229805</v>
      </c>
      <c r="BE2487" t="str">
        <f t="shared" si="407"/>
        <v>8413_HZ_TP2_SEXE2</v>
      </c>
      <c r="BF2487">
        <v>2</v>
      </c>
      <c r="BG2487" t="s">
        <v>200</v>
      </c>
      <c r="BH2487" t="s">
        <v>218</v>
      </c>
      <c r="BI2487" t="s">
        <v>143</v>
      </c>
      <c r="BJ2487" s="61">
        <v>261.28924285927201</v>
      </c>
      <c r="BK2487" s="61">
        <f t="shared" si="408"/>
        <v>261.28924285927201</v>
      </c>
    </row>
    <row r="2488" spans="1:63" x14ac:dyDescent="0.35">
      <c r="A2488" t="str">
        <f t="shared" si="404"/>
        <v>8432_Administration publique_2</v>
      </c>
      <c r="B2488" t="str">
        <f>INDEX(PDC!$F$1:$G$40,MATCH('RP2016'!C2488,PDC!F:F,0),MATCH(PDC!$G$1,PDC!$F$1:$G$1,0))</f>
        <v>Administration publique</v>
      </c>
      <c r="C2488" t="s">
        <v>229</v>
      </c>
      <c r="D2488" t="s">
        <v>187</v>
      </c>
      <c r="E2488" t="s">
        <v>200</v>
      </c>
      <c r="F2488" s="58">
        <v>792.04575823555899</v>
      </c>
      <c r="G2488">
        <f t="shared" si="410"/>
        <v>792.04575823555899</v>
      </c>
      <c r="AC2488" t="str">
        <f t="shared" si="405"/>
        <v>8419_Professions intermédiaires administratives de la Fonction Publique_1+2</v>
      </c>
      <c r="AD2488" t="str">
        <f>INDEX(PDC!$I$1:$L$33,MATCH('RP2016'!AF2488,PDC!I:I,0),MATCH(PDC!$K$1,PDC!$I$1:$L$1,0))</f>
        <v>Professions intermédiaires administratives de la Fonction Publique</v>
      </c>
      <c r="AE2488" s="77" t="s">
        <v>238</v>
      </c>
      <c r="AF2488" t="s">
        <v>278</v>
      </c>
      <c r="AG2488" t="s">
        <v>155</v>
      </c>
      <c r="AH2488" s="58">
        <v>216.31422167688399</v>
      </c>
      <c r="AI2488">
        <f t="shared" si="406"/>
        <v>216.31422167688399</v>
      </c>
      <c r="BE2488" t="str">
        <f t="shared" si="407"/>
        <v>8413_IZ_TP1_SEXE2</v>
      </c>
      <c r="BF2488">
        <v>2</v>
      </c>
      <c r="BG2488" t="s">
        <v>199</v>
      </c>
      <c r="BH2488" t="s">
        <v>219</v>
      </c>
      <c r="BI2488" t="s">
        <v>143</v>
      </c>
      <c r="BJ2488" s="61">
        <v>2527.7071129406399</v>
      </c>
      <c r="BK2488" s="61">
        <f t="shared" si="408"/>
        <v>2527.7071129406399</v>
      </c>
    </row>
    <row r="2489" spans="1:63" x14ac:dyDescent="0.35">
      <c r="A2489" t="str">
        <f t="shared" si="404"/>
        <v>8432_Enseignement_1</v>
      </c>
      <c r="B2489" t="str">
        <f>INDEX(PDC!$F$1:$G$40,MATCH('RP2016'!C2489,PDC!F:F,0),MATCH(PDC!$G$1,PDC!$F$1:$G$1,0))</f>
        <v>Enseignement</v>
      </c>
      <c r="C2489" t="s">
        <v>230</v>
      </c>
      <c r="D2489" t="s">
        <v>187</v>
      </c>
      <c r="E2489" t="s">
        <v>199</v>
      </c>
      <c r="F2489" s="58">
        <v>310.69606856274498</v>
      </c>
      <c r="G2489">
        <f t="shared" si="410"/>
        <v>310.69606856274498</v>
      </c>
      <c r="AC2489" t="str">
        <f t="shared" si="405"/>
        <v>8419_Professions intermédiaires administratives et commerciales des entreprises_1+2</v>
      </c>
      <c r="AD2489" t="str">
        <f>INDEX(PDC!$I$1:$L$33,MATCH('RP2016'!AF2489,PDC!I:I,0),MATCH(PDC!$K$1,PDC!$I$1:$L$1,0))</f>
        <v>Professions intermédiaires administratives et commerciales des entreprises</v>
      </c>
      <c r="AE2489" s="77" t="s">
        <v>238</v>
      </c>
      <c r="AF2489" t="s">
        <v>279</v>
      </c>
      <c r="AG2489" t="s">
        <v>155</v>
      </c>
      <c r="AH2489" s="58">
        <v>2537.3345921762798</v>
      </c>
      <c r="AI2489">
        <f t="shared" si="406"/>
        <v>2537.3345921762798</v>
      </c>
      <c r="BE2489" t="str">
        <f t="shared" si="407"/>
        <v>8413_IZ_TP2_SEXE2</v>
      </c>
      <c r="BF2489">
        <v>2</v>
      </c>
      <c r="BG2489" t="s">
        <v>200</v>
      </c>
      <c r="BH2489" t="s">
        <v>219</v>
      </c>
      <c r="BI2489" t="s">
        <v>143</v>
      </c>
      <c r="BJ2489" s="61">
        <v>610.28332956942597</v>
      </c>
      <c r="BK2489" s="61">
        <f t="shared" si="408"/>
        <v>610.28332956942597</v>
      </c>
    </row>
    <row r="2490" spans="1:63" x14ac:dyDescent="0.35">
      <c r="A2490" t="str">
        <f t="shared" si="404"/>
        <v>8432_Enseignement_2</v>
      </c>
      <c r="B2490" t="str">
        <f>INDEX(PDC!$F$1:$G$40,MATCH('RP2016'!C2490,PDC!F:F,0),MATCH(PDC!$G$1,PDC!$F$1:$G$1,0))</f>
        <v>Enseignement</v>
      </c>
      <c r="C2490" t="s">
        <v>230</v>
      </c>
      <c r="D2490" t="s">
        <v>187</v>
      </c>
      <c r="E2490" t="s">
        <v>200</v>
      </c>
      <c r="F2490" s="58">
        <v>745.77403582720297</v>
      </c>
      <c r="G2490">
        <f t="shared" si="410"/>
        <v>745.77403582720297</v>
      </c>
      <c r="AC2490" t="str">
        <f t="shared" si="405"/>
        <v>8419_Techniciens_1+2</v>
      </c>
      <c r="AD2490" t="str">
        <f>INDEX(PDC!$I$1:$L$33,MATCH('RP2016'!AF2490,PDC!I:I,0),MATCH(PDC!$K$1,PDC!$I$1:$L$1,0))</f>
        <v>Techniciens</v>
      </c>
      <c r="AE2490" s="77" t="s">
        <v>238</v>
      </c>
      <c r="AF2490" t="s">
        <v>280</v>
      </c>
      <c r="AG2490" t="s">
        <v>155</v>
      </c>
      <c r="AH2490" s="58">
        <v>1196.93999159797</v>
      </c>
      <c r="AI2490">
        <f t="shared" si="406"/>
        <v>1196.93999159797</v>
      </c>
      <c r="BE2490" t="str">
        <f t="shared" si="407"/>
        <v>8413_JZ_TP1_SEXE2</v>
      </c>
      <c r="BF2490">
        <v>2</v>
      </c>
      <c r="BG2490" t="s">
        <v>199</v>
      </c>
      <c r="BH2490" t="s">
        <v>319</v>
      </c>
      <c r="BI2490" t="s">
        <v>143</v>
      </c>
      <c r="BJ2490" s="61">
        <v>67.690256687574504</v>
      </c>
      <c r="BK2490" s="61">
        <f t="shared" si="408"/>
        <v>67.690256687574504</v>
      </c>
    </row>
    <row r="2491" spans="1:63" x14ac:dyDescent="0.35">
      <c r="A2491" t="str">
        <f t="shared" si="404"/>
        <v>8432_Activités pour la santé humaine_1</v>
      </c>
      <c r="B2491" t="str">
        <f>INDEX(PDC!$F$1:$G$40,MATCH('RP2016'!C2491,PDC!F:F,0),MATCH(PDC!$G$1,PDC!$F$1:$G$1,0))</f>
        <v>Activités pour la santé humaine</v>
      </c>
      <c r="C2491" t="s">
        <v>231</v>
      </c>
      <c r="D2491" t="s">
        <v>187</v>
      </c>
      <c r="E2491" t="s">
        <v>199</v>
      </c>
      <c r="F2491" s="58">
        <v>296.06711759821502</v>
      </c>
      <c r="G2491">
        <f t="shared" si="410"/>
        <v>296.06711759821502</v>
      </c>
      <c r="AC2491" t="str">
        <f t="shared" si="405"/>
        <v>8419_Contremaîtres, agents de maîtrise_1+2</v>
      </c>
      <c r="AD2491" t="str">
        <f>INDEX(PDC!$I$1:$L$33,MATCH('RP2016'!AF2491,PDC!I:I,0),MATCH(PDC!$K$1,PDC!$I$1:$L$1,0))</f>
        <v>Contremaîtres, agents de maîtrise</v>
      </c>
      <c r="AE2491" s="77" t="s">
        <v>238</v>
      </c>
      <c r="AF2491" t="s">
        <v>281</v>
      </c>
      <c r="AG2491" t="s">
        <v>155</v>
      </c>
      <c r="AH2491" s="58">
        <v>773.81249698028296</v>
      </c>
      <c r="AI2491">
        <f t="shared" si="406"/>
        <v>773.81249698028296</v>
      </c>
      <c r="BE2491" t="str">
        <f t="shared" si="407"/>
        <v>8413_JZ_TP2_SEXE2</v>
      </c>
      <c r="BF2491">
        <v>2</v>
      </c>
      <c r="BG2491" t="s">
        <v>200</v>
      </c>
      <c r="BH2491" t="s">
        <v>319</v>
      </c>
      <c r="BI2491" t="s">
        <v>143</v>
      </c>
      <c r="BJ2491" s="61">
        <v>15.4426461456752</v>
      </c>
      <c r="BK2491" s="61">
        <f t="shared" si="408"/>
        <v>15.4426461456752</v>
      </c>
    </row>
    <row r="2492" spans="1:63" x14ac:dyDescent="0.35">
      <c r="A2492" t="str">
        <f t="shared" si="404"/>
        <v>8432_Activités pour la santé humaine_2</v>
      </c>
      <c r="B2492" t="str">
        <f>INDEX(PDC!$F$1:$G$40,MATCH('RP2016'!C2492,PDC!F:F,0),MATCH(PDC!$G$1,PDC!$F$1:$G$1,0))</f>
        <v>Activités pour la santé humaine</v>
      </c>
      <c r="C2492" t="s">
        <v>231</v>
      </c>
      <c r="D2492" t="s">
        <v>187</v>
      </c>
      <c r="E2492" t="s">
        <v>200</v>
      </c>
      <c r="F2492" s="58">
        <v>956.65532921052295</v>
      </c>
      <c r="G2492">
        <f t="shared" si="410"/>
        <v>956.65532921052295</v>
      </c>
      <c r="AC2492" t="str">
        <f t="shared" si="405"/>
        <v>8419_Employés civils et agents de service de la Fonction Publique_1+2</v>
      </c>
      <c r="AD2492" t="str">
        <f>INDEX(PDC!$I$1:$L$33,MATCH('RP2016'!AF2492,PDC!I:I,0),MATCH(PDC!$K$1,PDC!$I$1:$L$1,0))</f>
        <v>Employés civils et agents de service de la Fonction Publique</v>
      </c>
      <c r="AE2492" s="77" t="s">
        <v>238</v>
      </c>
      <c r="AF2492" t="s">
        <v>282</v>
      </c>
      <c r="AG2492" t="s">
        <v>155</v>
      </c>
      <c r="AH2492" s="58">
        <v>3460.0819794950899</v>
      </c>
      <c r="AI2492">
        <f t="shared" si="406"/>
        <v>3460.0819794950899</v>
      </c>
      <c r="BE2492" t="str">
        <f t="shared" si="407"/>
        <v>8413_KZ_TP1_SEXE2</v>
      </c>
      <c r="BF2492">
        <v>2</v>
      </c>
      <c r="BG2492" t="s">
        <v>199</v>
      </c>
      <c r="BH2492" t="s">
        <v>223</v>
      </c>
      <c r="BI2492" t="s">
        <v>143</v>
      </c>
      <c r="BJ2492" s="61">
        <v>332.98488328963799</v>
      </c>
      <c r="BK2492" s="61">
        <f t="shared" si="408"/>
        <v>332.98488328963799</v>
      </c>
    </row>
    <row r="2493" spans="1:63" x14ac:dyDescent="0.35">
      <c r="A2493" t="str">
        <f t="shared" si="404"/>
        <v>8432_Hébergement médico-social et social et action sociale sans hébergement_1</v>
      </c>
      <c r="B2493" t="str">
        <f>INDEX(PDC!$F$1:$G$40,MATCH('RP2016'!C2493,PDC!F:F,0),MATCH(PDC!$G$1,PDC!$F$1:$G$1,0))</f>
        <v>Hébergement médico-social et social et action sociale sans hébergement</v>
      </c>
      <c r="C2493" t="s">
        <v>232</v>
      </c>
      <c r="D2493" t="s">
        <v>187</v>
      </c>
      <c r="E2493" t="s">
        <v>199</v>
      </c>
      <c r="F2493" s="58">
        <v>624.33909930292396</v>
      </c>
      <c r="G2493">
        <f t="shared" si="410"/>
        <v>624.33909930292396</v>
      </c>
      <c r="AC2493" t="str">
        <f t="shared" si="405"/>
        <v>8419_Policiers et militaires_1+2</v>
      </c>
      <c r="AD2493" t="str">
        <f>INDEX(PDC!$I$1:$L$33,MATCH('RP2016'!AF2493,PDC!I:I,0),MATCH(PDC!$K$1,PDC!$I$1:$L$1,0))</f>
        <v>Policiers et militaires</v>
      </c>
      <c r="AE2493" s="77" t="s">
        <v>238</v>
      </c>
      <c r="AF2493" t="s">
        <v>283</v>
      </c>
      <c r="AG2493" t="s">
        <v>155</v>
      </c>
      <c r="AH2493" s="58">
        <v>201.45443746532399</v>
      </c>
      <c r="AI2493">
        <f t="shared" si="406"/>
        <v>201.45443746532399</v>
      </c>
      <c r="BE2493" t="str">
        <f t="shared" si="407"/>
        <v>8413_KZ_TP2_SEXE2</v>
      </c>
      <c r="BF2493">
        <v>2</v>
      </c>
      <c r="BG2493" t="s">
        <v>200</v>
      </c>
      <c r="BH2493" t="s">
        <v>223</v>
      </c>
      <c r="BI2493" t="s">
        <v>143</v>
      </c>
      <c r="BJ2493" s="61">
        <v>111.63412546166499</v>
      </c>
      <c r="BK2493" s="61">
        <f t="shared" si="408"/>
        <v>111.63412546166499</v>
      </c>
    </row>
    <row r="2494" spans="1:63" x14ac:dyDescent="0.35">
      <c r="A2494" t="str">
        <f t="shared" si="404"/>
        <v>8432_Hébergement médico-social et social et action sociale sans hébergement_2</v>
      </c>
      <c r="B2494" t="str">
        <f>INDEX(PDC!$F$1:$G$40,MATCH('RP2016'!C2494,PDC!F:F,0),MATCH(PDC!$G$1,PDC!$F$1:$G$1,0))</f>
        <v>Hébergement médico-social et social et action sociale sans hébergement</v>
      </c>
      <c r="C2494" t="s">
        <v>232</v>
      </c>
      <c r="D2494" t="s">
        <v>187</v>
      </c>
      <c r="E2494" t="s">
        <v>200</v>
      </c>
      <c r="F2494" s="58">
        <v>3066.4856099601202</v>
      </c>
      <c r="G2494">
        <f t="shared" si="410"/>
        <v>3066.4856099601202</v>
      </c>
      <c r="AC2494" t="str">
        <f t="shared" si="405"/>
        <v>8419_Employés administratifs d'entreprise_1+2</v>
      </c>
      <c r="AD2494" t="str">
        <f>INDEX(PDC!$I$1:$L$33,MATCH('RP2016'!AF2494,PDC!I:I,0),MATCH(PDC!$K$1,PDC!$I$1:$L$1,0))</f>
        <v>Employés administratifs d'entreprise</v>
      </c>
      <c r="AE2494" s="77" t="s">
        <v>238</v>
      </c>
      <c r="AF2494" t="s">
        <v>284</v>
      </c>
      <c r="AG2494" t="s">
        <v>155</v>
      </c>
      <c r="AH2494" s="58">
        <v>2523.8017582132802</v>
      </c>
      <c r="AI2494">
        <f t="shared" si="406"/>
        <v>2523.8017582132802</v>
      </c>
      <c r="BE2494" t="str">
        <f t="shared" si="407"/>
        <v>8413_LZ_TP1_SEXE2</v>
      </c>
      <c r="BF2494">
        <v>2</v>
      </c>
      <c r="BG2494" t="s">
        <v>199</v>
      </c>
      <c r="BH2494" t="s">
        <v>224</v>
      </c>
      <c r="BI2494" t="s">
        <v>143</v>
      </c>
      <c r="BJ2494" s="61">
        <v>617.58027578514304</v>
      </c>
      <c r="BK2494" s="61">
        <f t="shared" si="408"/>
        <v>617.58027578514304</v>
      </c>
    </row>
    <row r="2495" spans="1:63" x14ac:dyDescent="0.35">
      <c r="A2495" t="str">
        <f t="shared" si="404"/>
        <v>8432_Arts, spectacles et activités récréatives_1</v>
      </c>
      <c r="B2495" t="str">
        <f>INDEX(PDC!$F$1:$G$40,MATCH('RP2016'!C2495,PDC!F:F,0),MATCH(PDC!$G$1,PDC!$F$1:$G$1,0))</f>
        <v>Arts, spectacles et activités récréatives</v>
      </c>
      <c r="C2495" t="s">
        <v>233</v>
      </c>
      <c r="D2495" t="s">
        <v>187</v>
      </c>
      <c r="E2495" t="s">
        <v>199</v>
      </c>
      <c r="F2495" s="58">
        <v>242.89714357461099</v>
      </c>
      <c r="G2495">
        <f t="shared" si="410"/>
        <v>242.89714357461099</v>
      </c>
      <c r="AC2495" t="str">
        <f t="shared" si="405"/>
        <v>8419_Employés de commerce_1+2</v>
      </c>
      <c r="AD2495" t="str">
        <f>INDEX(PDC!$I$1:$L$33,MATCH('RP2016'!AF2495,PDC!I:I,0),MATCH(PDC!$K$1,PDC!$I$1:$L$1,0))</f>
        <v>Employés de commerce</v>
      </c>
      <c r="AE2495" s="77" t="s">
        <v>238</v>
      </c>
      <c r="AF2495" t="s">
        <v>285</v>
      </c>
      <c r="AG2495" t="s">
        <v>155</v>
      </c>
      <c r="AH2495" s="58">
        <v>1834.45045050931</v>
      </c>
      <c r="AI2495">
        <f t="shared" si="406"/>
        <v>1834.45045050931</v>
      </c>
      <c r="BE2495" t="str">
        <f t="shared" si="407"/>
        <v>8413_LZ_TP2_SEXE2</v>
      </c>
      <c r="BF2495">
        <v>2</v>
      </c>
      <c r="BG2495" t="s">
        <v>200</v>
      </c>
      <c r="BH2495" t="s">
        <v>224</v>
      </c>
      <c r="BI2495" t="s">
        <v>143</v>
      </c>
      <c r="BJ2495" s="61">
        <v>131.16390484573799</v>
      </c>
      <c r="BK2495" s="61">
        <f t="shared" si="408"/>
        <v>131.16390484573799</v>
      </c>
    </row>
    <row r="2496" spans="1:63" x14ac:dyDescent="0.35">
      <c r="A2496" t="str">
        <f t="shared" si="404"/>
        <v>8432_Arts, spectacles et activités récréatives_2</v>
      </c>
      <c r="B2496" t="str">
        <f>INDEX(PDC!$F$1:$G$40,MATCH('RP2016'!C2496,PDC!F:F,0),MATCH(PDC!$G$1,PDC!$F$1:$G$1,0))</f>
        <v>Arts, spectacles et activités récréatives</v>
      </c>
      <c r="C2496" t="s">
        <v>233</v>
      </c>
      <c r="D2496" t="s">
        <v>187</v>
      </c>
      <c r="E2496" t="s">
        <v>200</v>
      </c>
      <c r="F2496" s="58">
        <v>143.41902904357599</v>
      </c>
      <c r="G2496">
        <f t="shared" si="410"/>
        <v>143.41902904357599</v>
      </c>
      <c r="AC2496" t="str">
        <f t="shared" si="405"/>
        <v>8419_Personnels des services directs aux particuliers_1+2</v>
      </c>
      <c r="AD2496" t="str">
        <f>INDEX(PDC!$I$1:$L$33,MATCH('RP2016'!AF2496,PDC!I:I,0),MATCH(PDC!$K$1,PDC!$I$1:$L$1,0))</f>
        <v>Personnels des services directs aux particuliers</v>
      </c>
      <c r="AE2496" s="77" t="s">
        <v>238</v>
      </c>
      <c r="AF2496" t="s">
        <v>286</v>
      </c>
      <c r="AG2496" t="s">
        <v>155</v>
      </c>
      <c r="AH2496" s="58">
        <v>2532.7606430658202</v>
      </c>
      <c r="AI2496">
        <f t="shared" si="406"/>
        <v>2532.7606430658202</v>
      </c>
      <c r="BE2496" t="str">
        <f t="shared" si="407"/>
        <v>8413_MN_TP1_SEXE2</v>
      </c>
      <c r="BF2496">
        <v>2</v>
      </c>
      <c r="BG2496" t="s">
        <v>199</v>
      </c>
      <c r="BH2496" t="s">
        <v>320</v>
      </c>
      <c r="BI2496" t="s">
        <v>143</v>
      </c>
      <c r="BJ2496" s="61">
        <v>1420.3866954269199</v>
      </c>
      <c r="BK2496" s="61">
        <f t="shared" si="408"/>
        <v>1420.3866954269199</v>
      </c>
    </row>
    <row r="2497" spans="1:63" x14ac:dyDescent="0.35">
      <c r="A2497" t="str">
        <f t="shared" si="404"/>
        <v>8432_Autres activités de services _1</v>
      </c>
      <c r="B2497" t="str">
        <f>INDEX(PDC!$F$1:$G$40,MATCH('RP2016'!C2497,PDC!F:F,0),MATCH(PDC!$G$1,PDC!$F$1:$G$1,0))</f>
        <v xml:space="preserve">Autres activités de services </v>
      </c>
      <c r="C2497" t="s">
        <v>234</v>
      </c>
      <c r="D2497" t="s">
        <v>187</v>
      </c>
      <c r="E2497" t="s">
        <v>199</v>
      </c>
      <c r="F2497" s="58">
        <v>322.10286364294899</v>
      </c>
      <c r="G2497">
        <f t="shared" si="410"/>
        <v>322.10286364294899</v>
      </c>
      <c r="AC2497" t="str">
        <f t="shared" si="405"/>
        <v>8419_Ouvriers qualifiés de type industriel_1+2</v>
      </c>
      <c r="AD2497" t="str">
        <f>INDEX(PDC!$I$1:$L$33,MATCH('RP2016'!AF2497,PDC!I:I,0),MATCH(PDC!$K$1,PDC!$I$1:$L$1,0))</f>
        <v>Ouvriers qualifiés de type industriel</v>
      </c>
      <c r="AE2497" s="77" t="s">
        <v>238</v>
      </c>
      <c r="AF2497" t="s">
        <v>287</v>
      </c>
      <c r="AG2497" t="s">
        <v>155</v>
      </c>
      <c r="AH2497" s="58">
        <v>1575.7596646781999</v>
      </c>
      <c r="AI2497">
        <f t="shared" si="406"/>
        <v>1575.7596646781999</v>
      </c>
      <c r="BE2497" t="str">
        <f t="shared" si="407"/>
        <v>8413_MN_TP2_SEXE2</v>
      </c>
      <c r="BF2497">
        <v>2</v>
      </c>
      <c r="BG2497" t="s">
        <v>200</v>
      </c>
      <c r="BH2497" t="s">
        <v>320</v>
      </c>
      <c r="BI2497" t="s">
        <v>143</v>
      </c>
      <c r="BJ2497" s="61">
        <v>648.39519555992604</v>
      </c>
      <c r="BK2497" s="61">
        <f t="shared" si="408"/>
        <v>648.39519555992604</v>
      </c>
    </row>
    <row r="2498" spans="1:63" x14ac:dyDescent="0.35">
      <c r="A2498" t="str">
        <f t="shared" si="404"/>
        <v>8432_Autres activités de services _2</v>
      </c>
      <c r="B2498" t="str">
        <f>INDEX(PDC!$F$1:$G$40,MATCH('RP2016'!C2498,PDC!F:F,0),MATCH(PDC!$G$1,PDC!$F$1:$G$1,0))</f>
        <v xml:space="preserve">Autres activités de services </v>
      </c>
      <c r="C2498" t="s">
        <v>234</v>
      </c>
      <c r="D2498" t="s">
        <v>187</v>
      </c>
      <c r="E2498" t="s">
        <v>200</v>
      </c>
      <c r="F2498" s="58">
        <v>733.69778769630204</v>
      </c>
      <c r="G2498">
        <f t="shared" si="410"/>
        <v>733.69778769630204</v>
      </c>
      <c r="AC2498" t="str">
        <f t="shared" si="405"/>
        <v>8419_Ouvriers qualifiés de type artisanal_1+2</v>
      </c>
      <c r="AD2498" t="str">
        <f>INDEX(PDC!$I$1:$L$33,MATCH('RP2016'!AF2498,PDC!I:I,0),MATCH(PDC!$K$1,PDC!$I$1:$L$1,0))</f>
        <v>Ouvriers qualifiés de type artisanal</v>
      </c>
      <c r="AE2498" s="77" t="s">
        <v>238</v>
      </c>
      <c r="AF2498" t="s">
        <v>107</v>
      </c>
      <c r="AG2498" t="s">
        <v>155</v>
      </c>
      <c r="AH2498" s="58">
        <v>2053.0478085534201</v>
      </c>
      <c r="AI2498">
        <f t="shared" si="406"/>
        <v>2053.0478085534201</v>
      </c>
      <c r="BE2498" t="str">
        <f t="shared" si="407"/>
        <v>8413_OQ_TP1_SEXE2</v>
      </c>
      <c r="BF2498">
        <v>2</v>
      </c>
      <c r="BG2498" t="s">
        <v>199</v>
      </c>
      <c r="BH2498" t="s">
        <v>321</v>
      </c>
      <c r="BI2498" t="s">
        <v>143</v>
      </c>
      <c r="BJ2498" s="61">
        <v>2451.1521995651501</v>
      </c>
      <c r="BK2498" s="61">
        <f t="shared" si="408"/>
        <v>2451.1521995651501</v>
      </c>
    </row>
    <row r="2499" spans="1:63" x14ac:dyDescent="0.35">
      <c r="A2499" t="str">
        <f t="shared" si="404"/>
        <v>8432_Activités des ménages en tant qu'employeurs ; activités indifférenciées des ménages en tant que producteurs de biens et services pour usage propre_1</v>
      </c>
      <c r="B2499" t="str">
        <f>INDEX(PDC!$F$1:$G$40,MATCH('RP2016'!C2499,PDC!F:F,0),MATCH(PDC!$G$1,PDC!$F$1:$G$1,0))</f>
        <v>Activités des ménages en tant qu'employeurs ; activités indifférenciées des ménages en tant que producteurs de biens et services pour usage propre</v>
      </c>
      <c r="C2499" t="s">
        <v>235</v>
      </c>
      <c r="D2499" t="s">
        <v>187</v>
      </c>
      <c r="E2499" t="s">
        <v>199</v>
      </c>
      <c r="F2499" s="58">
        <v>21.991924072987199</v>
      </c>
      <c r="G2499">
        <f t="shared" si="410"/>
        <v>21.991924072987199</v>
      </c>
      <c r="AC2499" t="str">
        <f t="shared" si="405"/>
        <v>8419_Chauffeurs_1+2</v>
      </c>
      <c r="AD2499" t="str">
        <f>INDEX(PDC!$I$1:$L$33,MATCH('RP2016'!AF2499,PDC!I:I,0),MATCH(PDC!$K$1,PDC!$I$1:$L$1,0))</f>
        <v>Chauffeurs</v>
      </c>
      <c r="AE2499" s="77" t="s">
        <v>238</v>
      </c>
      <c r="AF2499" t="s">
        <v>288</v>
      </c>
      <c r="AG2499" t="s">
        <v>155</v>
      </c>
      <c r="AH2499" s="58">
        <v>1171.9230970569899</v>
      </c>
      <c r="AI2499">
        <f t="shared" si="406"/>
        <v>1171.9230970569899</v>
      </c>
      <c r="BE2499" t="str">
        <f t="shared" si="407"/>
        <v>8413_OQ_TP2_SEXE2</v>
      </c>
      <c r="BF2499">
        <v>2</v>
      </c>
      <c r="BG2499" t="s">
        <v>200</v>
      </c>
      <c r="BH2499" t="s">
        <v>321</v>
      </c>
      <c r="BI2499" t="s">
        <v>143</v>
      </c>
      <c r="BJ2499" s="61">
        <v>1735.4555106329899</v>
      </c>
      <c r="BK2499" s="61">
        <f t="shared" si="408"/>
        <v>1735.4555106329899</v>
      </c>
    </row>
    <row r="2500" spans="1:63" x14ac:dyDescent="0.35">
      <c r="A2500" t="str">
        <f t="shared" ref="A2500:A2563" si="411">D2500&amp;"_"&amp;B2500&amp;"_"&amp;E2500</f>
        <v>8432_Activités des ménages en tant qu'employeurs ; activités indifférenciées des ménages en tant que producteurs de biens et services pour usage propre_2</v>
      </c>
      <c r="B2500" t="str">
        <f>INDEX(PDC!$F$1:$G$40,MATCH('RP2016'!C2500,PDC!F:F,0),MATCH(PDC!$G$1,PDC!$F$1:$G$1,0))</f>
        <v>Activités des ménages en tant qu'employeurs ; activités indifférenciées des ménages en tant que producteurs de biens et services pour usage propre</v>
      </c>
      <c r="C2500" t="s">
        <v>235</v>
      </c>
      <c r="D2500" t="s">
        <v>187</v>
      </c>
      <c r="E2500" t="s">
        <v>200</v>
      </c>
      <c r="F2500" s="58">
        <v>376.73111131170299</v>
      </c>
      <c r="G2500">
        <f t="shared" si="410"/>
        <v>376.73111131170299</v>
      </c>
      <c r="AC2500" t="str">
        <f t="shared" si="405"/>
        <v>8419_Ouvriers qualifiés de la manutention, du magasinage et du transport_1+2</v>
      </c>
      <c r="AD2500" t="str">
        <f>INDEX(PDC!$I$1:$L$33,MATCH('RP2016'!AF2500,PDC!I:I,0),MATCH(PDC!$K$1,PDC!$I$1:$L$1,0))</f>
        <v>Ouvriers qualifiés de la manutention, du magasinage et du transport</v>
      </c>
      <c r="AE2500" s="77" t="s">
        <v>238</v>
      </c>
      <c r="AF2500" t="s">
        <v>289</v>
      </c>
      <c r="AG2500" t="s">
        <v>155</v>
      </c>
      <c r="AH2500" s="58">
        <v>452.032276528127</v>
      </c>
      <c r="AI2500">
        <f t="shared" si="406"/>
        <v>452.032276528127</v>
      </c>
      <c r="BE2500" t="str">
        <f t="shared" si="407"/>
        <v>8413_RU_TP1_SEXE2</v>
      </c>
      <c r="BF2500">
        <v>2</v>
      </c>
      <c r="BG2500" t="s">
        <v>199</v>
      </c>
      <c r="BH2500" t="s">
        <v>322</v>
      </c>
      <c r="BI2500" t="s">
        <v>143</v>
      </c>
      <c r="BJ2500" s="61">
        <v>807.82205261288402</v>
      </c>
      <c r="BK2500" s="61">
        <f t="shared" si="408"/>
        <v>807.82205261288402</v>
      </c>
    </row>
    <row r="2501" spans="1:63" x14ac:dyDescent="0.35">
      <c r="A2501" t="str">
        <f t="shared" si="411"/>
        <v>8433_Agriculture, sylviculture et pêche_1</v>
      </c>
      <c r="B2501" t="str">
        <f>INDEX(PDC!$F$1:$G$40,MATCH('RP2016'!C2501,PDC!F:F,0),MATCH(PDC!$G$1,PDC!$F$1:$G$1,0))</f>
        <v>Agriculture, sylviculture et pêche</v>
      </c>
      <c r="C2501" t="s">
        <v>198</v>
      </c>
      <c r="D2501" t="s">
        <v>189</v>
      </c>
      <c r="E2501" t="s">
        <v>199</v>
      </c>
      <c r="F2501" s="58">
        <v>677.05744933951496</v>
      </c>
      <c r="G2501">
        <f t="shared" si="410"/>
        <v>677.05744933951496</v>
      </c>
      <c r="AC2501" t="str">
        <f t="shared" ref="AC2501:AC2564" si="412">AG2501&amp;"_"&amp;AD2501&amp;"_"&amp;AE2501</f>
        <v>8419_Ouvriers non qualifiés de type industriel_1+2</v>
      </c>
      <c r="AD2501" t="str">
        <f>INDEX(PDC!$I$1:$L$33,MATCH('RP2016'!AF2501,PDC!I:I,0),MATCH(PDC!$K$1,PDC!$I$1:$L$1,0))</f>
        <v>Ouvriers non qualifiés de type industriel</v>
      </c>
      <c r="AE2501" s="77" t="s">
        <v>238</v>
      </c>
      <c r="AF2501" t="s">
        <v>290</v>
      </c>
      <c r="AG2501" t="s">
        <v>155</v>
      </c>
      <c r="AH2501" s="58">
        <v>2011.7694287945701</v>
      </c>
      <c r="AI2501">
        <f t="shared" ref="AI2501:AI2564" si="413">IF(AH2501&lt;5,"(s)",AH2501)</f>
        <v>2011.7694287945701</v>
      </c>
      <c r="BE2501" t="str">
        <f t="shared" ref="BE2501:BE2564" si="414">BI2501&amp;"_"&amp;BH2501&amp;"_TP"&amp;BG2501&amp;"_SEXE"&amp;BF2501</f>
        <v>8413_RU_TP2_SEXE2</v>
      </c>
      <c r="BF2501">
        <v>2</v>
      </c>
      <c r="BG2501" t="s">
        <v>200</v>
      </c>
      <c r="BH2501" t="s">
        <v>322</v>
      </c>
      <c r="BI2501" t="s">
        <v>143</v>
      </c>
      <c r="BJ2501" s="61">
        <v>400.54576651065997</v>
      </c>
      <c r="BK2501" s="61">
        <f t="shared" ref="BK2501:BK2564" si="415">IF(BJ2501&lt;5,"(s)",BJ2501)</f>
        <v>400.54576651065997</v>
      </c>
    </row>
    <row r="2502" spans="1:63" x14ac:dyDescent="0.35">
      <c r="A2502" t="str">
        <f t="shared" si="411"/>
        <v>8433_Agriculture, sylviculture et pêche_2</v>
      </c>
      <c r="B2502" t="str">
        <f>INDEX(PDC!$F$1:$G$40,MATCH('RP2016'!C2502,PDC!F:F,0),MATCH(PDC!$G$1,PDC!$F$1:$G$1,0))</f>
        <v>Agriculture, sylviculture et pêche</v>
      </c>
      <c r="C2502" t="s">
        <v>198</v>
      </c>
      <c r="D2502" t="s">
        <v>189</v>
      </c>
      <c r="E2502" t="s">
        <v>200</v>
      </c>
      <c r="F2502" s="58">
        <v>379.467842662301</v>
      </c>
      <c r="G2502">
        <f t="shared" si="410"/>
        <v>379.467842662301</v>
      </c>
      <c r="AC2502" t="str">
        <f t="shared" si="412"/>
        <v>8419_Ouvriers non qualifiés de type artisanal_1+2</v>
      </c>
      <c r="AD2502" t="str">
        <f>INDEX(PDC!$I$1:$L$33,MATCH('RP2016'!AF2502,PDC!I:I,0),MATCH(PDC!$K$1,PDC!$I$1:$L$1,0))</f>
        <v>Ouvriers non qualifiés de type artisanal</v>
      </c>
      <c r="AE2502" s="77" t="s">
        <v>238</v>
      </c>
      <c r="AF2502" t="s">
        <v>291</v>
      </c>
      <c r="AG2502" t="s">
        <v>155</v>
      </c>
      <c r="AH2502" s="58">
        <v>1642.97412333338</v>
      </c>
      <c r="AI2502">
        <f t="shared" si="413"/>
        <v>1642.97412333338</v>
      </c>
      <c r="BE2502" t="str">
        <f t="shared" si="414"/>
        <v>8414_AZ_TP1_SEXE2</v>
      </c>
      <c r="BF2502">
        <v>2</v>
      </c>
      <c r="BG2502" t="s">
        <v>199</v>
      </c>
      <c r="BH2502" t="s">
        <v>198</v>
      </c>
      <c r="BI2502" t="s">
        <v>145</v>
      </c>
      <c r="BJ2502" s="61">
        <v>24.930461117508202</v>
      </c>
      <c r="BK2502" s="61">
        <f t="shared" si="415"/>
        <v>24.930461117508202</v>
      </c>
    </row>
    <row r="2503" spans="1:63" x14ac:dyDescent="0.35">
      <c r="A2503" t="str">
        <f t="shared" si="411"/>
        <v>8433_Industries extractives _1</v>
      </c>
      <c r="B2503" t="str">
        <f>INDEX(PDC!$F$1:$G$40,MATCH('RP2016'!C2503,PDC!F:F,0),MATCH(PDC!$G$1,PDC!$F$1:$G$1,0))</f>
        <v xml:space="preserve">Industries extractives </v>
      </c>
      <c r="C2503" t="s">
        <v>201</v>
      </c>
      <c r="D2503" t="s">
        <v>189</v>
      </c>
      <c r="E2503" t="s">
        <v>199</v>
      </c>
      <c r="F2503" s="58">
        <v>44.141695098117303</v>
      </c>
      <c r="G2503">
        <f t="shared" si="410"/>
        <v>44.141695098117303</v>
      </c>
      <c r="AC2503" t="str">
        <f t="shared" si="412"/>
        <v>8419_Ouvriers agricoles_1+2</v>
      </c>
      <c r="AD2503" t="str">
        <f>INDEX(PDC!$I$1:$L$33,MATCH('RP2016'!AF2503,PDC!I:I,0),MATCH(PDC!$K$1,PDC!$I$1:$L$1,0))</f>
        <v>Ouvriers agricoles</v>
      </c>
      <c r="AE2503" s="77" t="s">
        <v>238</v>
      </c>
      <c r="AF2503" t="s">
        <v>109</v>
      </c>
      <c r="AG2503" t="s">
        <v>155</v>
      </c>
      <c r="AH2503" s="58">
        <v>415.22092658822402</v>
      </c>
      <c r="AI2503">
        <f t="shared" si="413"/>
        <v>415.22092658822402</v>
      </c>
      <c r="BE2503" t="str">
        <f t="shared" si="414"/>
        <v>8414_C1_TP1_SEXE2</v>
      </c>
      <c r="BF2503">
        <v>2</v>
      </c>
      <c r="BG2503" t="s">
        <v>199</v>
      </c>
      <c r="BH2503" t="s">
        <v>314</v>
      </c>
      <c r="BI2503" t="s">
        <v>145</v>
      </c>
      <c r="BJ2503" s="61">
        <v>173.821688525197</v>
      </c>
      <c r="BK2503" s="61">
        <f t="shared" si="415"/>
        <v>173.821688525197</v>
      </c>
    </row>
    <row r="2504" spans="1:63" x14ac:dyDescent="0.35">
      <c r="A2504" t="str">
        <f t="shared" si="411"/>
        <v>8433_Industries extractives _2</v>
      </c>
      <c r="B2504" t="str">
        <f>INDEX(PDC!$F$1:$G$40,MATCH('RP2016'!C2504,PDC!F:F,0),MATCH(PDC!$G$1,PDC!$F$1:$G$1,0))</f>
        <v xml:space="preserve">Industries extractives </v>
      </c>
      <c r="C2504" t="s">
        <v>201</v>
      </c>
      <c r="D2504" t="s">
        <v>189</v>
      </c>
      <c r="E2504" t="s">
        <v>200</v>
      </c>
      <c r="F2504" s="58">
        <v>20.105291629203801</v>
      </c>
      <c r="G2504">
        <f t="shared" si="410"/>
        <v>20.105291629203801</v>
      </c>
      <c r="AC2504" t="str">
        <f t="shared" si="412"/>
        <v>8420_Professions libérales*_1+2</v>
      </c>
      <c r="AD2504" t="str">
        <f>INDEX(PDC!$I$1:$L$33,MATCH('RP2016'!AF2504,PDC!I:I,0),MATCH(PDC!$K$1,PDC!$I$1:$L$1,0))</f>
        <v>Professions libérales*</v>
      </c>
      <c r="AE2504" s="77" t="s">
        <v>238</v>
      </c>
      <c r="AF2504" t="s">
        <v>273</v>
      </c>
      <c r="AG2504" t="s">
        <v>157</v>
      </c>
      <c r="AH2504" s="58">
        <v>30.894720802415002</v>
      </c>
      <c r="AI2504">
        <f t="shared" si="413"/>
        <v>30.894720802415002</v>
      </c>
      <c r="BE2504" t="str">
        <f t="shared" si="414"/>
        <v>8414_C1_TP2_SEXE2</v>
      </c>
      <c r="BF2504">
        <v>2</v>
      </c>
      <c r="BG2504" t="s">
        <v>200</v>
      </c>
      <c r="BH2504" t="s">
        <v>314</v>
      </c>
      <c r="BI2504" t="s">
        <v>145</v>
      </c>
      <c r="BJ2504" s="61">
        <v>32.1830246347646</v>
      </c>
      <c r="BK2504" s="61">
        <f t="shared" si="415"/>
        <v>32.1830246347646</v>
      </c>
    </row>
    <row r="2505" spans="1:63" x14ac:dyDescent="0.35">
      <c r="A2505" t="str">
        <f t="shared" si="411"/>
        <v>8433_Fabrication de denrées alimentaires, de boissons et de produits à base de tabac_1</v>
      </c>
      <c r="B2505" t="str">
        <f>INDEX(PDC!$F$1:$G$40,MATCH('RP2016'!C2505,PDC!F:F,0),MATCH(PDC!$G$1,PDC!$F$1:$G$1,0))</f>
        <v>Fabrication de denrées alimentaires, de boissons et de produits à base de tabac</v>
      </c>
      <c r="C2505" t="s">
        <v>202</v>
      </c>
      <c r="D2505" t="s">
        <v>189</v>
      </c>
      <c r="E2505" t="s">
        <v>199</v>
      </c>
      <c r="F2505" s="58">
        <v>1341.11811162704</v>
      </c>
      <c r="G2505">
        <f t="shared" si="410"/>
        <v>1341.11811162704</v>
      </c>
      <c r="AC2505" t="str">
        <f t="shared" si="412"/>
        <v>8420_Cadres de la fonction publique_1+2</v>
      </c>
      <c r="AD2505" t="str">
        <f>INDEX(PDC!$I$1:$L$33,MATCH('RP2016'!AF2505,PDC!I:I,0),MATCH(PDC!$K$1,PDC!$I$1:$L$1,0))</f>
        <v>Cadres de la fonction publique</v>
      </c>
      <c r="AE2505" s="77" t="s">
        <v>238</v>
      </c>
      <c r="AF2505" t="s">
        <v>274</v>
      </c>
      <c r="AG2505" t="s">
        <v>157</v>
      </c>
      <c r="AH2505" s="58">
        <v>48.483931804251299</v>
      </c>
      <c r="AI2505">
        <f t="shared" si="413"/>
        <v>48.483931804251299</v>
      </c>
      <c r="BE2505" t="str">
        <f t="shared" si="414"/>
        <v>8414_C3_TP1_SEXE2</v>
      </c>
      <c r="BF2505">
        <v>2</v>
      </c>
      <c r="BG2505" t="s">
        <v>199</v>
      </c>
      <c r="BH2505" t="s">
        <v>315</v>
      </c>
      <c r="BI2505" t="s">
        <v>145</v>
      </c>
      <c r="BJ2505" s="61">
        <v>538.92640404688495</v>
      </c>
      <c r="BK2505" s="61">
        <f t="shared" si="415"/>
        <v>538.92640404688495</v>
      </c>
    </row>
    <row r="2506" spans="1:63" x14ac:dyDescent="0.35">
      <c r="A2506" t="str">
        <f t="shared" si="411"/>
        <v>8433_Fabrication de denrées alimentaires, de boissons et de produits à base de tabac_2</v>
      </c>
      <c r="B2506" t="str">
        <f>INDEX(PDC!$F$1:$G$40,MATCH('RP2016'!C2506,PDC!F:F,0),MATCH(PDC!$G$1,PDC!$F$1:$G$1,0))</f>
        <v>Fabrication de denrées alimentaires, de boissons et de produits à base de tabac</v>
      </c>
      <c r="C2506" t="s">
        <v>202</v>
      </c>
      <c r="D2506" t="s">
        <v>189</v>
      </c>
      <c r="E2506" t="s">
        <v>200</v>
      </c>
      <c r="F2506" s="58">
        <v>1174.58263428485</v>
      </c>
      <c r="G2506">
        <f t="shared" si="410"/>
        <v>1174.58263428485</v>
      </c>
      <c r="AC2506" t="str">
        <f t="shared" si="412"/>
        <v>8420_Professeurs, professions scientifiques_1+2</v>
      </c>
      <c r="AD2506" t="str">
        <f>INDEX(PDC!$I$1:$L$33,MATCH('RP2016'!AF2506,PDC!I:I,0),MATCH(PDC!$K$1,PDC!$I$1:$L$1,0))</f>
        <v>Professeurs, professions scientifiques</v>
      </c>
      <c r="AE2506" s="77" t="s">
        <v>238</v>
      </c>
      <c r="AF2506" t="s">
        <v>275</v>
      </c>
      <c r="AG2506" t="s">
        <v>157</v>
      </c>
      <c r="AH2506" s="58">
        <v>118.64102026790999</v>
      </c>
      <c r="AI2506">
        <f t="shared" si="413"/>
        <v>118.64102026790999</v>
      </c>
      <c r="BE2506" t="str">
        <f t="shared" si="414"/>
        <v>8414_C3_TP2_SEXE2</v>
      </c>
      <c r="BF2506">
        <v>2</v>
      </c>
      <c r="BG2506" t="s">
        <v>200</v>
      </c>
      <c r="BH2506" t="s">
        <v>315</v>
      </c>
      <c r="BI2506" t="s">
        <v>145</v>
      </c>
      <c r="BJ2506" s="61">
        <v>77.5412219265978</v>
      </c>
      <c r="BK2506" s="61">
        <f t="shared" si="415"/>
        <v>77.5412219265978</v>
      </c>
    </row>
    <row r="2507" spans="1:63" x14ac:dyDescent="0.35">
      <c r="A2507" t="str">
        <f t="shared" si="411"/>
        <v>8433_Fabrication de textiles, industries de l'habillement, industrie du cuir et de la chaussure_1</v>
      </c>
      <c r="B2507" t="str">
        <f>INDEX(PDC!$F$1:$G$40,MATCH('RP2016'!C2507,PDC!F:F,0),MATCH(PDC!$G$1,PDC!$F$1:$G$1,0))</f>
        <v>Fabrication de textiles, industries de l'habillement, industrie du cuir et de la chaussure</v>
      </c>
      <c r="C2507" t="s">
        <v>203</v>
      </c>
      <c r="D2507" t="s">
        <v>189</v>
      </c>
      <c r="E2507" t="s">
        <v>199</v>
      </c>
      <c r="F2507" s="58">
        <v>411.18674008963802</v>
      </c>
      <c r="G2507">
        <f t="shared" si="410"/>
        <v>411.18674008963802</v>
      </c>
      <c r="AC2507" t="str">
        <f t="shared" si="412"/>
        <v>8420_Professions de l'information, des arts et des spectacles_1+2</v>
      </c>
      <c r="AD2507" t="str">
        <f>INDEX(PDC!$I$1:$L$33,MATCH('RP2016'!AF2507,PDC!I:I,0),MATCH(PDC!$K$1,PDC!$I$1:$L$1,0))</f>
        <v>Professions de l'information, des arts et des spectacles</v>
      </c>
      <c r="AE2507" s="77" t="s">
        <v>238</v>
      </c>
      <c r="AF2507" t="s">
        <v>276</v>
      </c>
      <c r="AG2507" t="s">
        <v>157</v>
      </c>
      <c r="AH2507" s="58">
        <v>87.448985534085907</v>
      </c>
      <c r="AI2507">
        <f t="shared" si="413"/>
        <v>87.448985534085907</v>
      </c>
      <c r="BE2507" t="str">
        <f t="shared" si="414"/>
        <v>8414_C4_TP1_SEXE2</v>
      </c>
      <c r="BF2507">
        <v>2</v>
      </c>
      <c r="BG2507" t="s">
        <v>199</v>
      </c>
      <c r="BH2507" t="s">
        <v>316</v>
      </c>
      <c r="BI2507" t="s">
        <v>145</v>
      </c>
      <c r="BJ2507" s="61">
        <v>175.705490460492</v>
      </c>
      <c r="BK2507" s="61">
        <f t="shared" si="415"/>
        <v>175.705490460492</v>
      </c>
    </row>
    <row r="2508" spans="1:63" x14ac:dyDescent="0.35">
      <c r="A2508" t="str">
        <f t="shared" si="411"/>
        <v>8433_Fabrication de textiles, industries de l'habillement, industrie du cuir et de la chaussure_2</v>
      </c>
      <c r="B2508" t="str">
        <f>INDEX(PDC!$F$1:$G$40,MATCH('RP2016'!C2508,PDC!F:F,0),MATCH(PDC!$G$1,PDC!$F$1:$G$1,0))</f>
        <v>Fabrication de textiles, industries de l'habillement, industrie du cuir et de la chaussure</v>
      </c>
      <c r="C2508" t="s">
        <v>203</v>
      </c>
      <c r="D2508" t="s">
        <v>189</v>
      </c>
      <c r="E2508" t="s">
        <v>200</v>
      </c>
      <c r="F2508" s="58">
        <v>751.17329554453704</v>
      </c>
      <c r="G2508">
        <f t="shared" si="410"/>
        <v>751.17329554453704</v>
      </c>
      <c r="AC2508" t="str">
        <f t="shared" si="412"/>
        <v>8420_Cadres administratifs et commerciaux d'entreprise_1+2</v>
      </c>
      <c r="AD2508" t="str">
        <f>INDEX(PDC!$I$1:$L$33,MATCH('RP2016'!AF2508,PDC!I:I,0),MATCH(PDC!$K$1,PDC!$I$1:$L$1,0))</f>
        <v>Cadres administratifs et commerciaux d'entreprise</v>
      </c>
      <c r="AE2508" s="77" t="s">
        <v>238</v>
      </c>
      <c r="AF2508" t="s">
        <v>277</v>
      </c>
      <c r="AG2508" t="s">
        <v>157</v>
      </c>
      <c r="AH2508" s="58">
        <v>494.20510786873098</v>
      </c>
      <c r="AI2508">
        <f t="shared" si="413"/>
        <v>494.20510786873098</v>
      </c>
      <c r="BE2508" t="str">
        <f t="shared" si="414"/>
        <v>8414_C4_TP2_SEXE2</v>
      </c>
      <c r="BF2508">
        <v>2</v>
      </c>
      <c r="BG2508" t="s">
        <v>200</v>
      </c>
      <c r="BH2508" t="s">
        <v>316</v>
      </c>
      <c r="BI2508" t="s">
        <v>145</v>
      </c>
      <c r="BJ2508" s="61">
        <v>13.6047675188613</v>
      </c>
      <c r="BK2508" s="61">
        <f t="shared" si="415"/>
        <v>13.6047675188613</v>
      </c>
    </row>
    <row r="2509" spans="1:63" x14ac:dyDescent="0.35">
      <c r="A2509" t="str">
        <f t="shared" si="411"/>
        <v>8433_Travail du bois, industries du papier et imprimerie _1</v>
      </c>
      <c r="B2509" t="str">
        <f>INDEX(PDC!$F$1:$G$40,MATCH('RP2016'!C2509,PDC!F:F,0),MATCH(PDC!$G$1,PDC!$F$1:$G$1,0))</f>
        <v xml:space="preserve">Travail du bois, industries du papier et imprimerie </v>
      </c>
      <c r="C2509" t="s">
        <v>204</v>
      </c>
      <c r="D2509" t="s">
        <v>189</v>
      </c>
      <c r="E2509" t="s">
        <v>199</v>
      </c>
      <c r="F2509" s="58">
        <v>965.56454973541202</v>
      </c>
      <c r="G2509">
        <f t="shared" si="410"/>
        <v>965.56454973541202</v>
      </c>
      <c r="AC2509" t="str">
        <f t="shared" si="412"/>
        <v>8420_Ingénieurs et cadres techniques d'entreprise_1+2</v>
      </c>
      <c r="AD2509" t="str">
        <f>INDEX(PDC!$I$1:$L$33,MATCH('RP2016'!AF2509,PDC!I:I,0),MATCH(PDC!$K$1,PDC!$I$1:$L$1,0))</f>
        <v>Ingénieurs et cadres techniques d'entreprise</v>
      </c>
      <c r="AE2509" s="77" t="s">
        <v>238</v>
      </c>
      <c r="AF2509" t="s">
        <v>101</v>
      </c>
      <c r="AG2509" t="s">
        <v>157</v>
      </c>
      <c r="AH2509" s="58">
        <v>527.95847009870897</v>
      </c>
      <c r="AI2509">
        <f t="shared" si="413"/>
        <v>527.95847009870897</v>
      </c>
      <c r="BE2509" t="str">
        <f t="shared" si="414"/>
        <v>8414_C5_TP1_SEXE2</v>
      </c>
      <c r="BF2509">
        <v>2</v>
      </c>
      <c r="BG2509" t="s">
        <v>199</v>
      </c>
      <c r="BH2509" t="s">
        <v>317</v>
      </c>
      <c r="BI2509" t="s">
        <v>145</v>
      </c>
      <c r="BJ2509" s="61">
        <v>2416.9309874915498</v>
      </c>
      <c r="BK2509" s="61">
        <f t="shared" si="415"/>
        <v>2416.9309874915498</v>
      </c>
    </row>
    <row r="2510" spans="1:63" x14ac:dyDescent="0.35">
      <c r="A2510" t="str">
        <f t="shared" si="411"/>
        <v>8433_Travail du bois, industries du papier et imprimerie _2</v>
      </c>
      <c r="B2510" t="str">
        <f>INDEX(PDC!$F$1:$G$40,MATCH('RP2016'!C2510,PDC!F:F,0),MATCH(PDC!$G$1,PDC!$F$1:$G$1,0))</f>
        <v xml:space="preserve">Travail du bois, industries du papier et imprimerie </v>
      </c>
      <c r="C2510" t="s">
        <v>204</v>
      </c>
      <c r="D2510" t="s">
        <v>189</v>
      </c>
      <c r="E2510" t="s">
        <v>200</v>
      </c>
      <c r="F2510" s="58">
        <v>320.77165405933499</v>
      </c>
      <c r="G2510">
        <f t="shared" si="410"/>
        <v>320.77165405933499</v>
      </c>
      <c r="AC2510" t="str">
        <f t="shared" si="412"/>
        <v>8420_Professeurs des écoles, instituteurs et assimilés_1+2</v>
      </c>
      <c r="AD2510" t="str">
        <f>INDEX(PDC!$I$1:$L$33,MATCH('RP2016'!AF2510,PDC!I:I,0),MATCH(PDC!$K$1,PDC!$I$1:$L$1,0))</f>
        <v>Professeurs des écoles, instituteurs et assimilés</v>
      </c>
      <c r="AE2510" s="77" t="s">
        <v>238</v>
      </c>
      <c r="AF2510" t="s">
        <v>103</v>
      </c>
      <c r="AG2510" t="s">
        <v>157</v>
      </c>
      <c r="AH2510" s="58">
        <v>431.25488586509698</v>
      </c>
      <c r="AI2510">
        <f t="shared" si="413"/>
        <v>431.25488586509698</v>
      </c>
      <c r="BE2510" t="str">
        <f t="shared" si="414"/>
        <v>8414_C5_TP2_SEXE2</v>
      </c>
      <c r="BF2510">
        <v>2</v>
      </c>
      <c r="BG2510" t="s">
        <v>200</v>
      </c>
      <c r="BH2510" t="s">
        <v>317</v>
      </c>
      <c r="BI2510" t="s">
        <v>145</v>
      </c>
      <c r="BJ2510" s="61">
        <v>283.39944187820703</v>
      </c>
      <c r="BK2510" s="61">
        <f t="shared" si="415"/>
        <v>283.39944187820703</v>
      </c>
    </row>
    <row r="2511" spans="1:63" x14ac:dyDescent="0.35">
      <c r="A2511" t="str">
        <f t="shared" si="411"/>
        <v>8433_Cokéfaction et raffinage_1</v>
      </c>
      <c r="B2511" t="str">
        <f>INDEX(PDC!$F$1:$G$40,MATCH('RP2016'!C2511,PDC!F:F,0),MATCH(PDC!$G$1,PDC!$F$1:$G$1,0))</f>
        <v>Cokéfaction et raffinage</v>
      </c>
      <c r="C2511" t="s">
        <v>236</v>
      </c>
      <c r="D2511" t="s">
        <v>189</v>
      </c>
      <c r="E2511" t="s">
        <v>199</v>
      </c>
      <c r="F2511" s="58">
        <v>10.137535668997501</v>
      </c>
      <c r="G2511" t="s">
        <v>242</v>
      </c>
      <c r="AC2511" t="str">
        <f t="shared" si="412"/>
        <v>8420_Professions intermédiaires de la santé et du travail social_1+2</v>
      </c>
      <c r="AD2511" t="str">
        <f>INDEX(PDC!$I$1:$L$33,MATCH('RP2016'!AF2511,PDC!I:I,0),MATCH(PDC!$K$1,PDC!$I$1:$L$1,0))</f>
        <v>Professions intermédiaires de la santé et du travail social</v>
      </c>
      <c r="AE2511" s="77" t="s">
        <v>238</v>
      </c>
      <c r="AF2511" t="s">
        <v>105</v>
      </c>
      <c r="AG2511" t="s">
        <v>157</v>
      </c>
      <c r="AH2511" s="58">
        <v>782.81101513452597</v>
      </c>
      <c r="AI2511">
        <f t="shared" si="413"/>
        <v>782.81101513452597</v>
      </c>
      <c r="BE2511" t="str">
        <f t="shared" si="414"/>
        <v>8414_DE_TP1_SEXE2</v>
      </c>
      <c r="BF2511">
        <v>2</v>
      </c>
      <c r="BG2511" t="s">
        <v>199</v>
      </c>
      <c r="BH2511" t="s">
        <v>318</v>
      </c>
      <c r="BI2511" t="s">
        <v>145</v>
      </c>
      <c r="BJ2511" s="61">
        <v>21.603762387267199</v>
      </c>
      <c r="BK2511" s="61">
        <f t="shared" si="415"/>
        <v>21.603762387267199</v>
      </c>
    </row>
    <row r="2512" spans="1:63" x14ac:dyDescent="0.35">
      <c r="A2512" t="str">
        <f t="shared" si="411"/>
        <v>8433_Cokéfaction et raffinage_2</v>
      </c>
      <c r="B2512" t="str">
        <f>INDEX(PDC!$F$1:$G$40,MATCH('RP2016'!C2512,PDC!F:F,0),MATCH(PDC!$G$1,PDC!$F$1:$G$1,0))</f>
        <v>Cokéfaction et raffinage</v>
      </c>
      <c r="C2512" t="s">
        <v>236</v>
      </c>
      <c r="D2512" t="s">
        <v>189</v>
      </c>
      <c r="E2512" t="s">
        <v>200</v>
      </c>
      <c r="F2512" s="58">
        <v>3.19033056477915</v>
      </c>
      <c r="G2512" s="58" t="s">
        <v>242</v>
      </c>
      <c r="H2512" s="58"/>
      <c r="I2512" s="58"/>
      <c r="J2512" s="58"/>
      <c r="AC2512" t="str">
        <f t="shared" si="412"/>
        <v>8420_Clergé, religieux_1+2</v>
      </c>
      <c r="AD2512" t="str">
        <f>INDEX(PDC!$I$1:$L$33,MATCH('RP2016'!AF2512,PDC!I:I,0),MATCH(PDC!$K$1,PDC!$I$1:$L$1,0))</f>
        <v>Clergé, religieux</v>
      </c>
      <c r="AE2512" s="77" t="s">
        <v>238</v>
      </c>
      <c r="AF2512" t="s">
        <v>292</v>
      </c>
      <c r="AG2512" t="s">
        <v>157</v>
      </c>
      <c r="AH2512" s="58">
        <v>14.9900973201922</v>
      </c>
      <c r="AI2512">
        <f t="shared" si="413"/>
        <v>14.9900973201922</v>
      </c>
      <c r="BE2512" t="str">
        <f t="shared" si="414"/>
        <v>8414_DE_TP2_SEXE2</v>
      </c>
      <c r="BF2512">
        <v>2</v>
      </c>
      <c r="BG2512" t="s">
        <v>200</v>
      </c>
      <c r="BH2512" t="s">
        <v>318</v>
      </c>
      <c r="BI2512" t="s">
        <v>145</v>
      </c>
      <c r="BJ2512" s="61">
        <v>6.0872877884797303</v>
      </c>
      <c r="BK2512" s="61">
        <f t="shared" si="415"/>
        <v>6.0872877884797303</v>
      </c>
    </row>
    <row r="2513" spans="1:63" x14ac:dyDescent="0.35">
      <c r="A2513" t="str">
        <f t="shared" si="411"/>
        <v>8433_Industrie chimique_1</v>
      </c>
      <c r="B2513" t="str">
        <f>INDEX(PDC!$F$1:$G$40,MATCH('RP2016'!C2513,PDC!F:F,0),MATCH(PDC!$G$1,PDC!$F$1:$G$1,0))</f>
        <v>Industrie chimique</v>
      </c>
      <c r="C2513" t="s">
        <v>205</v>
      </c>
      <c r="D2513" t="s">
        <v>189</v>
      </c>
      <c r="E2513" t="s">
        <v>199</v>
      </c>
      <c r="F2513" s="58">
        <v>1010.86914778022</v>
      </c>
      <c r="G2513">
        <f t="shared" ref="G2513:G2544" si="416">F2513</f>
        <v>1010.86914778022</v>
      </c>
      <c r="AC2513" t="str">
        <f t="shared" si="412"/>
        <v>8420_Professions intermédiaires administratives de la Fonction Publique_1+2</v>
      </c>
      <c r="AD2513" t="str">
        <f>INDEX(PDC!$I$1:$L$33,MATCH('RP2016'!AF2513,PDC!I:I,0),MATCH(PDC!$K$1,PDC!$I$1:$L$1,0))</f>
        <v>Professions intermédiaires administratives de la Fonction Publique</v>
      </c>
      <c r="AE2513" s="77" t="s">
        <v>238</v>
      </c>
      <c r="AF2513" t="s">
        <v>278</v>
      </c>
      <c r="AG2513" t="s">
        <v>157</v>
      </c>
      <c r="AH2513" s="58">
        <v>89.659074150718695</v>
      </c>
      <c r="AI2513">
        <f t="shared" si="413"/>
        <v>89.659074150718695</v>
      </c>
      <c r="BE2513" t="str">
        <f t="shared" si="414"/>
        <v>8414_FZ_TP1_SEXE2</v>
      </c>
      <c r="BF2513">
        <v>2</v>
      </c>
      <c r="BG2513" t="s">
        <v>199</v>
      </c>
      <c r="BH2513" t="s">
        <v>216</v>
      </c>
      <c r="BI2513" t="s">
        <v>145</v>
      </c>
      <c r="BJ2513" s="61">
        <v>145.536536980812</v>
      </c>
      <c r="BK2513" s="61">
        <f t="shared" si="415"/>
        <v>145.536536980812</v>
      </c>
    </row>
    <row r="2514" spans="1:63" x14ac:dyDescent="0.35">
      <c r="A2514" t="str">
        <f t="shared" si="411"/>
        <v>8433_Industrie chimique_2</v>
      </c>
      <c r="B2514" t="str">
        <f>INDEX(PDC!$F$1:$G$40,MATCH('RP2016'!C2514,PDC!F:F,0),MATCH(PDC!$G$1,PDC!$F$1:$G$1,0))</f>
        <v>Industrie chimique</v>
      </c>
      <c r="C2514" t="s">
        <v>205</v>
      </c>
      <c r="D2514" t="s">
        <v>189</v>
      </c>
      <c r="E2514" t="s">
        <v>200</v>
      </c>
      <c r="F2514" s="58">
        <v>154.57251496681701</v>
      </c>
      <c r="G2514">
        <f t="shared" si="416"/>
        <v>154.57251496681701</v>
      </c>
      <c r="AC2514" t="str">
        <f t="shared" si="412"/>
        <v>8420_Professions intermédiaires administratives et commerciales des entreprises_1+2</v>
      </c>
      <c r="AD2514" t="str">
        <f>INDEX(PDC!$I$1:$L$33,MATCH('RP2016'!AF2514,PDC!I:I,0),MATCH(PDC!$K$1,PDC!$I$1:$L$1,0))</f>
        <v>Professions intermédiaires administratives et commerciales des entreprises</v>
      </c>
      <c r="AE2514" s="77" t="s">
        <v>238</v>
      </c>
      <c r="AF2514" t="s">
        <v>279</v>
      </c>
      <c r="AG2514" t="s">
        <v>157</v>
      </c>
      <c r="AH2514" s="58">
        <v>1285.58461193726</v>
      </c>
      <c r="AI2514">
        <f t="shared" si="413"/>
        <v>1285.58461193726</v>
      </c>
      <c r="BE2514" t="str">
        <f t="shared" si="414"/>
        <v>8414_FZ_TP2_SEXE2</v>
      </c>
      <c r="BF2514">
        <v>2</v>
      </c>
      <c r="BG2514" t="s">
        <v>200</v>
      </c>
      <c r="BH2514" t="s">
        <v>216</v>
      </c>
      <c r="BI2514" t="s">
        <v>145</v>
      </c>
      <c r="BJ2514" s="61">
        <v>85.1846547891748</v>
      </c>
      <c r="BK2514" s="61">
        <f t="shared" si="415"/>
        <v>85.1846547891748</v>
      </c>
    </row>
    <row r="2515" spans="1:63" x14ac:dyDescent="0.35">
      <c r="A2515" t="str">
        <f t="shared" si="411"/>
        <v>8433_Industrie pharmaceutique_1</v>
      </c>
      <c r="B2515" t="str">
        <f>INDEX(PDC!$F$1:$G$40,MATCH('RP2016'!C2515,PDC!F:F,0),MATCH(PDC!$G$1,PDC!$F$1:$G$1,0))</f>
        <v>Industrie pharmaceutique</v>
      </c>
      <c r="C2515" t="s">
        <v>206</v>
      </c>
      <c r="D2515" t="s">
        <v>189</v>
      </c>
      <c r="E2515" t="s">
        <v>199</v>
      </c>
      <c r="F2515" s="58">
        <v>420.19758902067099</v>
      </c>
      <c r="G2515">
        <f t="shared" si="416"/>
        <v>420.19758902067099</v>
      </c>
      <c r="AC2515" t="str">
        <f t="shared" si="412"/>
        <v>8420_Techniciens_1+2</v>
      </c>
      <c r="AD2515" t="str">
        <f>INDEX(PDC!$I$1:$L$33,MATCH('RP2016'!AF2515,PDC!I:I,0),MATCH(PDC!$K$1,PDC!$I$1:$L$1,0))</f>
        <v>Techniciens</v>
      </c>
      <c r="AE2515" s="77" t="s">
        <v>238</v>
      </c>
      <c r="AF2515" t="s">
        <v>280</v>
      </c>
      <c r="AG2515" t="s">
        <v>157</v>
      </c>
      <c r="AH2515" s="58">
        <v>827.75358859932305</v>
      </c>
      <c r="AI2515">
        <f t="shared" si="413"/>
        <v>827.75358859932305</v>
      </c>
      <c r="BE2515" t="str">
        <f t="shared" si="414"/>
        <v>8414_GZ_TP1_SEXE2</v>
      </c>
      <c r="BF2515">
        <v>2</v>
      </c>
      <c r="BG2515" t="s">
        <v>199</v>
      </c>
      <c r="BH2515" t="s">
        <v>217</v>
      </c>
      <c r="BI2515" t="s">
        <v>145</v>
      </c>
      <c r="BJ2515" s="61">
        <v>1310.7993036420801</v>
      </c>
      <c r="BK2515" s="61">
        <f t="shared" si="415"/>
        <v>1310.7993036420801</v>
      </c>
    </row>
    <row r="2516" spans="1:63" x14ac:dyDescent="0.35">
      <c r="A2516" t="str">
        <f t="shared" si="411"/>
        <v>8433_Industrie pharmaceutique_2</v>
      </c>
      <c r="B2516" t="str">
        <f>INDEX(PDC!$F$1:$G$40,MATCH('RP2016'!C2516,PDC!F:F,0),MATCH(PDC!$G$1,PDC!$F$1:$G$1,0))</f>
        <v>Industrie pharmaceutique</v>
      </c>
      <c r="C2516" t="s">
        <v>206</v>
      </c>
      <c r="D2516" t="s">
        <v>189</v>
      </c>
      <c r="E2516" t="s">
        <v>200</v>
      </c>
      <c r="F2516" s="58">
        <v>393.94593542679303</v>
      </c>
      <c r="G2516">
        <f t="shared" si="416"/>
        <v>393.94593542679303</v>
      </c>
      <c r="AC2516" t="str">
        <f t="shared" si="412"/>
        <v>8420_Contremaîtres, agents de maîtrise_1+2</v>
      </c>
      <c r="AD2516" t="str">
        <f>INDEX(PDC!$I$1:$L$33,MATCH('RP2016'!AF2516,PDC!I:I,0),MATCH(PDC!$K$1,PDC!$I$1:$L$1,0))</f>
        <v>Contremaîtres, agents de maîtrise</v>
      </c>
      <c r="AE2516" s="77" t="s">
        <v>238</v>
      </c>
      <c r="AF2516" t="s">
        <v>281</v>
      </c>
      <c r="AG2516" t="s">
        <v>157</v>
      </c>
      <c r="AH2516" s="58">
        <v>607.43985221779803</v>
      </c>
      <c r="AI2516">
        <f t="shared" si="413"/>
        <v>607.43985221779803</v>
      </c>
      <c r="BE2516" t="str">
        <f t="shared" si="414"/>
        <v>8414_GZ_TP2_SEXE2</v>
      </c>
      <c r="BF2516">
        <v>2</v>
      </c>
      <c r="BG2516" t="s">
        <v>200</v>
      </c>
      <c r="BH2516" t="s">
        <v>217</v>
      </c>
      <c r="BI2516" t="s">
        <v>145</v>
      </c>
      <c r="BJ2516" s="61">
        <v>455.29355560003899</v>
      </c>
      <c r="BK2516" s="61">
        <f t="shared" si="415"/>
        <v>455.29355560003899</v>
      </c>
    </row>
    <row r="2517" spans="1:63" x14ac:dyDescent="0.35">
      <c r="A2517" t="str">
        <f t="shared" si="411"/>
        <v>8433_Fabrication de produits en caoutchouc et en plastique ainsi que d'autres produits minéraux non métalliques_1</v>
      </c>
      <c r="B2517" t="str">
        <f>INDEX(PDC!$F$1:$G$40,MATCH('RP2016'!C2517,PDC!F:F,0),MATCH(PDC!$G$1,PDC!$F$1:$G$1,0))</f>
        <v>Fabrication de produits en caoutchouc et en plastique ainsi que d'autres produits minéraux non métalliques</v>
      </c>
      <c r="C2517" t="s">
        <v>207</v>
      </c>
      <c r="D2517" t="s">
        <v>189</v>
      </c>
      <c r="E2517" t="s">
        <v>199</v>
      </c>
      <c r="F2517" s="58">
        <v>1149.4055061639799</v>
      </c>
      <c r="G2517">
        <f t="shared" si="416"/>
        <v>1149.4055061639799</v>
      </c>
      <c r="AC2517" t="str">
        <f t="shared" si="412"/>
        <v>8420_Employés civils et agents de service de la Fonction Publique_1+2</v>
      </c>
      <c r="AD2517" t="str">
        <f>INDEX(PDC!$I$1:$L$33,MATCH('RP2016'!AF2517,PDC!I:I,0),MATCH(PDC!$K$1,PDC!$I$1:$L$1,0))</f>
        <v>Employés civils et agents de service de la Fonction Publique</v>
      </c>
      <c r="AE2517" s="77" t="s">
        <v>238</v>
      </c>
      <c r="AF2517" t="s">
        <v>282</v>
      </c>
      <c r="AG2517" t="s">
        <v>157</v>
      </c>
      <c r="AH2517" s="58">
        <v>1850.08820808684</v>
      </c>
      <c r="AI2517">
        <f t="shared" si="413"/>
        <v>1850.08820808684</v>
      </c>
      <c r="BE2517" t="str">
        <f t="shared" si="414"/>
        <v>8414_HZ_TP1_SEXE2</v>
      </c>
      <c r="BF2517">
        <v>2</v>
      </c>
      <c r="BG2517" t="s">
        <v>199</v>
      </c>
      <c r="BH2517" t="s">
        <v>218</v>
      </c>
      <c r="BI2517" t="s">
        <v>145</v>
      </c>
      <c r="BJ2517" s="61">
        <v>391.20594633097397</v>
      </c>
      <c r="BK2517" s="61">
        <f t="shared" si="415"/>
        <v>391.20594633097397</v>
      </c>
    </row>
    <row r="2518" spans="1:63" x14ac:dyDescent="0.35">
      <c r="A2518" t="str">
        <f t="shared" si="411"/>
        <v>8433_Fabrication de produits en caoutchouc et en plastique ainsi que d'autres produits minéraux non métalliques_2</v>
      </c>
      <c r="B2518" t="str">
        <f>INDEX(PDC!$F$1:$G$40,MATCH('RP2016'!C2518,PDC!F:F,0),MATCH(PDC!$G$1,PDC!$F$1:$G$1,0))</f>
        <v>Fabrication de produits en caoutchouc et en plastique ainsi que d'autres produits minéraux non métalliques</v>
      </c>
      <c r="C2518" t="s">
        <v>207</v>
      </c>
      <c r="D2518" t="s">
        <v>189</v>
      </c>
      <c r="E2518" t="s">
        <v>200</v>
      </c>
      <c r="F2518" s="58">
        <v>611.95045956023</v>
      </c>
      <c r="G2518">
        <f t="shared" si="416"/>
        <v>611.95045956023</v>
      </c>
      <c r="AC2518" t="str">
        <f t="shared" si="412"/>
        <v>8420_Policiers et militaires_1+2</v>
      </c>
      <c r="AD2518" t="str">
        <f>INDEX(PDC!$I$1:$L$33,MATCH('RP2016'!AF2518,PDC!I:I,0),MATCH(PDC!$K$1,PDC!$I$1:$L$1,0))</f>
        <v>Policiers et militaires</v>
      </c>
      <c r="AE2518" s="77" t="s">
        <v>238</v>
      </c>
      <c r="AF2518" t="s">
        <v>283</v>
      </c>
      <c r="AG2518" t="s">
        <v>157</v>
      </c>
      <c r="AH2518" s="58">
        <v>77.953392951937701</v>
      </c>
      <c r="AI2518">
        <f t="shared" si="413"/>
        <v>77.953392951937701</v>
      </c>
      <c r="BE2518" t="str">
        <f t="shared" si="414"/>
        <v>8414_HZ_TP2_SEXE2</v>
      </c>
      <c r="BF2518">
        <v>2</v>
      </c>
      <c r="BG2518" t="s">
        <v>200</v>
      </c>
      <c r="BH2518" t="s">
        <v>218</v>
      </c>
      <c r="BI2518" t="s">
        <v>145</v>
      </c>
      <c r="BJ2518" s="61">
        <v>50.7201855865274</v>
      </c>
      <c r="BK2518" s="61">
        <f t="shared" si="415"/>
        <v>50.7201855865274</v>
      </c>
    </row>
    <row r="2519" spans="1:63" x14ac:dyDescent="0.35">
      <c r="A2519" t="str">
        <f t="shared" si="411"/>
        <v>8433_Métallurgie et fabrication de produits métalliques à l'exception des machines et des équipements_1</v>
      </c>
      <c r="B2519" t="str">
        <f>INDEX(PDC!$F$1:$G$40,MATCH('RP2016'!C2519,PDC!F:F,0),MATCH(PDC!$G$1,PDC!$F$1:$G$1,0))</f>
        <v>Métallurgie et fabrication de produits métalliques à l'exception des machines et des équipements</v>
      </c>
      <c r="C2519" t="s">
        <v>208</v>
      </c>
      <c r="D2519" t="s">
        <v>189</v>
      </c>
      <c r="E2519" t="s">
        <v>199</v>
      </c>
      <c r="F2519" s="58">
        <v>1230.7981537396399</v>
      </c>
      <c r="G2519">
        <f t="shared" si="416"/>
        <v>1230.7981537396399</v>
      </c>
      <c r="AC2519" t="str">
        <f t="shared" si="412"/>
        <v>8420_Employés administratifs d'entreprise_1+2</v>
      </c>
      <c r="AD2519" t="str">
        <f>INDEX(PDC!$I$1:$L$33,MATCH('RP2016'!AF2519,PDC!I:I,0),MATCH(PDC!$K$1,PDC!$I$1:$L$1,0))</f>
        <v>Employés administratifs d'entreprise</v>
      </c>
      <c r="AE2519" s="77" t="s">
        <v>238</v>
      </c>
      <c r="AF2519" t="s">
        <v>284</v>
      </c>
      <c r="AG2519" t="s">
        <v>157</v>
      </c>
      <c r="AH2519" s="58">
        <v>1344.7027328967799</v>
      </c>
      <c r="AI2519">
        <f t="shared" si="413"/>
        <v>1344.7027328967799</v>
      </c>
      <c r="BE2519" t="str">
        <f t="shared" si="414"/>
        <v>8414_IZ_TP1_SEXE2</v>
      </c>
      <c r="BF2519">
        <v>2</v>
      </c>
      <c r="BG2519" t="s">
        <v>199</v>
      </c>
      <c r="BH2519" t="s">
        <v>219</v>
      </c>
      <c r="BI2519" t="s">
        <v>145</v>
      </c>
      <c r="BJ2519" s="61">
        <v>572.03966300982802</v>
      </c>
      <c r="BK2519" s="61">
        <f t="shared" si="415"/>
        <v>572.03966300982802</v>
      </c>
    </row>
    <row r="2520" spans="1:63" x14ac:dyDescent="0.35">
      <c r="A2520" t="str">
        <f t="shared" si="411"/>
        <v>8433_Métallurgie et fabrication de produits métalliques à l'exception des machines et des équipements_2</v>
      </c>
      <c r="B2520" t="str">
        <f>INDEX(PDC!$F$1:$G$40,MATCH('RP2016'!C2520,PDC!F:F,0),MATCH(PDC!$G$1,PDC!$F$1:$G$1,0))</f>
        <v>Métallurgie et fabrication de produits métalliques à l'exception des machines et des équipements</v>
      </c>
      <c r="C2520" t="s">
        <v>208</v>
      </c>
      <c r="D2520" t="s">
        <v>189</v>
      </c>
      <c r="E2520" t="s">
        <v>200</v>
      </c>
      <c r="F2520" s="58">
        <v>245.46612113486199</v>
      </c>
      <c r="G2520">
        <f t="shared" si="416"/>
        <v>245.46612113486199</v>
      </c>
      <c r="AC2520" t="str">
        <f t="shared" si="412"/>
        <v>8420_Employés de commerce_1+2</v>
      </c>
      <c r="AD2520" t="str">
        <f>INDEX(PDC!$I$1:$L$33,MATCH('RP2016'!AF2520,PDC!I:I,0),MATCH(PDC!$K$1,PDC!$I$1:$L$1,0))</f>
        <v>Employés de commerce</v>
      </c>
      <c r="AE2520" s="77" t="s">
        <v>238</v>
      </c>
      <c r="AF2520" t="s">
        <v>285</v>
      </c>
      <c r="AG2520" t="s">
        <v>157</v>
      </c>
      <c r="AH2520" s="58">
        <v>1132.6083491865199</v>
      </c>
      <c r="AI2520">
        <f t="shared" si="413"/>
        <v>1132.6083491865199</v>
      </c>
      <c r="BE2520" t="str">
        <f t="shared" si="414"/>
        <v>8414_IZ_TP2_SEXE2</v>
      </c>
      <c r="BF2520">
        <v>2</v>
      </c>
      <c r="BG2520" t="s">
        <v>200</v>
      </c>
      <c r="BH2520" t="s">
        <v>219</v>
      </c>
      <c r="BI2520" t="s">
        <v>145</v>
      </c>
      <c r="BJ2520" s="61">
        <v>152.11699876844</v>
      </c>
      <c r="BK2520" s="61">
        <f t="shared" si="415"/>
        <v>152.11699876844</v>
      </c>
    </row>
    <row r="2521" spans="1:63" x14ac:dyDescent="0.35">
      <c r="A2521" t="str">
        <f t="shared" si="411"/>
        <v>8433_Fabrication de produits informatiques, électroniques et optiques_1</v>
      </c>
      <c r="B2521" t="str">
        <f>INDEX(PDC!$F$1:$G$40,MATCH('RP2016'!C2521,PDC!F:F,0),MATCH(PDC!$G$1,PDC!$F$1:$G$1,0))</f>
        <v>Fabrication de produits informatiques, électroniques et optiques</v>
      </c>
      <c r="C2521" t="s">
        <v>209</v>
      </c>
      <c r="D2521" t="s">
        <v>189</v>
      </c>
      <c r="E2521" t="s">
        <v>199</v>
      </c>
      <c r="F2521" s="58">
        <v>35.320173145326599</v>
      </c>
      <c r="G2521">
        <f t="shared" si="416"/>
        <v>35.320173145326599</v>
      </c>
      <c r="AC2521" t="str">
        <f t="shared" si="412"/>
        <v>8420_Personnels des services directs aux particuliers_1+2</v>
      </c>
      <c r="AD2521" t="str">
        <f>INDEX(PDC!$I$1:$L$33,MATCH('RP2016'!AF2521,PDC!I:I,0),MATCH(PDC!$K$1,PDC!$I$1:$L$1,0))</f>
        <v>Personnels des services directs aux particuliers</v>
      </c>
      <c r="AE2521" s="77" t="s">
        <v>238</v>
      </c>
      <c r="AF2521" t="s">
        <v>286</v>
      </c>
      <c r="AG2521" t="s">
        <v>157</v>
      </c>
      <c r="AH2521" s="58">
        <v>1591.75745667925</v>
      </c>
      <c r="AI2521">
        <f t="shared" si="413"/>
        <v>1591.75745667925</v>
      </c>
      <c r="BE2521" t="str">
        <f t="shared" si="414"/>
        <v>8414_JZ_TP1_SEXE2</v>
      </c>
      <c r="BF2521">
        <v>2</v>
      </c>
      <c r="BG2521" t="s">
        <v>199</v>
      </c>
      <c r="BH2521" t="s">
        <v>319</v>
      </c>
      <c r="BI2521" t="s">
        <v>145</v>
      </c>
      <c r="BJ2521" s="61">
        <v>44.663146780968297</v>
      </c>
      <c r="BK2521" s="61">
        <f t="shared" si="415"/>
        <v>44.663146780968297</v>
      </c>
    </row>
    <row r="2522" spans="1:63" x14ac:dyDescent="0.35">
      <c r="A2522" t="str">
        <f t="shared" si="411"/>
        <v>8433_Fabrication de produits informatiques, électroniques et optiques_2</v>
      </c>
      <c r="B2522" t="str">
        <f>INDEX(PDC!$F$1:$G$40,MATCH('RP2016'!C2522,PDC!F:F,0),MATCH(PDC!$G$1,PDC!$F$1:$G$1,0))</f>
        <v>Fabrication de produits informatiques, électroniques et optiques</v>
      </c>
      <c r="C2522" t="s">
        <v>209</v>
      </c>
      <c r="D2522" t="s">
        <v>189</v>
      </c>
      <c r="E2522" t="s">
        <v>200</v>
      </c>
      <c r="F2522" s="58">
        <v>15.359730871593801</v>
      </c>
      <c r="G2522">
        <f t="shared" si="416"/>
        <v>15.359730871593801</v>
      </c>
      <c r="AC2522" t="str">
        <f t="shared" si="412"/>
        <v>8420_Ouvriers qualifiés de type industriel_1+2</v>
      </c>
      <c r="AD2522" t="str">
        <f>INDEX(PDC!$I$1:$L$33,MATCH('RP2016'!AF2522,PDC!I:I,0),MATCH(PDC!$K$1,PDC!$I$1:$L$1,0))</f>
        <v>Ouvriers qualifiés de type industriel</v>
      </c>
      <c r="AE2522" s="77" t="s">
        <v>238</v>
      </c>
      <c r="AF2522" t="s">
        <v>287</v>
      </c>
      <c r="AG2522" t="s">
        <v>157</v>
      </c>
      <c r="AH2522" s="58">
        <v>1955.65807837898</v>
      </c>
      <c r="AI2522">
        <f t="shared" si="413"/>
        <v>1955.65807837898</v>
      </c>
      <c r="BE2522" t="str">
        <f t="shared" si="414"/>
        <v>8414_KZ_TP1_SEXE2</v>
      </c>
      <c r="BF2522">
        <v>2</v>
      </c>
      <c r="BG2522" t="s">
        <v>199</v>
      </c>
      <c r="BH2522" t="s">
        <v>223</v>
      </c>
      <c r="BI2522" t="s">
        <v>145</v>
      </c>
      <c r="BJ2522" s="61">
        <v>546.72542134001196</v>
      </c>
      <c r="BK2522" s="61">
        <f t="shared" si="415"/>
        <v>546.72542134001196</v>
      </c>
    </row>
    <row r="2523" spans="1:63" x14ac:dyDescent="0.35">
      <c r="A2523" t="str">
        <f t="shared" si="411"/>
        <v>8433_Fabrication d'équipements électriques_1</v>
      </c>
      <c r="B2523" t="str">
        <f>INDEX(PDC!$F$1:$G$40,MATCH('RP2016'!C2523,PDC!F:F,0),MATCH(PDC!$G$1,PDC!$F$1:$G$1,0))</f>
        <v>Fabrication d'équipements électriques</v>
      </c>
      <c r="C2523" t="s">
        <v>210</v>
      </c>
      <c r="D2523" t="s">
        <v>189</v>
      </c>
      <c r="E2523" t="s">
        <v>199</v>
      </c>
      <c r="F2523" s="58">
        <v>374.41770192265102</v>
      </c>
      <c r="G2523">
        <f t="shared" si="416"/>
        <v>374.41770192265102</v>
      </c>
      <c r="AC2523" t="str">
        <f t="shared" si="412"/>
        <v>8420_Ouvriers qualifiés de type artisanal_1+2</v>
      </c>
      <c r="AD2523" t="str">
        <f>INDEX(PDC!$I$1:$L$33,MATCH('RP2016'!AF2523,PDC!I:I,0),MATCH(PDC!$K$1,PDC!$I$1:$L$1,0))</f>
        <v>Ouvriers qualifiés de type artisanal</v>
      </c>
      <c r="AE2523" s="77" t="s">
        <v>238</v>
      </c>
      <c r="AF2523" t="s">
        <v>107</v>
      </c>
      <c r="AG2523" t="s">
        <v>157</v>
      </c>
      <c r="AH2523" s="58">
        <v>1304.7879046021501</v>
      </c>
      <c r="AI2523">
        <f t="shared" si="413"/>
        <v>1304.7879046021501</v>
      </c>
      <c r="BE2523" t="str">
        <f t="shared" si="414"/>
        <v>8414_KZ_TP2_SEXE2</v>
      </c>
      <c r="BF2523">
        <v>2</v>
      </c>
      <c r="BG2523" t="s">
        <v>200</v>
      </c>
      <c r="BH2523" t="s">
        <v>223</v>
      </c>
      <c r="BI2523" t="s">
        <v>145</v>
      </c>
      <c r="BJ2523" s="61">
        <v>83.359920575211305</v>
      </c>
      <c r="BK2523" s="61">
        <f t="shared" si="415"/>
        <v>83.359920575211305</v>
      </c>
    </row>
    <row r="2524" spans="1:63" x14ac:dyDescent="0.35">
      <c r="A2524" t="str">
        <f t="shared" si="411"/>
        <v>8433_Fabrication d'équipements électriques_2</v>
      </c>
      <c r="B2524" t="str">
        <f>INDEX(PDC!$F$1:$G$40,MATCH('RP2016'!C2524,PDC!F:F,0),MATCH(PDC!$G$1,PDC!$F$1:$G$1,0))</f>
        <v>Fabrication d'équipements électriques</v>
      </c>
      <c r="C2524" t="s">
        <v>210</v>
      </c>
      <c r="D2524" t="s">
        <v>189</v>
      </c>
      <c r="E2524" t="s">
        <v>200</v>
      </c>
      <c r="F2524" s="58">
        <v>359.35884521573502</v>
      </c>
      <c r="G2524">
        <f t="shared" si="416"/>
        <v>359.35884521573502</v>
      </c>
      <c r="AC2524" t="str">
        <f t="shared" si="412"/>
        <v>8420_Chauffeurs_1+2</v>
      </c>
      <c r="AD2524" t="str">
        <f>INDEX(PDC!$I$1:$L$33,MATCH('RP2016'!AF2524,PDC!I:I,0),MATCH(PDC!$K$1,PDC!$I$1:$L$1,0))</f>
        <v>Chauffeurs</v>
      </c>
      <c r="AE2524" s="77" t="s">
        <v>238</v>
      </c>
      <c r="AF2524" t="s">
        <v>288</v>
      </c>
      <c r="AG2524" t="s">
        <v>157</v>
      </c>
      <c r="AH2524" s="58">
        <v>761.50529347220504</v>
      </c>
      <c r="AI2524">
        <f t="shared" si="413"/>
        <v>761.50529347220504</v>
      </c>
      <c r="BE2524" t="str">
        <f t="shared" si="414"/>
        <v>8414_LZ_TP1_SEXE2</v>
      </c>
      <c r="BF2524">
        <v>2</v>
      </c>
      <c r="BG2524" t="s">
        <v>199</v>
      </c>
      <c r="BH2524" t="s">
        <v>224</v>
      </c>
      <c r="BI2524" t="s">
        <v>145</v>
      </c>
      <c r="BJ2524" s="61">
        <v>123.988111555947</v>
      </c>
      <c r="BK2524" s="61">
        <f t="shared" si="415"/>
        <v>123.988111555947</v>
      </c>
    </row>
    <row r="2525" spans="1:63" x14ac:dyDescent="0.35">
      <c r="A2525" t="str">
        <f t="shared" si="411"/>
        <v>8433_Fabrication de machines et équipements n.c.a._1</v>
      </c>
      <c r="B2525" t="str">
        <f>INDEX(PDC!$F$1:$G$40,MATCH('RP2016'!C2525,PDC!F:F,0),MATCH(PDC!$G$1,PDC!$F$1:$G$1,0))</f>
        <v>Fabrication de machines et équipements n.c.a.</v>
      </c>
      <c r="C2525" t="s">
        <v>211</v>
      </c>
      <c r="D2525" t="s">
        <v>189</v>
      </c>
      <c r="E2525" t="s">
        <v>199</v>
      </c>
      <c r="F2525" s="58">
        <v>402.84553378444099</v>
      </c>
      <c r="G2525">
        <f t="shared" si="416"/>
        <v>402.84553378444099</v>
      </c>
      <c r="AC2525" t="str">
        <f t="shared" si="412"/>
        <v>8420_Ouvriers qualifiés de la manutention, du magasinage et du transport_1+2</v>
      </c>
      <c r="AD2525" t="str">
        <f>INDEX(PDC!$I$1:$L$33,MATCH('RP2016'!AF2525,PDC!I:I,0),MATCH(PDC!$K$1,PDC!$I$1:$L$1,0))</f>
        <v>Ouvriers qualifiés de la manutention, du magasinage et du transport</v>
      </c>
      <c r="AE2525" s="77" t="s">
        <v>238</v>
      </c>
      <c r="AF2525" t="s">
        <v>289</v>
      </c>
      <c r="AG2525" t="s">
        <v>157</v>
      </c>
      <c r="AH2525" s="58">
        <v>394.23539072558799</v>
      </c>
      <c r="AI2525">
        <f t="shared" si="413"/>
        <v>394.23539072558799</v>
      </c>
      <c r="BE2525" t="str">
        <f t="shared" si="414"/>
        <v>8414_LZ_TP2_SEXE2</v>
      </c>
      <c r="BF2525">
        <v>2</v>
      </c>
      <c r="BG2525" t="s">
        <v>200</v>
      </c>
      <c r="BH2525" t="s">
        <v>224</v>
      </c>
      <c r="BI2525" t="s">
        <v>145</v>
      </c>
      <c r="BJ2525" s="61">
        <v>30.085260696303699</v>
      </c>
      <c r="BK2525" s="61">
        <f t="shared" si="415"/>
        <v>30.085260696303699</v>
      </c>
    </row>
    <row r="2526" spans="1:63" x14ac:dyDescent="0.35">
      <c r="A2526" t="str">
        <f t="shared" si="411"/>
        <v>8433_Fabrication de machines et équipements n.c.a._2</v>
      </c>
      <c r="B2526" t="str">
        <f>INDEX(PDC!$F$1:$G$40,MATCH('RP2016'!C2526,PDC!F:F,0),MATCH(PDC!$G$1,PDC!$F$1:$G$1,0))</f>
        <v>Fabrication de machines et équipements n.c.a.</v>
      </c>
      <c r="C2526" t="s">
        <v>211</v>
      </c>
      <c r="D2526" t="s">
        <v>189</v>
      </c>
      <c r="E2526" t="s">
        <v>200</v>
      </c>
      <c r="F2526" s="58">
        <v>82.538931683015505</v>
      </c>
      <c r="G2526">
        <f t="shared" si="416"/>
        <v>82.538931683015505</v>
      </c>
      <c r="AC2526" t="str">
        <f t="shared" si="412"/>
        <v>8420_Ouvriers non qualifiés de type industriel_1+2</v>
      </c>
      <c r="AD2526" t="str">
        <f>INDEX(PDC!$I$1:$L$33,MATCH('RP2016'!AF2526,PDC!I:I,0),MATCH(PDC!$K$1,PDC!$I$1:$L$1,0))</f>
        <v>Ouvriers non qualifiés de type industriel</v>
      </c>
      <c r="AE2526" s="77" t="s">
        <v>238</v>
      </c>
      <c r="AF2526" t="s">
        <v>290</v>
      </c>
      <c r="AG2526" t="s">
        <v>157</v>
      </c>
      <c r="AH2526" s="58">
        <v>3037.8970973066198</v>
      </c>
      <c r="AI2526">
        <f t="shared" si="413"/>
        <v>3037.8970973066198</v>
      </c>
      <c r="BE2526" t="str">
        <f t="shared" si="414"/>
        <v>8414_MN_TP1_SEXE2</v>
      </c>
      <c r="BF2526">
        <v>2</v>
      </c>
      <c r="BG2526" t="s">
        <v>199</v>
      </c>
      <c r="BH2526" t="s">
        <v>320</v>
      </c>
      <c r="BI2526" t="s">
        <v>145</v>
      </c>
      <c r="BJ2526" s="61">
        <v>1430.30089089988</v>
      </c>
      <c r="BK2526" s="61">
        <f t="shared" si="415"/>
        <v>1430.30089089988</v>
      </c>
    </row>
    <row r="2527" spans="1:63" x14ac:dyDescent="0.35">
      <c r="A2527" t="str">
        <f t="shared" si="411"/>
        <v>8433_Fabrication de matériels de transport_1</v>
      </c>
      <c r="B2527" t="str">
        <f>INDEX(PDC!$F$1:$G$40,MATCH('RP2016'!C2527,PDC!F:F,0),MATCH(PDC!$G$1,PDC!$F$1:$G$1,0))</f>
        <v>Fabrication de matériels de transport</v>
      </c>
      <c r="C2527" t="s">
        <v>212</v>
      </c>
      <c r="D2527" t="s">
        <v>189</v>
      </c>
      <c r="E2527" t="s">
        <v>199</v>
      </c>
      <c r="F2527" s="58">
        <v>2486.4457881090302</v>
      </c>
      <c r="G2527">
        <f t="shared" si="416"/>
        <v>2486.4457881090302</v>
      </c>
      <c r="AC2527" t="str">
        <f t="shared" si="412"/>
        <v>8420_Ouvriers non qualifiés de type artisanal_1+2</v>
      </c>
      <c r="AD2527" t="str">
        <f>INDEX(PDC!$I$1:$L$33,MATCH('RP2016'!AF2527,PDC!I:I,0),MATCH(PDC!$K$1,PDC!$I$1:$L$1,0))</f>
        <v>Ouvriers non qualifiés de type artisanal</v>
      </c>
      <c r="AE2527" s="77" t="s">
        <v>238</v>
      </c>
      <c r="AF2527" t="s">
        <v>291</v>
      </c>
      <c r="AG2527" t="s">
        <v>157</v>
      </c>
      <c r="AH2527" s="58">
        <v>1256.50553002573</v>
      </c>
      <c r="AI2527">
        <f t="shared" si="413"/>
        <v>1256.50553002573</v>
      </c>
      <c r="BE2527" t="str">
        <f t="shared" si="414"/>
        <v>8414_MN_TP2_SEXE2</v>
      </c>
      <c r="BF2527">
        <v>2</v>
      </c>
      <c r="BG2527" t="s">
        <v>200</v>
      </c>
      <c r="BH2527" t="s">
        <v>320</v>
      </c>
      <c r="BI2527" t="s">
        <v>145</v>
      </c>
      <c r="BJ2527" s="61">
        <v>418.84402551898802</v>
      </c>
      <c r="BK2527" s="61">
        <f t="shared" si="415"/>
        <v>418.84402551898802</v>
      </c>
    </row>
    <row r="2528" spans="1:63" x14ac:dyDescent="0.35">
      <c r="A2528" t="str">
        <f t="shared" si="411"/>
        <v>8433_Fabrication de matériels de transport_2</v>
      </c>
      <c r="B2528" t="str">
        <f>INDEX(PDC!$F$1:$G$40,MATCH('RP2016'!C2528,PDC!F:F,0),MATCH(PDC!$G$1,PDC!$F$1:$G$1,0))</f>
        <v>Fabrication de matériels de transport</v>
      </c>
      <c r="C2528" t="s">
        <v>212</v>
      </c>
      <c r="D2528" t="s">
        <v>189</v>
      </c>
      <c r="E2528" t="s">
        <v>200</v>
      </c>
      <c r="F2528" s="58">
        <v>362.16458565036402</v>
      </c>
      <c r="G2528">
        <f t="shared" si="416"/>
        <v>362.16458565036402</v>
      </c>
      <c r="AC2528" t="str">
        <f t="shared" si="412"/>
        <v>8420_Ouvriers agricoles_1+2</v>
      </c>
      <c r="AD2528" t="str">
        <f>INDEX(PDC!$I$1:$L$33,MATCH('RP2016'!AF2528,PDC!I:I,0),MATCH(PDC!$K$1,PDC!$I$1:$L$1,0))</f>
        <v>Ouvriers agricoles</v>
      </c>
      <c r="AE2528" s="77" t="s">
        <v>238</v>
      </c>
      <c r="AF2528" t="s">
        <v>109</v>
      </c>
      <c r="AG2528" t="s">
        <v>157</v>
      </c>
      <c r="AH2528" s="58">
        <v>256.13199837278898</v>
      </c>
      <c r="AI2528">
        <f t="shared" si="413"/>
        <v>256.13199837278898</v>
      </c>
      <c r="BE2528" t="str">
        <f t="shared" si="414"/>
        <v>8414_OQ_TP1_SEXE2</v>
      </c>
      <c r="BF2528">
        <v>2</v>
      </c>
      <c r="BG2528" t="s">
        <v>199</v>
      </c>
      <c r="BH2528" t="s">
        <v>321</v>
      </c>
      <c r="BI2528" t="s">
        <v>145</v>
      </c>
      <c r="BJ2528" s="61">
        <v>1845.8731807516001</v>
      </c>
      <c r="BK2528" s="61">
        <f t="shared" si="415"/>
        <v>1845.8731807516001</v>
      </c>
    </row>
    <row r="2529" spans="1:63" x14ac:dyDescent="0.35">
      <c r="A2529" t="str">
        <f t="shared" si="411"/>
        <v>8433_Autres industries manufacturières ; réparation et installation de machines et d'équipements_1</v>
      </c>
      <c r="B2529" t="str">
        <f>INDEX(PDC!$F$1:$G$40,MATCH('RP2016'!C2529,PDC!F:F,0),MATCH(PDC!$G$1,PDC!$F$1:$G$1,0))</f>
        <v>Autres industries manufacturières ; réparation et installation de machines et d'équipements</v>
      </c>
      <c r="C2529" t="s">
        <v>213</v>
      </c>
      <c r="D2529" t="s">
        <v>189</v>
      </c>
      <c r="E2529" t="s">
        <v>199</v>
      </c>
      <c r="F2529" s="58">
        <v>826.30839519230994</v>
      </c>
      <c r="G2529">
        <f t="shared" si="416"/>
        <v>826.30839519230994</v>
      </c>
      <c r="AC2529" t="str">
        <f t="shared" si="412"/>
        <v>8421_Professions libérales*_1+2</v>
      </c>
      <c r="AD2529" t="str">
        <f>INDEX(PDC!$I$1:$L$33,MATCH('RP2016'!AF2529,PDC!I:I,0),MATCH(PDC!$K$1,PDC!$I$1:$L$1,0))</f>
        <v>Professions libérales*</v>
      </c>
      <c r="AE2529" s="77" t="s">
        <v>238</v>
      </c>
      <c r="AF2529" t="s">
        <v>273</v>
      </c>
      <c r="AG2529" t="s">
        <v>159</v>
      </c>
      <c r="AH2529" s="58">
        <v>1399.02288848595</v>
      </c>
      <c r="AI2529">
        <f t="shared" si="413"/>
        <v>1399.02288848595</v>
      </c>
      <c r="BE2529" t="str">
        <f t="shared" si="414"/>
        <v>8414_OQ_TP2_SEXE2</v>
      </c>
      <c r="BF2529">
        <v>2</v>
      </c>
      <c r="BG2529" t="s">
        <v>200</v>
      </c>
      <c r="BH2529" t="s">
        <v>321</v>
      </c>
      <c r="BI2529" t="s">
        <v>145</v>
      </c>
      <c r="BJ2529" s="61">
        <v>972.12005708480103</v>
      </c>
      <c r="BK2529" s="61">
        <f t="shared" si="415"/>
        <v>972.12005708480103</v>
      </c>
    </row>
    <row r="2530" spans="1:63" x14ac:dyDescent="0.35">
      <c r="A2530" t="str">
        <f t="shared" si="411"/>
        <v>8433_Autres industries manufacturières ; réparation et installation de machines et d'équipements_2</v>
      </c>
      <c r="B2530" t="str">
        <f>INDEX(PDC!$F$1:$G$40,MATCH('RP2016'!C2530,PDC!F:F,0),MATCH(PDC!$G$1,PDC!$F$1:$G$1,0))</f>
        <v>Autres industries manufacturières ; réparation et installation de machines et d'équipements</v>
      </c>
      <c r="C2530" t="s">
        <v>213</v>
      </c>
      <c r="D2530" t="s">
        <v>189</v>
      </c>
      <c r="E2530" t="s">
        <v>200</v>
      </c>
      <c r="F2530" s="58">
        <v>265.565674818893</v>
      </c>
      <c r="G2530">
        <f t="shared" si="416"/>
        <v>265.565674818893</v>
      </c>
      <c r="AC2530" t="str">
        <f t="shared" si="412"/>
        <v>8421_Cadres de la fonction publique_1+2</v>
      </c>
      <c r="AD2530" t="str">
        <f>INDEX(PDC!$I$1:$L$33,MATCH('RP2016'!AF2530,PDC!I:I,0),MATCH(PDC!$K$1,PDC!$I$1:$L$1,0))</f>
        <v>Cadres de la fonction publique</v>
      </c>
      <c r="AE2530" s="77" t="s">
        <v>238</v>
      </c>
      <c r="AF2530" t="s">
        <v>274</v>
      </c>
      <c r="AG2530" t="s">
        <v>159</v>
      </c>
      <c r="AH2530" s="58">
        <v>5474.7318738583099</v>
      </c>
      <c r="AI2530">
        <f t="shared" si="413"/>
        <v>5474.7318738583099</v>
      </c>
      <c r="BE2530" t="str">
        <f t="shared" si="414"/>
        <v>8414_RU_TP1_SEXE2</v>
      </c>
      <c r="BF2530">
        <v>2</v>
      </c>
      <c r="BG2530" t="s">
        <v>199</v>
      </c>
      <c r="BH2530" t="s">
        <v>322</v>
      </c>
      <c r="BI2530" t="s">
        <v>145</v>
      </c>
      <c r="BJ2530" s="61">
        <v>283.825924085314</v>
      </c>
      <c r="BK2530" s="61">
        <f t="shared" si="415"/>
        <v>283.825924085314</v>
      </c>
    </row>
    <row r="2531" spans="1:63" x14ac:dyDescent="0.35">
      <c r="A2531" t="str">
        <f t="shared" si="411"/>
        <v>8433_Production et distribution d'électricité, de gaz, de vapeur et d'air conditionné_1</v>
      </c>
      <c r="B2531" t="str">
        <f>INDEX(PDC!$F$1:$G$40,MATCH('RP2016'!C2531,PDC!F:F,0),MATCH(PDC!$G$1,PDC!$F$1:$G$1,0))</f>
        <v>Production et distribution d'électricité, de gaz, de vapeur et d'air conditionné</v>
      </c>
      <c r="C2531" t="s">
        <v>214</v>
      </c>
      <c r="D2531" t="s">
        <v>189</v>
      </c>
      <c r="E2531" t="s">
        <v>199</v>
      </c>
      <c r="F2531" s="58">
        <v>1102.2595549217899</v>
      </c>
      <c r="G2531">
        <f t="shared" si="416"/>
        <v>1102.2595549217899</v>
      </c>
      <c r="AC2531" t="str">
        <f t="shared" si="412"/>
        <v>8421_Professeurs, professions scientifiques_1+2</v>
      </c>
      <c r="AD2531" t="str">
        <f>INDEX(PDC!$I$1:$L$33,MATCH('RP2016'!AF2531,PDC!I:I,0),MATCH(PDC!$K$1,PDC!$I$1:$L$1,0))</f>
        <v>Professeurs, professions scientifiques</v>
      </c>
      <c r="AE2531" s="77" t="s">
        <v>238</v>
      </c>
      <c r="AF2531" t="s">
        <v>275</v>
      </c>
      <c r="AG2531" t="s">
        <v>159</v>
      </c>
      <c r="AH2531" s="58">
        <v>11617.3572322741</v>
      </c>
      <c r="AI2531">
        <f t="shared" si="413"/>
        <v>11617.3572322741</v>
      </c>
      <c r="BE2531" t="str">
        <f t="shared" si="414"/>
        <v>8414_RU_TP2_SEXE2</v>
      </c>
      <c r="BF2531">
        <v>2</v>
      </c>
      <c r="BG2531" t="s">
        <v>200</v>
      </c>
      <c r="BH2531" t="s">
        <v>322</v>
      </c>
      <c r="BI2531" t="s">
        <v>145</v>
      </c>
      <c r="BJ2531" s="61">
        <v>183.613649910199</v>
      </c>
      <c r="BK2531" s="61">
        <f t="shared" si="415"/>
        <v>183.613649910199</v>
      </c>
    </row>
    <row r="2532" spans="1:63" x14ac:dyDescent="0.35">
      <c r="A2532" t="str">
        <f t="shared" si="411"/>
        <v>8433_Production et distribution d'électricité, de gaz, de vapeur et d'air conditionné_2</v>
      </c>
      <c r="B2532" t="str">
        <f>INDEX(PDC!$F$1:$G$40,MATCH('RP2016'!C2532,PDC!F:F,0),MATCH(PDC!$G$1,PDC!$F$1:$G$1,0))</f>
        <v>Production et distribution d'électricité, de gaz, de vapeur et d'air conditionné</v>
      </c>
      <c r="C2532" t="s">
        <v>214</v>
      </c>
      <c r="D2532" t="s">
        <v>189</v>
      </c>
      <c r="E2532" t="s">
        <v>200</v>
      </c>
      <c r="F2532" s="58">
        <v>268.51555966115802</v>
      </c>
      <c r="G2532">
        <f t="shared" si="416"/>
        <v>268.51555966115802</v>
      </c>
      <c r="AC2532" t="str">
        <f t="shared" si="412"/>
        <v>8421_Professions de l'information, des arts et des spectacles_1+2</v>
      </c>
      <c r="AD2532" t="str">
        <f>INDEX(PDC!$I$1:$L$33,MATCH('RP2016'!AF2532,PDC!I:I,0),MATCH(PDC!$K$1,PDC!$I$1:$L$1,0))</f>
        <v>Professions de l'information, des arts et des spectacles</v>
      </c>
      <c r="AE2532" s="77" t="s">
        <v>238</v>
      </c>
      <c r="AF2532" t="s">
        <v>276</v>
      </c>
      <c r="AG2532" t="s">
        <v>159</v>
      </c>
      <c r="AH2532" s="58">
        <v>5698.1523150002704</v>
      </c>
      <c r="AI2532">
        <f t="shared" si="413"/>
        <v>5698.1523150002704</v>
      </c>
      <c r="BE2532" t="str">
        <f t="shared" si="414"/>
        <v>8415_AZ_TP1_SEXE2</v>
      </c>
      <c r="BF2532">
        <v>2</v>
      </c>
      <c r="BG2532" t="s">
        <v>199</v>
      </c>
      <c r="BH2532" t="s">
        <v>198</v>
      </c>
      <c r="BI2532" t="s">
        <v>147</v>
      </c>
      <c r="BJ2532" s="61">
        <v>40.306033760831703</v>
      </c>
      <c r="BK2532" s="61">
        <f t="shared" si="415"/>
        <v>40.306033760831703</v>
      </c>
    </row>
    <row r="2533" spans="1:63" x14ac:dyDescent="0.35">
      <c r="A2533" t="str">
        <f t="shared" si="411"/>
        <v>8433_Production et distribution d'eau ; assainissement, gestion des déchets et dépollution_1</v>
      </c>
      <c r="B2533" t="str">
        <f>INDEX(PDC!$F$1:$G$40,MATCH('RP2016'!C2533,PDC!F:F,0),MATCH(PDC!$G$1,PDC!$F$1:$G$1,0))</f>
        <v>Production et distribution d'eau ; assainissement, gestion des déchets et dépollution</v>
      </c>
      <c r="C2533" t="s">
        <v>215</v>
      </c>
      <c r="D2533" t="s">
        <v>189</v>
      </c>
      <c r="E2533" t="s">
        <v>199</v>
      </c>
      <c r="F2533" s="58">
        <v>515.04607234323305</v>
      </c>
      <c r="G2533">
        <f t="shared" si="416"/>
        <v>515.04607234323305</v>
      </c>
      <c r="AC2533" t="str">
        <f t="shared" si="412"/>
        <v>8421_Cadres administratifs et commerciaux d'entreprise_1+2</v>
      </c>
      <c r="AD2533" t="str">
        <f>INDEX(PDC!$I$1:$L$33,MATCH('RP2016'!AF2533,PDC!I:I,0),MATCH(PDC!$K$1,PDC!$I$1:$L$1,0))</f>
        <v>Cadres administratifs et commerciaux d'entreprise</v>
      </c>
      <c r="AE2533" s="77" t="s">
        <v>238</v>
      </c>
      <c r="AF2533" t="s">
        <v>277</v>
      </c>
      <c r="AG2533" t="s">
        <v>159</v>
      </c>
      <c r="AH2533" s="58">
        <v>57805.877242001501</v>
      </c>
      <c r="AI2533">
        <f t="shared" si="413"/>
        <v>57805.877242001501</v>
      </c>
      <c r="BE2533" t="str">
        <f t="shared" si="414"/>
        <v>8415_AZ_TP2_SEXE2</v>
      </c>
      <c r="BF2533">
        <v>2</v>
      </c>
      <c r="BG2533" t="s">
        <v>200</v>
      </c>
      <c r="BH2533" t="s">
        <v>198</v>
      </c>
      <c r="BI2533" t="s">
        <v>147</v>
      </c>
      <c r="BJ2533" s="61">
        <v>22.2408345587403</v>
      </c>
      <c r="BK2533" s="61">
        <f t="shared" si="415"/>
        <v>22.2408345587403</v>
      </c>
    </row>
    <row r="2534" spans="1:63" x14ac:dyDescent="0.35">
      <c r="A2534" t="str">
        <f t="shared" si="411"/>
        <v>8433_Production et distribution d'eau ; assainissement, gestion des déchets et dépollution_2</v>
      </c>
      <c r="B2534" t="str">
        <f>INDEX(PDC!$F$1:$G$40,MATCH('RP2016'!C2534,PDC!F:F,0),MATCH(PDC!$G$1,PDC!$F$1:$G$1,0))</f>
        <v>Production et distribution d'eau ; assainissement, gestion des déchets et dépollution</v>
      </c>
      <c r="C2534" t="s">
        <v>215</v>
      </c>
      <c r="D2534" t="s">
        <v>189</v>
      </c>
      <c r="E2534" t="s">
        <v>200</v>
      </c>
      <c r="F2534" s="58">
        <v>172.853542133101</v>
      </c>
      <c r="G2534">
        <f t="shared" si="416"/>
        <v>172.853542133101</v>
      </c>
      <c r="AC2534" t="str">
        <f t="shared" si="412"/>
        <v>8421_Ingénieurs et cadres techniques d'entreprise_1+2</v>
      </c>
      <c r="AD2534" t="str">
        <f>INDEX(PDC!$I$1:$L$33,MATCH('RP2016'!AF2534,PDC!I:I,0),MATCH(PDC!$K$1,PDC!$I$1:$L$1,0))</f>
        <v>Ingénieurs et cadres techniques d'entreprise</v>
      </c>
      <c r="AE2534" s="77" t="s">
        <v>238</v>
      </c>
      <c r="AF2534" t="s">
        <v>101</v>
      </c>
      <c r="AG2534" t="s">
        <v>159</v>
      </c>
      <c r="AH2534" s="58">
        <v>64895.589695479102</v>
      </c>
      <c r="AI2534">
        <f t="shared" si="413"/>
        <v>64895.589695479102</v>
      </c>
      <c r="BE2534" t="str">
        <f t="shared" si="414"/>
        <v>8415_C1_TP1_SEXE2</v>
      </c>
      <c r="BF2534">
        <v>2</v>
      </c>
      <c r="BG2534" t="s">
        <v>199</v>
      </c>
      <c r="BH2534" t="s">
        <v>314</v>
      </c>
      <c r="BI2534" t="s">
        <v>147</v>
      </c>
      <c r="BJ2534" s="61">
        <v>477.332681486865</v>
      </c>
      <c r="BK2534" s="61">
        <f t="shared" si="415"/>
        <v>477.332681486865</v>
      </c>
    </row>
    <row r="2535" spans="1:63" x14ac:dyDescent="0.35">
      <c r="A2535" t="str">
        <f t="shared" si="411"/>
        <v>8433_Construction _1</v>
      </c>
      <c r="B2535" t="str">
        <f>INDEX(PDC!$F$1:$G$40,MATCH('RP2016'!C2535,PDC!F:F,0),MATCH(PDC!$G$1,PDC!$F$1:$G$1,0))</f>
        <v xml:space="preserve">Construction </v>
      </c>
      <c r="C2535" t="s">
        <v>216</v>
      </c>
      <c r="D2535" t="s">
        <v>189</v>
      </c>
      <c r="E2535" t="s">
        <v>199</v>
      </c>
      <c r="F2535" s="58">
        <v>4772.1683602882704</v>
      </c>
      <c r="G2535">
        <f t="shared" si="416"/>
        <v>4772.1683602882704</v>
      </c>
      <c r="AC2535" t="str">
        <f t="shared" si="412"/>
        <v>8421_Professeurs des écoles, instituteurs et assimilés_1+2</v>
      </c>
      <c r="AD2535" t="str">
        <f>INDEX(PDC!$I$1:$L$33,MATCH('RP2016'!AF2535,PDC!I:I,0),MATCH(PDC!$K$1,PDC!$I$1:$L$1,0))</f>
        <v>Professeurs des écoles, instituteurs et assimilés</v>
      </c>
      <c r="AE2535" s="77" t="s">
        <v>238</v>
      </c>
      <c r="AF2535" t="s">
        <v>103</v>
      </c>
      <c r="AG2535" t="s">
        <v>159</v>
      </c>
      <c r="AH2535" s="58">
        <v>12392.9240209789</v>
      </c>
      <c r="AI2535">
        <f t="shared" si="413"/>
        <v>12392.9240209789</v>
      </c>
      <c r="BE2535" t="str">
        <f t="shared" si="414"/>
        <v>8415_C1_TP2_SEXE2</v>
      </c>
      <c r="BF2535">
        <v>2</v>
      </c>
      <c r="BG2535" t="s">
        <v>200</v>
      </c>
      <c r="BH2535" t="s">
        <v>314</v>
      </c>
      <c r="BI2535" t="s">
        <v>147</v>
      </c>
      <c r="BJ2535" s="61">
        <v>114.632568887803</v>
      </c>
      <c r="BK2535" s="61">
        <f t="shared" si="415"/>
        <v>114.632568887803</v>
      </c>
    </row>
    <row r="2536" spans="1:63" x14ac:dyDescent="0.35">
      <c r="A2536" t="str">
        <f t="shared" si="411"/>
        <v>8433_Construction _2</v>
      </c>
      <c r="B2536" t="str">
        <f>INDEX(PDC!$F$1:$G$40,MATCH('RP2016'!C2536,PDC!F:F,0),MATCH(PDC!$G$1,PDC!$F$1:$G$1,0))</f>
        <v xml:space="preserve">Construction </v>
      </c>
      <c r="C2536" t="s">
        <v>216</v>
      </c>
      <c r="D2536" t="s">
        <v>189</v>
      </c>
      <c r="E2536" t="s">
        <v>200</v>
      </c>
      <c r="F2536" s="58">
        <v>774.14622844169696</v>
      </c>
      <c r="G2536">
        <f t="shared" si="416"/>
        <v>774.14622844169696</v>
      </c>
      <c r="AC2536" t="str">
        <f t="shared" si="412"/>
        <v>8421_Professions intermédiaires de la santé et du travail social_1+2</v>
      </c>
      <c r="AD2536" t="str">
        <f>INDEX(PDC!$I$1:$L$33,MATCH('RP2016'!AF2536,PDC!I:I,0),MATCH(PDC!$K$1,PDC!$I$1:$L$1,0))</f>
        <v>Professions intermédiaires de la santé et du travail social</v>
      </c>
      <c r="AE2536" s="77" t="s">
        <v>238</v>
      </c>
      <c r="AF2536" t="s">
        <v>105</v>
      </c>
      <c r="AG2536" t="s">
        <v>159</v>
      </c>
      <c r="AH2536" s="58">
        <v>25578.562904896</v>
      </c>
      <c r="AI2536">
        <f t="shared" si="413"/>
        <v>25578.562904896</v>
      </c>
      <c r="BE2536" t="str">
        <f t="shared" si="414"/>
        <v>8415_C3_TP1_SEXE2</v>
      </c>
      <c r="BF2536">
        <v>2</v>
      </c>
      <c r="BG2536" t="s">
        <v>199</v>
      </c>
      <c r="BH2536" t="s">
        <v>315</v>
      </c>
      <c r="BI2536" t="s">
        <v>147</v>
      </c>
      <c r="BJ2536" s="61">
        <v>140.84130689282699</v>
      </c>
      <c r="BK2536" s="61">
        <f t="shared" si="415"/>
        <v>140.84130689282699</v>
      </c>
    </row>
    <row r="2537" spans="1:63" x14ac:dyDescent="0.35">
      <c r="A2537" t="str">
        <f t="shared" si="411"/>
        <v>8433_Commerce ; réparation d'automobiles et de motocycles_1</v>
      </c>
      <c r="B2537" t="str">
        <f>INDEX(PDC!$F$1:$G$40,MATCH('RP2016'!C2537,PDC!F:F,0),MATCH(PDC!$G$1,PDC!$F$1:$G$1,0))</f>
        <v>Commerce ; réparation d'automobiles et de motocycles</v>
      </c>
      <c r="C2537" t="s">
        <v>217</v>
      </c>
      <c r="D2537" t="s">
        <v>189</v>
      </c>
      <c r="E2537" t="s">
        <v>199</v>
      </c>
      <c r="F2537" s="58">
        <v>4211.56471012564</v>
      </c>
      <c r="G2537">
        <f t="shared" si="416"/>
        <v>4211.56471012564</v>
      </c>
      <c r="AC2537" t="str">
        <f t="shared" si="412"/>
        <v>8421_Clergé, religieux_1+2</v>
      </c>
      <c r="AD2537" t="str">
        <f>INDEX(PDC!$I$1:$L$33,MATCH('RP2016'!AF2537,PDC!I:I,0),MATCH(PDC!$K$1,PDC!$I$1:$L$1,0))</f>
        <v>Clergé, religieux</v>
      </c>
      <c r="AE2537" s="77" t="s">
        <v>238</v>
      </c>
      <c r="AF2537" t="s">
        <v>292</v>
      </c>
      <c r="AG2537" t="s">
        <v>159</v>
      </c>
      <c r="AH2537" s="58">
        <v>408.19723155389499</v>
      </c>
      <c r="AI2537">
        <f t="shared" si="413"/>
        <v>408.19723155389499</v>
      </c>
      <c r="BE2537" t="str">
        <f t="shared" si="414"/>
        <v>8415_C3_TP2_SEXE2</v>
      </c>
      <c r="BF2537">
        <v>2</v>
      </c>
      <c r="BG2537" t="s">
        <v>200</v>
      </c>
      <c r="BH2537" t="s">
        <v>315</v>
      </c>
      <c r="BI2537" t="s">
        <v>147</v>
      </c>
      <c r="BJ2537" s="61">
        <v>39.264488343838899</v>
      </c>
      <c r="BK2537" s="61">
        <f t="shared" si="415"/>
        <v>39.264488343838899</v>
      </c>
    </row>
    <row r="2538" spans="1:63" x14ac:dyDescent="0.35">
      <c r="A2538" t="str">
        <f t="shared" si="411"/>
        <v>8433_Commerce ; réparation d'automobiles et de motocycles_2</v>
      </c>
      <c r="B2538" t="str">
        <f>INDEX(PDC!$F$1:$G$40,MATCH('RP2016'!C2538,PDC!F:F,0),MATCH(PDC!$G$1,PDC!$F$1:$G$1,0))</f>
        <v>Commerce ; réparation d'automobiles et de motocycles</v>
      </c>
      <c r="C2538" t="s">
        <v>217</v>
      </c>
      <c r="D2538" t="s">
        <v>189</v>
      </c>
      <c r="E2538" t="s">
        <v>200</v>
      </c>
      <c r="F2538" s="58">
        <v>4932.3170424188802</v>
      </c>
      <c r="G2538">
        <f t="shared" si="416"/>
        <v>4932.3170424188802</v>
      </c>
      <c r="AC2538" t="str">
        <f t="shared" si="412"/>
        <v>8421_Professions intermédiaires administratives de la Fonction Publique_1+2</v>
      </c>
      <c r="AD2538" t="str">
        <f>INDEX(PDC!$I$1:$L$33,MATCH('RP2016'!AF2538,PDC!I:I,0),MATCH(PDC!$K$1,PDC!$I$1:$L$1,0))</f>
        <v>Professions intermédiaires administratives de la Fonction Publique</v>
      </c>
      <c r="AE2538" s="77" t="s">
        <v>238</v>
      </c>
      <c r="AF2538" t="s">
        <v>278</v>
      </c>
      <c r="AG2538" t="s">
        <v>159</v>
      </c>
      <c r="AH2538" s="58">
        <v>3638.9204000115301</v>
      </c>
      <c r="AI2538">
        <f t="shared" si="413"/>
        <v>3638.9204000115301</v>
      </c>
      <c r="BE2538" t="str">
        <f t="shared" si="414"/>
        <v>8415_C5_TP1_SEXE2</v>
      </c>
      <c r="BF2538">
        <v>2</v>
      </c>
      <c r="BG2538" t="s">
        <v>199</v>
      </c>
      <c r="BH2538" t="s">
        <v>317</v>
      </c>
      <c r="BI2538" t="s">
        <v>147</v>
      </c>
      <c r="BJ2538" s="61">
        <v>360.49225454332299</v>
      </c>
      <c r="BK2538" s="61">
        <f t="shared" si="415"/>
        <v>360.49225454332299</v>
      </c>
    </row>
    <row r="2539" spans="1:63" x14ac:dyDescent="0.35">
      <c r="A2539" t="str">
        <f t="shared" si="411"/>
        <v>8433_Transports et entreposage _1</v>
      </c>
      <c r="B2539" t="str">
        <f>INDEX(PDC!$F$1:$G$40,MATCH('RP2016'!C2539,PDC!F:F,0),MATCH(PDC!$G$1,PDC!$F$1:$G$1,0))</f>
        <v xml:space="preserve">Transports et entreposage </v>
      </c>
      <c r="C2539" t="s">
        <v>218</v>
      </c>
      <c r="D2539" t="s">
        <v>189</v>
      </c>
      <c r="E2539" t="s">
        <v>199</v>
      </c>
      <c r="F2539" s="58">
        <v>2313.7449440179598</v>
      </c>
      <c r="G2539">
        <f t="shared" si="416"/>
        <v>2313.7449440179598</v>
      </c>
      <c r="AC2539" t="str">
        <f t="shared" si="412"/>
        <v>8421_Professions intermédiaires administratives et commerciales des entreprises_1+2</v>
      </c>
      <c r="AD2539" t="str">
        <f>INDEX(PDC!$I$1:$L$33,MATCH('RP2016'!AF2539,PDC!I:I,0),MATCH(PDC!$K$1,PDC!$I$1:$L$1,0))</f>
        <v>Professions intermédiaires administratives et commerciales des entreprises</v>
      </c>
      <c r="AE2539" s="77" t="s">
        <v>238</v>
      </c>
      <c r="AF2539" t="s">
        <v>279</v>
      </c>
      <c r="AG2539" t="s">
        <v>159</v>
      </c>
      <c r="AH2539" s="58">
        <v>86643.458123090299</v>
      </c>
      <c r="AI2539">
        <f t="shared" si="413"/>
        <v>86643.458123090299</v>
      </c>
      <c r="BE2539" t="str">
        <f t="shared" si="414"/>
        <v>8415_C5_TP2_SEXE2</v>
      </c>
      <c r="BF2539">
        <v>2</v>
      </c>
      <c r="BG2539" t="s">
        <v>200</v>
      </c>
      <c r="BH2539" t="s">
        <v>317</v>
      </c>
      <c r="BI2539" t="s">
        <v>147</v>
      </c>
      <c r="BJ2539" s="61">
        <v>102.962816006198</v>
      </c>
      <c r="BK2539" s="61">
        <f t="shared" si="415"/>
        <v>102.962816006198</v>
      </c>
    </row>
    <row r="2540" spans="1:63" x14ac:dyDescent="0.35">
      <c r="A2540" t="str">
        <f t="shared" si="411"/>
        <v>8433_Transports et entreposage _2</v>
      </c>
      <c r="B2540" t="str">
        <f>INDEX(PDC!$F$1:$G$40,MATCH('RP2016'!C2540,PDC!F:F,0),MATCH(PDC!$G$1,PDC!$F$1:$G$1,0))</f>
        <v xml:space="preserve">Transports et entreposage </v>
      </c>
      <c r="C2540" t="s">
        <v>218</v>
      </c>
      <c r="D2540" t="s">
        <v>189</v>
      </c>
      <c r="E2540" t="s">
        <v>200</v>
      </c>
      <c r="F2540" s="58">
        <v>1182.2510965813401</v>
      </c>
      <c r="G2540">
        <f t="shared" si="416"/>
        <v>1182.2510965813401</v>
      </c>
      <c r="AC2540" t="str">
        <f t="shared" si="412"/>
        <v>8421_Techniciens_1+2</v>
      </c>
      <c r="AD2540" t="str">
        <f>INDEX(PDC!$I$1:$L$33,MATCH('RP2016'!AF2540,PDC!I:I,0),MATCH(PDC!$K$1,PDC!$I$1:$L$1,0))</f>
        <v>Techniciens</v>
      </c>
      <c r="AE2540" s="77" t="s">
        <v>238</v>
      </c>
      <c r="AF2540" t="s">
        <v>280</v>
      </c>
      <c r="AG2540" t="s">
        <v>159</v>
      </c>
      <c r="AH2540" s="58">
        <v>45836.467003247802</v>
      </c>
      <c r="AI2540">
        <f t="shared" si="413"/>
        <v>45836.467003247802</v>
      </c>
      <c r="BE2540" t="str">
        <f t="shared" si="414"/>
        <v>8415_DE_TP1_SEXE2</v>
      </c>
      <c r="BF2540">
        <v>2</v>
      </c>
      <c r="BG2540" t="s">
        <v>199</v>
      </c>
      <c r="BH2540" t="s">
        <v>318</v>
      </c>
      <c r="BI2540" t="s">
        <v>147</v>
      </c>
      <c r="BJ2540" s="61">
        <v>27.021253209601799</v>
      </c>
      <c r="BK2540" s="61">
        <f t="shared" si="415"/>
        <v>27.021253209601799</v>
      </c>
    </row>
    <row r="2541" spans="1:63" x14ac:dyDescent="0.35">
      <c r="A2541" t="str">
        <f t="shared" si="411"/>
        <v>8433_Hébergement et restauration_1</v>
      </c>
      <c r="B2541" t="str">
        <f>INDEX(PDC!$F$1:$G$40,MATCH('RP2016'!C2541,PDC!F:F,0),MATCH(PDC!$G$1,PDC!$F$1:$G$1,0))</f>
        <v>Hébergement et restauration</v>
      </c>
      <c r="C2541" t="s">
        <v>219</v>
      </c>
      <c r="D2541" t="s">
        <v>189</v>
      </c>
      <c r="E2541" t="s">
        <v>199</v>
      </c>
      <c r="F2541" s="58">
        <v>835.86188189599295</v>
      </c>
      <c r="G2541">
        <f t="shared" si="416"/>
        <v>835.86188189599295</v>
      </c>
      <c r="AC2541" t="str">
        <f t="shared" si="412"/>
        <v>8421_Contremaîtres, agents de maîtrise_1+2</v>
      </c>
      <c r="AD2541" t="str">
        <f>INDEX(PDC!$I$1:$L$33,MATCH('RP2016'!AF2541,PDC!I:I,0),MATCH(PDC!$K$1,PDC!$I$1:$L$1,0))</f>
        <v>Contremaîtres, agents de maîtrise</v>
      </c>
      <c r="AE2541" s="77" t="s">
        <v>238</v>
      </c>
      <c r="AF2541" t="s">
        <v>281</v>
      </c>
      <c r="AG2541" t="s">
        <v>159</v>
      </c>
      <c r="AH2541" s="58">
        <v>16904.6727239748</v>
      </c>
      <c r="AI2541">
        <f t="shared" si="413"/>
        <v>16904.6727239748</v>
      </c>
      <c r="BE2541" t="str">
        <f t="shared" si="414"/>
        <v>8415_DE_TP2_SEXE2</v>
      </c>
      <c r="BF2541">
        <v>2</v>
      </c>
      <c r="BG2541" t="s">
        <v>200</v>
      </c>
      <c r="BH2541" t="s">
        <v>318</v>
      </c>
      <c r="BI2541" t="s">
        <v>147</v>
      </c>
      <c r="BJ2541" s="61">
        <v>16.300841106300101</v>
      </c>
      <c r="BK2541" s="61">
        <f t="shared" si="415"/>
        <v>16.300841106300101</v>
      </c>
    </row>
    <row r="2542" spans="1:63" x14ac:dyDescent="0.35">
      <c r="A2542" t="str">
        <f t="shared" si="411"/>
        <v>8433_Hébergement et restauration_2</v>
      </c>
      <c r="B2542" t="str">
        <f>INDEX(PDC!$F$1:$G$40,MATCH('RP2016'!C2542,PDC!F:F,0),MATCH(PDC!$G$1,PDC!$F$1:$G$1,0))</f>
        <v>Hébergement et restauration</v>
      </c>
      <c r="C2542" t="s">
        <v>219</v>
      </c>
      <c r="D2542" t="s">
        <v>189</v>
      </c>
      <c r="E2542" t="s">
        <v>200</v>
      </c>
      <c r="F2542" s="58">
        <v>1086.80534520536</v>
      </c>
      <c r="G2542">
        <f t="shared" si="416"/>
        <v>1086.80534520536</v>
      </c>
      <c r="AC2542" t="str">
        <f t="shared" si="412"/>
        <v>8421_Employés civils et agents de service de la Fonction Publique_1+2</v>
      </c>
      <c r="AD2542" t="str">
        <f>INDEX(PDC!$I$1:$L$33,MATCH('RP2016'!AF2542,PDC!I:I,0),MATCH(PDC!$K$1,PDC!$I$1:$L$1,0))</f>
        <v>Employés civils et agents de service de la Fonction Publique</v>
      </c>
      <c r="AE2542" s="77" t="s">
        <v>238</v>
      </c>
      <c r="AF2542" t="s">
        <v>282</v>
      </c>
      <c r="AG2542" t="s">
        <v>159</v>
      </c>
      <c r="AH2542" s="58">
        <v>32699.538043016899</v>
      </c>
      <c r="AI2542">
        <f t="shared" si="413"/>
        <v>32699.538043016899</v>
      </c>
      <c r="BE2542" t="str">
        <f t="shared" si="414"/>
        <v>8415_FZ_TP1_SEXE2</v>
      </c>
      <c r="BF2542">
        <v>2</v>
      </c>
      <c r="BG2542" t="s">
        <v>199</v>
      </c>
      <c r="BH2542" t="s">
        <v>216</v>
      </c>
      <c r="BI2542" t="s">
        <v>147</v>
      </c>
      <c r="BJ2542" s="61">
        <v>214.891416572125</v>
      </c>
      <c r="BK2542" s="61">
        <f t="shared" si="415"/>
        <v>214.891416572125</v>
      </c>
    </row>
    <row r="2543" spans="1:63" x14ac:dyDescent="0.35">
      <c r="A2543" t="str">
        <f t="shared" si="411"/>
        <v>8433_Edition, audiovisuel et diffusion_1</v>
      </c>
      <c r="B2543" t="str">
        <f>INDEX(PDC!$F$1:$G$40,MATCH('RP2016'!C2543,PDC!F:F,0),MATCH(PDC!$G$1,PDC!$F$1:$G$1,0))</f>
        <v>Edition, audiovisuel et diffusion</v>
      </c>
      <c r="C2543" t="s">
        <v>220</v>
      </c>
      <c r="D2543" t="s">
        <v>189</v>
      </c>
      <c r="E2543" t="s">
        <v>199</v>
      </c>
      <c r="F2543" s="58">
        <v>53.887689144445503</v>
      </c>
      <c r="G2543">
        <f t="shared" si="416"/>
        <v>53.887689144445503</v>
      </c>
      <c r="AC2543" t="str">
        <f t="shared" si="412"/>
        <v>8421_Policiers et militaires_1+2</v>
      </c>
      <c r="AD2543" t="str">
        <f>INDEX(PDC!$I$1:$L$33,MATCH('RP2016'!AF2543,PDC!I:I,0),MATCH(PDC!$K$1,PDC!$I$1:$L$1,0))</f>
        <v>Policiers et militaires</v>
      </c>
      <c r="AE2543" s="77" t="s">
        <v>238</v>
      </c>
      <c r="AF2543" t="s">
        <v>283</v>
      </c>
      <c r="AG2543" t="s">
        <v>159</v>
      </c>
      <c r="AH2543" s="58">
        <v>7680.0380810587303</v>
      </c>
      <c r="AI2543">
        <f t="shared" si="413"/>
        <v>7680.0380810587303</v>
      </c>
      <c r="BE2543" t="str">
        <f t="shared" si="414"/>
        <v>8415_FZ_TP2_SEXE2</v>
      </c>
      <c r="BF2543">
        <v>2</v>
      </c>
      <c r="BG2543" t="s">
        <v>200</v>
      </c>
      <c r="BH2543" t="s">
        <v>216</v>
      </c>
      <c r="BI2543" t="s">
        <v>147</v>
      </c>
      <c r="BJ2543" s="61">
        <v>133.348743448302</v>
      </c>
      <c r="BK2543" s="61">
        <f t="shared" si="415"/>
        <v>133.348743448302</v>
      </c>
    </row>
    <row r="2544" spans="1:63" x14ac:dyDescent="0.35">
      <c r="A2544" t="str">
        <f t="shared" si="411"/>
        <v>8433_Edition, audiovisuel et diffusion_2</v>
      </c>
      <c r="B2544" t="str">
        <f>INDEX(PDC!$F$1:$G$40,MATCH('RP2016'!C2544,PDC!F:F,0),MATCH(PDC!$G$1,PDC!$F$1:$G$1,0))</f>
        <v>Edition, audiovisuel et diffusion</v>
      </c>
      <c r="C2544" t="s">
        <v>220</v>
      </c>
      <c r="D2544" t="s">
        <v>189</v>
      </c>
      <c r="E2544" t="s">
        <v>200</v>
      </c>
      <c r="F2544" s="58">
        <v>47.381421338942999</v>
      </c>
      <c r="G2544">
        <f t="shared" si="416"/>
        <v>47.381421338942999</v>
      </c>
      <c r="AC2544" t="str">
        <f t="shared" si="412"/>
        <v>8421_Employés administratifs d'entreprise_1+2</v>
      </c>
      <c r="AD2544" t="str">
        <f>INDEX(PDC!$I$1:$L$33,MATCH('RP2016'!AF2544,PDC!I:I,0),MATCH(PDC!$K$1,PDC!$I$1:$L$1,0))</f>
        <v>Employés administratifs d'entreprise</v>
      </c>
      <c r="AE2544" s="77" t="s">
        <v>238</v>
      </c>
      <c r="AF2544" t="s">
        <v>284</v>
      </c>
      <c r="AG2544" t="s">
        <v>159</v>
      </c>
      <c r="AH2544" s="58">
        <v>52858.374212525297</v>
      </c>
      <c r="AI2544">
        <f t="shared" si="413"/>
        <v>52858.374212525297</v>
      </c>
      <c r="BE2544" t="str">
        <f t="shared" si="414"/>
        <v>8415_GZ_TP1_SEXE2</v>
      </c>
      <c r="BF2544">
        <v>2</v>
      </c>
      <c r="BG2544" t="s">
        <v>199</v>
      </c>
      <c r="BH2544" t="s">
        <v>217</v>
      </c>
      <c r="BI2544" t="s">
        <v>147</v>
      </c>
      <c r="BJ2544" s="61">
        <v>1789.14371876317</v>
      </c>
      <c r="BK2544" s="61">
        <f t="shared" si="415"/>
        <v>1789.14371876317</v>
      </c>
    </row>
    <row r="2545" spans="1:63" x14ac:dyDescent="0.35">
      <c r="A2545" t="str">
        <f t="shared" si="411"/>
        <v>8433_Télécommunications_1</v>
      </c>
      <c r="B2545" t="str">
        <f>INDEX(PDC!$F$1:$G$40,MATCH('RP2016'!C2545,PDC!F:F,0),MATCH(PDC!$G$1,PDC!$F$1:$G$1,0))</f>
        <v>Télécommunications</v>
      </c>
      <c r="C2545" t="s">
        <v>221</v>
      </c>
      <c r="D2545" t="s">
        <v>189</v>
      </c>
      <c r="E2545" t="s">
        <v>199</v>
      </c>
      <c r="F2545" s="58">
        <v>107.127327393172</v>
      </c>
      <c r="G2545">
        <f t="shared" ref="G2545:G2572" si="417">F2545</f>
        <v>107.127327393172</v>
      </c>
      <c r="AC2545" t="str">
        <f t="shared" si="412"/>
        <v>8421_Employés de commerce_1+2</v>
      </c>
      <c r="AD2545" t="str">
        <f>INDEX(PDC!$I$1:$L$33,MATCH('RP2016'!AF2545,PDC!I:I,0),MATCH(PDC!$K$1,PDC!$I$1:$L$1,0))</f>
        <v>Employés de commerce</v>
      </c>
      <c r="AE2545" s="77" t="s">
        <v>238</v>
      </c>
      <c r="AF2545" t="s">
        <v>285</v>
      </c>
      <c r="AG2545" t="s">
        <v>159</v>
      </c>
      <c r="AH2545" s="58">
        <v>31775.465304039699</v>
      </c>
      <c r="AI2545">
        <f t="shared" si="413"/>
        <v>31775.465304039699</v>
      </c>
      <c r="BE2545" t="str">
        <f t="shared" si="414"/>
        <v>8415_GZ_TP2_SEXE2</v>
      </c>
      <c r="BF2545">
        <v>2</v>
      </c>
      <c r="BG2545" t="s">
        <v>200</v>
      </c>
      <c r="BH2545" t="s">
        <v>217</v>
      </c>
      <c r="BI2545" t="s">
        <v>147</v>
      </c>
      <c r="BJ2545" s="61">
        <v>861.72572768836994</v>
      </c>
      <c r="BK2545" s="61">
        <f t="shared" si="415"/>
        <v>861.72572768836994</v>
      </c>
    </row>
    <row r="2546" spans="1:63" x14ac:dyDescent="0.35">
      <c r="A2546" t="str">
        <f t="shared" si="411"/>
        <v>8433_Télécommunications_2</v>
      </c>
      <c r="B2546" t="str">
        <f>INDEX(PDC!$F$1:$G$40,MATCH('RP2016'!C2546,PDC!F:F,0),MATCH(PDC!$G$1,PDC!$F$1:$G$1,0))</f>
        <v>Télécommunications</v>
      </c>
      <c r="C2546" t="s">
        <v>221</v>
      </c>
      <c r="D2546" t="s">
        <v>189</v>
      </c>
      <c r="E2546" t="s">
        <v>200</v>
      </c>
      <c r="F2546" s="58">
        <v>16.377447615118399</v>
      </c>
      <c r="G2546">
        <f t="shared" si="417"/>
        <v>16.377447615118399</v>
      </c>
      <c r="AC2546" t="str">
        <f t="shared" si="412"/>
        <v>8421_Personnels des services directs aux particuliers_1+2</v>
      </c>
      <c r="AD2546" t="str">
        <f>INDEX(PDC!$I$1:$L$33,MATCH('RP2016'!AF2546,PDC!I:I,0),MATCH(PDC!$K$1,PDC!$I$1:$L$1,0))</f>
        <v>Personnels des services directs aux particuliers</v>
      </c>
      <c r="AE2546" s="77" t="s">
        <v>238</v>
      </c>
      <c r="AF2546" t="s">
        <v>286</v>
      </c>
      <c r="AG2546" t="s">
        <v>159</v>
      </c>
      <c r="AH2546" s="58">
        <v>45973.3887006316</v>
      </c>
      <c r="AI2546">
        <f t="shared" si="413"/>
        <v>45973.3887006316</v>
      </c>
      <c r="BE2546" t="str">
        <f t="shared" si="414"/>
        <v>8415_HZ_TP1_SEXE2</v>
      </c>
      <c r="BF2546">
        <v>2</v>
      </c>
      <c r="BG2546" t="s">
        <v>199</v>
      </c>
      <c r="BH2546" t="s">
        <v>218</v>
      </c>
      <c r="BI2546" t="s">
        <v>147</v>
      </c>
      <c r="BJ2546" s="61">
        <v>366.210607276345</v>
      </c>
      <c r="BK2546" s="61">
        <f t="shared" si="415"/>
        <v>366.210607276345</v>
      </c>
    </row>
    <row r="2547" spans="1:63" x14ac:dyDescent="0.35">
      <c r="A2547" t="str">
        <f t="shared" si="411"/>
        <v>8433_Activités informatiques et services d'information_1</v>
      </c>
      <c r="B2547" t="str">
        <f>INDEX(PDC!$F$1:$G$40,MATCH('RP2016'!C2547,PDC!F:F,0),MATCH(PDC!$G$1,PDC!$F$1:$G$1,0))</f>
        <v>Activités informatiques et services d'information</v>
      </c>
      <c r="C2547" t="s">
        <v>222</v>
      </c>
      <c r="D2547" t="s">
        <v>189</v>
      </c>
      <c r="E2547" t="s">
        <v>199</v>
      </c>
      <c r="F2547" s="58">
        <v>208.232093969792</v>
      </c>
      <c r="G2547">
        <f t="shared" si="417"/>
        <v>208.232093969792</v>
      </c>
      <c r="AC2547" t="str">
        <f t="shared" si="412"/>
        <v>8421_Ouvriers qualifiés de type industriel_1+2</v>
      </c>
      <c r="AD2547" t="str">
        <f>INDEX(PDC!$I$1:$L$33,MATCH('RP2016'!AF2547,PDC!I:I,0),MATCH(PDC!$K$1,PDC!$I$1:$L$1,0))</f>
        <v>Ouvriers qualifiés de type industriel</v>
      </c>
      <c r="AE2547" s="77" t="s">
        <v>238</v>
      </c>
      <c r="AF2547" t="s">
        <v>287</v>
      </c>
      <c r="AG2547" t="s">
        <v>159</v>
      </c>
      <c r="AH2547" s="58">
        <v>21820.024307141601</v>
      </c>
      <c r="AI2547">
        <f t="shared" si="413"/>
        <v>21820.024307141601</v>
      </c>
      <c r="BE2547" t="str">
        <f t="shared" si="414"/>
        <v>8415_HZ_TP2_SEXE2</v>
      </c>
      <c r="BF2547">
        <v>2</v>
      </c>
      <c r="BG2547" t="s">
        <v>200</v>
      </c>
      <c r="BH2547" t="s">
        <v>218</v>
      </c>
      <c r="BI2547" t="s">
        <v>147</v>
      </c>
      <c r="BJ2547" s="61">
        <v>87.375777538528098</v>
      </c>
      <c r="BK2547" s="61">
        <f t="shared" si="415"/>
        <v>87.375777538528098</v>
      </c>
    </row>
    <row r="2548" spans="1:63" x14ac:dyDescent="0.35">
      <c r="A2548" t="str">
        <f t="shared" si="411"/>
        <v>8433_Activités informatiques et services d'information_2</v>
      </c>
      <c r="B2548" t="str">
        <f>INDEX(PDC!$F$1:$G$40,MATCH('RP2016'!C2548,PDC!F:F,0),MATCH(PDC!$G$1,PDC!$F$1:$G$1,0))</f>
        <v>Activités informatiques et services d'information</v>
      </c>
      <c r="C2548" t="s">
        <v>222</v>
      </c>
      <c r="D2548" t="s">
        <v>189</v>
      </c>
      <c r="E2548" t="s">
        <v>200</v>
      </c>
      <c r="F2548" s="58">
        <v>61.952072297741502</v>
      </c>
      <c r="G2548">
        <f t="shared" si="417"/>
        <v>61.952072297741502</v>
      </c>
      <c r="AC2548" t="str">
        <f t="shared" si="412"/>
        <v>8421_Ouvriers qualifiés de type artisanal_1+2</v>
      </c>
      <c r="AD2548" t="str">
        <f>INDEX(PDC!$I$1:$L$33,MATCH('RP2016'!AF2548,PDC!I:I,0),MATCH(PDC!$K$1,PDC!$I$1:$L$1,0))</f>
        <v>Ouvriers qualifiés de type artisanal</v>
      </c>
      <c r="AE2548" s="77" t="s">
        <v>238</v>
      </c>
      <c r="AF2548" t="s">
        <v>107</v>
      </c>
      <c r="AG2548" t="s">
        <v>159</v>
      </c>
      <c r="AH2548" s="58">
        <v>27943.1392142738</v>
      </c>
      <c r="AI2548">
        <f t="shared" si="413"/>
        <v>27943.1392142738</v>
      </c>
      <c r="BE2548" t="str">
        <f t="shared" si="414"/>
        <v>8415_IZ_TP1_SEXE2</v>
      </c>
      <c r="BF2548">
        <v>2</v>
      </c>
      <c r="BG2548" t="s">
        <v>199</v>
      </c>
      <c r="BH2548" t="s">
        <v>219</v>
      </c>
      <c r="BI2548" t="s">
        <v>147</v>
      </c>
      <c r="BJ2548" s="61">
        <v>1172.27153137656</v>
      </c>
      <c r="BK2548" s="61">
        <f t="shared" si="415"/>
        <v>1172.27153137656</v>
      </c>
    </row>
    <row r="2549" spans="1:63" x14ac:dyDescent="0.35">
      <c r="A2549" t="str">
        <f t="shared" si="411"/>
        <v>8433_Activités financières et d'assurance_1</v>
      </c>
      <c r="B2549" t="str">
        <f>INDEX(PDC!$F$1:$G$40,MATCH('RP2016'!C2549,PDC!F:F,0),MATCH(PDC!$G$1,PDC!$F$1:$G$1,0))</f>
        <v>Activités financières et d'assurance</v>
      </c>
      <c r="C2549" t="s">
        <v>223</v>
      </c>
      <c r="D2549" t="s">
        <v>189</v>
      </c>
      <c r="E2549" t="s">
        <v>199</v>
      </c>
      <c r="F2549" s="58">
        <v>592.34377771958805</v>
      </c>
      <c r="G2549">
        <f t="shared" si="417"/>
        <v>592.34377771958805</v>
      </c>
      <c r="AC2549" t="str">
        <f t="shared" si="412"/>
        <v>8421_Chauffeurs_1+2</v>
      </c>
      <c r="AD2549" t="str">
        <f>INDEX(PDC!$I$1:$L$33,MATCH('RP2016'!AF2549,PDC!I:I,0),MATCH(PDC!$K$1,PDC!$I$1:$L$1,0))</f>
        <v>Chauffeurs</v>
      </c>
      <c r="AE2549" s="77" t="s">
        <v>238</v>
      </c>
      <c r="AF2549" t="s">
        <v>288</v>
      </c>
      <c r="AG2549" t="s">
        <v>159</v>
      </c>
      <c r="AH2549" s="58">
        <v>18688.453226718801</v>
      </c>
      <c r="AI2549">
        <f t="shared" si="413"/>
        <v>18688.453226718801</v>
      </c>
      <c r="BE2549" t="str">
        <f t="shared" si="414"/>
        <v>8415_IZ_TP2_SEXE2</v>
      </c>
      <c r="BF2549">
        <v>2</v>
      </c>
      <c r="BG2549" t="s">
        <v>200</v>
      </c>
      <c r="BH2549" t="s">
        <v>219</v>
      </c>
      <c r="BI2549" t="s">
        <v>147</v>
      </c>
      <c r="BJ2549" s="61">
        <v>504.99131707658898</v>
      </c>
      <c r="BK2549" s="61">
        <f t="shared" si="415"/>
        <v>504.99131707658898</v>
      </c>
    </row>
    <row r="2550" spans="1:63" x14ac:dyDescent="0.35">
      <c r="A2550" t="str">
        <f t="shared" si="411"/>
        <v>8433_Activités financières et d'assurance_2</v>
      </c>
      <c r="B2550" t="str">
        <f>INDEX(PDC!$F$1:$G$40,MATCH('RP2016'!C2550,PDC!F:F,0),MATCH(PDC!$G$1,PDC!$F$1:$G$1,0))</f>
        <v>Activités financières et d'assurance</v>
      </c>
      <c r="C2550" t="s">
        <v>223</v>
      </c>
      <c r="D2550" t="s">
        <v>189</v>
      </c>
      <c r="E2550" t="s">
        <v>200</v>
      </c>
      <c r="F2550" s="58">
        <v>931.31254875861998</v>
      </c>
      <c r="G2550">
        <f t="shared" si="417"/>
        <v>931.31254875861998</v>
      </c>
      <c r="AC2550" t="str">
        <f t="shared" si="412"/>
        <v>8421_Ouvriers qualifiés de la manutention, du magasinage et du transport_1+2</v>
      </c>
      <c r="AD2550" t="str">
        <f>INDEX(PDC!$I$1:$L$33,MATCH('RP2016'!AF2550,PDC!I:I,0),MATCH(PDC!$K$1,PDC!$I$1:$L$1,0))</f>
        <v>Ouvriers qualifiés de la manutention, du magasinage et du transport</v>
      </c>
      <c r="AE2550" s="77" t="s">
        <v>238</v>
      </c>
      <c r="AF2550" t="s">
        <v>289</v>
      </c>
      <c r="AG2550" t="s">
        <v>159</v>
      </c>
      <c r="AH2550" s="58">
        <v>11767.890436829301</v>
      </c>
      <c r="AI2550">
        <f t="shared" si="413"/>
        <v>11767.890436829301</v>
      </c>
      <c r="BE2550" t="str">
        <f t="shared" si="414"/>
        <v>8415_JZ_TP1_SEXE2</v>
      </c>
      <c r="BF2550">
        <v>2</v>
      </c>
      <c r="BG2550" t="s">
        <v>199</v>
      </c>
      <c r="BH2550" t="s">
        <v>319</v>
      </c>
      <c r="BI2550" t="s">
        <v>147</v>
      </c>
      <c r="BJ2550" s="61">
        <v>68.315650103740197</v>
      </c>
      <c r="BK2550" s="61">
        <f t="shared" si="415"/>
        <v>68.315650103740197</v>
      </c>
    </row>
    <row r="2551" spans="1:63" x14ac:dyDescent="0.35">
      <c r="A2551" t="str">
        <f t="shared" si="411"/>
        <v>8433_Activités immobilières_1</v>
      </c>
      <c r="B2551" t="str">
        <f>INDEX(PDC!$F$1:$G$40,MATCH('RP2016'!C2551,PDC!F:F,0),MATCH(PDC!$G$1,PDC!$F$1:$G$1,0))</f>
        <v>Activités immobilières</v>
      </c>
      <c r="C2551" t="s">
        <v>224</v>
      </c>
      <c r="D2551" t="s">
        <v>189</v>
      </c>
      <c r="E2551" t="s">
        <v>199</v>
      </c>
      <c r="F2551" s="58">
        <v>197.29727090729801</v>
      </c>
      <c r="G2551">
        <f t="shared" si="417"/>
        <v>197.29727090729801</v>
      </c>
      <c r="AC2551" t="str">
        <f t="shared" si="412"/>
        <v>8421_Ouvriers non qualifiés de type industriel_1+2</v>
      </c>
      <c r="AD2551" t="str">
        <f>INDEX(PDC!$I$1:$L$33,MATCH('RP2016'!AF2551,PDC!I:I,0),MATCH(PDC!$K$1,PDC!$I$1:$L$1,0))</f>
        <v>Ouvriers non qualifiés de type industriel</v>
      </c>
      <c r="AE2551" s="77" t="s">
        <v>238</v>
      </c>
      <c r="AF2551" t="s">
        <v>290</v>
      </c>
      <c r="AG2551" t="s">
        <v>159</v>
      </c>
      <c r="AH2551" s="58">
        <v>26818.967797100799</v>
      </c>
      <c r="AI2551">
        <f t="shared" si="413"/>
        <v>26818.967797100799</v>
      </c>
      <c r="BE2551" t="str">
        <f t="shared" si="414"/>
        <v>8415_JZ_TP2_SEXE2</v>
      </c>
      <c r="BF2551">
        <v>2</v>
      </c>
      <c r="BG2551" t="s">
        <v>200</v>
      </c>
      <c r="BH2551" t="s">
        <v>319</v>
      </c>
      <c r="BI2551" t="s">
        <v>147</v>
      </c>
      <c r="BJ2551" s="61">
        <v>15.1971168125717</v>
      </c>
      <c r="BK2551" s="61">
        <f t="shared" si="415"/>
        <v>15.1971168125717</v>
      </c>
    </row>
    <row r="2552" spans="1:63" x14ac:dyDescent="0.35">
      <c r="A2552" t="str">
        <f t="shared" si="411"/>
        <v>8433_Activités immobilières_2</v>
      </c>
      <c r="B2552" t="str">
        <f>INDEX(PDC!$F$1:$G$40,MATCH('RP2016'!C2552,PDC!F:F,0),MATCH(PDC!$G$1,PDC!$F$1:$G$1,0))</f>
        <v>Activités immobilières</v>
      </c>
      <c r="C2552" t="s">
        <v>224</v>
      </c>
      <c r="D2552" t="s">
        <v>189</v>
      </c>
      <c r="E2552" t="s">
        <v>200</v>
      </c>
      <c r="F2552" s="58">
        <v>355.13884526664498</v>
      </c>
      <c r="G2552">
        <f t="shared" si="417"/>
        <v>355.13884526664498</v>
      </c>
      <c r="AC2552" t="str">
        <f t="shared" si="412"/>
        <v>8421_Ouvriers non qualifiés de type artisanal_1+2</v>
      </c>
      <c r="AD2552" t="str">
        <f>INDEX(PDC!$I$1:$L$33,MATCH('RP2016'!AF2552,PDC!I:I,0),MATCH(PDC!$K$1,PDC!$I$1:$L$1,0))</f>
        <v>Ouvriers non qualifiés de type artisanal</v>
      </c>
      <c r="AE2552" s="77" t="s">
        <v>238</v>
      </c>
      <c r="AF2552" t="s">
        <v>291</v>
      </c>
      <c r="AG2552" t="s">
        <v>159</v>
      </c>
      <c r="AH2552" s="58">
        <v>21948.962745668599</v>
      </c>
      <c r="AI2552">
        <f t="shared" si="413"/>
        <v>21948.962745668599</v>
      </c>
      <c r="BE2552" t="str">
        <f t="shared" si="414"/>
        <v>8415_KZ_TP1_SEXE2</v>
      </c>
      <c r="BF2552">
        <v>2</v>
      </c>
      <c r="BG2552" t="s">
        <v>199</v>
      </c>
      <c r="BH2552" t="s">
        <v>223</v>
      </c>
      <c r="BI2552" t="s">
        <v>147</v>
      </c>
      <c r="BJ2552" s="61">
        <v>341.17655584175401</v>
      </c>
      <c r="BK2552" s="61">
        <f t="shared" si="415"/>
        <v>341.17655584175401</v>
      </c>
    </row>
    <row r="2553" spans="1:63" x14ac:dyDescent="0.35">
      <c r="A2553" t="str">
        <f t="shared" si="411"/>
        <v>8433_Activités juridiques, comptables, de gestion, d'architecture, d'ingénierie, de contrôle et d'analyses techniques_1</v>
      </c>
      <c r="B2553" t="str">
        <f>INDEX(PDC!$F$1:$G$40,MATCH('RP2016'!C2553,PDC!F:F,0),MATCH(PDC!$G$1,PDC!$F$1:$G$1,0))</f>
        <v>Activités juridiques, comptables, de gestion, d'architecture, d'ingénierie, de contrôle et d'analyses techniques</v>
      </c>
      <c r="C2553" t="s">
        <v>225</v>
      </c>
      <c r="D2553" t="s">
        <v>189</v>
      </c>
      <c r="E2553" t="s">
        <v>199</v>
      </c>
      <c r="F2553" s="58">
        <v>775.84267849579703</v>
      </c>
      <c r="G2553">
        <f t="shared" si="417"/>
        <v>775.84267849579703</v>
      </c>
      <c r="AC2553" t="str">
        <f t="shared" si="412"/>
        <v>8421_Ouvriers agricoles_1+2</v>
      </c>
      <c r="AD2553" t="str">
        <f>INDEX(PDC!$I$1:$L$33,MATCH('RP2016'!AF2553,PDC!I:I,0),MATCH(PDC!$K$1,PDC!$I$1:$L$1,0))</f>
        <v>Ouvriers agricoles</v>
      </c>
      <c r="AE2553" s="77" t="s">
        <v>238</v>
      </c>
      <c r="AF2553" t="s">
        <v>109</v>
      </c>
      <c r="AG2553" t="s">
        <v>159</v>
      </c>
      <c r="AH2553" s="58">
        <v>1383.33224340423</v>
      </c>
      <c r="AI2553">
        <f t="shared" si="413"/>
        <v>1383.33224340423</v>
      </c>
      <c r="BE2553" t="str">
        <f t="shared" si="414"/>
        <v>8415_KZ_TP2_SEXE2</v>
      </c>
      <c r="BF2553">
        <v>2</v>
      </c>
      <c r="BG2553" t="s">
        <v>200</v>
      </c>
      <c r="BH2553" t="s">
        <v>223</v>
      </c>
      <c r="BI2553" t="s">
        <v>147</v>
      </c>
      <c r="BJ2553" s="61">
        <v>94.522436750301296</v>
      </c>
      <c r="BK2553" s="61">
        <f t="shared" si="415"/>
        <v>94.522436750301296</v>
      </c>
    </row>
    <row r="2554" spans="1:63" x14ac:dyDescent="0.35">
      <c r="A2554" t="str">
        <f t="shared" si="411"/>
        <v>8433_Activités juridiques, comptables, de gestion, d'architecture, d'ingénierie, de contrôle et d'analyses techniques_2</v>
      </c>
      <c r="B2554" t="str">
        <f>INDEX(PDC!$F$1:$G$40,MATCH('RP2016'!C2554,PDC!F:F,0),MATCH(PDC!$G$1,PDC!$F$1:$G$1,0))</f>
        <v>Activités juridiques, comptables, de gestion, d'architecture, d'ingénierie, de contrôle et d'analyses techniques</v>
      </c>
      <c r="C2554" t="s">
        <v>225</v>
      </c>
      <c r="D2554" t="s">
        <v>189</v>
      </c>
      <c r="E2554" t="s">
        <v>200</v>
      </c>
      <c r="F2554" s="58">
        <v>865.680092490177</v>
      </c>
      <c r="G2554">
        <f t="shared" si="417"/>
        <v>865.680092490177</v>
      </c>
      <c r="AC2554" t="str">
        <f t="shared" si="412"/>
        <v>8422_Professions libérales*_1+2</v>
      </c>
      <c r="AD2554" t="str">
        <f>INDEX(PDC!$I$1:$L$33,MATCH('RP2016'!AF2554,PDC!I:I,0),MATCH(PDC!$K$1,PDC!$I$1:$L$1,0))</f>
        <v>Professions libérales*</v>
      </c>
      <c r="AE2554" s="77" t="s">
        <v>238</v>
      </c>
      <c r="AF2554" t="s">
        <v>273</v>
      </c>
      <c r="AG2554" t="s">
        <v>163</v>
      </c>
      <c r="AH2554" s="58">
        <v>38.956996882803899</v>
      </c>
      <c r="AI2554">
        <f t="shared" si="413"/>
        <v>38.956996882803899</v>
      </c>
      <c r="BE2554" t="str">
        <f t="shared" si="414"/>
        <v>8415_LZ_TP1_SEXE2</v>
      </c>
      <c r="BF2554">
        <v>2</v>
      </c>
      <c r="BG2554" t="s">
        <v>199</v>
      </c>
      <c r="BH2554" t="s">
        <v>224</v>
      </c>
      <c r="BI2554" t="s">
        <v>147</v>
      </c>
      <c r="BJ2554" s="61">
        <v>296.48625052736901</v>
      </c>
      <c r="BK2554" s="61">
        <f t="shared" si="415"/>
        <v>296.48625052736901</v>
      </c>
    </row>
    <row r="2555" spans="1:63" x14ac:dyDescent="0.35">
      <c r="A2555" t="str">
        <f t="shared" si="411"/>
        <v>8433_Recherche-développement scientifique_1</v>
      </c>
      <c r="B2555" t="str">
        <f>INDEX(PDC!$F$1:$G$40,MATCH('RP2016'!C2555,PDC!F:F,0),MATCH(PDC!$G$1,PDC!$F$1:$G$1,0))</f>
        <v>Recherche-développement scientifique</v>
      </c>
      <c r="C2555" t="s">
        <v>226</v>
      </c>
      <c r="D2555" t="s">
        <v>189</v>
      </c>
      <c r="E2555" t="s">
        <v>199</v>
      </c>
      <c r="F2555" s="58">
        <v>20.970498881847401</v>
      </c>
      <c r="G2555">
        <f t="shared" si="417"/>
        <v>20.970498881847401</v>
      </c>
      <c r="AC2555" t="str">
        <f t="shared" si="412"/>
        <v>8422_Cadres de la fonction publique_1+2</v>
      </c>
      <c r="AD2555" t="str">
        <f>INDEX(PDC!$I$1:$L$33,MATCH('RP2016'!AF2555,PDC!I:I,0),MATCH(PDC!$K$1,PDC!$I$1:$L$1,0))</f>
        <v>Cadres de la fonction publique</v>
      </c>
      <c r="AE2555" s="77" t="s">
        <v>238</v>
      </c>
      <c r="AF2555" t="s">
        <v>274</v>
      </c>
      <c r="AG2555" t="s">
        <v>163</v>
      </c>
      <c r="AH2555" s="58">
        <v>117.72307007041201</v>
      </c>
      <c r="AI2555">
        <f t="shared" si="413"/>
        <v>117.72307007041201</v>
      </c>
      <c r="BE2555" t="str">
        <f t="shared" si="414"/>
        <v>8415_LZ_TP2_SEXE2</v>
      </c>
      <c r="BF2555">
        <v>2</v>
      </c>
      <c r="BG2555" t="s">
        <v>200</v>
      </c>
      <c r="BH2555" t="s">
        <v>224</v>
      </c>
      <c r="BI2555" t="s">
        <v>147</v>
      </c>
      <c r="BJ2555" s="61">
        <v>94.679105572445295</v>
      </c>
      <c r="BK2555" s="61">
        <f t="shared" si="415"/>
        <v>94.679105572445295</v>
      </c>
    </row>
    <row r="2556" spans="1:63" x14ac:dyDescent="0.35">
      <c r="A2556" t="str">
        <f t="shared" si="411"/>
        <v>8433_Recherche-développement scientifique_2</v>
      </c>
      <c r="B2556" t="str">
        <f>INDEX(PDC!$F$1:$G$40,MATCH('RP2016'!C2556,PDC!F:F,0),MATCH(PDC!$G$1,PDC!$F$1:$G$1,0))</f>
        <v>Recherche-développement scientifique</v>
      </c>
      <c r="C2556" t="s">
        <v>226</v>
      </c>
      <c r="D2556" t="s">
        <v>189</v>
      </c>
      <c r="E2556" t="s">
        <v>200</v>
      </c>
      <c r="F2556" s="58">
        <v>26.383402080380201</v>
      </c>
      <c r="G2556">
        <f t="shared" si="417"/>
        <v>26.383402080380201</v>
      </c>
      <c r="AC2556" t="str">
        <f t="shared" si="412"/>
        <v>8422_Professeurs, professions scientifiques_1+2</v>
      </c>
      <c r="AD2556" t="str">
        <f>INDEX(PDC!$I$1:$L$33,MATCH('RP2016'!AF2556,PDC!I:I,0),MATCH(PDC!$K$1,PDC!$I$1:$L$1,0))</f>
        <v>Professeurs, professions scientifiques</v>
      </c>
      <c r="AE2556" s="77" t="s">
        <v>238</v>
      </c>
      <c r="AF2556" t="s">
        <v>275</v>
      </c>
      <c r="AG2556" t="s">
        <v>163</v>
      </c>
      <c r="AH2556" s="58">
        <v>282.77139425085198</v>
      </c>
      <c r="AI2556">
        <f t="shared" si="413"/>
        <v>282.77139425085198</v>
      </c>
      <c r="BE2556" t="str">
        <f t="shared" si="414"/>
        <v>8415_MN_TP1_SEXE2</v>
      </c>
      <c r="BF2556">
        <v>2</v>
      </c>
      <c r="BG2556" t="s">
        <v>199</v>
      </c>
      <c r="BH2556" t="s">
        <v>320</v>
      </c>
      <c r="BI2556" t="s">
        <v>147</v>
      </c>
      <c r="BJ2556" s="61">
        <v>961.39205760404002</v>
      </c>
      <c r="BK2556" s="61">
        <f t="shared" si="415"/>
        <v>961.39205760404002</v>
      </c>
    </row>
    <row r="2557" spans="1:63" x14ac:dyDescent="0.35">
      <c r="A2557" t="str">
        <f t="shared" si="411"/>
        <v>8433_Autres activités spécialisées, scientifiques et techniques_1</v>
      </c>
      <c r="B2557" t="str">
        <f>INDEX(PDC!$F$1:$G$40,MATCH('RP2016'!C2557,PDC!F:F,0),MATCH(PDC!$G$1,PDC!$F$1:$G$1,0))</f>
        <v>Autres activités spécialisées, scientifiques et techniques</v>
      </c>
      <c r="C2557" t="s">
        <v>227</v>
      </c>
      <c r="D2557" t="s">
        <v>189</v>
      </c>
      <c r="E2557" t="s">
        <v>199</v>
      </c>
      <c r="F2557" s="58">
        <v>123.113243713738</v>
      </c>
      <c r="G2557">
        <f t="shared" si="417"/>
        <v>123.113243713738</v>
      </c>
      <c r="AC2557" t="str">
        <f t="shared" si="412"/>
        <v>8422_Professions de l'information, des arts et des spectacles_1+2</v>
      </c>
      <c r="AD2557" t="str">
        <f>INDEX(PDC!$I$1:$L$33,MATCH('RP2016'!AF2557,PDC!I:I,0),MATCH(PDC!$K$1,PDC!$I$1:$L$1,0))</f>
        <v>Professions de l'information, des arts et des spectacles</v>
      </c>
      <c r="AE2557" s="77" t="s">
        <v>238</v>
      </c>
      <c r="AF2557" t="s">
        <v>276</v>
      </c>
      <c r="AG2557" t="s">
        <v>163</v>
      </c>
      <c r="AH2557" s="58">
        <v>163.82337607129901</v>
      </c>
      <c r="AI2557">
        <f t="shared" si="413"/>
        <v>163.82337607129901</v>
      </c>
      <c r="BE2557" t="str">
        <f t="shared" si="414"/>
        <v>8415_MN_TP2_SEXE2</v>
      </c>
      <c r="BF2557">
        <v>2</v>
      </c>
      <c r="BG2557" t="s">
        <v>200</v>
      </c>
      <c r="BH2557" t="s">
        <v>320</v>
      </c>
      <c r="BI2557" t="s">
        <v>147</v>
      </c>
      <c r="BJ2557" s="61">
        <v>478.87692910403598</v>
      </c>
      <c r="BK2557" s="61">
        <f t="shared" si="415"/>
        <v>478.87692910403598</v>
      </c>
    </row>
    <row r="2558" spans="1:63" x14ac:dyDescent="0.35">
      <c r="A2558" t="str">
        <f t="shared" si="411"/>
        <v>8433_Autres activités spécialisées, scientifiques et techniques_2</v>
      </c>
      <c r="B2558" t="str">
        <f>INDEX(PDC!$F$1:$G$40,MATCH('RP2016'!C2558,PDC!F:F,0),MATCH(PDC!$G$1,PDC!$F$1:$G$1,0))</f>
        <v>Autres activités spécialisées, scientifiques et techniques</v>
      </c>
      <c r="C2558" t="s">
        <v>227</v>
      </c>
      <c r="D2558" t="s">
        <v>189</v>
      </c>
      <c r="E2558" t="s">
        <v>200</v>
      </c>
      <c r="F2558" s="58">
        <v>185.41733036307599</v>
      </c>
      <c r="G2558">
        <f t="shared" si="417"/>
        <v>185.41733036307599</v>
      </c>
      <c r="AC2558" t="str">
        <f t="shared" si="412"/>
        <v>8422_Cadres administratifs et commerciaux d'entreprise_1+2</v>
      </c>
      <c r="AD2558" t="str">
        <f>INDEX(PDC!$I$1:$L$33,MATCH('RP2016'!AF2558,PDC!I:I,0),MATCH(PDC!$K$1,PDC!$I$1:$L$1,0))</f>
        <v>Cadres administratifs et commerciaux d'entreprise</v>
      </c>
      <c r="AE2558" s="77" t="s">
        <v>238</v>
      </c>
      <c r="AF2558" t="s">
        <v>277</v>
      </c>
      <c r="AG2558" t="s">
        <v>163</v>
      </c>
      <c r="AH2558" s="58">
        <v>1118.24467626614</v>
      </c>
      <c r="AI2558">
        <f t="shared" si="413"/>
        <v>1118.24467626614</v>
      </c>
      <c r="BE2558" t="str">
        <f t="shared" si="414"/>
        <v>8415_OQ_TP1_SEXE2</v>
      </c>
      <c r="BF2558">
        <v>2</v>
      </c>
      <c r="BG2558" t="s">
        <v>199</v>
      </c>
      <c r="BH2558" t="s">
        <v>321</v>
      </c>
      <c r="BI2558" t="s">
        <v>147</v>
      </c>
      <c r="BJ2558" s="61">
        <v>2539.8628016083699</v>
      </c>
      <c r="BK2558" s="61">
        <f t="shared" si="415"/>
        <v>2539.8628016083699</v>
      </c>
    </row>
    <row r="2559" spans="1:63" x14ac:dyDescent="0.35">
      <c r="A2559" t="str">
        <f t="shared" si="411"/>
        <v>8433_Activités de services administratifs et de soutien_1</v>
      </c>
      <c r="B2559" t="str">
        <f>INDEX(PDC!$F$1:$G$40,MATCH('RP2016'!C2559,PDC!F:F,0),MATCH(PDC!$G$1,PDC!$F$1:$G$1,0))</f>
        <v>Activités de services administratifs et de soutien</v>
      </c>
      <c r="C2559" t="s">
        <v>228</v>
      </c>
      <c r="D2559" t="s">
        <v>189</v>
      </c>
      <c r="E2559" t="s">
        <v>199</v>
      </c>
      <c r="F2559" s="58">
        <v>2604.1794471898402</v>
      </c>
      <c r="G2559">
        <f t="shared" si="417"/>
        <v>2604.1794471898402</v>
      </c>
      <c r="AC2559" t="str">
        <f t="shared" si="412"/>
        <v>8422_Ingénieurs et cadres techniques d'entreprise_1+2</v>
      </c>
      <c r="AD2559" t="str">
        <f>INDEX(PDC!$I$1:$L$33,MATCH('RP2016'!AF2559,PDC!I:I,0),MATCH(PDC!$K$1,PDC!$I$1:$L$1,0))</f>
        <v>Ingénieurs et cadres techniques d'entreprise</v>
      </c>
      <c r="AE2559" s="77" t="s">
        <v>238</v>
      </c>
      <c r="AF2559" t="s">
        <v>101</v>
      </c>
      <c r="AG2559" t="s">
        <v>163</v>
      </c>
      <c r="AH2559" s="58">
        <v>1034.90501596687</v>
      </c>
      <c r="AI2559">
        <f t="shared" si="413"/>
        <v>1034.90501596687</v>
      </c>
      <c r="BE2559" t="str">
        <f t="shared" si="414"/>
        <v>8415_OQ_TP2_SEXE2</v>
      </c>
      <c r="BF2559">
        <v>2</v>
      </c>
      <c r="BG2559" t="s">
        <v>200</v>
      </c>
      <c r="BH2559" t="s">
        <v>321</v>
      </c>
      <c r="BI2559" t="s">
        <v>147</v>
      </c>
      <c r="BJ2559" s="61">
        <v>1740.5393549412299</v>
      </c>
      <c r="BK2559" s="61">
        <f t="shared" si="415"/>
        <v>1740.5393549412299</v>
      </c>
    </row>
    <row r="2560" spans="1:63" x14ac:dyDescent="0.35">
      <c r="A2560" t="str">
        <f t="shared" si="411"/>
        <v>8433_Activités de services administratifs et de soutien_2</v>
      </c>
      <c r="B2560" t="str">
        <f>INDEX(PDC!$F$1:$G$40,MATCH('RP2016'!C2560,PDC!F:F,0),MATCH(PDC!$G$1,PDC!$F$1:$G$1,0))</f>
        <v>Activités de services administratifs et de soutien</v>
      </c>
      <c r="C2560" t="s">
        <v>228</v>
      </c>
      <c r="D2560" t="s">
        <v>189</v>
      </c>
      <c r="E2560" t="s">
        <v>200</v>
      </c>
      <c r="F2560" s="58">
        <v>1601.8013026589799</v>
      </c>
      <c r="G2560">
        <f t="shared" si="417"/>
        <v>1601.8013026589799</v>
      </c>
      <c r="AC2560" t="str">
        <f t="shared" si="412"/>
        <v>8422_Professeurs des écoles, instituteurs et assimilés_1+2</v>
      </c>
      <c r="AD2560" t="str">
        <f>INDEX(PDC!$I$1:$L$33,MATCH('RP2016'!AF2560,PDC!I:I,0),MATCH(PDC!$K$1,PDC!$I$1:$L$1,0))</f>
        <v>Professeurs des écoles, instituteurs et assimilés</v>
      </c>
      <c r="AE2560" s="77" t="s">
        <v>238</v>
      </c>
      <c r="AF2560" t="s">
        <v>103</v>
      </c>
      <c r="AG2560" t="s">
        <v>163</v>
      </c>
      <c r="AH2560" s="58">
        <v>488.52326605658197</v>
      </c>
      <c r="AI2560">
        <f t="shared" si="413"/>
        <v>488.52326605658197</v>
      </c>
      <c r="BE2560" t="str">
        <f t="shared" si="414"/>
        <v>8415_RU_TP1_SEXE2</v>
      </c>
      <c r="BF2560">
        <v>2</v>
      </c>
      <c r="BG2560" t="s">
        <v>199</v>
      </c>
      <c r="BH2560" t="s">
        <v>322</v>
      </c>
      <c r="BI2560" t="s">
        <v>147</v>
      </c>
      <c r="BJ2560" s="61">
        <v>576.64486055007706</v>
      </c>
      <c r="BK2560" s="61">
        <f t="shared" si="415"/>
        <v>576.64486055007706</v>
      </c>
    </row>
    <row r="2561" spans="1:63" x14ac:dyDescent="0.35">
      <c r="A2561" t="str">
        <f t="shared" si="411"/>
        <v>8433_Administration publique_1</v>
      </c>
      <c r="B2561" t="str">
        <f>INDEX(PDC!$F$1:$G$40,MATCH('RP2016'!C2561,PDC!F:F,0),MATCH(PDC!$G$1,PDC!$F$1:$G$1,0))</f>
        <v>Administration publique</v>
      </c>
      <c r="C2561" t="s">
        <v>229</v>
      </c>
      <c r="D2561" t="s">
        <v>189</v>
      </c>
      <c r="E2561" t="s">
        <v>199</v>
      </c>
      <c r="F2561" s="58">
        <v>752.06770645515701</v>
      </c>
      <c r="G2561">
        <f t="shared" si="417"/>
        <v>752.06770645515701</v>
      </c>
      <c r="AC2561" t="str">
        <f t="shared" si="412"/>
        <v>8422_Professions intermédiaires de la santé et du travail social_1+2</v>
      </c>
      <c r="AD2561" t="str">
        <f>INDEX(PDC!$I$1:$L$33,MATCH('RP2016'!AF2561,PDC!I:I,0),MATCH(PDC!$K$1,PDC!$I$1:$L$1,0))</f>
        <v>Professions intermédiaires de la santé et du travail social</v>
      </c>
      <c r="AE2561" s="77" t="s">
        <v>238</v>
      </c>
      <c r="AF2561" t="s">
        <v>105</v>
      </c>
      <c r="AG2561" t="s">
        <v>163</v>
      </c>
      <c r="AH2561" s="58">
        <v>1208.6864083212499</v>
      </c>
      <c r="AI2561">
        <f t="shared" si="413"/>
        <v>1208.6864083212499</v>
      </c>
      <c r="BE2561" t="str">
        <f t="shared" si="414"/>
        <v>8415_RU_TP2_SEXE2</v>
      </c>
      <c r="BF2561">
        <v>2</v>
      </c>
      <c r="BG2561" t="s">
        <v>200</v>
      </c>
      <c r="BH2561" t="s">
        <v>322</v>
      </c>
      <c r="BI2561" t="s">
        <v>147</v>
      </c>
      <c r="BJ2561" s="61">
        <v>438.48014499781999</v>
      </c>
      <c r="BK2561" s="61">
        <f t="shared" si="415"/>
        <v>438.48014499781999</v>
      </c>
    </row>
    <row r="2562" spans="1:63" x14ac:dyDescent="0.35">
      <c r="A2562" t="str">
        <f t="shared" si="411"/>
        <v>8433_Administration publique_2</v>
      </c>
      <c r="B2562" t="str">
        <f>INDEX(PDC!$F$1:$G$40,MATCH('RP2016'!C2562,PDC!F:F,0),MATCH(PDC!$G$1,PDC!$F$1:$G$1,0))</f>
        <v>Administration publique</v>
      </c>
      <c r="C2562" t="s">
        <v>229</v>
      </c>
      <c r="D2562" t="s">
        <v>189</v>
      </c>
      <c r="E2562" t="s">
        <v>200</v>
      </c>
      <c r="F2562" s="58">
        <v>1339.50839091122</v>
      </c>
      <c r="G2562">
        <f t="shared" si="417"/>
        <v>1339.50839091122</v>
      </c>
      <c r="AC2562" t="str">
        <f t="shared" si="412"/>
        <v>8422_Clergé, religieux_1+2</v>
      </c>
      <c r="AD2562" t="str">
        <f>INDEX(PDC!$I$1:$L$33,MATCH('RP2016'!AF2562,PDC!I:I,0),MATCH(PDC!$K$1,PDC!$I$1:$L$1,0))</f>
        <v>Clergé, religieux</v>
      </c>
      <c r="AE2562" s="77" t="s">
        <v>238</v>
      </c>
      <c r="AF2562" t="s">
        <v>292</v>
      </c>
      <c r="AG2562" t="s">
        <v>163</v>
      </c>
      <c r="AH2562" s="58">
        <v>21.824741655915901</v>
      </c>
      <c r="AI2562">
        <f t="shared" si="413"/>
        <v>21.824741655915901</v>
      </c>
      <c r="BE2562" t="str">
        <f t="shared" si="414"/>
        <v>8416_AZ_TP1_SEXE2</v>
      </c>
      <c r="BF2562">
        <v>2</v>
      </c>
      <c r="BG2562" t="s">
        <v>199</v>
      </c>
      <c r="BH2562" t="s">
        <v>198</v>
      </c>
      <c r="BI2562" t="s">
        <v>149</v>
      </c>
      <c r="BJ2562" s="61">
        <v>165.78868891560899</v>
      </c>
      <c r="BK2562" s="61">
        <f t="shared" si="415"/>
        <v>165.78868891560899</v>
      </c>
    </row>
    <row r="2563" spans="1:63" x14ac:dyDescent="0.35">
      <c r="A2563" t="str">
        <f t="shared" si="411"/>
        <v>8433_Enseignement_1</v>
      </c>
      <c r="B2563" t="str">
        <f>INDEX(PDC!$F$1:$G$40,MATCH('RP2016'!C2563,PDC!F:F,0),MATCH(PDC!$G$1,PDC!$F$1:$G$1,0))</f>
        <v>Enseignement</v>
      </c>
      <c r="C2563" t="s">
        <v>230</v>
      </c>
      <c r="D2563" t="s">
        <v>189</v>
      </c>
      <c r="E2563" t="s">
        <v>199</v>
      </c>
      <c r="F2563" s="58">
        <v>621.46812986528505</v>
      </c>
      <c r="G2563">
        <f t="shared" si="417"/>
        <v>621.46812986528505</v>
      </c>
      <c r="AC2563" t="str">
        <f t="shared" si="412"/>
        <v>8422_Professions intermédiaires administratives de la Fonction Publique_1+2</v>
      </c>
      <c r="AD2563" t="str">
        <f>INDEX(PDC!$I$1:$L$33,MATCH('RP2016'!AF2563,PDC!I:I,0),MATCH(PDC!$K$1,PDC!$I$1:$L$1,0))</f>
        <v>Professions intermédiaires administratives de la Fonction Publique</v>
      </c>
      <c r="AE2563" s="77" t="s">
        <v>238</v>
      </c>
      <c r="AF2563" t="s">
        <v>278</v>
      </c>
      <c r="AG2563" t="s">
        <v>163</v>
      </c>
      <c r="AH2563" s="58">
        <v>157.33034247114699</v>
      </c>
      <c r="AI2563">
        <f t="shared" si="413"/>
        <v>157.33034247114699</v>
      </c>
      <c r="BE2563" t="str">
        <f t="shared" si="414"/>
        <v>8416_AZ_TP2_SEXE2</v>
      </c>
      <c r="BF2563">
        <v>2</v>
      </c>
      <c r="BG2563" t="s">
        <v>200</v>
      </c>
      <c r="BH2563" t="s">
        <v>198</v>
      </c>
      <c r="BI2563" t="s">
        <v>149</v>
      </c>
      <c r="BJ2563" s="61">
        <v>71.565639113796706</v>
      </c>
      <c r="BK2563" s="61">
        <f t="shared" si="415"/>
        <v>71.565639113796706</v>
      </c>
    </row>
    <row r="2564" spans="1:63" x14ac:dyDescent="0.35">
      <c r="A2564" t="str">
        <f t="shared" ref="A2564:A2627" si="418">D2564&amp;"_"&amp;B2564&amp;"_"&amp;E2564</f>
        <v>8433_Enseignement_2</v>
      </c>
      <c r="B2564" t="str">
        <f>INDEX(PDC!$F$1:$G$40,MATCH('RP2016'!C2564,PDC!F:F,0),MATCH(PDC!$G$1,PDC!$F$1:$G$1,0))</f>
        <v>Enseignement</v>
      </c>
      <c r="C2564" t="s">
        <v>230</v>
      </c>
      <c r="D2564" t="s">
        <v>189</v>
      </c>
      <c r="E2564" t="s">
        <v>200</v>
      </c>
      <c r="F2564" s="58">
        <v>1480.2657347381</v>
      </c>
      <c r="G2564">
        <f t="shared" si="417"/>
        <v>1480.2657347381</v>
      </c>
      <c r="AC2564" t="str">
        <f t="shared" si="412"/>
        <v>8422_Professions intermédiaires administratives et commerciales des entreprises_1+2</v>
      </c>
      <c r="AD2564" t="str">
        <f>INDEX(PDC!$I$1:$L$33,MATCH('RP2016'!AF2564,PDC!I:I,0),MATCH(PDC!$K$1,PDC!$I$1:$L$1,0))</f>
        <v>Professions intermédiaires administratives et commerciales des entreprises</v>
      </c>
      <c r="AE2564" s="77" t="s">
        <v>238</v>
      </c>
      <c r="AF2564" t="s">
        <v>279</v>
      </c>
      <c r="AG2564" t="s">
        <v>163</v>
      </c>
      <c r="AH2564" s="58">
        <v>2871.5733865884599</v>
      </c>
      <c r="AI2564">
        <f t="shared" si="413"/>
        <v>2871.5733865884599</v>
      </c>
      <c r="BE2564" t="str">
        <f t="shared" si="414"/>
        <v>8416_C1_TP1_SEXE2</v>
      </c>
      <c r="BF2564">
        <v>2</v>
      </c>
      <c r="BG2564" t="s">
        <v>199</v>
      </c>
      <c r="BH2564" t="s">
        <v>314</v>
      </c>
      <c r="BI2564" t="s">
        <v>149</v>
      </c>
      <c r="BJ2564" s="61">
        <v>767.84014745614604</v>
      </c>
      <c r="BK2564" s="61">
        <f t="shared" si="415"/>
        <v>767.84014745614604</v>
      </c>
    </row>
    <row r="2565" spans="1:63" x14ac:dyDescent="0.35">
      <c r="A2565" t="str">
        <f t="shared" si="418"/>
        <v>8433_Activités pour la santé humaine_1</v>
      </c>
      <c r="B2565" t="str">
        <f>INDEX(PDC!$F$1:$G$40,MATCH('RP2016'!C2565,PDC!F:F,0),MATCH(PDC!$G$1,PDC!$F$1:$G$1,0))</f>
        <v>Activités pour la santé humaine</v>
      </c>
      <c r="C2565" t="s">
        <v>231</v>
      </c>
      <c r="D2565" t="s">
        <v>189</v>
      </c>
      <c r="E2565" t="s">
        <v>199</v>
      </c>
      <c r="F2565" s="58">
        <v>391.872718352969</v>
      </c>
      <c r="G2565">
        <f t="shared" si="417"/>
        <v>391.872718352969</v>
      </c>
      <c r="AC2565" t="str">
        <f t="shared" ref="AC2565:AC2628" si="419">AG2565&amp;"_"&amp;AD2565&amp;"_"&amp;AE2565</f>
        <v>8422_Techniciens_1+2</v>
      </c>
      <c r="AD2565" t="str">
        <f>INDEX(PDC!$I$1:$L$33,MATCH('RP2016'!AF2565,PDC!I:I,0),MATCH(PDC!$K$1,PDC!$I$1:$L$1,0))</f>
        <v>Techniciens</v>
      </c>
      <c r="AE2565" s="77" t="s">
        <v>238</v>
      </c>
      <c r="AF2565" t="s">
        <v>280</v>
      </c>
      <c r="AG2565" t="s">
        <v>163</v>
      </c>
      <c r="AH2565" s="58">
        <v>1500.64637591574</v>
      </c>
      <c r="AI2565">
        <f t="shared" ref="AI2565:AI2628" si="420">IF(AH2565&lt;5,"(s)",AH2565)</f>
        <v>1500.64637591574</v>
      </c>
      <c r="BE2565" t="str">
        <f t="shared" ref="BE2565:BE2628" si="421">BI2565&amp;"_"&amp;BH2565&amp;"_TP"&amp;BG2565&amp;"_SEXE"&amp;BF2565</f>
        <v>8416_C1_TP2_SEXE2</v>
      </c>
      <c r="BF2565">
        <v>2</v>
      </c>
      <c r="BG2565" t="s">
        <v>200</v>
      </c>
      <c r="BH2565" t="s">
        <v>314</v>
      </c>
      <c r="BI2565" t="s">
        <v>149</v>
      </c>
      <c r="BJ2565" s="61">
        <v>239.64538460084199</v>
      </c>
      <c r="BK2565" s="61">
        <f t="shared" ref="BK2565:BK2628" si="422">IF(BJ2565&lt;5,"(s)",BJ2565)</f>
        <v>239.64538460084199</v>
      </c>
    </row>
    <row r="2566" spans="1:63" x14ac:dyDescent="0.35">
      <c r="A2566" t="str">
        <f t="shared" si="418"/>
        <v>8433_Activités pour la santé humaine_2</v>
      </c>
      <c r="B2566" t="str">
        <f>INDEX(PDC!$F$1:$G$40,MATCH('RP2016'!C2566,PDC!F:F,0),MATCH(PDC!$G$1,PDC!$F$1:$G$1,0))</f>
        <v>Activités pour la santé humaine</v>
      </c>
      <c r="C2566" t="s">
        <v>231</v>
      </c>
      <c r="D2566" t="s">
        <v>189</v>
      </c>
      <c r="E2566" t="s">
        <v>200</v>
      </c>
      <c r="F2566" s="58">
        <v>1947.3895583327401</v>
      </c>
      <c r="G2566">
        <f t="shared" si="417"/>
        <v>1947.3895583327401</v>
      </c>
      <c r="AC2566" t="str">
        <f t="shared" si="419"/>
        <v>8422_Contremaîtres, agents de maîtrise_1+2</v>
      </c>
      <c r="AD2566" t="str">
        <f>INDEX(PDC!$I$1:$L$33,MATCH('RP2016'!AF2566,PDC!I:I,0),MATCH(PDC!$K$1,PDC!$I$1:$L$1,0))</f>
        <v>Contremaîtres, agents de maîtrise</v>
      </c>
      <c r="AE2566" s="77" t="s">
        <v>238</v>
      </c>
      <c r="AF2566" t="s">
        <v>281</v>
      </c>
      <c r="AG2566" t="s">
        <v>163</v>
      </c>
      <c r="AH2566" s="58">
        <v>1299.77204627891</v>
      </c>
      <c r="AI2566">
        <f t="shared" si="420"/>
        <v>1299.77204627891</v>
      </c>
      <c r="BE2566" t="str">
        <f t="shared" si="421"/>
        <v>8416_C3_TP1_SEXE2</v>
      </c>
      <c r="BF2566">
        <v>2</v>
      </c>
      <c r="BG2566" t="s">
        <v>199</v>
      </c>
      <c r="BH2566" t="s">
        <v>315</v>
      </c>
      <c r="BI2566" t="s">
        <v>149</v>
      </c>
      <c r="BJ2566" s="61">
        <v>322.35791305302399</v>
      </c>
      <c r="BK2566" s="61">
        <f t="shared" si="422"/>
        <v>322.35791305302399</v>
      </c>
    </row>
    <row r="2567" spans="1:63" x14ac:dyDescent="0.35">
      <c r="A2567" t="str">
        <f t="shared" si="418"/>
        <v>8433_Hébergement médico-social et social et action sociale sans hébergement_1</v>
      </c>
      <c r="B2567" t="str">
        <f>INDEX(PDC!$F$1:$G$40,MATCH('RP2016'!C2567,PDC!F:F,0),MATCH(PDC!$G$1,PDC!$F$1:$G$1,0))</f>
        <v>Hébergement médico-social et social et action sociale sans hébergement</v>
      </c>
      <c r="C2567" t="s">
        <v>232</v>
      </c>
      <c r="D2567" t="s">
        <v>189</v>
      </c>
      <c r="E2567" t="s">
        <v>199</v>
      </c>
      <c r="F2567" s="58">
        <v>922.377959658809</v>
      </c>
      <c r="G2567">
        <f t="shared" si="417"/>
        <v>922.377959658809</v>
      </c>
      <c r="AC2567" t="str">
        <f t="shared" si="419"/>
        <v>8422_Employés civils et agents de service de la Fonction Publique_1+2</v>
      </c>
      <c r="AD2567" t="str">
        <f>INDEX(PDC!$I$1:$L$33,MATCH('RP2016'!AF2567,PDC!I:I,0),MATCH(PDC!$K$1,PDC!$I$1:$L$1,0))</f>
        <v>Employés civils et agents de service de la Fonction Publique</v>
      </c>
      <c r="AE2567" s="77" t="s">
        <v>238</v>
      </c>
      <c r="AF2567" t="s">
        <v>282</v>
      </c>
      <c r="AG2567" t="s">
        <v>163</v>
      </c>
      <c r="AH2567" s="58">
        <v>1786.4072572651501</v>
      </c>
      <c r="AI2567">
        <f t="shared" si="420"/>
        <v>1786.4072572651501</v>
      </c>
      <c r="BE2567" t="str">
        <f t="shared" si="421"/>
        <v>8416_C3_TP2_SEXE2</v>
      </c>
      <c r="BF2567">
        <v>2</v>
      </c>
      <c r="BG2567" t="s">
        <v>200</v>
      </c>
      <c r="BH2567" t="s">
        <v>315</v>
      </c>
      <c r="BI2567" t="s">
        <v>149</v>
      </c>
      <c r="BJ2567" s="61">
        <v>80.875235835760904</v>
      </c>
      <c r="BK2567" s="61">
        <f t="shared" si="422"/>
        <v>80.875235835760904</v>
      </c>
    </row>
    <row r="2568" spans="1:63" x14ac:dyDescent="0.35">
      <c r="A2568" t="str">
        <f t="shared" si="418"/>
        <v>8433_Hébergement médico-social et social et action sociale sans hébergement_2</v>
      </c>
      <c r="B2568" t="str">
        <f>INDEX(PDC!$F$1:$G$40,MATCH('RP2016'!C2568,PDC!F:F,0),MATCH(PDC!$G$1,PDC!$F$1:$G$1,0))</f>
        <v>Hébergement médico-social et social et action sociale sans hébergement</v>
      </c>
      <c r="C2568" t="s">
        <v>232</v>
      </c>
      <c r="D2568" t="s">
        <v>189</v>
      </c>
      <c r="E2568" t="s">
        <v>200</v>
      </c>
      <c r="F2568" s="58">
        <v>5658.4453856069003</v>
      </c>
      <c r="G2568">
        <f t="shared" si="417"/>
        <v>5658.4453856069003</v>
      </c>
      <c r="AC2568" t="str">
        <f t="shared" si="419"/>
        <v>8422_Policiers et militaires_1+2</v>
      </c>
      <c r="AD2568" t="str">
        <f>INDEX(PDC!$I$1:$L$33,MATCH('RP2016'!AF2568,PDC!I:I,0),MATCH(PDC!$K$1,PDC!$I$1:$L$1,0))</f>
        <v>Policiers et militaires</v>
      </c>
      <c r="AE2568" s="77" t="s">
        <v>238</v>
      </c>
      <c r="AF2568" t="s">
        <v>283</v>
      </c>
      <c r="AG2568" t="s">
        <v>163</v>
      </c>
      <c r="AH2568" s="58">
        <v>248.05346404288599</v>
      </c>
      <c r="AI2568">
        <f t="shared" si="420"/>
        <v>248.05346404288599</v>
      </c>
      <c r="BE2568" t="str">
        <f t="shared" si="421"/>
        <v>8416_C4_TP1_SEXE2</v>
      </c>
      <c r="BF2568">
        <v>2</v>
      </c>
      <c r="BG2568" t="s">
        <v>199</v>
      </c>
      <c r="BH2568" t="s">
        <v>316</v>
      </c>
      <c r="BI2568" t="s">
        <v>149</v>
      </c>
      <c r="BJ2568" s="61">
        <v>323.15209822584302</v>
      </c>
      <c r="BK2568" s="61">
        <f t="shared" si="422"/>
        <v>323.15209822584302</v>
      </c>
    </row>
    <row r="2569" spans="1:63" x14ac:dyDescent="0.35">
      <c r="A2569" t="str">
        <f t="shared" si="418"/>
        <v>8433_Arts, spectacles et activités récréatives_1</v>
      </c>
      <c r="B2569" t="str">
        <f>INDEX(PDC!$F$1:$G$40,MATCH('RP2016'!C2569,PDC!F:F,0),MATCH(PDC!$G$1,PDC!$F$1:$G$1,0))</f>
        <v>Arts, spectacles et activités récréatives</v>
      </c>
      <c r="C2569" t="s">
        <v>233</v>
      </c>
      <c r="D2569" t="s">
        <v>189</v>
      </c>
      <c r="E2569" t="s">
        <v>199</v>
      </c>
      <c r="F2569" s="58">
        <v>260.18724700140802</v>
      </c>
      <c r="G2569">
        <f t="shared" si="417"/>
        <v>260.18724700140802</v>
      </c>
      <c r="AC2569" t="str">
        <f t="shared" si="419"/>
        <v>8422_Employés administratifs d'entreprise_1+2</v>
      </c>
      <c r="AD2569" t="str">
        <f>INDEX(PDC!$I$1:$L$33,MATCH('RP2016'!AF2569,PDC!I:I,0),MATCH(PDC!$K$1,PDC!$I$1:$L$1,0))</f>
        <v>Employés administratifs d'entreprise</v>
      </c>
      <c r="AE2569" s="77" t="s">
        <v>238</v>
      </c>
      <c r="AF2569" t="s">
        <v>284</v>
      </c>
      <c r="AG2569" t="s">
        <v>163</v>
      </c>
      <c r="AH2569" s="58">
        <v>2031.35071476587</v>
      </c>
      <c r="AI2569">
        <f t="shared" si="420"/>
        <v>2031.35071476587</v>
      </c>
      <c r="BE2569" t="str">
        <f t="shared" si="421"/>
        <v>8416_C4_TP2_SEXE2</v>
      </c>
      <c r="BF2569">
        <v>2</v>
      </c>
      <c r="BG2569" t="s">
        <v>200</v>
      </c>
      <c r="BH2569" t="s">
        <v>316</v>
      </c>
      <c r="BI2569" t="s">
        <v>149</v>
      </c>
      <c r="BJ2569" s="61">
        <v>28.5231771667186</v>
      </c>
      <c r="BK2569" s="61">
        <f t="shared" si="422"/>
        <v>28.5231771667186</v>
      </c>
    </row>
    <row r="2570" spans="1:63" x14ac:dyDescent="0.35">
      <c r="A2570" t="str">
        <f t="shared" si="418"/>
        <v>8433_Arts, spectacles et activités récréatives_2</v>
      </c>
      <c r="B2570" t="str">
        <f>INDEX(PDC!$F$1:$G$40,MATCH('RP2016'!C2570,PDC!F:F,0),MATCH(PDC!$G$1,PDC!$F$1:$G$1,0))</f>
        <v>Arts, spectacles et activités récréatives</v>
      </c>
      <c r="C2570" t="s">
        <v>233</v>
      </c>
      <c r="D2570" t="s">
        <v>189</v>
      </c>
      <c r="E2570" t="s">
        <v>200</v>
      </c>
      <c r="F2570" s="58">
        <v>282.67760194476602</v>
      </c>
      <c r="G2570">
        <f t="shared" si="417"/>
        <v>282.67760194476602</v>
      </c>
      <c r="AC2570" t="str">
        <f t="shared" si="419"/>
        <v>8422_Employés de commerce_1+2</v>
      </c>
      <c r="AD2570" t="str">
        <f>INDEX(PDC!$I$1:$L$33,MATCH('RP2016'!AF2570,PDC!I:I,0),MATCH(PDC!$K$1,PDC!$I$1:$L$1,0))</f>
        <v>Employés de commerce</v>
      </c>
      <c r="AE2570" s="77" t="s">
        <v>238</v>
      </c>
      <c r="AF2570" t="s">
        <v>285</v>
      </c>
      <c r="AG2570" t="s">
        <v>163</v>
      </c>
      <c r="AH2570" s="58">
        <v>1860.6754520233401</v>
      </c>
      <c r="AI2570">
        <f t="shared" si="420"/>
        <v>1860.6754520233401</v>
      </c>
      <c r="BE2570" t="str">
        <f t="shared" si="421"/>
        <v>8416_C5_TP1_SEXE2</v>
      </c>
      <c r="BF2570">
        <v>2</v>
      </c>
      <c r="BG2570" t="s">
        <v>199</v>
      </c>
      <c r="BH2570" t="s">
        <v>317</v>
      </c>
      <c r="BI2570" t="s">
        <v>149</v>
      </c>
      <c r="BJ2570" s="61">
        <v>1486.57867281775</v>
      </c>
      <c r="BK2570" s="61">
        <f t="shared" si="422"/>
        <v>1486.57867281775</v>
      </c>
    </row>
    <row r="2571" spans="1:63" x14ac:dyDescent="0.35">
      <c r="A2571" t="str">
        <f t="shared" si="418"/>
        <v>8433_Autres activités de services _1</v>
      </c>
      <c r="B2571" t="str">
        <f>INDEX(PDC!$F$1:$G$40,MATCH('RP2016'!C2571,PDC!F:F,0),MATCH(PDC!$G$1,PDC!$F$1:$G$1,0))</f>
        <v xml:space="preserve">Autres activités de services </v>
      </c>
      <c r="C2571" t="s">
        <v>234</v>
      </c>
      <c r="D2571" t="s">
        <v>189</v>
      </c>
      <c r="E2571" t="s">
        <v>199</v>
      </c>
      <c r="F2571" s="58">
        <v>539.12439684245601</v>
      </c>
      <c r="G2571">
        <f t="shared" si="417"/>
        <v>539.12439684245601</v>
      </c>
      <c r="AC2571" t="str">
        <f t="shared" si="419"/>
        <v>8422_Personnels des services directs aux particuliers_1+2</v>
      </c>
      <c r="AD2571" t="str">
        <f>INDEX(PDC!$I$1:$L$33,MATCH('RP2016'!AF2571,PDC!I:I,0),MATCH(PDC!$K$1,PDC!$I$1:$L$1,0))</f>
        <v>Personnels des services directs aux particuliers</v>
      </c>
      <c r="AE2571" s="77" t="s">
        <v>238</v>
      </c>
      <c r="AF2571" t="s">
        <v>286</v>
      </c>
      <c r="AG2571" t="s">
        <v>163</v>
      </c>
      <c r="AH2571" s="58">
        <v>2534.58969700956</v>
      </c>
      <c r="AI2571">
        <f t="shared" si="420"/>
        <v>2534.58969700956</v>
      </c>
      <c r="BE2571" t="str">
        <f t="shared" si="421"/>
        <v>8416_C5_TP2_SEXE2</v>
      </c>
      <c r="BF2571">
        <v>2</v>
      </c>
      <c r="BG2571" t="s">
        <v>200</v>
      </c>
      <c r="BH2571" t="s">
        <v>317</v>
      </c>
      <c r="BI2571" t="s">
        <v>149</v>
      </c>
      <c r="BJ2571" s="61">
        <v>323.44399859038299</v>
      </c>
      <c r="BK2571" s="61">
        <f t="shared" si="422"/>
        <v>323.44399859038299</v>
      </c>
    </row>
    <row r="2572" spans="1:63" x14ac:dyDescent="0.35">
      <c r="A2572" t="str">
        <f t="shared" si="418"/>
        <v>8433_Autres activités de services _2</v>
      </c>
      <c r="B2572" t="str">
        <f>INDEX(PDC!$F$1:$G$40,MATCH('RP2016'!C2572,PDC!F:F,0),MATCH(PDC!$G$1,PDC!$F$1:$G$1,0))</f>
        <v xml:space="preserve">Autres activités de services </v>
      </c>
      <c r="C2572" t="s">
        <v>234</v>
      </c>
      <c r="D2572" t="s">
        <v>189</v>
      </c>
      <c r="E2572" t="s">
        <v>200</v>
      </c>
      <c r="F2572" s="58">
        <v>1106.0574611114801</v>
      </c>
      <c r="G2572">
        <f t="shared" si="417"/>
        <v>1106.0574611114801</v>
      </c>
      <c r="AC2572" t="str">
        <f t="shared" si="419"/>
        <v>8422_Ouvriers qualifiés de type industriel_1+2</v>
      </c>
      <c r="AD2572" t="str">
        <f>INDEX(PDC!$I$1:$L$33,MATCH('RP2016'!AF2572,PDC!I:I,0),MATCH(PDC!$K$1,PDC!$I$1:$L$1,0))</f>
        <v>Ouvriers qualifiés de type industriel</v>
      </c>
      <c r="AE2572" s="77" t="s">
        <v>238</v>
      </c>
      <c r="AF2572" t="s">
        <v>287</v>
      </c>
      <c r="AG2572" t="s">
        <v>163</v>
      </c>
      <c r="AH2572" s="58">
        <v>1522.477132321</v>
      </c>
      <c r="AI2572">
        <f t="shared" si="420"/>
        <v>1522.477132321</v>
      </c>
      <c r="BE2572" t="str">
        <f t="shared" si="421"/>
        <v>8416_DE_TP1_SEXE2</v>
      </c>
      <c r="BF2572">
        <v>2</v>
      </c>
      <c r="BG2572" t="s">
        <v>199</v>
      </c>
      <c r="BH2572" t="s">
        <v>318</v>
      </c>
      <c r="BI2572" t="s">
        <v>149</v>
      </c>
      <c r="BJ2572" s="61">
        <v>101.50527092436199</v>
      </c>
      <c r="BK2572" s="61">
        <f t="shared" si="422"/>
        <v>101.50527092436199</v>
      </c>
    </row>
    <row r="2573" spans="1:63" x14ac:dyDescent="0.35">
      <c r="A2573" t="str">
        <f t="shared" si="418"/>
        <v>8433_Activités des ménages en tant qu'employeurs ; activités indifférenciées des ménages en tant que producteurs de biens et services pour usage propre_1</v>
      </c>
      <c r="B2573" t="str">
        <f>INDEX(PDC!$F$1:$G$40,MATCH('RP2016'!C2573,PDC!F:F,0),MATCH(PDC!$G$1,PDC!$F$1:$G$1,0))</f>
        <v>Activités des ménages en tant qu'employeurs ; activités indifférenciées des ménages en tant que producteurs de biens et services pour usage propre</v>
      </c>
      <c r="C2573" t="s">
        <v>235</v>
      </c>
      <c r="D2573" t="s">
        <v>189</v>
      </c>
      <c r="E2573" t="s">
        <v>199</v>
      </c>
      <c r="F2573" s="58">
        <v>2.07036370847934</v>
      </c>
      <c r="G2573" s="58" t="s">
        <v>242</v>
      </c>
      <c r="H2573" s="58"/>
      <c r="I2573" s="58"/>
      <c r="J2573" s="58"/>
      <c r="AC2573" t="str">
        <f t="shared" si="419"/>
        <v>8422_Ouvriers qualifiés de type artisanal_1+2</v>
      </c>
      <c r="AD2573" t="str">
        <f>INDEX(PDC!$I$1:$L$33,MATCH('RP2016'!AF2573,PDC!I:I,0),MATCH(PDC!$K$1,PDC!$I$1:$L$1,0))</f>
        <v>Ouvriers qualifiés de type artisanal</v>
      </c>
      <c r="AE2573" s="77" t="s">
        <v>238</v>
      </c>
      <c r="AF2573" t="s">
        <v>107</v>
      </c>
      <c r="AG2573" t="s">
        <v>163</v>
      </c>
      <c r="AH2573" s="58">
        <v>1654.05460359376</v>
      </c>
      <c r="AI2573">
        <f t="shared" si="420"/>
        <v>1654.05460359376</v>
      </c>
      <c r="BE2573" t="str">
        <f t="shared" si="421"/>
        <v>8416_DE_TP2_SEXE2</v>
      </c>
      <c r="BF2573">
        <v>2</v>
      </c>
      <c r="BG2573" t="s">
        <v>200</v>
      </c>
      <c r="BH2573" t="s">
        <v>318</v>
      </c>
      <c r="BI2573" t="s">
        <v>149</v>
      </c>
      <c r="BJ2573" s="61">
        <v>54.582163999569701</v>
      </c>
      <c r="BK2573" s="61">
        <f t="shared" si="422"/>
        <v>54.582163999569701</v>
      </c>
    </row>
    <row r="2574" spans="1:63" x14ac:dyDescent="0.35">
      <c r="A2574" t="str">
        <f t="shared" si="418"/>
        <v>8433_Activités des ménages en tant qu'employeurs ; activités indifférenciées des ménages en tant que producteurs de biens et services pour usage propre_2</v>
      </c>
      <c r="B2574" t="str">
        <f>INDEX(PDC!$F$1:$G$40,MATCH('RP2016'!C2574,PDC!F:F,0),MATCH(PDC!$G$1,PDC!$F$1:$G$1,0))</f>
        <v>Activités des ménages en tant qu'employeurs ; activités indifférenciées des ménages en tant que producteurs de biens et services pour usage propre</v>
      </c>
      <c r="C2574" t="s">
        <v>235</v>
      </c>
      <c r="D2574" t="s">
        <v>189</v>
      </c>
      <c r="E2574" t="s">
        <v>200</v>
      </c>
      <c r="F2574" s="58">
        <v>507.37294567989301</v>
      </c>
      <c r="G2574" t="s">
        <v>242</v>
      </c>
      <c r="AC2574" t="str">
        <f t="shared" si="419"/>
        <v>8422_Chauffeurs_1+2</v>
      </c>
      <c r="AD2574" t="str">
        <f>INDEX(PDC!$I$1:$L$33,MATCH('RP2016'!AF2574,PDC!I:I,0),MATCH(PDC!$K$1,PDC!$I$1:$L$1,0))</f>
        <v>Chauffeurs</v>
      </c>
      <c r="AE2574" s="77" t="s">
        <v>238</v>
      </c>
      <c r="AF2574" t="s">
        <v>288</v>
      </c>
      <c r="AG2574" t="s">
        <v>163</v>
      </c>
      <c r="AH2574" s="58">
        <v>1520.36038777729</v>
      </c>
      <c r="AI2574">
        <f t="shared" si="420"/>
        <v>1520.36038777729</v>
      </c>
      <c r="BE2574" t="str">
        <f t="shared" si="421"/>
        <v>8416_FZ_TP1_SEXE2</v>
      </c>
      <c r="BF2574">
        <v>2</v>
      </c>
      <c r="BG2574" t="s">
        <v>199</v>
      </c>
      <c r="BH2574" t="s">
        <v>216</v>
      </c>
      <c r="BI2574" t="s">
        <v>149</v>
      </c>
      <c r="BJ2574" s="61">
        <v>405.05316178035901</v>
      </c>
      <c r="BK2574" s="61">
        <f t="shared" si="422"/>
        <v>405.05316178035901</v>
      </c>
    </row>
    <row r="2575" spans="1:63" x14ac:dyDescent="0.35">
      <c r="A2575" t="str">
        <f t="shared" si="418"/>
        <v>8433_Activités extra-territoriales_1</v>
      </c>
      <c r="B2575" t="str">
        <f>INDEX(PDC!$F$1:$G$40,MATCH('RP2016'!C2575,PDC!F:F,0),MATCH(PDC!$G$1,PDC!$F$1:$G$1,0))</f>
        <v>Activités extra-territoriales</v>
      </c>
      <c r="C2575" t="s">
        <v>237</v>
      </c>
      <c r="D2575" t="s">
        <v>189</v>
      </c>
      <c r="E2575" t="s">
        <v>199</v>
      </c>
      <c r="F2575" s="58">
        <v>3.3893719177847399</v>
      </c>
      <c r="G2575" s="58" t="s">
        <v>242</v>
      </c>
      <c r="H2575" s="58"/>
      <c r="I2575" s="58"/>
      <c r="J2575" s="58"/>
      <c r="AC2575" t="str">
        <f t="shared" si="419"/>
        <v>8422_Ouvriers qualifiés de la manutention, du magasinage et du transport_1+2</v>
      </c>
      <c r="AD2575" t="str">
        <f>INDEX(PDC!$I$1:$L$33,MATCH('RP2016'!AF2575,PDC!I:I,0),MATCH(PDC!$K$1,PDC!$I$1:$L$1,0))</f>
        <v>Ouvriers qualifiés de la manutention, du magasinage et du transport</v>
      </c>
      <c r="AE2575" s="77" t="s">
        <v>238</v>
      </c>
      <c r="AF2575" t="s">
        <v>289</v>
      </c>
      <c r="AG2575" t="s">
        <v>163</v>
      </c>
      <c r="AH2575" s="58">
        <v>677.28059238071705</v>
      </c>
      <c r="AI2575">
        <f t="shared" si="420"/>
        <v>677.28059238071705</v>
      </c>
      <c r="BE2575" t="str">
        <f t="shared" si="421"/>
        <v>8416_FZ_TP2_SEXE2</v>
      </c>
      <c r="BF2575">
        <v>2</v>
      </c>
      <c r="BG2575" t="s">
        <v>200</v>
      </c>
      <c r="BH2575" t="s">
        <v>216</v>
      </c>
      <c r="BI2575" t="s">
        <v>149</v>
      </c>
      <c r="BJ2575" s="61">
        <v>235.31414377840301</v>
      </c>
      <c r="BK2575" s="61">
        <f t="shared" si="422"/>
        <v>235.31414377840301</v>
      </c>
    </row>
    <row r="2576" spans="1:63" x14ac:dyDescent="0.35">
      <c r="A2576" t="str">
        <f t="shared" si="418"/>
        <v>8434_Agriculture, sylviculture et pêche_1</v>
      </c>
      <c r="B2576" t="str">
        <f>INDEX(PDC!$F$1:$G$40,MATCH('RP2016'!C2576,PDC!F:F,0),MATCH(PDC!$G$1,PDC!$F$1:$G$1,0))</f>
        <v>Agriculture, sylviculture et pêche</v>
      </c>
      <c r="C2576" t="s">
        <v>198</v>
      </c>
      <c r="D2576" t="s">
        <v>191</v>
      </c>
      <c r="E2576" t="s">
        <v>199</v>
      </c>
      <c r="F2576" s="58">
        <v>512.746902934579</v>
      </c>
      <c r="G2576">
        <f t="shared" ref="G2576:G2607" si="423">F2576</f>
        <v>512.746902934579</v>
      </c>
      <c r="AC2576" t="str">
        <f t="shared" si="419"/>
        <v>8422_Ouvriers non qualifiés de type industriel_1+2</v>
      </c>
      <c r="AD2576" t="str">
        <f>INDEX(PDC!$I$1:$L$33,MATCH('RP2016'!AF2576,PDC!I:I,0),MATCH(PDC!$K$1,PDC!$I$1:$L$1,0))</f>
        <v>Ouvriers non qualifiés de type industriel</v>
      </c>
      <c r="AE2576" s="77" t="s">
        <v>238</v>
      </c>
      <c r="AF2576" t="s">
        <v>290</v>
      </c>
      <c r="AG2576" t="s">
        <v>163</v>
      </c>
      <c r="AH2576" s="58">
        <v>1917.47457893659</v>
      </c>
      <c r="AI2576">
        <f t="shared" si="420"/>
        <v>1917.47457893659</v>
      </c>
      <c r="BE2576" t="str">
        <f t="shared" si="421"/>
        <v>8416_GZ_TP1_SEXE2</v>
      </c>
      <c r="BF2576">
        <v>2</v>
      </c>
      <c r="BG2576" t="s">
        <v>199</v>
      </c>
      <c r="BH2576" t="s">
        <v>217</v>
      </c>
      <c r="BI2576" t="s">
        <v>149</v>
      </c>
      <c r="BJ2576" s="61">
        <v>5097.6152517686296</v>
      </c>
      <c r="BK2576" s="61">
        <f t="shared" si="422"/>
        <v>5097.6152517686296</v>
      </c>
    </row>
    <row r="2577" spans="1:63" x14ac:dyDescent="0.35">
      <c r="A2577" t="str">
        <f t="shared" si="418"/>
        <v>8434_Agriculture, sylviculture et pêche_2</v>
      </c>
      <c r="B2577" t="str">
        <f>INDEX(PDC!$F$1:$G$40,MATCH('RP2016'!C2577,PDC!F:F,0),MATCH(PDC!$G$1,PDC!$F$1:$G$1,0))</f>
        <v>Agriculture, sylviculture et pêche</v>
      </c>
      <c r="C2577" t="s">
        <v>198</v>
      </c>
      <c r="D2577" t="s">
        <v>191</v>
      </c>
      <c r="E2577" t="s">
        <v>200</v>
      </c>
      <c r="F2577" s="58">
        <v>314.09378113295401</v>
      </c>
      <c r="G2577">
        <f t="shared" si="423"/>
        <v>314.09378113295401</v>
      </c>
      <c r="AC2577" t="str">
        <f t="shared" si="419"/>
        <v>8422_Ouvriers non qualifiés de type artisanal_1+2</v>
      </c>
      <c r="AD2577" t="str">
        <f>INDEX(PDC!$I$1:$L$33,MATCH('RP2016'!AF2577,PDC!I:I,0),MATCH(PDC!$K$1,PDC!$I$1:$L$1,0))</f>
        <v>Ouvriers non qualifiés de type artisanal</v>
      </c>
      <c r="AE2577" s="77" t="s">
        <v>238</v>
      </c>
      <c r="AF2577" t="s">
        <v>291</v>
      </c>
      <c r="AG2577" t="s">
        <v>163</v>
      </c>
      <c r="AH2577" s="58">
        <v>1188.5903428883</v>
      </c>
      <c r="AI2577">
        <f t="shared" si="420"/>
        <v>1188.5903428883</v>
      </c>
      <c r="BE2577" t="str">
        <f t="shared" si="421"/>
        <v>8416_GZ_TP2_SEXE2</v>
      </c>
      <c r="BF2577">
        <v>2</v>
      </c>
      <c r="BG2577" t="s">
        <v>200</v>
      </c>
      <c r="BH2577" t="s">
        <v>217</v>
      </c>
      <c r="BI2577" t="s">
        <v>149</v>
      </c>
      <c r="BJ2577" s="61">
        <v>1765.76952586582</v>
      </c>
      <c r="BK2577" s="61">
        <f t="shared" si="422"/>
        <v>1765.76952586582</v>
      </c>
    </row>
    <row r="2578" spans="1:63" x14ac:dyDescent="0.35">
      <c r="A2578" t="str">
        <f t="shared" si="418"/>
        <v>8434_Industries extractives _1</v>
      </c>
      <c r="B2578" t="str">
        <f>INDEX(PDC!$F$1:$G$40,MATCH('RP2016'!C2578,PDC!F:F,0),MATCH(PDC!$G$1,PDC!$F$1:$G$1,0))</f>
        <v xml:space="preserve">Industries extractives </v>
      </c>
      <c r="C2578" t="s">
        <v>201</v>
      </c>
      <c r="D2578" t="s">
        <v>191</v>
      </c>
      <c r="E2578" t="s">
        <v>199</v>
      </c>
      <c r="F2578" s="58">
        <v>42.681512914162397</v>
      </c>
      <c r="G2578">
        <f t="shared" si="423"/>
        <v>42.681512914162397</v>
      </c>
      <c r="AC2578" t="str">
        <f t="shared" si="419"/>
        <v>8422_Ouvriers agricoles_1+2</v>
      </c>
      <c r="AD2578" t="str">
        <f>INDEX(PDC!$I$1:$L$33,MATCH('RP2016'!AF2578,PDC!I:I,0),MATCH(PDC!$K$1,PDC!$I$1:$L$1,0))</f>
        <v>Ouvriers agricoles</v>
      </c>
      <c r="AE2578" s="77" t="s">
        <v>238</v>
      </c>
      <c r="AF2578" t="s">
        <v>109</v>
      </c>
      <c r="AG2578" t="s">
        <v>163</v>
      </c>
      <c r="AH2578" s="58">
        <v>411.88388927360501</v>
      </c>
      <c r="AI2578">
        <f t="shared" si="420"/>
        <v>411.88388927360501</v>
      </c>
      <c r="BE2578" t="str">
        <f t="shared" si="421"/>
        <v>8416_HZ_TP1_SEXE2</v>
      </c>
      <c r="BF2578">
        <v>2</v>
      </c>
      <c r="BG2578" t="s">
        <v>199</v>
      </c>
      <c r="BH2578" t="s">
        <v>218</v>
      </c>
      <c r="BI2578" t="s">
        <v>149</v>
      </c>
      <c r="BJ2578" s="61">
        <v>621.15136127781795</v>
      </c>
      <c r="BK2578" s="61">
        <f t="shared" si="422"/>
        <v>621.15136127781795</v>
      </c>
    </row>
    <row r="2579" spans="1:63" x14ac:dyDescent="0.35">
      <c r="A2579" t="str">
        <f t="shared" si="418"/>
        <v>8434_Industries extractives _2</v>
      </c>
      <c r="B2579" t="str">
        <f>INDEX(PDC!$F$1:$G$40,MATCH('RP2016'!C2579,PDC!F:F,0),MATCH(PDC!$G$1,PDC!$F$1:$G$1,0))</f>
        <v xml:space="preserve">Industries extractives </v>
      </c>
      <c r="C2579" t="s">
        <v>201</v>
      </c>
      <c r="D2579" t="s">
        <v>191</v>
      </c>
      <c r="E2579" t="s">
        <v>200</v>
      </c>
      <c r="F2579" s="58">
        <v>5</v>
      </c>
      <c r="G2579">
        <f t="shared" si="423"/>
        <v>5</v>
      </c>
      <c r="AC2579" t="str">
        <f t="shared" si="419"/>
        <v>8423_Professions libérales*_1+2</v>
      </c>
      <c r="AD2579" t="str">
        <f>INDEX(PDC!$I$1:$L$33,MATCH('RP2016'!AF2579,PDC!I:I,0),MATCH(PDC!$K$1,PDC!$I$1:$L$1,0))</f>
        <v>Professions libérales*</v>
      </c>
      <c r="AE2579" s="77" t="s">
        <v>238</v>
      </c>
      <c r="AF2579" t="s">
        <v>273</v>
      </c>
      <c r="AG2579" t="s">
        <v>165</v>
      </c>
      <c r="AH2579" s="58">
        <v>60.303207169740404</v>
      </c>
      <c r="AI2579">
        <f t="shared" si="420"/>
        <v>60.303207169740404</v>
      </c>
      <c r="BE2579" t="str">
        <f t="shared" si="421"/>
        <v>8416_HZ_TP2_SEXE2</v>
      </c>
      <c r="BF2579">
        <v>2</v>
      </c>
      <c r="BG2579" t="s">
        <v>200</v>
      </c>
      <c r="BH2579" t="s">
        <v>218</v>
      </c>
      <c r="BI2579" t="s">
        <v>149</v>
      </c>
      <c r="BJ2579" s="61">
        <v>122.562928998692</v>
      </c>
      <c r="BK2579" s="61">
        <f t="shared" si="422"/>
        <v>122.562928998692</v>
      </c>
    </row>
    <row r="2580" spans="1:63" x14ac:dyDescent="0.35">
      <c r="A2580" t="str">
        <f t="shared" si="418"/>
        <v>8434_Fabrication de denrées alimentaires, de boissons et de produits à base de tabac_1</v>
      </c>
      <c r="B2580" t="str">
        <f>INDEX(PDC!$F$1:$G$40,MATCH('RP2016'!C2580,PDC!F:F,0),MATCH(PDC!$G$1,PDC!$F$1:$G$1,0))</f>
        <v>Fabrication de denrées alimentaires, de boissons et de produits à base de tabac</v>
      </c>
      <c r="C2580" t="s">
        <v>202</v>
      </c>
      <c r="D2580" t="s">
        <v>191</v>
      </c>
      <c r="E2580" t="s">
        <v>199</v>
      </c>
      <c r="F2580" s="58">
        <v>671.68602637220101</v>
      </c>
      <c r="G2580">
        <f t="shared" si="423"/>
        <v>671.68602637220101</v>
      </c>
      <c r="AC2580" t="str">
        <f t="shared" si="419"/>
        <v>8423_Cadres de la fonction publique_1+2</v>
      </c>
      <c r="AD2580" t="str">
        <f>INDEX(PDC!$I$1:$L$33,MATCH('RP2016'!AF2580,PDC!I:I,0),MATCH(PDC!$K$1,PDC!$I$1:$L$1,0))</f>
        <v>Cadres de la fonction publique</v>
      </c>
      <c r="AE2580" s="77" t="s">
        <v>238</v>
      </c>
      <c r="AF2580" t="s">
        <v>274</v>
      </c>
      <c r="AG2580" t="s">
        <v>165</v>
      </c>
      <c r="AH2580" s="58">
        <v>112.80659346108899</v>
      </c>
      <c r="AI2580">
        <f t="shared" si="420"/>
        <v>112.80659346108899</v>
      </c>
      <c r="BE2580" t="str">
        <f t="shared" si="421"/>
        <v>8416_IZ_TP1_SEXE2</v>
      </c>
      <c r="BF2580">
        <v>2</v>
      </c>
      <c r="BG2580" t="s">
        <v>199</v>
      </c>
      <c r="BH2580" t="s">
        <v>219</v>
      </c>
      <c r="BI2580" t="s">
        <v>149</v>
      </c>
      <c r="BJ2580" s="61">
        <v>1182.6144950693499</v>
      </c>
      <c r="BK2580" s="61">
        <f t="shared" si="422"/>
        <v>1182.6144950693499</v>
      </c>
    </row>
    <row r="2581" spans="1:63" x14ac:dyDescent="0.35">
      <c r="A2581" t="str">
        <f t="shared" si="418"/>
        <v>8434_Fabrication de denrées alimentaires, de boissons et de produits à base de tabac_2</v>
      </c>
      <c r="B2581" t="str">
        <f>INDEX(PDC!$F$1:$G$40,MATCH('RP2016'!C2581,PDC!F:F,0),MATCH(PDC!$G$1,PDC!$F$1:$G$1,0))</f>
        <v>Fabrication de denrées alimentaires, de boissons et de produits à base de tabac</v>
      </c>
      <c r="C2581" t="s">
        <v>202</v>
      </c>
      <c r="D2581" t="s">
        <v>191</v>
      </c>
      <c r="E2581" t="s">
        <v>200</v>
      </c>
      <c r="F2581" s="58">
        <v>689.79554650022601</v>
      </c>
      <c r="G2581">
        <f t="shared" si="423"/>
        <v>689.79554650022601</v>
      </c>
      <c r="AC2581" t="str">
        <f t="shared" si="419"/>
        <v>8423_Professeurs, professions scientifiques_1+2</v>
      </c>
      <c r="AD2581" t="str">
        <f>INDEX(PDC!$I$1:$L$33,MATCH('RP2016'!AF2581,PDC!I:I,0),MATCH(PDC!$K$1,PDC!$I$1:$L$1,0))</f>
        <v>Professeurs, professions scientifiques</v>
      </c>
      <c r="AE2581" s="77" t="s">
        <v>238</v>
      </c>
      <c r="AF2581" t="s">
        <v>275</v>
      </c>
      <c r="AG2581" t="s">
        <v>165</v>
      </c>
      <c r="AH2581" s="58">
        <v>229.717563222016</v>
      </c>
      <c r="AI2581">
        <f t="shared" si="420"/>
        <v>229.717563222016</v>
      </c>
      <c r="BE2581" t="str">
        <f t="shared" si="421"/>
        <v>8416_IZ_TP2_SEXE2</v>
      </c>
      <c r="BF2581">
        <v>2</v>
      </c>
      <c r="BG2581" t="s">
        <v>200</v>
      </c>
      <c r="BH2581" t="s">
        <v>219</v>
      </c>
      <c r="BI2581" t="s">
        <v>149</v>
      </c>
      <c r="BJ2581" s="61">
        <v>635.13890946788399</v>
      </c>
      <c r="BK2581" s="61">
        <f t="shared" si="422"/>
        <v>635.13890946788399</v>
      </c>
    </row>
    <row r="2582" spans="1:63" x14ac:dyDescent="0.35">
      <c r="A2582" t="str">
        <f t="shared" si="418"/>
        <v>8434_Fabrication de textiles, industries de l'habillement, industrie du cuir et de la chaussure_1</v>
      </c>
      <c r="B2582" t="str">
        <f>INDEX(PDC!$F$1:$G$40,MATCH('RP2016'!C2582,PDC!F:F,0),MATCH(PDC!$G$1,PDC!$F$1:$G$1,0))</f>
        <v>Fabrication de textiles, industries de l'habillement, industrie du cuir et de la chaussure</v>
      </c>
      <c r="C2582" t="s">
        <v>203</v>
      </c>
      <c r="D2582" t="s">
        <v>191</v>
      </c>
      <c r="E2582" t="s">
        <v>199</v>
      </c>
      <c r="F2582" s="58">
        <v>143.507585871869</v>
      </c>
      <c r="G2582">
        <f t="shared" si="423"/>
        <v>143.507585871869</v>
      </c>
      <c r="AC2582" t="str">
        <f t="shared" si="419"/>
        <v>8423_Professions de l'information, des arts et des spectacles_1+2</v>
      </c>
      <c r="AD2582" t="str">
        <f>INDEX(PDC!$I$1:$L$33,MATCH('RP2016'!AF2582,PDC!I:I,0),MATCH(PDC!$K$1,PDC!$I$1:$L$1,0))</f>
        <v>Professions de l'information, des arts et des spectacles</v>
      </c>
      <c r="AE2582" s="77" t="s">
        <v>238</v>
      </c>
      <c r="AF2582" t="s">
        <v>276</v>
      </c>
      <c r="AG2582" t="s">
        <v>165</v>
      </c>
      <c r="AH2582" s="58">
        <v>104.44814110307</v>
      </c>
      <c r="AI2582">
        <f t="shared" si="420"/>
        <v>104.44814110307</v>
      </c>
      <c r="BE2582" t="str">
        <f t="shared" si="421"/>
        <v>8416_JZ_TP1_SEXE2</v>
      </c>
      <c r="BF2582">
        <v>2</v>
      </c>
      <c r="BG2582" t="s">
        <v>199</v>
      </c>
      <c r="BH2582" t="s">
        <v>319</v>
      </c>
      <c r="BI2582" t="s">
        <v>149</v>
      </c>
      <c r="BJ2582" s="61">
        <v>129.57161517175601</v>
      </c>
      <c r="BK2582" s="61">
        <f t="shared" si="422"/>
        <v>129.57161517175601</v>
      </c>
    </row>
    <row r="2583" spans="1:63" x14ac:dyDescent="0.35">
      <c r="A2583" t="str">
        <f t="shared" si="418"/>
        <v>8434_Fabrication de textiles, industries de l'habillement, industrie du cuir et de la chaussure_2</v>
      </c>
      <c r="B2583" t="str">
        <f>INDEX(PDC!$F$1:$G$40,MATCH('RP2016'!C2583,PDC!F:F,0),MATCH(PDC!$G$1,PDC!$F$1:$G$1,0))</f>
        <v>Fabrication de textiles, industries de l'habillement, industrie du cuir et de la chaussure</v>
      </c>
      <c r="C2583" t="s">
        <v>203</v>
      </c>
      <c r="D2583" t="s">
        <v>191</v>
      </c>
      <c r="E2583" t="s">
        <v>200</v>
      </c>
      <c r="F2583" s="58">
        <v>363.84641083050701</v>
      </c>
      <c r="G2583">
        <f t="shared" si="423"/>
        <v>363.84641083050701</v>
      </c>
      <c r="AC2583" t="str">
        <f t="shared" si="419"/>
        <v>8423_Cadres administratifs et commerciaux d'entreprise_1+2</v>
      </c>
      <c r="AD2583" t="str">
        <f>INDEX(PDC!$I$1:$L$33,MATCH('RP2016'!AF2583,PDC!I:I,0),MATCH(PDC!$K$1,PDC!$I$1:$L$1,0))</f>
        <v>Cadres administratifs et commerciaux d'entreprise</v>
      </c>
      <c r="AE2583" s="77" t="s">
        <v>238</v>
      </c>
      <c r="AF2583" t="s">
        <v>277</v>
      </c>
      <c r="AG2583" t="s">
        <v>165</v>
      </c>
      <c r="AH2583" s="58">
        <v>692.49416200472501</v>
      </c>
      <c r="AI2583">
        <f t="shared" si="420"/>
        <v>692.49416200472501</v>
      </c>
      <c r="BE2583" t="str">
        <f t="shared" si="421"/>
        <v>8416_JZ_TP2_SEXE2</v>
      </c>
      <c r="BF2583">
        <v>2</v>
      </c>
      <c r="BG2583" t="s">
        <v>200</v>
      </c>
      <c r="BH2583" t="s">
        <v>319</v>
      </c>
      <c r="BI2583" t="s">
        <v>149</v>
      </c>
      <c r="BJ2583" s="61">
        <v>54.205984304936202</v>
      </c>
      <c r="BK2583" s="61">
        <f t="shared" si="422"/>
        <v>54.205984304936202</v>
      </c>
    </row>
    <row r="2584" spans="1:63" x14ac:dyDescent="0.35">
      <c r="A2584" t="str">
        <f t="shared" si="418"/>
        <v>8434_Travail du bois, industries du papier et imprimerie _1</v>
      </c>
      <c r="B2584" t="str">
        <f>INDEX(PDC!$F$1:$G$40,MATCH('RP2016'!C2584,PDC!F:F,0),MATCH(PDC!$G$1,PDC!$F$1:$G$1,0))</f>
        <v xml:space="preserve">Travail du bois, industries du papier et imprimerie </v>
      </c>
      <c r="C2584" t="s">
        <v>204</v>
      </c>
      <c r="D2584" t="s">
        <v>191</v>
      </c>
      <c r="E2584" t="s">
        <v>199</v>
      </c>
      <c r="F2584" s="58">
        <v>463.78832903880198</v>
      </c>
      <c r="G2584">
        <f t="shared" si="423"/>
        <v>463.78832903880198</v>
      </c>
      <c r="AC2584" t="str">
        <f t="shared" si="419"/>
        <v>8423_Ingénieurs et cadres techniques d'entreprise_1+2</v>
      </c>
      <c r="AD2584" t="str">
        <f>INDEX(PDC!$I$1:$L$33,MATCH('RP2016'!AF2584,PDC!I:I,0),MATCH(PDC!$K$1,PDC!$I$1:$L$1,0))</f>
        <v>Ingénieurs et cadres techniques d'entreprise</v>
      </c>
      <c r="AE2584" s="77" t="s">
        <v>238</v>
      </c>
      <c r="AF2584" t="s">
        <v>101</v>
      </c>
      <c r="AG2584" t="s">
        <v>165</v>
      </c>
      <c r="AH2584" s="58">
        <v>735.86021731529195</v>
      </c>
      <c r="AI2584">
        <f t="shared" si="420"/>
        <v>735.86021731529195</v>
      </c>
      <c r="BE2584" t="str">
        <f t="shared" si="421"/>
        <v>8416_KZ_TP1_SEXE2</v>
      </c>
      <c r="BF2584">
        <v>2</v>
      </c>
      <c r="BG2584" t="s">
        <v>199</v>
      </c>
      <c r="BH2584" t="s">
        <v>223</v>
      </c>
      <c r="BI2584" t="s">
        <v>149</v>
      </c>
      <c r="BJ2584" s="61">
        <v>969.03349132577898</v>
      </c>
      <c r="BK2584" s="61">
        <f t="shared" si="422"/>
        <v>969.03349132577898</v>
      </c>
    </row>
    <row r="2585" spans="1:63" x14ac:dyDescent="0.35">
      <c r="A2585" t="str">
        <f t="shared" si="418"/>
        <v>8434_Travail du bois, industries du papier et imprimerie _2</v>
      </c>
      <c r="B2585" t="str">
        <f>INDEX(PDC!$F$1:$G$40,MATCH('RP2016'!C2585,PDC!F:F,0),MATCH(PDC!$G$1,PDC!$F$1:$G$1,0))</f>
        <v xml:space="preserve">Travail du bois, industries du papier et imprimerie </v>
      </c>
      <c r="C2585" t="s">
        <v>204</v>
      </c>
      <c r="D2585" t="s">
        <v>191</v>
      </c>
      <c r="E2585" t="s">
        <v>200</v>
      </c>
      <c r="F2585" s="58">
        <v>216.32332963565</v>
      </c>
      <c r="G2585">
        <f t="shared" si="423"/>
        <v>216.32332963565</v>
      </c>
      <c r="AC2585" t="str">
        <f t="shared" si="419"/>
        <v>8423_Professeurs des écoles, instituteurs et assimilés_1+2</v>
      </c>
      <c r="AD2585" t="str">
        <f>INDEX(PDC!$I$1:$L$33,MATCH('RP2016'!AF2585,PDC!I:I,0),MATCH(PDC!$K$1,PDC!$I$1:$L$1,0))</f>
        <v>Professeurs des écoles, instituteurs et assimilés</v>
      </c>
      <c r="AE2585" s="77" t="s">
        <v>238</v>
      </c>
      <c r="AF2585" t="s">
        <v>103</v>
      </c>
      <c r="AG2585" t="s">
        <v>165</v>
      </c>
      <c r="AH2585" s="58">
        <v>546.32351997975502</v>
      </c>
      <c r="AI2585">
        <f t="shared" si="420"/>
        <v>546.32351997975502</v>
      </c>
      <c r="BE2585" t="str">
        <f t="shared" si="421"/>
        <v>8416_KZ_TP2_SEXE2</v>
      </c>
      <c r="BF2585">
        <v>2</v>
      </c>
      <c r="BG2585" t="s">
        <v>200</v>
      </c>
      <c r="BH2585" t="s">
        <v>223</v>
      </c>
      <c r="BI2585" t="s">
        <v>149</v>
      </c>
      <c r="BJ2585" s="61">
        <v>340.26366896474201</v>
      </c>
      <c r="BK2585" s="61">
        <f t="shared" si="422"/>
        <v>340.26366896474201</v>
      </c>
    </row>
    <row r="2586" spans="1:63" x14ac:dyDescent="0.35">
      <c r="A2586" t="str">
        <f t="shared" si="418"/>
        <v>8434_Cokéfaction et raffinage_1</v>
      </c>
      <c r="B2586" t="str">
        <f>INDEX(PDC!$F$1:$G$40,MATCH('RP2016'!C2586,PDC!F:F,0),MATCH(PDC!$G$1,PDC!$F$1:$G$1,0))</f>
        <v>Cokéfaction et raffinage</v>
      </c>
      <c r="C2586" t="s">
        <v>236</v>
      </c>
      <c r="D2586" t="s">
        <v>191</v>
      </c>
      <c r="E2586" t="s">
        <v>199</v>
      </c>
      <c r="F2586" s="58">
        <v>11.2243513327494</v>
      </c>
      <c r="G2586">
        <f t="shared" si="423"/>
        <v>11.2243513327494</v>
      </c>
      <c r="AC2586" t="str">
        <f t="shared" si="419"/>
        <v>8423_Professions intermédiaires de la santé et du travail social_1+2</v>
      </c>
      <c r="AD2586" t="str">
        <f>INDEX(PDC!$I$1:$L$33,MATCH('RP2016'!AF2586,PDC!I:I,0),MATCH(PDC!$K$1,PDC!$I$1:$L$1,0))</f>
        <v>Professions intermédiaires de la santé et du travail social</v>
      </c>
      <c r="AE2586" s="77" t="s">
        <v>238</v>
      </c>
      <c r="AF2586" t="s">
        <v>105</v>
      </c>
      <c r="AG2586" t="s">
        <v>165</v>
      </c>
      <c r="AH2586" s="58">
        <v>1241.75028983732</v>
      </c>
      <c r="AI2586">
        <f t="shared" si="420"/>
        <v>1241.75028983732</v>
      </c>
      <c r="BE2586" t="str">
        <f t="shared" si="421"/>
        <v>8416_LZ_TP1_SEXE2</v>
      </c>
      <c r="BF2586">
        <v>2</v>
      </c>
      <c r="BG2586" t="s">
        <v>199</v>
      </c>
      <c r="BH2586" t="s">
        <v>224</v>
      </c>
      <c r="BI2586" t="s">
        <v>149</v>
      </c>
      <c r="BJ2586" s="61">
        <v>614.25371443090705</v>
      </c>
      <c r="BK2586" s="61">
        <f t="shared" si="422"/>
        <v>614.25371443090705</v>
      </c>
    </row>
    <row r="2587" spans="1:63" x14ac:dyDescent="0.35">
      <c r="A2587" t="str">
        <f t="shared" si="418"/>
        <v>8434_Industrie chimique_1</v>
      </c>
      <c r="B2587" t="str">
        <f>INDEX(PDC!$F$1:$G$40,MATCH('RP2016'!C2587,PDC!F:F,0),MATCH(PDC!$G$1,PDC!$F$1:$G$1,0))</f>
        <v>Industrie chimique</v>
      </c>
      <c r="C2587" t="s">
        <v>205</v>
      </c>
      <c r="D2587" t="s">
        <v>191</v>
      </c>
      <c r="E2587" t="s">
        <v>199</v>
      </c>
      <c r="F2587" s="58">
        <v>525.40927154916199</v>
      </c>
      <c r="G2587">
        <f t="shared" si="423"/>
        <v>525.40927154916199</v>
      </c>
      <c r="AC2587" t="str">
        <f t="shared" si="419"/>
        <v>8423_Clergé, religieux_1+2</v>
      </c>
      <c r="AD2587" t="str">
        <f>INDEX(PDC!$I$1:$L$33,MATCH('RP2016'!AF2587,PDC!I:I,0),MATCH(PDC!$K$1,PDC!$I$1:$L$1,0))</f>
        <v>Clergé, religieux</v>
      </c>
      <c r="AE2587" s="77" t="s">
        <v>238</v>
      </c>
      <c r="AF2587" t="s">
        <v>292</v>
      </c>
      <c r="AG2587" t="s">
        <v>165</v>
      </c>
      <c r="AH2587" s="58">
        <v>48.740954642147699</v>
      </c>
      <c r="AI2587">
        <f t="shared" si="420"/>
        <v>48.740954642147699</v>
      </c>
      <c r="BE2587" t="str">
        <f t="shared" si="421"/>
        <v>8416_LZ_TP2_SEXE2</v>
      </c>
      <c r="BF2587">
        <v>2</v>
      </c>
      <c r="BG2587" t="s">
        <v>200</v>
      </c>
      <c r="BH2587" t="s">
        <v>224</v>
      </c>
      <c r="BI2587" t="s">
        <v>149</v>
      </c>
      <c r="BJ2587" s="61">
        <v>121.7886870017</v>
      </c>
      <c r="BK2587" s="61">
        <f t="shared" si="422"/>
        <v>121.7886870017</v>
      </c>
    </row>
    <row r="2588" spans="1:63" x14ac:dyDescent="0.35">
      <c r="A2588" t="str">
        <f t="shared" si="418"/>
        <v>8434_Industrie chimique_2</v>
      </c>
      <c r="B2588" t="str">
        <f>INDEX(PDC!$F$1:$G$40,MATCH('RP2016'!C2588,PDC!F:F,0),MATCH(PDC!$G$1,PDC!$F$1:$G$1,0))</f>
        <v>Industrie chimique</v>
      </c>
      <c r="C2588" t="s">
        <v>205</v>
      </c>
      <c r="D2588" t="s">
        <v>191</v>
      </c>
      <c r="E2588" t="s">
        <v>200</v>
      </c>
      <c r="F2588" s="58">
        <v>165.60382610540501</v>
      </c>
      <c r="G2588">
        <f t="shared" si="423"/>
        <v>165.60382610540501</v>
      </c>
      <c r="AC2588" t="str">
        <f t="shared" si="419"/>
        <v>8423_Professions intermédiaires administratives de la Fonction Publique_1+2</v>
      </c>
      <c r="AD2588" t="str">
        <f>INDEX(PDC!$I$1:$L$33,MATCH('RP2016'!AF2588,PDC!I:I,0),MATCH(PDC!$K$1,PDC!$I$1:$L$1,0))</f>
        <v>Professions intermédiaires administratives de la Fonction Publique</v>
      </c>
      <c r="AE2588" s="77" t="s">
        <v>238</v>
      </c>
      <c r="AF2588" t="s">
        <v>278</v>
      </c>
      <c r="AG2588" t="s">
        <v>165</v>
      </c>
      <c r="AH2588" s="58">
        <v>152.77463770752101</v>
      </c>
      <c r="AI2588">
        <f t="shared" si="420"/>
        <v>152.77463770752101</v>
      </c>
      <c r="BE2588" t="str">
        <f t="shared" si="421"/>
        <v>8416_MN_TP1_SEXE2</v>
      </c>
      <c r="BF2588">
        <v>2</v>
      </c>
      <c r="BG2588" t="s">
        <v>199</v>
      </c>
      <c r="BH2588" t="s">
        <v>320</v>
      </c>
      <c r="BI2588" t="s">
        <v>149</v>
      </c>
      <c r="BJ2588" s="61">
        <v>2203.65534154842</v>
      </c>
      <c r="BK2588" s="61">
        <f t="shared" si="422"/>
        <v>2203.65534154842</v>
      </c>
    </row>
    <row r="2589" spans="1:63" x14ac:dyDescent="0.35">
      <c r="A2589" t="str">
        <f t="shared" si="418"/>
        <v>8434_Industrie pharmaceutique_1</v>
      </c>
      <c r="B2589" t="str">
        <f>INDEX(PDC!$F$1:$G$40,MATCH('RP2016'!C2589,PDC!F:F,0),MATCH(PDC!$G$1,PDC!$F$1:$G$1,0))</f>
        <v>Industrie pharmaceutique</v>
      </c>
      <c r="C2589" t="s">
        <v>206</v>
      </c>
      <c r="D2589" t="s">
        <v>191</v>
      </c>
      <c r="E2589" t="s">
        <v>199</v>
      </c>
      <c r="F2589" s="58">
        <v>19.158277087341901</v>
      </c>
      <c r="G2589">
        <f t="shared" si="423"/>
        <v>19.158277087341901</v>
      </c>
      <c r="AC2589" t="str">
        <f t="shared" si="419"/>
        <v>8423_Professions intermédiaires administratives et commerciales des entreprises_1+2</v>
      </c>
      <c r="AD2589" t="str">
        <f>INDEX(PDC!$I$1:$L$33,MATCH('RP2016'!AF2589,PDC!I:I,0),MATCH(PDC!$K$1,PDC!$I$1:$L$1,0))</f>
        <v>Professions intermédiaires administratives et commerciales des entreprises</v>
      </c>
      <c r="AE2589" s="77" t="s">
        <v>238</v>
      </c>
      <c r="AF2589" t="s">
        <v>279</v>
      </c>
      <c r="AG2589" t="s">
        <v>165</v>
      </c>
      <c r="AH2589" s="58">
        <v>2385.3702578368702</v>
      </c>
      <c r="AI2589">
        <f t="shared" si="420"/>
        <v>2385.3702578368702</v>
      </c>
      <c r="BE2589" t="str">
        <f t="shared" si="421"/>
        <v>8416_MN_TP2_SEXE2</v>
      </c>
      <c r="BF2589">
        <v>2</v>
      </c>
      <c r="BG2589" t="s">
        <v>200</v>
      </c>
      <c r="BH2589" t="s">
        <v>320</v>
      </c>
      <c r="BI2589" t="s">
        <v>149</v>
      </c>
      <c r="BJ2589" s="61">
        <v>1271.31607848107</v>
      </c>
      <c r="BK2589" s="61">
        <f t="shared" si="422"/>
        <v>1271.31607848107</v>
      </c>
    </row>
    <row r="2590" spans="1:63" x14ac:dyDescent="0.35">
      <c r="A2590" t="str">
        <f t="shared" si="418"/>
        <v>8434_Industrie pharmaceutique_2</v>
      </c>
      <c r="B2590" t="str">
        <f>INDEX(PDC!$F$1:$G$40,MATCH('RP2016'!C2590,PDC!F:F,0),MATCH(PDC!$G$1,PDC!$F$1:$G$1,0))</f>
        <v>Industrie pharmaceutique</v>
      </c>
      <c r="C2590" t="s">
        <v>206</v>
      </c>
      <c r="D2590" t="s">
        <v>191</v>
      </c>
      <c r="E2590" t="s">
        <v>200</v>
      </c>
      <c r="F2590" s="58">
        <v>34.6528841299859</v>
      </c>
      <c r="G2590">
        <f t="shared" si="423"/>
        <v>34.6528841299859</v>
      </c>
      <c r="AC2590" t="str">
        <f t="shared" si="419"/>
        <v>8423_Techniciens_1+2</v>
      </c>
      <c r="AD2590" t="str">
        <f>INDEX(PDC!$I$1:$L$33,MATCH('RP2016'!AF2590,PDC!I:I,0),MATCH(PDC!$K$1,PDC!$I$1:$L$1,0))</f>
        <v>Techniciens</v>
      </c>
      <c r="AE2590" s="77" t="s">
        <v>238</v>
      </c>
      <c r="AF2590" t="s">
        <v>280</v>
      </c>
      <c r="AG2590" t="s">
        <v>165</v>
      </c>
      <c r="AH2590" s="58">
        <v>1656.5819049121401</v>
      </c>
      <c r="AI2590">
        <f t="shared" si="420"/>
        <v>1656.5819049121401</v>
      </c>
      <c r="BE2590" t="str">
        <f t="shared" si="421"/>
        <v>8416_OQ_TP1_SEXE2</v>
      </c>
      <c r="BF2590">
        <v>2</v>
      </c>
      <c r="BG2590" t="s">
        <v>199</v>
      </c>
      <c r="BH2590" t="s">
        <v>321</v>
      </c>
      <c r="BI2590" t="s">
        <v>149</v>
      </c>
      <c r="BJ2590" s="61">
        <v>7305.0692038016196</v>
      </c>
      <c r="BK2590" s="61">
        <f t="shared" si="422"/>
        <v>7305.0692038016196</v>
      </c>
    </row>
    <row r="2591" spans="1:63" x14ac:dyDescent="0.35">
      <c r="A2591" t="str">
        <f t="shared" si="418"/>
        <v>8434_Fabrication de produits en caoutchouc et en plastique ainsi que d'autres produits minéraux non métalliques_1</v>
      </c>
      <c r="B2591" t="str">
        <f>INDEX(PDC!$F$1:$G$40,MATCH('RP2016'!C2591,PDC!F:F,0),MATCH(PDC!$G$1,PDC!$F$1:$G$1,0))</f>
        <v>Fabrication de produits en caoutchouc et en plastique ainsi que d'autres produits minéraux non métalliques</v>
      </c>
      <c r="C2591" t="s">
        <v>207</v>
      </c>
      <c r="D2591" t="s">
        <v>191</v>
      </c>
      <c r="E2591" t="s">
        <v>199</v>
      </c>
      <c r="F2591" s="58">
        <v>682.35305790940401</v>
      </c>
      <c r="G2591">
        <f t="shared" si="423"/>
        <v>682.35305790940401</v>
      </c>
      <c r="AC2591" t="str">
        <f t="shared" si="419"/>
        <v>8423_Contremaîtres, agents de maîtrise_1+2</v>
      </c>
      <c r="AD2591" t="str">
        <f>INDEX(PDC!$I$1:$L$33,MATCH('RP2016'!AF2591,PDC!I:I,0),MATCH(PDC!$K$1,PDC!$I$1:$L$1,0))</f>
        <v>Contremaîtres, agents de maîtrise</v>
      </c>
      <c r="AE2591" s="77" t="s">
        <v>238</v>
      </c>
      <c r="AF2591" t="s">
        <v>281</v>
      </c>
      <c r="AG2591" t="s">
        <v>165</v>
      </c>
      <c r="AH2591" s="58">
        <v>741.74839823693299</v>
      </c>
      <c r="AI2591">
        <f t="shared" si="420"/>
        <v>741.74839823693299</v>
      </c>
      <c r="BE2591" t="str">
        <f t="shared" si="421"/>
        <v>8416_OQ_TP2_SEXE2</v>
      </c>
      <c r="BF2591">
        <v>2</v>
      </c>
      <c r="BG2591" t="s">
        <v>200</v>
      </c>
      <c r="BH2591" t="s">
        <v>321</v>
      </c>
      <c r="BI2591" t="s">
        <v>149</v>
      </c>
      <c r="BJ2591" s="61">
        <v>4688.4940366034498</v>
      </c>
      <c r="BK2591" s="61">
        <f t="shared" si="422"/>
        <v>4688.4940366034498</v>
      </c>
    </row>
    <row r="2592" spans="1:63" x14ac:dyDescent="0.35">
      <c r="A2592" t="str">
        <f t="shared" si="418"/>
        <v>8434_Fabrication de produits en caoutchouc et en plastique ainsi que d'autres produits minéraux non métalliques_2</v>
      </c>
      <c r="B2592" t="str">
        <f>INDEX(PDC!$F$1:$G$40,MATCH('RP2016'!C2592,PDC!F:F,0),MATCH(PDC!$G$1,PDC!$F$1:$G$1,0))</f>
        <v>Fabrication de produits en caoutchouc et en plastique ainsi que d'autres produits minéraux non métalliques</v>
      </c>
      <c r="C2592" t="s">
        <v>207</v>
      </c>
      <c r="D2592" t="s">
        <v>191</v>
      </c>
      <c r="E2592" t="s">
        <v>200</v>
      </c>
      <c r="F2592" s="58">
        <v>319.35453479705399</v>
      </c>
      <c r="G2592">
        <f t="shared" si="423"/>
        <v>319.35453479705399</v>
      </c>
      <c r="AC2592" t="str">
        <f t="shared" si="419"/>
        <v>8423_Employés civils et agents de service de la Fonction Publique_1+2</v>
      </c>
      <c r="AD2592" t="str">
        <f>INDEX(PDC!$I$1:$L$33,MATCH('RP2016'!AF2592,PDC!I:I,0),MATCH(PDC!$K$1,PDC!$I$1:$L$1,0))</f>
        <v>Employés civils et agents de service de la Fonction Publique</v>
      </c>
      <c r="AE2592" s="77" t="s">
        <v>238</v>
      </c>
      <c r="AF2592" t="s">
        <v>282</v>
      </c>
      <c r="AG2592" t="s">
        <v>165</v>
      </c>
      <c r="AH2592" s="58">
        <v>2489.2622820357301</v>
      </c>
      <c r="AI2592">
        <f t="shared" si="420"/>
        <v>2489.2622820357301</v>
      </c>
      <c r="BE2592" t="str">
        <f t="shared" si="421"/>
        <v>8416_RU_TP1_SEXE2</v>
      </c>
      <c r="BF2592">
        <v>2</v>
      </c>
      <c r="BG2592" t="s">
        <v>199</v>
      </c>
      <c r="BH2592" t="s">
        <v>322</v>
      </c>
      <c r="BI2592" t="s">
        <v>149</v>
      </c>
      <c r="BJ2592" s="61">
        <v>1610.87145702422</v>
      </c>
      <c r="BK2592" s="61">
        <f t="shared" si="422"/>
        <v>1610.87145702422</v>
      </c>
    </row>
    <row r="2593" spans="1:63" x14ac:dyDescent="0.35">
      <c r="A2593" t="str">
        <f t="shared" si="418"/>
        <v>8434_Métallurgie et fabrication de produits métalliques à l'exception des machines et des équipements_1</v>
      </c>
      <c r="B2593" t="str">
        <f>INDEX(PDC!$F$1:$G$40,MATCH('RP2016'!C2593,PDC!F:F,0),MATCH(PDC!$G$1,PDC!$F$1:$G$1,0))</f>
        <v>Métallurgie et fabrication de produits métalliques à l'exception des machines et des équipements</v>
      </c>
      <c r="C2593" t="s">
        <v>208</v>
      </c>
      <c r="D2593" t="s">
        <v>191</v>
      </c>
      <c r="E2593" t="s">
        <v>199</v>
      </c>
      <c r="F2593" s="58">
        <v>2097.5470899745501</v>
      </c>
      <c r="G2593">
        <f t="shared" si="423"/>
        <v>2097.5470899745501</v>
      </c>
      <c r="AC2593" t="str">
        <f t="shared" si="419"/>
        <v>8423_Policiers et militaires_1+2</v>
      </c>
      <c r="AD2593" t="str">
        <f>INDEX(PDC!$I$1:$L$33,MATCH('RP2016'!AF2593,PDC!I:I,0),MATCH(PDC!$K$1,PDC!$I$1:$L$1,0))</f>
        <v>Policiers et militaires</v>
      </c>
      <c r="AE2593" s="77" t="s">
        <v>238</v>
      </c>
      <c r="AF2593" t="s">
        <v>283</v>
      </c>
      <c r="AG2593" t="s">
        <v>165</v>
      </c>
      <c r="AH2593" s="58">
        <v>363.038091664744</v>
      </c>
      <c r="AI2593">
        <f t="shared" si="420"/>
        <v>363.038091664744</v>
      </c>
      <c r="BE2593" t="str">
        <f t="shared" si="421"/>
        <v>8416_RU_TP2_SEXE2</v>
      </c>
      <c r="BF2593">
        <v>2</v>
      </c>
      <c r="BG2593" t="s">
        <v>200</v>
      </c>
      <c r="BH2593" t="s">
        <v>322</v>
      </c>
      <c r="BI2593" t="s">
        <v>149</v>
      </c>
      <c r="BJ2593" s="61">
        <v>1367.1807592559101</v>
      </c>
      <c r="BK2593" s="61">
        <f t="shared" si="422"/>
        <v>1367.1807592559101</v>
      </c>
    </row>
    <row r="2594" spans="1:63" x14ac:dyDescent="0.35">
      <c r="A2594" t="str">
        <f t="shared" si="418"/>
        <v>8434_Métallurgie et fabrication de produits métalliques à l'exception des machines et des équipements_2</v>
      </c>
      <c r="B2594" t="str">
        <f>INDEX(PDC!$F$1:$G$40,MATCH('RP2016'!C2594,PDC!F:F,0),MATCH(PDC!$G$1,PDC!$F$1:$G$1,0))</f>
        <v>Métallurgie et fabrication de produits métalliques à l'exception des machines et des équipements</v>
      </c>
      <c r="C2594" t="s">
        <v>208</v>
      </c>
      <c r="D2594" t="s">
        <v>191</v>
      </c>
      <c r="E2594" t="s">
        <v>200</v>
      </c>
      <c r="F2594" s="58">
        <v>435.45480725877599</v>
      </c>
      <c r="G2594">
        <f t="shared" si="423"/>
        <v>435.45480725877599</v>
      </c>
      <c r="AC2594" t="str">
        <f t="shared" si="419"/>
        <v>8423_Employés administratifs d'entreprise_1+2</v>
      </c>
      <c r="AD2594" t="str">
        <f>INDEX(PDC!$I$1:$L$33,MATCH('RP2016'!AF2594,PDC!I:I,0),MATCH(PDC!$K$1,PDC!$I$1:$L$1,0))</f>
        <v>Employés administratifs d'entreprise</v>
      </c>
      <c r="AE2594" s="77" t="s">
        <v>238</v>
      </c>
      <c r="AF2594" t="s">
        <v>284</v>
      </c>
      <c r="AG2594" t="s">
        <v>165</v>
      </c>
      <c r="AH2594" s="58">
        <v>2044.2888803358601</v>
      </c>
      <c r="AI2594">
        <f t="shared" si="420"/>
        <v>2044.2888803358601</v>
      </c>
      <c r="BE2594" t="str">
        <f t="shared" si="421"/>
        <v>8417_AZ_TP1_SEXE2</v>
      </c>
      <c r="BF2594">
        <v>2</v>
      </c>
      <c r="BG2594" t="s">
        <v>199</v>
      </c>
      <c r="BH2594" t="s">
        <v>198</v>
      </c>
      <c r="BI2594" t="s">
        <v>151</v>
      </c>
      <c r="BJ2594" s="61">
        <v>36.2237453881093</v>
      </c>
      <c r="BK2594" s="61">
        <f t="shared" si="422"/>
        <v>36.2237453881093</v>
      </c>
    </row>
    <row r="2595" spans="1:63" x14ac:dyDescent="0.35">
      <c r="A2595" t="str">
        <f t="shared" si="418"/>
        <v>8434_Fabrication de produits informatiques, électroniques et optiques_1</v>
      </c>
      <c r="B2595" t="str">
        <f>INDEX(PDC!$F$1:$G$40,MATCH('RP2016'!C2595,PDC!F:F,0),MATCH(PDC!$G$1,PDC!$F$1:$G$1,0))</f>
        <v>Fabrication de produits informatiques, électroniques et optiques</v>
      </c>
      <c r="C2595" t="s">
        <v>209</v>
      </c>
      <c r="D2595" t="s">
        <v>191</v>
      </c>
      <c r="E2595" t="s">
        <v>199</v>
      </c>
      <c r="F2595" s="58">
        <v>66.981215048504694</v>
      </c>
      <c r="G2595">
        <f t="shared" si="423"/>
        <v>66.981215048504694</v>
      </c>
      <c r="AC2595" t="str">
        <f t="shared" si="419"/>
        <v>8423_Employés de commerce_1+2</v>
      </c>
      <c r="AD2595" t="str">
        <f>INDEX(PDC!$I$1:$L$33,MATCH('RP2016'!AF2595,PDC!I:I,0),MATCH(PDC!$K$1,PDC!$I$1:$L$1,0))</f>
        <v>Employés de commerce</v>
      </c>
      <c r="AE2595" s="77" t="s">
        <v>238</v>
      </c>
      <c r="AF2595" t="s">
        <v>285</v>
      </c>
      <c r="AG2595" t="s">
        <v>165</v>
      </c>
      <c r="AH2595" s="58">
        <v>2105.00669430057</v>
      </c>
      <c r="AI2595">
        <f t="shared" si="420"/>
        <v>2105.00669430057</v>
      </c>
      <c r="BE2595" t="str">
        <f t="shared" si="421"/>
        <v>8417_AZ_TP2_SEXE2</v>
      </c>
      <c r="BF2595">
        <v>2</v>
      </c>
      <c r="BG2595" t="s">
        <v>200</v>
      </c>
      <c r="BH2595" t="s">
        <v>198</v>
      </c>
      <c r="BI2595" t="s">
        <v>151</v>
      </c>
      <c r="BJ2595" s="61">
        <v>50.099806078851898</v>
      </c>
      <c r="BK2595" s="61">
        <f t="shared" si="422"/>
        <v>50.099806078851898</v>
      </c>
    </row>
    <row r="2596" spans="1:63" x14ac:dyDescent="0.35">
      <c r="A2596" t="str">
        <f t="shared" si="418"/>
        <v>8434_Fabrication de produits informatiques, électroniques et optiques_2</v>
      </c>
      <c r="B2596" t="str">
        <f>INDEX(PDC!$F$1:$G$40,MATCH('RP2016'!C2596,PDC!F:F,0),MATCH(PDC!$G$1,PDC!$F$1:$G$1,0))</f>
        <v>Fabrication de produits informatiques, électroniques et optiques</v>
      </c>
      <c r="C2596" t="s">
        <v>209</v>
      </c>
      <c r="D2596" t="s">
        <v>191</v>
      </c>
      <c r="E2596" t="s">
        <v>200</v>
      </c>
      <c r="F2596" s="58">
        <v>10.299225181556499</v>
      </c>
      <c r="G2596">
        <f t="shared" si="423"/>
        <v>10.299225181556499</v>
      </c>
      <c r="AC2596" t="str">
        <f t="shared" si="419"/>
        <v>8423_Personnels des services directs aux particuliers_1+2</v>
      </c>
      <c r="AD2596" t="str">
        <f>INDEX(PDC!$I$1:$L$33,MATCH('RP2016'!AF2596,PDC!I:I,0),MATCH(PDC!$K$1,PDC!$I$1:$L$1,0))</f>
        <v>Personnels des services directs aux particuliers</v>
      </c>
      <c r="AE2596" s="77" t="s">
        <v>238</v>
      </c>
      <c r="AF2596" t="s">
        <v>286</v>
      </c>
      <c r="AG2596" t="s">
        <v>165</v>
      </c>
      <c r="AH2596" s="58">
        <v>3117.6107227513398</v>
      </c>
      <c r="AI2596">
        <f t="shared" si="420"/>
        <v>3117.6107227513398</v>
      </c>
      <c r="BE2596" t="str">
        <f t="shared" si="421"/>
        <v>8417_C1_TP1_SEXE2</v>
      </c>
      <c r="BF2596">
        <v>2</v>
      </c>
      <c r="BG2596" t="s">
        <v>199</v>
      </c>
      <c r="BH2596" t="s">
        <v>314</v>
      </c>
      <c r="BI2596" t="s">
        <v>151</v>
      </c>
      <c r="BJ2596" s="61">
        <v>156.830389648166</v>
      </c>
      <c r="BK2596" s="61">
        <f t="shared" si="422"/>
        <v>156.830389648166</v>
      </c>
    </row>
    <row r="2597" spans="1:63" x14ac:dyDescent="0.35">
      <c r="A2597" t="str">
        <f t="shared" si="418"/>
        <v>8434_Fabrication d'équipements électriques_1</v>
      </c>
      <c r="B2597" t="str">
        <f>INDEX(PDC!$F$1:$G$40,MATCH('RP2016'!C2597,PDC!F:F,0),MATCH(PDC!$G$1,PDC!$F$1:$G$1,0))</f>
        <v>Fabrication d'équipements électriques</v>
      </c>
      <c r="C2597" t="s">
        <v>210</v>
      </c>
      <c r="D2597" t="s">
        <v>191</v>
      </c>
      <c r="E2597" t="s">
        <v>199</v>
      </c>
      <c r="F2597" s="58">
        <v>171.72614460328799</v>
      </c>
      <c r="G2597">
        <f t="shared" si="423"/>
        <v>171.72614460328799</v>
      </c>
      <c r="AC2597" t="str">
        <f t="shared" si="419"/>
        <v>8423_Ouvriers qualifiés de type industriel_1+2</v>
      </c>
      <c r="AD2597" t="str">
        <f>INDEX(PDC!$I$1:$L$33,MATCH('RP2016'!AF2597,PDC!I:I,0),MATCH(PDC!$K$1,PDC!$I$1:$L$1,0))</f>
        <v>Ouvriers qualifiés de type industriel</v>
      </c>
      <c r="AE2597" s="77" t="s">
        <v>238</v>
      </c>
      <c r="AF2597" t="s">
        <v>287</v>
      </c>
      <c r="AG2597" t="s">
        <v>165</v>
      </c>
      <c r="AH2597" s="58">
        <v>2528.9716011758501</v>
      </c>
      <c r="AI2597">
        <f t="shared" si="420"/>
        <v>2528.9716011758501</v>
      </c>
      <c r="BE2597" t="str">
        <f t="shared" si="421"/>
        <v>8417_C1_TP2_SEXE2</v>
      </c>
      <c r="BF2597">
        <v>2</v>
      </c>
      <c r="BG2597" t="s">
        <v>200</v>
      </c>
      <c r="BH2597" t="s">
        <v>314</v>
      </c>
      <c r="BI2597" t="s">
        <v>151</v>
      </c>
      <c r="BJ2597" s="61">
        <v>95.206272066624905</v>
      </c>
      <c r="BK2597" s="61">
        <f t="shared" si="422"/>
        <v>95.206272066624905</v>
      </c>
    </row>
    <row r="2598" spans="1:63" x14ac:dyDescent="0.35">
      <c r="A2598" t="str">
        <f t="shared" si="418"/>
        <v>8434_Fabrication d'équipements électriques_2</v>
      </c>
      <c r="B2598" t="str">
        <f>INDEX(PDC!$F$1:$G$40,MATCH('RP2016'!C2598,PDC!F:F,0),MATCH(PDC!$G$1,PDC!$F$1:$G$1,0))</f>
        <v>Fabrication d'équipements électriques</v>
      </c>
      <c r="C2598" t="s">
        <v>210</v>
      </c>
      <c r="D2598" t="s">
        <v>191</v>
      </c>
      <c r="E2598" t="s">
        <v>200</v>
      </c>
      <c r="F2598" s="58">
        <v>115.305726120359</v>
      </c>
      <c r="G2598">
        <f t="shared" si="423"/>
        <v>115.305726120359</v>
      </c>
      <c r="AC2598" t="str">
        <f t="shared" si="419"/>
        <v>8423_Ouvriers qualifiés de type artisanal_1+2</v>
      </c>
      <c r="AD2598" t="str">
        <f>INDEX(PDC!$I$1:$L$33,MATCH('RP2016'!AF2598,PDC!I:I,0),MATCH(PDC!$K$1,PDC!$I$1:$L$1,0))</f>
        <v>Ouvriers qualifiés de type artisanal</v>
      </c>
      <c r="AE2598" s="77" t="s">
        <v>238</v>
      </c>
      <c r="AF2598" t="s">
        <v>107</v>
      </c>
      <c r="AG2598" t="s">
        <v>165</v>
      </c>
      <c r="AH2598" s="58">
        <v>1811.2808554732501</v>
      </c>
      <c r="AI2598">
        <f t="shared" si="420"/>
        <v>1811.2808554732501</v>
      </c>
      <c r="BE2598" t="str">
        <f t="shared" si="421"/>
        <v>8417_C3_TP1_SEXE2</v>
      </c>
      <c r="BF2598">
        <v>2</v>
      </c>
      <c r="BG2598" t="s">
        <v>199</v>
      </c>
      <c r="BH2598" t="s">
        <v>315</v>
      </c>
      <c r="BI2598" t="s">
        <v>151</v>
      </c>
      <c r="BJ2598" s="61">
        <v>97.921110893469901</v>
      </c>
      <c r="BK2598" s="61">
        <f t="shared" si="422"/>
        <v>97.921110893469901</v>
      </c>
    </row>
    <row r="2599" spans="1:63" x14ac:dyDescent="0.35">
      <c r="A2599" t="str">
        <f t="shared" si="418"/>
        <v>8434_Fabrication de machines et équipements n.c.a._1</v>
      </c>
      <c r="B2599" t="str">
        <f>INDEX(PDC!$F$1:$G$40,MATCH('RP2016'!C2599,PDC!F:F,0),MATCH(PDC!$G$1,PDC!$F$1:$G$1,0))</f>
        <v>Fabrication de machines et équipements n.c.a.</v>
      </c>
      <c r="C2599" t="s">
        <v>211</v>
      </c>
      <c r="D2599" t="s">
        <v>191</v>
      </c>
      <c r="E2599" t="s">
        <v>199</v>
      </c>
      <c r="F2599" s="58">
        <v>905.95705026526696</v>
      </c>
      <c r="G2599">
        <f t="shared" si="423"/>
        <v>905.95705026526696</v>
      </c>
      <c r="AC2599" t="str">
        <f t="shared" si="419"/>
        <v>8423_Chauffeurs_1+2</v>
      </c>
      <c r="AD2599" t="str">
        <f>INDEX(PDC!$I$1:$L$33,MATCH('RP2016'!AF2599,PDC!I:I,0),MATCH(PDC!$K$1,PDC!$I$1:$L$1,0))</f>
        <v>Chauffeurs</v>
      </c>
      <c r="AE2599" s="77" t="s">
        <v>238</v>
      </c>
      <c r="AF2599" t="s">
        <v>288</v>
      </c>
      <c r="AG2599" t="s">
        <v>165</v>
      </c>
      <c r="AH2599" s="58">
        <v>945.24857143933195</v>
      </c>
      <c r="AI2599">
        <f t="shared" si="420"/>
        <v>945.24857143933195</v>
      </c>
      <c r="BE2599" t="str">
        <f t="shared" si="421"/>
        <v>8417_C3_TP2_SEXE2</v>
      </c>
      <c r="BF2599">
        <v>2</v>
      </c>
      <c r="BG2599" t="s">
        <v>200</v>
      </c>
      <c r="BH2599" t="s">
        <v>315</v>
      </c>
      <c r="BI2599" t="s">
        <v>151</v>
      </c>
      <c r="BJ2599" s="83">
        <v>0.91585800403654405</v>
      </c>
      <c r="BK2599" s="61" t="str">
        <f t="shared" si="422"/>
        <v>(s)</v>
      </c>
    </row>
    <row r="2600" spans="1:63" x14ac:dyDescent="0.35">
      <c r="A2600" t="str">
        <f t="shared" si="418"/>
        <v>8434_Fabrication de machines et équipements n.c.a._2</v>
      </c>
      <c r="B2600" t="str">
        <f>INDEX(PDC!$F$1:$G$40,MATCH('RP2016'!C2600,PDC!F:F,0),MATCH(PDC!$G$1,PDC!$F$1:$G$1,0))</f>
        <v>Fabrication de machines et équipements n.c.a.</v>
      </c>
      <c r="C2600" t="s">
        <v>211</v>
      </c>
      <c r="D2600" t="s">
        <v>191</v>
      </c>
      <c r="E2600" t="s">
        <v>200</v>
      </c>
      <c r="F2600" s="58">
        <v>288.70380641628998</v>
      </c>
      <c r="G2600">
        <f t="shared" si="423"/>
        <v>288.70380641628998</v>
      </c>
      <c r="AC2600" t="str">
        <f t="shared" si="419"/>
        <v>8423_Ouvriers qualifiés de la manutention, du magasinage et du transport_1+2</v>
      </c>
      <c r="AD2600" t="str">
        <f>INDEX(PDC!$I$1:$L$33,MATCH('RP2016'!AF2600,PDC!I:I,0),MATCH(PDC!$K$1,PDC!$I$1:$L$1,0))</f>
        <v>Ouvriers qualifiés de la manutention, du magasinage et du transport</v>
      </c>
      <c r="AE2600" s="77" t="s">
        <v>238</v>
      </c>
      <c r="AF2600" t="s">
        <v>289</v>
      </c>
      <c r="AG2600" t="s">
        <v>165</v>
      </c>
      <c r="AH2600" s="58">
        <v>551.95482291334201</v>
      </c>
      <c r="AI2600">
        <f t="shared" si="420"/>
        <v>551.95482291334201</v>
      </c>
      <c r="BE2600" t="str">
        <f t="shared" si="421"/>
        <v>8417_C4_TP1_SEXE2</v>
      </c>
      <c r="BF2600">
        <v>2</v>
      </c>
      <c r="BG2600" t="s">
        <v>199</v>
      </c>
      <c r="BH2600" t="s">
        <v>316</v>
      </c>
      <c r="BI2600" t="s">
        <v>151</v>
      </c>
      <c r="BJ2600" s="61">
        <v>24.9491271180522</v>
      </c>
      <c r="BK2600" s="61">
        <f t="shared" si="422"/>
        <v>24.9491271180522</v>
      </c>
    </row>
    <row r="2601" spans="1:63" x14ac:dyDescent="0.35">
      <c r="A2601" t="str">
        <f t="shared" si="418"/>
        <v>8434_Fabrication de matériels de transport_1</v>
      </c>
      <c r="B2601" t="str">
        <f>INDEX(PDC!$F$1:$G$40,MATCH('RP2016'!C2601,PDC!F:F,0),MATCH(PDC!$G$1,PDC!$F$1:$G$1,0))</f>
        <v>Fabrication de matériels de transport</v>
      </c>
      <c r="C2601" t="s">
        <v>212</v>
      </c>
      <c r="D2601" t="s">
        <v>191</v>
      </c>
      <c r="E2601" t="s">
        <v>199</v>
      </c>
      <c r="F2601" s="58">
        <v>287.24572066674</v>
      </c>
      <c r="G2601">
        <f t="shared" si="423"/>
        <v>287.24572066674</v>
      </c>
      <c r="AC2601" t="str">
        <f t="shared" si="419"/>
        <v>8423_Ouvriers non qualifiés de type industriel_1+2</v>
      </c>
      <c r="AD2601" t="str">
        <f>INDEX(PDC!$I$1:$L$33,MATCH('RP2016'!AF2601,PDC!I:I,0),MATCH(PDC!$K$1,PDC!$I$1:$L$1,0))</f>
        <v>Ouvriers non qualifiés de type industriel</v>
      </c>
      <c r="AE2601" s="77" t="s">
        <v>238</v>
      </c>
      <c r="AF2601" t="s">
        <v>290</v>
      </c>
      <c r="AG2601" t="s">
        <v>165</v>
      </c>
      <c r="AH2601" s="58">
        <v>2301.7590585755702</v>
      </c>
      <c r="AI2601">
        <f t="shared" si="420"/>
        <v>2301.7590585755702</v>
      </c>
      <c r="BE2601" t="str">
        <f t="shared" si="421"/>
        <v>8417_C5_TP1_SEXE2</v>
      </c>
      <c r="BF2601">
        <v>2</v>
      </c>
      <c r="BG2601" t="s">
        <v>199</v>
      </c>
      <c r="BH2601" t="s">
        <v>317</v>
      </c>
      <c r="BI2601" t="s">
        <v>151</v>
      </c>
      <c r="BJ2601" s="61">
        <v>1746.7734685631301</v>
      </c>
      <c r="BK2601" s="61">
        <f t="shared" si="422"/>
        <v>1746.7734685631301</v>
      </c>
    </row>
    <row r="2602" spans="1:63" x14ac:dyDescent="0.35">
      <c r="A2602" t="str">
        <f t="shared" si="418"/>
        <v>8434_Fabrication de matériels de transport_2</v>
      </c>
      <c r="B2602" t="str">
        <f>INDEX(PDC!$F$1:$G$40,MATCH('RP2016'!C2602,PDC!F:F,0),MATCH(PDC!$G$1,PDC!$F$1:$G$1,0))</f>
        <v>Fabrication de matériels de transport</v>
      </c>
      <c r="C2602" t="s">
        <v>212</v>
      </c>
      <c r="D2602" t="s">
        <v>191</v>
      </c>
      <c r="E2602" t="s">
        <v>200</v>
      </c>
      <c r="F2602" s="58">
        <v>81.115626989382704</v>
      </c>
      <c r="G2602">
        <f t="shared" si="423"/>
        <v>81.115626989382704</v>
      </c>
      <c r="AC2602" t="str">
        <f t="shared" si="419"/>
        <v>8423_Ouvriers non qualifiés de type artisanal_1+2</v>
      </c>
      <c r="AD2602" t="str">
        <f>INDEX(PDC!$I$1:$L$33,MATCH('RP2016'!AF2602,PDC!I:I,0),MATCH(PDC!$K$1,PDC!$I$1:$L$1,0))</f>
        <v>Ouvriers non qualifiés de type artisanal</v>
      </c>
      <c r="AE2602" s="77" t="s">
        <v>238</v>
      </c>
      <c r="AF2602" t="s">
        <v>291</v>
      </c>
      <c r="AG2602" t="s">
        <v>165</v>
      </c>
      <c r="AH2602" s="58">
        <v>1401.7389637507199</v>
      </c>
      <c r="AI2602">
        <f t="shared" si="420"/>
        <v>1401.7389637507199</v>
      </c>
      <c r="BE2602" t="str">
        <f t="shared" si="421"/>
        <v>8417_C5_TP2_SEXE2</v>
      </c>
      <c r="BF2602">
        <v>2</v>
      </c>
      <c r="BG2602" t="s">
        <v>200</v>
      </c>
      <c r="BH2602" t="s">
        <v>317</v>
      </c>
      <c r="BI2602" t="s">
        <v>151</v>
      </c>
      <c r="BJ2602" s="61">
        <v>255.54748156758399</v>
      </c>
      <c r="BK2602" s="61">
        <f t="shared" si="422"/>
        <v>255.54748156758399</v>
      </c>
    </row>
    <row r="2603" spans="1:63" x14ac:dyDescent="0.35">
      <c r="A2603" t="str">
        <f t="shared" si="418"/>
        <v>8434_Autres industries manufacturières ; réparation et installation de machines et d'équipements_1</v>
      </c>
      <c r="B2603" t="str">
        <f>INDEX(PDC!$F$1:$G$40,MATCH('RP2016'!C2603,PDC!F:F,0),MATCH(PDC!$G$1,PDC!$F$1:$G$1,0))</f>
        <v>Autres industries manufacturières ; réparation et installation de machines et d'équipements</v>
      </c>
      <c r="C2603" t="s">
        <v>213</v>
      </c>
      <c r="D2603" t="s">
        <v>191</v>
      </c>
      <c r="E2603" t="s">
        <v>199</v>
      </c>
      <c r="F2603" s="58">
        <v>530.60146812530797</v>
      </c>
      <c r="G2603">
        <f t="shared" si="423"/>
        <v>530.60146812530797</v>
      </c>
      <c r="AC2603" t="str">
        <f t="shared" si="419"/>
        <v>8423_Ouvriers agricoles_1+2</v>
      </c>
      <c r="AD2603" t="str">
        <f>INDEX(PDC!$I$1:$L$33,MATCH('RP2016'!AF2603,PDC!I:I,0),MATCH(PDC!$K$1,PDC!$I$1:$L$1,0))</f>
        <v>Ouvriers agricoles</v>
      </c>
      <c r="AE2603" s="77" t="s">
        <v>238</v>
      </c>
      <c r="AF2603" t="s">
        <v>109</v>
      </c>
      <c r="AG2603" t="s">
        <v>165</v>
      </c>
      <c r="AH2603" s="58">
        <v>311.27428901946598</v>
      </c>
      <c r="AI2603">
        <f t="shared" si="420"/>
        <v>311.27428901946598</v>
      </c>
      <c r="BE2603" t="str">
        <f t="shared" si="421"/>
        <v>8417_DE_TP1_SEXE2</v>
      </c>
      <c r="BF2603">
        <v>2</v>
      </c>
      <c r="BG2603" t="s">
        <v>199</v>
      </c>
      <c r="BH2603" t="s">
        <v>318</v>
      </c>
      <c r="BI2603" t="s">
        <v>151</v>
      </c>
      <c r="BJ2603" s="61">
        <v>26.875687490329501</v>
      </c>
      <c r="BK2603" s="61">
        <f t="shared" si="422"/>
        <v>26.875687490329501</v>
      </c>
    </row>
    <row r="2604" spans="1:63" x14ac:dyDescent="0.35">
      <c r="A2604" t="str">
        <f t="shared" si="418"/>
        <v>8434_Autres industries manufacturières ; réparation et installation de machines et d'équipements_2</v>
      </c>
      <c r="B2604" t="str">
        <f>INDEX(PDC!$F$1:$G$40,MATCH('RP2016'!C2604,PDC!F:F,0),MATCH(PDC!$G$1,PDC!$F$1:$G$1,0))</f>
        <v>Autres industries manufacturières ; réparation et installation de machines et d'équipements</v>
      </c>
      <c r="C2604" t="s">
        <v>213</v>
      </c>
      <c r="D2604" t="s">
        <v>191</v>
      </c>
      <c r="E2604" t="s">
        <v>200</v>
      </c>
      <c r="F2604" s="58">
        <v>437.58697634478301</v>
      </c>
      <c r="G2604">
        <f t="shared" si="423"/>
        <v>437.58697634478301</v>
      </c>
      <c r="AC2604" t="str">
        <f t="shared" si="419"/>
        <v>8424_Professions libérales*_1+2</v>
      </c>
      <c r="AD2604" t="str">
        <f>INDEX(PDC!$I$1:$L$33,MATCH('RP2016'!AF2604,PDC!I:I,0),MATCH(PDC!$K$1,PDC!$I$1:$L$1,0))</f>
        <v>Professions libérales*</v>
      </c>
      <c r="AE2604" s="77" t="s">
        <v>238</v>
      </c>
      <c r="AF2604" t="s">
        <v>273</v>
      </c>
      <c r="AG2604" t="s">
        <v>167</v>
      </c>
      <c r="AH2604" s="58">
        <v>56.372461309485701</v>
      </c>
      <c r="AI2604">
        <f t="shared" si="420"/>
        <v>56.372461309485701</v>
      </c>
      <c r="BE2604" t="str">
        <f t="shared" si="421"/>
        <v>8417_DE_TP2_SEXE2</v>
      </c>
      <c r="BF2604">
        <v>2</v>
      </c>
      <c r="BG2604" t="s">
        <v>200</v>
      </c>
      <c r="BH2604" t="s">
        <v>318</v>
      </c>
      <c r="BI2604" t="s">
        <v>151</v>
      </c>
      <c r="BJ2604" s="61">
        <v>9.7498720868759392</v>
      </c>
      <c r="BK2604" s="61">
        <f t="shared" si="422"/>
        <v>9.7498720868759392</v>
      </c>
    </row>
    <row r="2605" spans="1:63" x14ac:dyDescent="0.35">
      <c r="A2605" t="str">
        <f t="shared" si="418"/>
        <v>8434_Production et distribution d'électricité, de gaz, de vapeur et d'air conditionné_1</v>
      </c>
      <c r="B2605" t="str">
        <f>INDEX(PDC!$F$1:$G$40,MATCH('RP2016'!C2605,PDC!F:F,0),MATCH(PDC!$G$1,PDC!$F$1:$G$1,0))</f>
        <v>Production et distribution d'électricité, de gaz, de vapeur et d'air conditionné</v>
      </c>
      <c r="C2605" t="s">
        <v>214</v>
      </c>
      <c r="D2605" t="s">
        <v>191</v>
      </c>
      <c r="E2605" t="s">
        <v>199</v>
      </c>
      <c r="F2605" s="58">
        <v>178.45435273444201</v>
      </c>
      <c r="G2605">
        <f t="shared" si="423"/>
        <v>178.45435273444201</v>
      </c>
      <c r="AC2605" t="str">
        <f t="shared" si="419"/>
        <v>8424_Cadres de la fonction publique_1+2</v>
      </c>
      <c r="AD2605" t="str">
        <f>INDEX(PDC!$I$1:$L$33,MATCH('RP2016'!AF2605,PDC!I:I,0),MATCH(PDC!$K$1,PDC!$I$1:$L$1,0))</f>
        <v>Cadres de la fonction publique</v>
      </c>
      <c r="AE2605" s="77" t="s">
        <v>238</v>
      </c>
      <c r="AF2605" t="s">
        <v>274</v>
      </c>
      <c r="AG2605" t="s">
        <v>167</v>
      </c>
      <c r="AH2605" s="58">
        <v>179.032371710387</v>
      </c>
      <c r="AI2605">
        <f t="shared" si="420"/>
        <v>179.032371710387</v>
      </c>
      <c r="BE2605" t="str">
        <f t="shared" si="421"/>
        <v>8417_FZ_TP1_SEXE2</v>
      </c>
      <c r="BF2605">
        <v>2</v>
      </c>
      <c r="BG2605" t="s">
        <v>199</v>
      </c>
      <c r="BH2605" t="s">
        <v>216</v>
      </c>
      <c r="BI2605" t="s">
        <v>151</v>
      </c>
      <c r="BJ2605" s="61">
        <v>81.805764355799596</v>
      </c>
      <c r="BK2605" s="61">
        <f t="shared" si="422"/>
        <v>81.805764355799596</v>
      </c>
    </row>
    <row r="2606" spans="1:63" x14ac:dyDescent="0.35">
      <c r="A2606" t="str">
        <f t="shared" si="418"/>
        <v>8434_Production et distribution d'électricité, de gaz, de vapeur et d'air conditionné_2</v>
      </c>
      <c r="B2606" t="str">
        <f>INDEX(PDC!$F$1:$G$40,MATCH('RP2016'!C2606,PDC!F:F,0),MATCH(PDC!$G$1,PDC!$F$1:$G$1,0))</f>
        <v>Production et distribution d'électricité, de gaz, de vapeur et d'air conditionné</v>
      </c>
      <c r="C2606" t="s">
        <v>214</v>
      </c>
      <c r="D2606" t="s">
        <v>191</v>
      </c>
      <c r="E2606" t="s">
        <v>200</v>
      </c>
      <c r="F2606" s="58">
        <v>51.600405295771203</v>
      </c>
      <c r="G2606">
        <f t="shared" si="423"/>
        <v>51.600405295771203</v>
      </c>
      <c r="AC2606" t="str">
        <f t="shared" si="419"/>
        <v>8424_Professeurs, professions scientifiques_1+2</v>
      </c>
      <c r="AD2606" t="str">
        <f>INDEX(PDC!$I$1:$L$33,MATCH('RP2016'!AF2606,PDC!I:I,0),MATCH(PDC!$K$1,PDC!$I$1:$L$1,0))</f>
        <v>Professeurs, professions scientifiques</v>
      </c>
      <c r="AE2606" s="77" t="s">
        <v>238</v>
      </c>
      <c r="AF2606" t="s">
        <v>275</v>
      </c>
      <c r="AG2606" t="s">
        <v>167</v>
      </c>
      <c r="AH2606" s="58">
        <v>312.9663687716</v>
      </c>
      <c r="AI2606">
        <f t="shared" si="420"/>
        <v>312.9663687716</v>
      </c>
      <c r="BE2606" t="str">
        <f t="shared" si="421"/>
        <v>8417_FZ_TP2_SEXE2</v>
      </c>
      <c r="BF2606">
        <v>2</v>
      </c>
      <c r="BG2606" t="s">
        <v>200</v>
      </c>
      <c r="BH2606" t="s">
        <v>216</v>
      </c>
      <c r="BI2606" t="s">
        <v>151</v>
      </c>
      <c r="BJ2606" s="61">
        <v>90.171406264667993</v>
      </c>
      <c r="BK2606" s="61">
        <f t="shared" si="422"/>
        <v>90.171406264667993</v>
      </c>
    </row>
    <row r="2607" spans="1:63" x14ac:dyDescent="0.35">
      <c r="A2607" t="str">
        <f t="shared" si="418"/>
        <v>8434_Production et distribution d'eau ; assainissement, gestion des déchets et dépollution_1</v>
      </c>
      <c r="B2607" t="str">
        <f>INDEX(PDC!$F$1:$G$40,MATCH('RP2016'!C2607,PDC!F:F,0),MATCH(PDC!$G$1,PDC!$F$1:$G$1,0))</f>
        <v>Production et distribution d'eau ; assainissement, gestion des déchets et dépollution</v>
      </c>
      <c r="C2607" t="s">
        <v>215</v>
      </c>
      <c r="D2607" t="s">
        <v>191</v>
      </c>
      <c r="E2607" t="s">
        <v>199</v>
      </c>
      <c r="F2607" s="58">
        <v>220.23474144354299</v>
      </c>
      <c r="G2607">
        <f t="shared" si="423"/>
        <v>220.23474144354299</v>
      </c>
      <c r="AC2607" t="str">
        <f t="shared" si="419"/>
        <v>8424_Professions de l'information, des arts et des spectacles_1+2</v>
      </c>
      <c r="AD2607" t="str">
        <f>INDEX(PDC!$I$1:$L$33,MATCH('RP2016'!AF2607,PDC!I:I,0),MATCH(PDC!$K$1,PDC!$I$1:$L$1,0))</f>
        <v>Professions de l'information, des arts et des spectacles</v>
      </c>
      <c r="AE2607" s="77" t="s">
        <v>238</v>
      </c>
      <c r="AF2607" t="s">
        <v>276</v>
      </c>
      <c r="AG2607" t="s">
        <v>167</v>
      </c>
      <c r="AH2607" s="58">
        <v>96.658520358080693</v>
      </c>
      <c r="AI2607">
        <f t="shared" si="420"/>
        <v>96.658520358080693</v>
      </c>
      <c r="BE2607" t="str">
        <f t="shared" si="421"/>
        <v>8417_GZ_TP1_SEXE2</v>
      </c>
      <c r="BF2607">
        <v>2</v>
      </c>
      <c r="BG2607" t="s">
        <v>199</v>
      </c>
      <c r="BH2607" t="s">
        <v>217</v>
      </c>
      <c r="BI2607" t="s">
        <v>151</v>
      </c>
      <c r="BJ2607" s="61">
        <v>846.86722772110204</v>
      </c>
      <c r="BK2607" s="61">
        <f t="shared" si="422"/>
        <v>846.86722772110204</v>
      </c>
    </row>
    <row r="2608" spans="1:63" x14ac:dyDescent="0.35">
      <c r="A2608" t="str">
        <f t="shared" si="418"/>
        <v>8434_Production et distribution d'eau ; assainissement, gestion des déchets et dépollution_2</v>
      </c>
      <c r="B2608" t="str">
        <f>INDEX(PDC!$F$1:$G$40,MATCH('RP2016'!C2608,PDC!F:F,0),MATCH(PDC!$G$1,PDC!$F$1:$G$1,0))</f>
        <v>Production et distribution d'eau ; assainissement, gestion des déchets et dépollution</v>
      </c>
      <c r="C2608" t="s">
        <v>215</v>
      </c>
      <c r="D2608" t="s">
        <v>191</v>
      </c>
      <c r="E2608" t="s">
        <v>200</v>
      </c>
      <c r="F2608" s="58">
        <v>84.175423789901501</v>
      </c>
      <c r="G2608">
        <f t="shared" ref="G2608:G2628" si="424">F2608</f>
        <v>84.175423789901501</v>
      </c>
      <c r="AC2608" t="str">
        <f t="shared" si="419"/>
        <v>8424_Cadres administratifs et commerciaux d'entreprise_1+2</v>
      </c>
      <c r="AD2608" t="str">
        <f>INDEX(PDC!$I$1:$L$33,MATCH('RP2016'!AF2608,PDC!I:I,0),MATCH(PDC!$K$1,PDC!$I$1:$L$1,0))</f>
        <v>Cadres administratifs et commerciaux d'entreprise</v>
      </c>
      <c r="AE2608" s="77" t="s">
        <v>238</v>
      </c>
      <c r="AF2608" t="s">
        <v>277</v>
      </c>
      <c r="AG2608" t="s">
        <v>167</v>
      </c>
      <c r="AH2608" s="58">
        <v>755.96669261763304</v>
      </c>
      <c r="AI2608">
        <f t="shared" si="420"/>
        <v>755.96669261763304</v>
      </c>
      <c r="BE2608" t="str">
        <f t="shared" si="421"/>
        <v>8417_GZ_TP2_SEXE2</v>
      </c>
      <c r="BF2608">
        <v>2</v>
      </c>
      <c r="BG2608" t="s">
        <v>200</v>
      </c>
      <c r="BH2608" t="s">
        <v>217</v>
      </c>
      <c r="BI2608" t="s">
        <v>151</v>
      </c>
      <c r="BJ2608" s="61">
        <v>463.67209378460001</v>
      </c>
      <c r="BK2608" s="61">
        <f t="shared" si="422"/>
        <v>463.67209378460001</v>
      </c>
    </row>
    <row r="2609" spans="1:63" x14ac:dyDescent="0.35">
      <c r="A2609" t="str">
        <f t="shared" si="418"/>
        <v>8434_Construction _1</v>
      </c>
      <c r="B2609" t="str">
        <f>INDEX(PDC!$F$1:$G$40,MATCH('RP2016'!C2609,PDC!F:F,0),MATCH(PDC!$G$1,PDC!$F$1:$G$1,0))</f>
        <v xml:space="preserve">Construction </v>
      </c>
      <c r="C2609" t="s">
        <v>216</v>
      </c>
      <c r="D2609" t="s">
        <v>191</v>
      </c>
      <c r="E2609" t="s">
        <v>199</v>
      </c>
      <c r="F2609" s="58">
        <v>2892.3330862079401</v>
      </c>
      <c r="G2609">
        <f t="shared" si="424"/>
        <v>2892.3330862079401</v>
      </c>
      <c r="AC2609" t="str">
        <f t="shared" si="419"/>
        <v>8424_Ingénieurs et cadres techniques d'entreprise_1+2</v>
      </c>
      <c r="AD2609" t="str">
        <f>INDEX(PDC!$I$1:$L$33,MATCH('RP2016'!AF2609,PDC!I:I,0),MATCH(PDC!$K$1,PDC!$I$1:$L$1,0))</f>
        <v>Ingénieurs et cadres techniques d'entreprise</v>
      </c>
      <c r="AE2609" s="77" t="s">
        <v>238</v>
      </c>
      <c r="AF2609" t="s">
        <v>101</v>
      </c>
      <c r="AG2609" t="s">
        <v>167</v>
      </c>
      <c r="AH2609" s="58">
        <v>356.31868464058903</v>
      </c>
      <c r="AI2609">
        <f t="shared" si="420"/>
        <v>356.31868464058903</v>
      </c>
      <c r="BE2609" t="str">
        <f t="shared" si="421"/>
        <v>8417_HZ_TP1_SEXE2</v>
      </c>
      <c r="BF2609">
        <v>2</v>
      </c>
      <c r="BG2609" t="s">
        <v>199</v>
      </c>
      <c r="BH2609" t="s">
        <v>218</v>
      </c>
      <c r="BI2609" t="s">
        <v>151</v>
      </c>
      <c r="BJ2609" s="61">
        <v>173.324669323145</v>
      </c>
      <c r="BK2609" s="61">
        <f t="shared" si="422"/>
        <v>173.324669323145</v>
      </c>
    </row>
    <row r="2610" spans="1:63" x14ac:dyDescent="0.35">
      <c r="A2610" t="str">
        <f t="shared" si="418"/>
        <v>8434_Construction _2</v>
      </c>
      <c r="B2610" t="str">
        <f>INDEX(PDC!$F$1:$G$40,MATCH('RP2016'!C2610,PDC!F:F,0),MATCH(PDC!$G$1,PDC!$F$1:$G$1,0))</f>
        <v xml:space="preserve">Construction </v>
      </c>
      <c r="C2610" t="s">
        <v>216</v>
      </c>
      <c r="D2610" t="s">
        <v>191</v>
      </c>
      <c r="E2610" t="s">
        <v>200</v>
      </c>
      <c r="F2610" s="58">
        <v>368.212411427669</v>
      </c>
      <c r="G2610">
        <f t="shared" si="424"/>
        <v>368.212411427669</v>
      </c>
      <c r="AC2610" t="str">
        <f t="shared" si="419"/>
        <v>8424_Professeurs des écoles, instituteurs et assimilés_1+2</v>
      </c>
      <c r="AD2610" t="str">
        <f>INDEX(PDC!$I$1:$L$33,MATCH('RP2016'!AF2610,PDC!I:I,0),MATCH(PDC!$K$1,PDC!$I$1:$L$1,0))</f>
        <v>Professeurs des écoles, instituteurs et assimilés</v>
      </c>
      <c r="AE2610" s="77" t="s">
        <v>238</v>
      </c>
      <c r="AF2610" t="s">
        <v>103</v>
      </c>
      <c r="AG2610" t="s">
        <v>167</v>
      </c>
      <c r="AH2610" s="58">
        <v>496.40723707652103</v>
      </c>
      <c r="AI2610">
        <f t="shared" si="420"/>
        <v>496.40723707652103</v>
      </c>
      <c r="BE2610" t="str">
        <f t="shared" si="421"/>
        <v>8417_HZ_TP2_SEXE2</v>
      </c>
      <c r="BF2610">
        <v>2</v>
      </c>
      <c r="BG2610" t="s">
        <v>200</v>
      </c>
      <c r="BH2610" t="s">
        <v>218</v>
      </c>
      <c r="BI2610" t="s">
        <v>151</v>
      </c>
      <c r="BJ2610" s="61">
        <v>88.705634708087103</v>
      </c>
      <c r="BK2610" s="61">
        <f t="shared" si="422"/>
        <v>88.705634708087103</v>
      </c>
    </row>
    <row r="2611" spans="1:63" x14ac:dyDescent="0.35">
      <c r="A2611" t="str">
        <f t="shared" si="418"/>
        <v>8434_Commerce ; réparation d'automobiles et de motocycles_1</v>
      </c>
      <c r="B2611" t="str">
        <f>INDEX(PDC!$F$1:$G$40,MATCH('RP2016'!C2611,PDC!F:F,0),MATCH(PDC!$G$1,PDC!$F$1:$G$1,0))</f>
        <v>Commerce ; réparation d'automobiles et de motocycles</v>
      </c>
      <c r="C2611" t="s">
        <v>217</v>
      </c>
      <c r="D2611" t="s">
        <v>191</v>
      </c>
      <c r="E2611" t="s">
        <v>199</v>
      </c>
      <c r="F2611" s="58">
        <v>3910.4591951346702</v>
      </c>
      <c r="G2611">
        <f t="shared" si="424"/>
        <v>3910.4591951346702</v>
      </c>
      <c r="AC2611" t="str">
        <f t="shared" si="419"/>
        <v>8424_Professions intermédiaires de la santé et du travail social_1+2</v>
      </c>
      <c r="AD2611" t="str">
        <f>INDEX(PDC!$I$1:$L$33,MATCH('RP2016'!AF2611,PDC!I:I,0),MATCH(PDC!$K$1,PDC!$I$1:$L$1,0))</f>
        <v>Professions intermédiaires de la santé et du travail social</v>
      </c>
      <c r="AE2611" s="77" t="s">
        <v>238</v>
      </c>
      <c r="AF2611" t="s">
        <v>105</v>
      </c>
      <c r="AG2611" t="s">
        <v>167</v>
      </c>
      <c r="AH2611" s="58">
        <v>1046.3638228963</v>
      </c>
      <c r="AI2611">
        <f t="shared" si="420"/>
        <v>1046.3638228963</v>
      </c>
      <c r="BE2611" t="str">
        <f t="shared" si="421"/>
        <v>8417_IZ_TP1_SEXE2</v>
      </c>
      <c r="BF2611">
        <v>2</v>
      </c>
      <c r="BG2611" t="s">
        <v>199</v>
      </c>
      <c r="BH2611" t="s">
        <v>219</v>
      </c>
      <c r="BI2611" t="s">
        <v>151</v>
      </c>
      <c r="BJ2611" s="61">
        <v>175.55057517679199</v>
      </c>
      <c r="BK2611" s="61">
        <f t="shared" si="422"/>
        <v>175.55057517679199</v>
      </c>
    </row>
    <row r="2612" spans="1:63" x14ac:dyDescent="0.35">
      <c r="A2612" t="str">
        <f t="shared" si="418"/>
        <v>8434_Commerce ; réparation d'automobiles et de motocycles_2</v>
      </c>
      <c r="B2612" t="str">
        <f>INDEX(PDC!$F$1:$G$40,MATCH('RP2016'!C2612,PDC!F:F,0),MATCH(PDC!$G$1,PDC!$F$1:$G$1,0))</f>
        <v>Commerce ; réparation d'automobiles et de motocycles</v>
      </c>
      <c r="C2612" t="s">
        <v>217</v>
      </c>
      <c r="D2612" t="s">
        <v>191</v>
      </c>
      <c r="E2612" t="s">
        <v>200</v>
      </c>
      <c r="F2612" s="58">
        <v>3975.2475321479901</v>
      </c>
      <c r="G2612">
        <f t="shared" si="424"/>
        <v>3975.2475321479901</v>
      </c>
      <c r="AC2612" t="str">
        <f t="shared" si="419"/>
        <v>8424_Clergé, religieux_1+2</v>
      </c>
      <c r="AD2612" t="str">
        <f>INDEX(PDC!$I$1:$L$33,MATCH('RP2016'!AF2612,PDC!I:I,0),MATCH(PDC!$K$1,PDC!$I$1:$L$1,0))</f>
        <v>Clergé, religieux</v>
      </c>
      <c r="AE2612" s="77" t="s">
        <v>238</v>
      </c>
      <c r="AF2612" t="s">
        <v>292</v>
      </c>
      <c r="AG2612" t="s">
        <v>167</v>
      </c>
      <c r="AH2612" s="58">
        <v>72.121910097522203</v>
      </c>
      <c r="AI2612">
        <f t="shared" si="420"/>
        <v>72.121910097522203</v>
      </c>
      <c r="BE2612" t="str">
        <f t="shared" si="421"/>
        <v>8417_IZ_TP2_SEXE2</v>
      </c>
      <c r="BF2612">
        <v>2</v>
      </c>
      <c r="BG2612" t="s">
        <v>200</v>
      </c>
      <c r="BH2612" t="s">
        <v>219</v>
      </c>
      <c r="BI2612" t="s">
        <v>151</v>
      </c>
      <c r="BJ2612" s="61">
        <v>194.25589246213499</v>
      </c>
      <c r="BK2612" s="61">
        <f t="shared" si="422"/>
        <v>194.25589246213499</v>
      </c>
    </row>
    <row r="2613" spans="1:63" x14ac:dyDescent="0.35">
      <c r="A2613" t="str">
        <f t="shared" si="418"/>
        <v>8434_Transports et entreposage _1</v>
      </c>
      <c r="B2613" t="str">
        <f>INDEX(PDC!$F$1:$G$40,MATCH('RP2016'!C2613,PDC!F:F,0),MATCH(PDC!$G$1,PDC!$F$1:$G$1,0))</f>
        <v xml:space="preserve">Transports et entreposage </v>
      </c>
      <c r="C2613" t="s">
        <v>218</v>
      </c>
      <c r="D2613" t="s">
        <v>191</v>
      </c>
      <c r="E2613" t="s">
        <v>199</v>
      </c>
      <c r="F2613" s="58">
        <v>1803.03065536757</v>
      </c>
      <c r="G2613">
        <f t="shared" si="424"/>
        <v>1803.03065536757</v>
      </c>
      <c r="AC2613" t="str">
        <f t="shared" si="419"/>
        <v>8424_Professions intermédiaires administratives de la Fonction Publique_1+2</v>
      </c>
      <c r="AD2613" t="str">
        <f>INDEX(PDC!$I$1:$L$33,MATCH('RP2016'!AF2613,PDC!I:I,0),MATCH(PDC!$K$1,PDC!$I$1:$L$1,0))</f>
        <v>Professions intermédiaires administratives de la Fonction Publique</v>
      </c>
      <c r="AE2613" s="77" t="s">
        <v>238</v>
      </c>
      <c r="AF2613" t="s">
        <v>278</v>
      </c>
      <c r="AG2613" t="s">
        <v>167</v>
      </c>
      <c r="AH2613" s="58">
        <v>137.284453702767</v>
      </c>
      <c r="AI2613">
        <f t="shared" si="420"/>
        <v>137.284453702767</v>
      </c>
      <c r="BE2613" t="str">
        <f t="shared" si="421"/>
        <v>8417_JZ_TP1_SEXE2</v>
      </c>
      <c r="BF2613">
        <v>2</v>
      </c>
      <c r="BG2613" t="s">
        <v>199</v>
      </c>
      <c r="BH2613" t="s">
        <v>319</v>
      </c>
      <c r="BI2613" t="s">
        <v>151</v>
      </c>
      <c r="BJ2613" s="61">
        <v>16.137463207756198</v>
      </c>
      <c r="BK2613" s="61">
        <f t="shared" si="422"/>
        <v>16.137463207756198</v>
      </c>
    </row>
    <row r="2614" spans="1:63" x14ac:dyDescent="0.35">
      <c r="A2614" t="str">
        <f t="shared" si="418"/>
        <v>8434_Transports et entreposage _2</v>
      </c>
      <c r="B2614" t="str">
        <f>INDEX(PDC!$F$1:$G$40,MATCH('RP2016'!C2614,PDC!F:F,0),MATCH(PDC!$G$1,PDC!$F$1:$G$1,0))</f>
        <v xml:space="preserve">Transports et entreposage </v>
      </c>
      <c r="C2614" t="s">
        <v>218</v>
      </c>
      <c r="D2614" t="s">
        <v>191</v>
      </c>
      <c r="E2614" t="s">
        <v>200</v>
      </c>
      <c r="F2614" s="58">
        <v>897.20850482006801</v>
      </c>
      <c r="G2614">
        <f t="shared" si="424"/>
        <v>897.20850482006801</v>
      </c>
      <c r="AC2614" t="str">
        <f t="shared" si="419"/>
        <v>8424_Professions intermédiaires administratives et commerciales des entreprises_1+2</v>
      </c>
      <c r="AD2614" t="str">
        <f>INDEX(PDC!$I$1:$L$33,MATCH('RP2016'!AF2614,PDC!I:I,0),MATCH(PDC!$K$1,PDC!$I$1:$L$1,0))</f>
        <v>Professions intermédiaires administratives et commerciales des entreprises</v>
      </c>
      <c r="AE2614" s="77" t="s">
        <v>238</v>
      </c>
      <c r="AF2614" t="s">
        <v>279</v>
      </c>
      <c r="AG2614" t="s">
        <v>167</v>
      </c>
      <c r="AH2614" s="58">
        <v>2057.55381570293</v>
      </c>
      <c r="AI2614">
        <f t="shared" si="420"/>
        <v>2057.55381570293</v>
      </c>
      <c r="BE2614" t="str">
        <f t="shared" si="421"/>
        <v>8417_JZ_TP2_SEXE2</v>
      </c>
      <c r="BF2614">
        <v>2</v>
      </c>
      <c r="BG2614" t="s">
        <v>200</v>
      </c>
      <c r="BH2614" t="s">
        <v>319</v>
      </c>
      <c r="BI2614" t="s">
        <v>151</v>
      </c>
      <c r="BJ2614" s="61">
        <v>8.1744734706538207</v>
      </c>
      <c r="BK2614" s="61">
        <f t="shared" si="422"/>
        <v>8.1744734706538207</v>
      </c>
    </row>
    <row r="2615" spans="1:63" x14ac:dyDescent="0.35">
      <c r="A2615" t="str">
        <f t="shared" si="418"/>
        <v>8434_Hébergement et restauration_1</v>
      </c>
      <c r="B2615" t="str">
        <f>INDEX(PDC!$F$1:$G$40,MATCH('RP2016'!C2615,PDC!F:F,0),MATCH(PDC!$G$1,PDC!$F$1:$G$1,0))</f>
        <v>Hébergement et restauration</v>
      </c>
      <c r="C2615" t="s">
        <v>219</v>
      </c>
      <c r="D2615" t="s">
        <v>191</v>
      </c>
      <c r="E2615" t="s">
        <v>199</v>
      </c>
      <c r="F2615" s="58">
        <v>704.84194065317001</v>
      </c>
      <c r="G2615">
        <f t="shared" si="424"/>
        <v>704.84194065317001</v>
      </c>
      <c r="AC2615" t="str">
        <f t="shared" si="419"/>
        <v>8424_Techniciens_1+2</v>
      </c>
      <c r="AD2615" t="str">
        <f>INDEX(PDC!$I$1:$L$33,MATCH('RP2016'!AF2615,PDC!I:I,0),MATCH(PDC!$K$1,PDC!$I$1:$L$1,0))</f>
        <v>Techniciens</v>
      </c>
      <c r="AE2615" s="77" t="s">
        <v>238</v>
      </c>
      <c r="AF2615" t="s">
        <v>280</v>
      </c>
      <c r="AG2615" t="s">
        <v>167</v>
      </c>
      <c r="AH2615" s="58">
        <v>1155.25479722106</v>
      </c>
      <c r="AI2615">
        <f t="shared" si="420"/>
        <v>1155.25479722106</v>
      </c>
      <c r="BE2615" t="str">
        <f t="shared" si="421"/>
        <v>8417_KZ_TP1_SEXE2</v>
      </c>
      <c r="BF2615">
        <v>2</v>
      </c>
      <c r="BG2615" t="s">
        <v>199</v>
      </c>
      <c r="BH2615" t="s">
        <v>223</v>
      </c>
      <c r="BI2615" t="s">
        <v>151</v>
      </c>
      <c r="BJ2615" s="61">
        <v>195.259108787185</v>
      </c>
      <c r="BK2615" s="61">
        <f t="shared" si="422"/>
        <v>195.259108787185</v>
      </c>
    </row>
    <row r="2616" spans="1:63" x14ac:dyDescent="0.35">
      <c r="A2616" t="str">
        <f t="shared" si="418"/>
        <v>8434_Hébergement et restauration_2</v>
      </c>
      <c r="B2616" t="str">
        <f>INDEX(PDC!$F$1:$G$40,MATCH('RP2016'!C2616,PDC!F:F,0),MATCH(PDC!$G$1,PDC!$F$1:$G$1,0))</f>
        <v>Hébergement et restauration</v>
      </c>
      <c r="C2616" t="s">
        <v>219</v>
      </c>
      <c r="D2616" t="s">
        <v>191</v>
      </c>
      <c r="E2616" t="s">
        <v>200</v>
      </c>
      <c r="F2616" s="58">
        <v>1069.9567561190399</v>
      </c>
      <c r="G2616">
        <f t="shared" si="424"/>
        <v>1069.9567561190399</v>
      </c>
      <c r="AC2616" t="str">
        <f t="shared" si="419"/>
        <v>8424_Contremaîtres, agents de maîtrise_1+2</v>
      </c>
      <c r="AD2616" t="str">
        <f>INDEX(PDC!$I$1:$L$33,MATCH('RP2016'!AF2616,PDC!I:I,0),MATCH(PDC!$K$1,PDC!$I$1:$L$1,0))</f>
        <v>Contremaîtres, agents de maîtrise</v>
      </c>
      <c r="AE2616" s="77" t="s">
        <v>238</v>
      </c>
      <c r="AF2616" t="s">
        <v>281</v>
      </c>
      <c r="AG2616" t="s">
        <v>167</v>
      </c>
      <c r="AH2616" s="58">
        <v>553.38042529172697</v>
      </c>
      <c r="AI2616">
        <f t="shared" si="420"/>
        <v>553.38042529172697</v>
      </c>
      <c r="BE2616" t="str">
        <f t="shared" si="421"/>
        <v>8417_KZ_TP2_SEXE2</v>
      </c>
      <c r="BF2616">
        <v>2</v>
      </c>
      <c r="BG2616" t="s">
        <v>200</v>
      </c>
      <c r="BH2616" t="s">
        <v>223</v>
      </c>
      <c r="BI2616" t="s">
        <v>151</v>
      </c>
      <c r="BJ2616" s="61">
        <v>73.8685942884631</v>
      </c>
      <c r="BK2616" s="61">
        <f t="shared" si="422"/>
        <v>73.8685942884631</v>
      </c>
    </row>
    <row r="2617" spans="1:63" x14ac:dyDescent="0.35">
      <c r="A2617" t="str">
        <f t="shared" si="418"/>
        <v>8434_Edition, audiovisuel et diffusion_1</v>
      </c>
      <c r="B2617" t="str">
        <f>INDEX(PDC!$F$1:$G$40,MATCH('RP2016'!C2617,PDC!F:F,0),MATCH(PDC!$G$1,PDC!$F$1:$G$1,0))</f>
        <v>Edition, audiovisuel et diffusion</v>
      </c>
      <c r="C2617" t="s">
        <v>220</v>
      </c>
      <c r="D2617" t="s">
        <v>191</v>
      </c>
      <c r="E2617" t="s">
        <v>199</v>
      </c>
      <c r="F2617" s="58">
        <v>37.5275328025958</v>
      </c>
      <c r="G2617">
        <f t="shared" si="424"/>
        <v>37.5275328025958</v>
      </c>
      <c r="AC2617" t="str">
        <f t="shared" si="419"/>
        <v>8424_Employés civils et agents de service de la Fonction Publique_1+2</v>
      </c>
      <c r="AD2617" t="str">
        <f>INDEX(PDC!$I$1:$L$33,MATCH('RP2016'!AF2617,PDC!I:I,0),MATCH(PDC!$K$1,PDC!$I$1:$L$1,0))</f>
        <v>Employés civils et agents de service de la Fonction Publique</v>
      </c>
      <c r="AE2617" s="77" t="s">
        <v>238</v>
      </c>
      <c r="AF2617" t="s">
        <v>282</v>
      </c>
      <c r="AG2617" t="s">
        <v>167</v>
      </c>
      <c r="AH2617" s="58">
        <v>2184.9957365861401</v>
      </c>
      <c r="AI2617">
        <f t="shared" si="420"/>
        <v>2184.9957365861401</v>
      </c>
      <c r="BE2617" t="str">
        <f t="shared" si="421"/>
        <v>8417_LZ_TP1_SEXE2</v>
      </c>
      <c r="BF2617">
        <v>2</v>
      </c>
      <c r="BG2617" t="s">
        <v>199</v>
      </c>
      <c r="BH2617" t="s">
        <v>224</v>
      </c>
      <c r="BI2617" t="s">
        <v>151</v>
      </c>
      <c r="BJ2617" s="61">
        <v>21.1003052553754</v>
      </c>
      <c r="BK2617" s="61">
        <f t="shared" si="422"/>
        <v>21.1003052553754</v>
      </c>
    </row>
    <row r="2618" spans="1:63" x14ac:dyDescent="0.35">
      <c r="A2618" t="str">
        <f t="shared" si="418"/>
        <v>8434_Edition, audiovisuel et diffusion_2</v>
      </c>
      <c r="B2618" t="str">
        <f>INDEX(PDC!$F$1:$G$40,MATCH('RP2016'!C2618,PDC!F:F,0),MATCH(PDC!$G$1,PDC!$F$1:$G$1,0))</f>
        <v>Edition, audiovisuel et diffusion</v>
      </c>
      <c r="C2618" t="s">
        <v>220</v>
      </c>
      <c r="D2618" t="s">
        <v>191</v>
      </c>
      <c r="E2618" t="s">
        <v>200</v>
      </c>
      <c r="F2618" s="58">
        <v>59.4517236888518</v>
      </c>
      <c r="G2618">
        <f t="shared" si="424"/>
        <v>59.4517236888518</v>
      </c>
      <c r="AC2618" t="str">
        <f t="shared" si="419"/>
        <v>8424_Policiers et militaires_1+2</v>
      </c>
      <c r="AD2618" t="str">
        <f>INDEX(PDC!$I$1:$L$33,MATCH('RP2016'!AF2618,PDC!I:I,0),MATCH(PDC!$K$1,PDC!$I$1:$L$1,0))</f>
        <v>Policiers et militaires</v>
      </c>
      <c r="AE2618" s="77" t="s">
        <v>238</v>
      </c>
      <c r="AF2618" t="s">
        <v>283</v>
      </c>
      <c r="AG2618" t="s">
        <v>167</v>
      </c>
      <c r="AH2618" s="58">
        <v>232.461010397591</v>
      </c>
      <c r="AI2618">
        <f t="shared" si="420"/>
        <v>232.461010397591</v>
      </c>
      <c r="BE2618" t="str">
        <f t="shared" si="421"/>
        <v>8417_LZ_TP2_SEXE2</v>
      </c>
      <c r="BF2618">
        <v>2</v>
      </c>
      <c r="BG2618" t="s">
        <v>200</v>
      </c>
      <c r="BH2618" t="s">
        <v>224</v>
      </c>
      <c r="BI2618" t="s">
        <v>151</v>
      </c>
      <c r="BJ2618" s="61">
        <v>8.0792018946804998</v>
      </c>
      <c r="BK2618" s="61">
        <f t="shared" si="422"/>
        <v>8.0792018946804998</v>
      </c>
    </row>
    <row r="2619" spans="1:63" x14ac:dyDescent="0.35">
      <c r="A2619" t="str">
        <f t="shared" si="418"/>
        <v>8434_Télécommunications_1</v>
      </c>
      <c r="B2619" t="str">
        <f>INDEX(PDC!$F$1:$G$40,MATCH('RP2016'!C2619,PDC!F:F,0),MATCH(PDC!$G$1,PDC!$F$1:$G$1,0))</f>
        <v>Télécommunications</v>
      </c>
      <c r="C2619" t="s">
        <v>221</v>
      </c>
      <c r="D2619" t="s">
        <v>191</v>
      </c>
      <c r="E2619" t="s">
        <v>199</v>
      </c>
      <c r="F2619" s="58">
        <v>61.247100034029003</v>
      </c>
      <c r="G2619">
        <f t="shared" si="424"/>
        <v>61.247100034029003</v>
      </c>
      <c r="AC2619" t="str">
        <f t="shared" si="419"/>
        <v>8424_Employés administratifs d'entreprise_1+2</v>
      </c>
      <c r="AD2619" t="str">
        <f>INDEX(PDC!$I$1:$L$33,MATCH('RP2016'!AF2619,PDC!I:I,0),MATCH(PDC!$K$1,PDC!$I$1:$L$1,0))</f>
        <v>Employés administratifs d'entreprise</v>
      </c>
      <c r="AE2619" s="77" t="s">
        <v>238</v>
      </c>
      <c r="AF2619" t="s">
        <v>284</v>
      </c>
      <c r="AG2619" t="s">
        <v>167</v>
      </c>
      <c r="AH2619" s="58">
        <v>1938.29166749358</v>
      </c>
      <c r="AI2619">
        <f t="shared" si="420"/>
        <v>1938.29166749358</v>
      </c>
      <c r="BE2619" t="str">
        <f t="shared" si="421"/>
        <v>8417_MN_TP1_SEXE2</v>
      </c>
      <c r="BF2619">
        <v>2</v>
      </c>
      <c r="BG2619" t="s">
        <v>199</v>
      </c>
      <c r="BH2619" t="s">
        <v>320</v>
      </c>
      <c r="BI2619" t="s">
        <v>151</v>
      </c>
      <c r="BJ2619" s="61">
        <v>501.38550971147902</v>
      </c>
      <c r="BK2619" s="61">
        <f t="shared" si="422"/>
        <v>501.38550971147902</v>
      </c>
    </row>
    <row r="2620" spans="1:63" x14ac:dyDescent="0.35">
      <c r="A2620" t="str">
        <f t="shared" si="418"/>
        <v>8434_Télécommunications_2</v>
      </c>
      <c r="B2620" t="str">
        <f>INDEX(PDC!$F$1:$G$40,MATCH('RP2016'!C2620,PDC!F:F,0),MATCH(PDC!$G$1,PDC!$F$1:$G$1,0))</f>
        <v>Télécommunications</v>
      </c>
      <c r="C2620" t="s">
        <v>221</v>
      </c>
      <c r="D2620" t="s">
        <v>191</v>
      </c>
      <c r="E2620" t="s">
        <v>200</v>
      </c>
      <c r="F2620" s="58">
        <v>10.0245645669059</v>
      </c>
      <c r="G2620">
        <f t="shared" si="424"/>
        <v>10.0245645669059</v>
      </c>
      <c r="AC2620" t="str">
        <f t="shared" si="419"/>
        <v>8424_Employés de commerce_1+2</v>
      </c>
      <c r="AD2620" t="str">
        <f>INDEX(PDC!$I$1:$L$33,MATCH('RP2016'!AF2620,PDC!I:I,0),MATCH(PDC!$K$1,PDC!$I$1:$L$1,0))</f>
        <v>Employés de commerce</v>
      </c>
      <c r="AE2620" s="77" t="s">
        <v>238</v>
      </c>
      <c r="AF2620" t="s">
        <v>285</v>
      </c>
      <c r="AG2620" t="s">
        <v>167</v>
      </c>
      <c r="AH2620" s="58">
        <v>1450.3955660849499</v>
      </c>
      <c r="AI2620">
        <f t="shared" si="420"/>
        <v>1450.3955660849499</v>
      </c>
      <c r="BE2620" t="str">
        <f t="shared" si="421"/>
        <v>8417_MN_TP2_SEXE2</v>
      </c>
      <c r="BF2620">
        <v>2</v>
      </c>
      <c r="BG2620" t="s">
        <v>200</v>
      </c>
      <c r="BH2620" t="s">
        <v>320</v>
      </c>
      <c r="BI2620" t="s">
        <v>151</v>
      </c>
      <c r="BJ2620" s="61">
        <v>244.74243596283699</v>
      </c>
      <c r="BK2620" s="61">
        <f t="shared" si="422"/>
        <v>244.74243596283699</v>
      </c>
    </row>
    <row r="2621" spans="1:63" x14ac:dyDescent="0.35">
      <c r="A2621" t="str">
        <f t="shared" si="418"/>
        <v>8434_Activités informatiques et services d'information_1</v>
      </c>
      <c r="B2621" t="str">
        <f>INDEX(PDC!$F$1:$G$40,MATCH('RP2016'!C2621,PDC!F:F,0),MATCH(PDC!$G$1,PDC!$F$1:$G$1,0))</f>
        <v>Activités informatiques et services d'information</v>
      </c>
      <c r="C2621" t="s">
        <v>222</v>
      </c>
      <c r="D2621" t="s">
        <v>191</v>
      </c>
      <c r="E2621" t="s">
        <v>199</v>
      </c>
      <c r="F2621" s="58">
        <v>116.932883137693</v>
      </c>
      <c r="G2621">
        <f t="shared" si="424"/>
        <v>116.932883137693</v>
      </c>
      <c r="AC2621" t="str">
        <f t="shared" si="419"/>
        <v>8424_Personnels des services directs aux particuliers_1+2</v>
      </c>
      <c r="AD2621" t="str">
        <f>INDEX(PDC!$I$1:$L$33,MATCH('RP2016'!AF2621,PDC!I:I,0),MATCH(PDC!$K$1,PDC!$I$1:$L$1,0))</f>
        <v>Personnels des services directs aux particuliers</v>
      </c>
      <c r="AE2621" s="77" t="s">
        <v>238</v>
      </c>
      <c r="AF2621" t="s">
        <v>286</v>
      </c>
      <c r="AG2621" t="s">
        <v>167</v>
      </c>
      <c r="AH2621" s="58">
        <v>2625.9521091778902</v>
      </c>
      <c r="AI2621">
        <f t="shared" si="420"/>
        <v>2625.9521091778902</v>
      </c>
      <c r="BE2621" t="str">
        <f t="shared" si="421"/>
        <v>8417_OQ_TP1_SEXE2</v>
      </c>
      <c r="BF2621">
        <v>2</v>
      </c>
      <c r="BG2621" t="s">
        <v>199</v>
      </c>
      <c r="BH2621" t="s">
        <v>321</v>
      </c>
      <c r="BI2621" t="s">
        <v>151</v>
      </c>
      <c r="BJ2621" s="61">
        <v>1669.1360677554701</v>
      </c>
      <c r="BK2621" s="61">
        <f t="shared" si="422"/>
        <v>1669.1360677554701</v>
      </c>
    </row>
    <row r="2622" spans="1:63" x14ac:dyDescent="0.35">
      <c r="A2622" t="str">
        <f t="shared" si="418"/>
        <v>8434_Activités informatiques et services d'information_2</v>
      </c>
      <c r="B2622" t="str">
        <f>INDEX(PDC!$F$1:$G$40,MATCH('RP2016'!C2622,PDC!F:F,0),MATCH(PDC!$G$1,PDC!$F$1:$G$1,0))</f>
        <v>Activités informatiques et services d'information</v>
      </c>
      <c r="C2622" t="s">
        <v>222</v>
      </c>
      <c r="D2622" t="s">
        <v>191</v>
      </c>
      <c r="E2622" t="s">
        <v>200</v>
      </c>
      <c r="F2622" s="58">
        <v>78.907927716497696</v>
      </c>
      <c r="G2622">
        <f t="shared" si="424"/>
        <v>78.907927716497696</v>
      </c>
      <c r="AC2622" t="str">
        <f t="shared" si="419"/>
        <v>8424_Ouvriers qualifiés de type industriel_1+2</v>
      </c>
      <c r="AD2622" t="str">
        <f>INDEX(PDC!$I$1:$L$33,MATCH('RP2016'!AF2622,PDC!I:I,0),MATCH(PDC!$K$1,PDC!$I$1:$L$1,0))</f>
        <v>Ouvriers qualifiés de type industriel</v>
      </c>
      <c r="AE2622" s="77" t="s">
        <v>238</v>
      </c>
      <c r="AF2622" t="s">
        <v>287</v>
      </c>
      <c r="AG2622" t="s">
        <v>167</v>
      </c>
      <c r="AH2622" s="58">
        <v>1245.8801717215099</v>
      </c>
      <c r="AI2622">
        <f t="shared" si="420"/>
        <v>1245.8801717215099</v>
      </c>
      <c r="BE2622" t="str">
        <f t="shared" si="421"/>
        <v>8417_OQ_TP2_SEXE2</v>
      </c>
      <c r="BF2622">
        <v>2</v>
      </c>
      <c r="BG2622" t="s">
        <v>200</v>
      </c>
      <c r="BH2622" t="s">
        <v>321</v>
      </c>
      <c r="BI2622" t="s">
        <v>151</v>
      </c>
      <c r="BJ2622" s="61">
        <v>1487.6110208218499</v>
      </c>
      <c r="BK2622" s="61">
        <f t="shared" si="422"/>
        <v>1487.6110208218499</v>
      </c>
    </row>
    <row r="2623" spans="1:63" x14ac:dyDescent="0.35">
      <c r="A2623" t="str">
        <f t="shared" si="418"/>
        <v>8434_Activités financières et d'assurance_1</v>
      </c>
      <c r="B2623" t="str">
        <f>INDEX(PDC!$F$1:$G$40,MATCH('RP2016'!C2623,PDC!F:F,0),MATCH(PDC!$G$1,PDC!$F$1:$G$1,0))</f>
        <v>Activités financières et d'assurance</v>
      </c>
      <c r="C2623" t="s">
        <v>223</v>
      </c>
      <c r="D2623" t="s">
        <v>191</v>
      </c>
      <c r="E2623" t="s">
        <v>199</v>
      </c>
      <c r="F2623" s="58">
        <v>396.33864100820898</v>
      </c>
      <c r="G2623">
        <f t="shared" si="424"/>
        <v>396.33864100820898</v>
      </c>
      <c r="AC2623" t="str">
        <f t="shared" si="419"/>
        <v>8424_Ouvriers qualifiés de type artisanal_1+2</v>
      </c>
      <c r="AD2623" t="str">
        <f>INDEX(PDC!$I$1:$L$33,MATCH('RP2016'!AF2623,PDC!I:I,0),MATCH(PDC!$K$1,PDC!$I$1:$L$1,0))</f>
        <v>Ouvriers qualifiés de type artisanal</v>
      </c>
      <c r="AE2623" s="77" t="s">
        <v>238</v>
      </c>
      <c r="AF2623" t="s">
        <v>107</v>
      </c>
      <c r="AG2623" t="s">
        <v>167</v>
      </c>
      <c r="AH2623" s="58">
        <v>2073.0084591487498</v>
      </c>
      <c r="AI2623">
        <f t="shared" si="420"/>
        <v>2073.0084591487498</v>
      </c>
      <c r="BE2623" t="str">
        <f t="shared" si="421"/>
        <v>8417_RU_TP1_SEXE2</v>
      </c>
      <c r="BF2623">
        <v>2</v>
      </c>
      <c r="BG2623" t="s">
        <v>199</v>
      </c>
      <c r="BH2623" t="s">
        <v>322</v>
      </c>
      <c r="BI2623" t="s">
        <v>151</v>
      </c>
      <c r="BJ2623" s="61">
        <v>231.633877856179</v>
      </c>
      <c r="BK2623" s="61">
        <f t="shared" si="422"/>
        <v>231.633877856179</v>
      </c>
    </row>
    <row r="2624" spans="1:63" x14ac:dyDescent="0.35">
      <c r="A2624" t="str">
        <f t="shared" si="418"/>
        <v>8434_Activités financières et d'assurance_2</v>
      </c>
      <c r="B2624" t="str">
        <f>INDEX(PDC!$F$1:$G$40,MATCH('RP2016'!C2624,PDC!F:F,0),MATCH(PDC!$G$1,PDC!$F$1:$G$1,0))</f>
        <v>Activités financières et d'assurance</v>
      </c>
      <c r="C2624" t="s">
        <v>223</v>
      </c>
      <c r="D2624" t="s">
        <v>191</v>
      </c>
      <c r="E2624" t="s">
        <v>200</v>
      </c>
      <c r="F2624" s="58">
        <v>640.01995323116796</v>
      </c>
      <c r="G2624">
        <f t="shared" si="424"/>
        <v>640.01995323116796</v>
      </c>
      <c r="AC2624" t="str">
        <f t="shared" si="419"/>
        <v>8424_Chauffeurs_1+2</v>
      </c>
      <c r="AD2624" t="str">
        <f>INDEX(PDC!$I$1:$L$33,MATCH('RP2016'!AF2624,PDC!I:I,0),MATCH(PDC!$K$1,PDC!$I$1:$L$1,0))</f>
        <v>Chauffeurs</v>
      </c>
      <c r="AE2624" s="77" t="s">
        <v>238</v>
      </c>
      <c r="AF2624" t="s">
        <v>288</v>
      </c>
      <c r="AG2624" t="s">
        <v>167</v>
      </c>
      <c r="AH2624" s="58">
        <v>990.27539671632405</v>
      </c>
      <c r="AI2624">
        <f t="shared" si="420"/>
        <v>990.27539671632405</v>
      </c>
      <c r="BE2624" t="str">
        <f t="shared" si="421"/>
        <v>8417_RU_TP2_SEXE2</v>
      </c>
      <c r="BF2624">
        <v>2</v>
      </c>
      <c r="BG2624" t="s">
        <v>200</v>
      </c>
      <c r="BH2624" t="s">
        <v>322</v>
      </c>
      <c r="BI2624" t="s">
        <v>151</v>
      </c>
      <c r="BJ2624" s="61">
        <v>293.59511693792501</v>
      </c>
      <c r="BK2624" s="61">
        <f t="shared" si="422"/>
        <v>293.59511693792501</v>
      </c>
    </row>
    <row r="2625" spans="1:63" x14ac:dyDescent="0.35">
      <c r="A2625" t="str">
        <f t="shared" si="418"/>
        <v>8434_Activités immobilières_1</v>
      </c>
      <c r="B2625" t="str">
        <f>INDEX(PDC!$F$1:$G$40,MATCH('RP2016'!C2625,PDC!F:F,0),MATCH(PDC!$G$1,PDC!$F$1:$G$1,0))</f>
        <v>Activités immobilières</v>
      </c>
      <c r="C2625" t="s">
        <v>224</v>
      </c>
      <c r="D2625" t="s">
        <v>191</v>
      </c>
      <c r="E2625" t="s">
        <v>199</v>
      </c>
      <c r="F2625" s="58">
        <v>181.34819898750899</v>
      </c>
      <c r="G2625">
        <f t="shared" si="424"/>
        <v>181.34819898750899</v>
      </c>
      <c r="AC2625" t="str">
        <f t="shared" si="419"/>
        <v>8424_Ouvriers qualifiés de la manutention, du magasinage et du transport_1+2</v>
      </c>
      <c r="AD2625" t="str">
        <f>INDEX(PDC!$I$1:$L$33,MATCH('RP2016'!AF2625,PDC!I:I,0),MATCH(PDC!$K$1,PDC!$I$1:$L$1,0))</f>
        <v>Ouvriers qualifiés de la manutention, du magasinage et du transport</v>
      </c>
      <c r="AE2625" s="77" t="s">
        <v>238</v>
      </c>
      <c r="AF2625" t="s">
        <v>289</v>
      </c>
      <c r="AG2625" t="s">
        <v>167</v>
      </c>
      <c r="AH2625" s="58">
        <v>480.99847149003199</v>
      </c>
      <c r="AI2625">
        <f t="shared" si="420"/>
        <v>480.99847149003199</v>
      </c>
      <c r="BE2625" t="str">
        <f t="shared" si="421"/>
        <v>8418_AZ_TP1_SEXE2</v>
      </c>
      <c r="BF2625">
        <v>2</v>
      </c>
      <c r="BG2625" t="s">
        <v>199</v>
      </c>
      <c r="BH2625" t="s">
        <v>198</v>
      </c>
      <c r="BI2625" t="s">
        <v>153</v>
      </c>
      <c r="BJ2625" s="61">
        <v>12.801782231308</v>
      </c>
      <c r="BK2625" s="61">
        <f t="shared" si="422"/>
        <v>12.801782231308</v>
      </c>
    </row>
    <row r="2626" spans="1:63" x14ac:dyDescent="0.35">
      <c r="A2626" t="str">
        <f t="shared" si="418"/>
        <v>8434_Activités immobilières_2</v>
      </c>
      <c r="B2626" t="str">
        <f>INDEX(PDC!$F$1:$G$40,MATCH('RP2016'!C2626,PDC!F:F,0),MATCH(PDC!$G$1,PDC!$F$1:$G$1,0))</f>
        <v>Activités immobilières</v>
      </c>
      <c r="C2626" t="s">
        <v>224</v>
      </c>
      <c r="D2626" t="s">
        <v>191</v>
      </c>
      <c r="E2626" t="s">
        <v>200</v>
      </c>
      <c r="F2626" s="58">
        <v>297.232580374078</v>
      </c>
      <c r="G2626">
        <f t="shared" si="424"/>
        <v>297.232580374078</v>
      </c>
      <c r="AC2626" t="str">
        <f t="shared" si="419"/>
        <v>8424_Ouvriers non qualifiés de type industriel_1+2</v>
      </c>
      <c r="AD2626" t="str">
        <f>INDEX(PDC!$I$1:$L$33,MATCH('RP2016'!AF2626,PDC!I:I,0),MATCH(PDC!$K$1,PDC!$I$1:$L$1,0))</f>
        <v>Ouvriers non qualifiés de type industriel</v>
      </c>
      <c r="AE2626" s="77" t="s">
        <v>238</v>
      </c>
      <c r="AF2626" t="s">
        <v>290</v>
      </c>
      <c r="AG2626" t="s">
        <v>167</v>
      </c>
      <c r="AH2626" s="58">
        <v>1798.5120279970499</v>
      </c>
      <c r="AI2626">
        <f t="shared" si="420"/>
        <v>1798.5120279970499</v>
      </c>
      <c r="BE2626" t="str">
        <f t="shared" si="421"/>
        <v>8418_AZ_TP2_SEXE2</v>
      </c>
      <c r="BF2626">
        <v>2</v>
      </c>
      <c r="BG2626" t="s">
        <v>200</v>
      </c>
      <c r="BH2626" t="s">
        <v>198</v>
      </c>
      <c r="BI2626" t="s">
        <v>153</v>
      </c>
      <c r="BJ2626" s="83">
        <v>2.9634495158018601</v>
      </c>
      <c r="BK2626" s="61" t="str">
        <f t="shared" si="422"/>
        <v>(s)</v>
      </c>
    </row>
    <row r="2627" spans="1:63" x14ac:dyDescent="0.35">
      <c r="A2627" t="str">
        <f t="shared" si="418"/>
        <v>8434_Activités juridiques, comptables, de gestion, d'architecture, d'ingénierie, de contrôle et d'analyses techniques_1</v>
      </c>
      <c r="B2627" t="str">
        <f>INDEX(PDC!$F$1:$G$40,MATCH('RP2016'!C2627,PDC!F:F,0),MATCH(PDC!$G$1,PDC!$F$1:$G$1,0))</f>
        <v>Activités juridiques, comptables, de gestion, d'architecture, d'ingénierie, de contrôle et d'analyses techniques</v>
      </c>
      <c r="C2627" t="s">
        <v>225</v>
      </c>
      <c r="D2627" t="s">
        <v>191</v>
      </c>
      <c r="E2627" t="s">
        <v>199</v>
      </c>
      <c r="F2627" s="58">
        <v>681.42412234635594</v>
      </c>
      <c r="G2627">
        <f t="shared" si="424"/>
        <v>681.42412234635594</v>
      </c>
      <c r="AC2627" t="str">
        <f t="shared" si="419"/>
        <v>8424_Ouvriers non qualifiés de type artisanal_1+2</v>
      </c>
      <c r="AD2627" t="str">
        <f>INDEX(PDC!$I$1:$L$33,MATCH('RP2016'!AF2627,PDC!I:I,0),MATCH(PDC!$K$1,PDC!$I$1:$L$1,0))</f>
        <v>Ouvriers non qualifiés de type artisanal</v>
      </c>
      <c r="AE2627" s="77" t="s">
        <v>238</v>
      </c>
      <c r="AF2627" t="s">
        <v>291</v>
      </c>
      <c r="AG2627" t="s">
        <v>167</v>
      </c>
      <c r="AH2627" s="58">
        <v>1446.3870597702901</v>
      </c>
      <c r="AI2627">
        <f t="shared" si="420"/>
        <v>1446.3870597702901</v>
      </c>
      <c r="BE2627" t="str">
        <f t="shared" si="421"/>
        <v>8418_C1_TP1_SEXE2</v>
      </c>
      <c r="BF2627">
        <v>2</v>
      </c>
      <c r="BG2627" t="s">
        <v>199</v>
      </c>
      <c r="BH2627" t="s">
        <v>314</v>
      </c>
      <c r="BI2627" t="s">
        <v>153</v>
      </c>
      <c r="BJ2627" s="61">
        <v>176.53821206067099</v>
      </c>
      <c r="BK2627" s="61">
        <f t="shared" si="422"/>
        <v>176.53821206067099</v>
      </c>
    </row>
    <row r="2628" spans="1:63" x14ac:dyDescent="0.35">
      <c r="A2628" t="str">
        <f t="shared" ref="A2628:A2691" si="425">D2628&amp;"_"&amp;B2628&amp;"_"&amp;E2628</f>
        <v>8434_Activités juridiques, comptables, de gestion, d'architecture, d'ingénierie, de contrôle et d'analyses techniques_2</v>
      </c>
      <c r="B2628" t="str">
        <f>INDEX(PDC!$F$1:$G$40,MATCH('RP2016'!C2628,PDC!F:F,0),MATCH(PDC!$G$1,PDC!$F$1:$G$1,0))</f>
        <v>Activités juridiques, comptables, de gestion, d'architecture, d'ingénierie, de contrôle et d'analyses techniques</v>
      </c>
      <c r="C2628" t="s">
        <v>225</v>
      </c>
      <c r="D2628" t="s">
        <v>191</v>
      </c>
      <c r="E2628" t="s">
        <v>200</v>
      </c>
      <c r="F2628" s="58">
        <v>699.92861363576299</v>
      </c>
      <c r="G2628">
        <f t="shared" si="424"/>
        <v>699.92861363576299</v>
      </c>
      <c r="AC2628" t="str">
        <f t="shared" si="419"/>
        <v>8424_Ouvriers agricoles_1+2</v>
      </c>
      <c r="AD2628" t="str">
        <f>INDEX(PDC!$I$1:$L$33,MATCH('RP2016'!AF2628,PDC!I:I,0),MATCH(PDC!$K$1,PDC!$I$1:$L$1,0))</f>
        <v>Ouvriers agricoles</v>
      </c>
      <c r="AE2628" s="77" t="s">
        <v>238</v>
      </c>
      <c r="AF2628" t="s">
        <v>109</v>
      </c>
      <c r="AG2628" t="s">
        <v>167</v>
      </c>
      <c r="AH2628" s="58">
        <v>577.72610539945197</v>
      </c>
      <c r="AI2628">
        <f t="shared" si="420"/>
        <v>577.72610539945197</v>
      </c>
      <c r="BE2628" t="str">
        <f t="shared" si="421"/>
        <v>8418_C1_TP2_SEXE2</v>
      </c>
      <c r="BF2628">
        <v>2</v>
      </c>
      <c r="BG2628" t="s">
        <v>200</v>
      </c>
      <c r="BH2628" t="s">
        <v>314</v>
      </c>
      <c r="BI2628" t="s">
        <v>153</v>
      </c>
      <c r="BJ2628" s="61">
        <v>23.277741117237099</v>
      </c>
      <c r="BK2628" s="61">
        <f t="shared" si="422"/>
        <v>23.277741117237099</v>
      </c>
    </row>
    <row r="2629" spans="1:63" x14ac:dyDescent="0.35">
      <c r="A2629" t="str">
        <f t="shared" si="425"/>
        <v>8434_Recherche-développement scientifique_1</v>
      </c>
      <c r="B2629" t="str">
        <f>INDEX(PDC!$F$1:$G$40,MATCH('RP2016'!C2629,PDC!F:F,0),MATCH(PDC!$G$1,PDC!$F$1:$G$1,0))</f>
        <v>Recherche-développement scientifique</v>
      </c>
      <c r="C2629" t="s">
        <v>226</v>
      </c>
      <c r="D2629" t="s">
        <v>191</v>
      </c>
      <c r="E2629" t="s">
        <v>199</v>
      </c>
      <c r="F2629" s="58">
        <v>2.65221474814498</v>
      </c>
      <c r="G2629" s="58" t="s">
        <v>242</v>
      </c>
      <c r="H2629" s="58"/>
      <c r="I2629" s="58"/>
      <c r="J2629" s="58"/>
      <c r="AC2629" t="str">
        <f t="shared" ref="AC2629:AC2692" si="426">AG2629&amp;"_"&amp;AD2629&amp;"_"&amp;AE2629</f>
        <v>8425_Professions libérales*_1+2</v>
      </c>
      <c r="AD2629" t="str">
        <f>INDEX(PDC!$I$1:$L$33,MATCH('RP2016'!AF2629,PDC!I:I,0),MATCH(PDC!$K$1,PDC!$I$1:$L$1,0))</f>
        <v>Professions libérales*</v>
      </c>
      <c r="AE2629" s="77" t="s">
        <v>238</v>
      </c>
      <c r="AF2629" t="s">
        <v>273</v>
      </c>
      <c r="AG2629" t="s">
        <v>169</v>
      </c>
      <c r="AH2629" s="58">
        <v>18.292965779536701</v>
      </c>
      <c r="AI2629">
        <f t="shared" ref="AI2629:AI2692" si="427">IF(AH2629&lt;5,"(s)",AH2629)</f>
        <v>18.292965779536701</v>
      </c>
      <c r="BE2629" t="str">
        <f t="shared" ref="BE2629:BE2692" si="428">BI2629&amp;"_"&amp;BH2629&amp;"_TP"&amp;BG2629&amp;"_SEXE"&amp;BF2629</f>
        <v>8418_C3_TP1_SEXE2</v>
      </c>
      <c r="BF2629">
        <v>2</v>
      </c>
      <c r="BG2629" t="s">
        <v>199</v>
      </c>
      <c r="BH2629" t="s">
        <v>315</v>
      </c>
      <c r="BI2629" t="s">
        <v>153</v>
      </c>
      <c r="BJ2629" s="83">
        <v>2.8910125742944301</v>
      </c>
      <c r="BK2629" s="61" t="str">
        <f t="shared" ref="BK2629:BK2692" si="429">IF(BJ2629&lt;5,"(s)",BJ2629)</f>
        <v>(s)</v>
      </c>
    </row>
    <row r="2630" spans="1:63" x14ac:dyDescent="0.35">
      <c r="A2630" t="str">
        <f t="shared" si="425"/>
        <v>8434_Recherche-développement scientifique_2</v>
      </c>
      <c r="B2630" t="str">
        <f>INDEX(PDC!$F$1:$G$40,MATCH('RP2016'!C2630,PDC!F:F,0),MATCH(PDC!$G$1,PDC!$F$1:$G$1,0))</f>
        <v>Recherche-développement scientifique</v>
      </c>
      <c r="C2630" t="s">
        <v>226</v>
      </c>
      <c r="D2630" t="s">
        <v>191</v>
      </c>
      <c r="E2630" t="s">
        <v>200</v>
      </c>
      <c r="F2630" s="58">
        <v>17.753994137271</v>
      </c>
      <c r="G2630" t="s">
        <v>242</v>
      </c>
      <c r="AC2630" t="str">
        <f t="shared" si="426"/>
        <v>8425_Cadres de la fonction publique_1+2</v>
      </c>
      <c r="AD2630" t="str">
        <f>INDEX(PDC!$I$1:$L$33,MATCH('RP2016'!AF2630,PDC!I:I,0),MATCH(PDC!$K$1,PDC!$I$1:$L$1,0))</f>
        <v>Cadres de la fonction publique</v>
      </c>
      <c r="AE2630" s="77" t="s">
        <v>238</v>
      </c>
      <c r="AF2630" t="s">
        <v>274</v>
      </c>
      <c r="AG2630" t="s">
        <v>169</v>
      </c>
      <c r="AH2630" s="58">
        <v>66.337161220185294</v>
      </c>
      <c r="AI2630">
        <f t="shared" si="427"/>
        <v>66.337161220185294</v>
      </c>
      <c r="BE2630" t="str">
        <f t="shared" si="428"/>
        <v>8418_C3_TP2_SEXE2</v>
      </c>
      <c r="BF2630">
        <v>2</v>
      </c>
      <c r="BG2630" t="s">
        <v>200</v>
      </c>
      <c r="BH2630" t="s">
        <v>315</v>
      </c>
      <c r="BI2630" t="s">
        <v>153</v>
      </c>
      <c r="BJ2630" s="83">
        <v>1.04486788278188</v>
      </c>
      <c r="BK2630" s="61" t="str">
        <f t="shared" si="429"/>
        <v>(s)</v>
      </c>
    </row>
    <row r="2631" spans="1:63" x14ac:dyDescent="0.35">
      <c r="A2631" t="str">
        <f t="shared" si="425"/>
        <v>8434_Autres activités spécialisées, scientifiques et techniques_1</v>
      </c>
      <c r="B2631" t="str">
        <f>INDEX(PDC!$F$1:$G$40,MATCH('RP2016'!C2631,PDC!F:F,0),MATCH(PDC!$G$1,PDC!$F$1:$G$1,0))</f>
        <v>Autres activités spécialisées, scientifiques et techniques</v>
      </c>
      <c r="C2631" t="s">
        <v>227</v>
      </c>
      <c r="D2631" t="s">
        <v>191</v>
      </c>
      <c r="E2631" t="s">
        <v>199</v>
      </c>
      <c r="F2631" s="58">
        <v>65.656030537358106</v>
      </c>
      <c r="G2631">
        <f t="shared" ref="G2631:G2648" si="430">F2631</f>
        <v>65.656030537358106</v>
      </c>
      <c r="AC2631" t="str">
        <f t="shared" si="426"/>
        <v>8425_Professeurs, professions scientifiques_1+2</v>
      </c>
      <c r="AD2631" t="str">
        <f>INDEX(PDC!$I$1:$L$33,MATCH('RP2016'!AF2631,PDC!I:I,0),MATCH(PDC!$K$1,PDC!$I$1:$L$1,0))</f>
        <v>Professeurs, professions scientifiques</v>
      </c>
      <c r="AE2631" s="77" t="s">
        <v>238</v>
      </c>
      <c r="AF2631" t="s">
        <v>275</v>
      </c>
      <c r="AG2631" t="s">
        <v>169</v>
      </c>
      <c r="AH2631" s="58">
        <v>86.201593128104506</v>
      </c>
      <c r="AI2631">
        <f t="shared" si="427"/>
        <v>86.201593128104506</v>
      </c>
      <c r="BE2631" t="str">
        <f t="shared" si="428"/>
        <v>8418_C5_TP1_SEXE2</v>
      </c>
      <c r="BF2631">
        <v>2</v>
      </c>
      <c r="BG2631" t="s">
        <v>199</v>
      </c>
      <c r="BH2631" t="s">
        <v>317</v>
      </c>
      <c r="BI2631" t="s">
        <v>153</v>
      </c>
      <c r="BJ2631" s="61">
        <v>390.17811415806398</v>
      </c>
      <c r="BK2631" s="61">
        <f t="shared" si="429"/>
        <v>390.17811415806398</v>
      </c>
    </row>
    <row r="2632" spans="1:63" x14ac:dyDescent="0.35">
      <c r="A2632" t="str">
        <f t="shared" si="425"/>
        <v>8434_Autres activités spécialisées, scientifiques et techniques_2</v>
      </c>
      <c r="B2632" t="str">
        <f>INDEX(PDC!$F$1:$G$40,MATCH('RP2016'!C2632,PDC!F:F,0),MATCH(PDC!$G$1,PDC!$F$1:$G$1,0))</f>
        <v>Autres activités spécialisées, scientifiques et techniques</v>
      </c>
      <c r="C2632" t="s">
        <v>227</v>
      </c>
      <c r="D2632" t="s">
        <v>191</v>
      </c>
      <c r="E2632" t="s">
        <v>200</v>
      </c>
      <c r="F2632" s="58">
        <v>118.979923376928</v>
      </c>
      <c r="G2632">
        <f t="shared" si="430"/>
        <v>118.979923376928</v>
      </c>
      <c r="AC2632" t="str">
        <f t="shared" si="426"/>
        <v>8425_Professions de l'information, des arts et des spectacles_1+2</v>
      </c>
      <c r="AD2632" t="str">
        <f>INDEX(PDC!$I$1:$L$33,MATCH('RP2016'!AF2632,PDC!I:I,0),MATCH(PDC!$K$1,PDC!$I$1:$L$1,0))</f>
        <v>Professions de l'information, des arts et des spectacles</v>
      </c>
      <c r="AE2632" s="77" t="s">
        <v>238</v>
      </c>
      <c r="AF2632" t="s">
        <v>276</v>
      </c>
      <c r="AG2632" t="s">
        <v>169</v>
      </c>
      <c r="AH2632" s="58">
        <v>15.789074493493199</v>
      </c>
      <c r="AI2632">
        <f t="shared" si="427"/>
        <v>15.789074493493199</v>
      </c>
      <c r="BE2632" t="str">
        <f t="shared" si="428"/>
        <v>8418_C5_TP2_SEXE2</v>
      </c>
      <c r="BF2632">
        <v>2</v>
      </c>
      <c r="BG2632" t="s">
        <v>200</v>
      </c>
      <c r="BH2632" t="s">
        <v>317</v>
      </c>
      <c r="BI2632" t="s">
        <v>153</v>
      </c>
      <c r="BJ2632" s="61">
        <v>74.082848707498499</v>
      </c>
      <c r="BK2632" s="61">
        <f t="shared" si="429"/>
        <v>74.082848707498499</v>
      </c>
    </row>
    <row r="2633" spans="1:63" x14ac:dyDescent="0.35">
      <c r="A2633" t="str">
        <f t="shared" si="425"/>
        <v>8434_Activités de services administratifs et de soutien_1</v>
      </c>
      <c r="B2633" t="str">
        <f>INDEX(PDC!$F$1:$G$40,MATCH('RP2016'!C2633,PDC!F:F,0),MATCH(PDC!$G$1,PDC!$F$1:$G$1,0))</f>
        <v>Activités de services administratifs et de soutien</v>
      </c>
      <c r="C2633" t="s">
        <v>228</v>
      </c>
      <c r="D2633" t="s">
        <v>191</v>
      </c>
      <c r="E2633" t="s">
        <v>199</v>
      </c>
      <c r="F2633" s="58">
        <v>1968.4159667096801</v>
      </c>
      <c r="G2633">
        <f t="shared" si="430"/>
        <v>1968.4159667096801</v>
      </c>
      <c r="AC2633" t="str">
        <f t="shared" si="426"/>
        <v>8425_Cadres administratifs et commerciaux d'entreprise_1+2</v>
      </c>
      <c r="AD2633" t="str">
        <f>INDEX(PDC!$I$1:$L$33,MATCH('RP2016'!AF2633,PDC!I:I,0),MATCH(PDC!$K$1,PDC!$I$1:$L$1,0))</f>
        <v>Cadres administratifs et commerciaux d'entreprise</v>
      </c>
      <c r="AE2633" s="77" t="s">
        <v>238</v>
      </c>
      <c r="AF2633" t="s">
        <v>277</v>
      </c>
      <c r="AG2633" t="s">
        <v>169</v>
      </c>
      <c r="AH2633" s="58">
        <v>572.09842380412999</v>
      </c>
      <c r="AI2633">
        <f t="shared" si="427"/>
        <v>572.09842380412999</v>
      </c>
      <c r="BE2633" t="str">
        <f t="shared" si="428"/>
        <v>8418_DE_TP1_SEXE2</v>
      </c>
      <c r="BF2633">
        <v>2</v>
      </c>
      <c r="BG2633" t="s">
        <v>199</v>
      </c>
      <c r="BH2633" t="s">
        <v>318</v>
      </c>
      <c r="BI2633" t="s">
        <v>153</v>
      </c>
      <c r="BJ2633" s="61">
        <v>28.747017424648998</v>
      </c>
      <c r="BK2633" s="61">
        <f t="shared" si="429"/>
        <v>28.747017424648998</v>
      </c>
    </row>
    <row r="2634" spans="1:63" x14ac:dyDescent="0.35">
      <c r="A2634" t="str">
        <f t="shared" si="425"/>
        <v>8434_Activités de services administratifs et de soutien_2</v>
      </c>
      <c r="B2634" t="str">
        <f>INDEX(PDC!$F$1:$G$40,MATCH('RP2016'!C2634,PDC!F:F,0),MATCH(PDC!$G$1,PDC!$F$1:$G$1,0))</f>
        <v>Activités de services administratifs et de soutien</v>
      </c>
      <c r="C2634" t="s">
        <v>228</v>
      </c>
      <c r="D2634" t="s">
        <v>191</v>
      </c>
      <c r="E2634" t="s">
        <v>200</v>
      </c>
      <c r="F2634" s="58">
        <v>1237.5241259658201</v>
      </c>
      <c r="G2634">
        <f t="shared" si="430"/>
        <v>1237.5241259658201</v>
      </c>
      <c r="AC2634" t="str">
        <f t="shared" si="426"/>
        <v>8425_Ingénieurs et cadres techniques d'entreprise_1+2</v>
      </c>
      <c r="AD2634" t="str">
        <f>INDEX(PDC!$I$1:$L$33,MATCH('RP2016'!AF2634,PDC!I:I,0),MATCH(PDC!$K$1,PDC!$I$1:$L$1,0))</f>
        <v>Ingénieurs et cadres techniques d'entreprise</v>
      </c>
      <c r="AE2634" s="77" t="s">
        <v>238</v>
      </c>
      <c r="AF2634" t="s">
        <v>101</v>
      </c>
      <c r="AG2634" t="s">
        <v>169</v>
      </c>
      <c r="AH2634" s="58">
        <v>928.99839233999296</v>
      </c>
      <c r="AI2634">
        <f t="shared" si="427"/>
        <v>928.99839233999296</v>
      </c>
      <c r="BE2634" t="str">
        <f t="shared" si="428"/>
        <v>8418_DE_TP2_SEXE2</v>
      </c>
      <c r="BF2634">
        <v>2</v>
      </c>
      <c r="BG2634" t="s">
        <v>200</v>
      </c>
      <c r="BH2634" t="s">
        <v>318</v>
      </c>
      <c r="BI2634" t="s">
        <v>153</v>
      </c>
      <c r="BJ2634" s="61">
        <v>7.9739112243347599</v>
      </c>
      <c r="BK2634" s="61">
        <f t="shared" si="429"/>
        <v>7.9739112243347599</v>
      </c>
    </row>
    <row r="2635" spans="1:63" x14ac:dyDescent="0.35">
      <c r="A2635" t="str">
        <f t="shared" si="425"/>
        <v>8434_Administration publique_1</v>
      </c>
      <c r="B2635" t="str">
        <f>INDEX(PDC!$F$1:$G$40,MATCH('RP2016'!C2635,PDC!F:F,0),MATCH(PDC!$G$1,PDC!$F$1:$G$1,0))</f>
        <v>Administration publique</v>
      </c>
      <c r="C2635" t="s">
        <v>229</v>
      </c>
      <c r="D2635" t="s">
        <v>191</v>
      </c>
      <c r="E2635" t="s">
        <v>199</v>
      </c>
      <c r="F2635" s="58">
        <v>424.11644866049397</v>
      </c>
      <c r="G2635">
        <f t="shared" si="430"/>
        <v>424.11644866049397</v>
      </c>
      <c r="AC2635" t="str">
        <f t="shared" si="426"/>
        <v>8425_Professeurs des écoles, instituteurs et assimilés_1+2</v>
      </c>
      <c r="AD2635" t="str">
        <f>INDEX(PDC!$I$1:$L$33,MATCH('RP2016'!AF2635,PDC!I:I,0),MATCH(PDC!$K$1,PDC!$I$1:$L$1,0))</f>
        <v>Professeurs des écoles, instituteurs et assimilés</v>
      </c>
      <c r="AE2635" s="77" t="s">
        <v>238</v>
      </c>
      <c r="AF2635" t="s">
        <v>103</v>
      </c>
      <c r="AG2635" t="s">
        <v>169</v>
      </c>
      <c r="AH2635" s="58">
        <v>241.23909944125899</v>
      </c>
      <c r="AI2635">
        <f t="shared" si="427"/>
        <v>241.23909944125899</v>
      </c>
      <c r="BE2635" t="str">
        <f t="shared" si="428"/>
        <v>8418_FZ_TP1_SEXE2</v>
      </c>
      <c r="BF2635">
        <v>2</v>
      </c>
      <c r="BG2635" t="s">
        <v>199</v>
      </c>
      <c r="BH2635" t="s">
        <v>216</v>
      </c>
      <c r="BI2635" t="s">
        <v>153</v>
      </c>
      <c r="BJ2635" s="61">
        <v>149.91803453914201</v>
      </c>
      <c r="BK2635" s="61">
        <f t="shared" si="429"/>
        <v>149.91803453914201</v>
      </c>
    </row>
    <row r="2636" spans="1:63" x14ac:dyDescent="0.35">
      <c r="A2636" t="str">
        <f t="shared" si="425"/>
        <v>8434_Administration publique_2</v>
      </c>
      <c r="B2636" t="str">
        <f>INDEX(PDC!$F$1:$G$40,MATCH('RP2016'!C2636,PDC!F:F,0),MATCH(PDC!$G$1,PDC!$F$1:$G$1,0))</f>
        <v>Administration publique</v>
      </c>
      <c r="C2636" t="s">
        <v>229</v>
      </c>
      <c r="D2636" t="s">
        <v>191</v>
      </c>
      <c r="E2636" t="s">
        <v>200</v>
      </c>
      <c r="F2636" s="58">
        <v>894.02291562904099</v>
      </c>
      <c r="G2636">
        <f t="shared" si="430"/>
        <v>894.02291562904099</v>
      </c>
      <c r="AC2636" t="str">
        <f t="shared" si="426"/>
        <v>8425_Professions intermédiaires de la santé et du travail social_1+2</v>
      </c>
      <c r="AD2636" t="str">
        <f>INDEX(PDC!$I$1:$L$33,MATCH('RP2016'!AF2636,PDC!I:I,0),MATCH(PDC!$K$1,PDC!$I$1:$L$1,0))</f>
        <v>Professions intermédiaires de la santé et du travail social</v>
      </c>
      <c r="AE2636" s="77" t="s">
        <v>238</v>
      </c>
      <c r="AF2636" t="s">
        <v>105</v>
      </c>
      <c r="AG2636" t="s">
        <v>169</v>
      </c>
      <c r="AH2636" s="58">
        <v>450.12620833133798</v>
      </c>
      <c r="AI2636">
        <f t="shared" si="427"/>
        <v>450.12620833133798</v>
      </c>
      <c r="BE2636" t="str">
        <f t="shared" si="428"/>
        <v>8418_FZ_TP2_SEXE2</v>
      </c>
      <c r="BF2636">
        <v>2</v>
      </c>
      <c r="BG2636" t="s">
        <v>200</v>
      </c>
      <c r="BH2636" t="s">
        <v>216</v>
      </c>
      <c r="BI2636" t="s">
        <v>153</v>
      </c>
      <c r="BJ2636" s="61">
        <v>102.919504129811</v>
      </c>
      <c r="BK2636" s="61">
        <f t="shared" si="429"/>
        <v>102.919504129811</v>
      </c>
    </row>
    <row r="2637" spans="1:63" x14ac:dyDescent="0.35">
      <c r="A2637" t="str">
        <f t="shared" si="425"/>
        <v>8434_Enseignement_1</v>
      </c>
      <c r="B2637" t="str">
        <f>INDEX(PDC!$F$1:$G$40,MATCH('RP2016'!C2637,PDC!F:F,0),MATCH(PDC!$G$1,PDC!$F$1:$G$1,0))</f>
        <v>Enseignement</v>
      </c>
      <c r="C2637" t="s">
        <v>230</v>
      </c>
      <c r="D2637" t="s">
        <v>191</v>
      </c>
      <c r="E2637" t="s">
        <v>199</v>
      </c>
      <c r="F2637" s="58">
        <v>339.05290921494702</v>
      </c>
      <c r="G2637">
        <f t="shared" si="430"/>
        <v>339.05290921494702</v>
      </c>
      <c r="AC2637" t="str">
        <f t="shared" si="426"/>
        <v>8425_Clergé, religieux_1+2</v>
      </c>
      <c r="AD2637" t="str">
        <f>INDEX(PDC!$I$1:$L$33,MATCH('RP2016'!AF2637,PDC!I:I,0),MATCH(PDC!$K$1,PDC!$I$1:$L$1,0))</f>
        <v>Clergé, religieux</v>
      </c>
      <c r="AE2637" s="77" t="s">
        <v>238</v>
      </c>
      <c r="AF2637" t="s">
        <v>292</v>
      </c>
      <c r="AG2637" t="s">
        <v>169</v>
      </c>
      <c r="AH2637" s="58">
        <v>29.597173402646501</v>
      </c>
      <c r="AI2637">
        <f t="shared" si="427"/>
        <v>29.597173402646501</v>
      </c>
      <c r="BE2637" t="str">
        <f t="shared" si="428"/>
        <v>8418_GZ_TP1_SEXE2</v>
      </c>
      <c r="BF2637">
        <v>2</v>
      </c>
      <c r="BG2637" t="s">
        <v>199</v>
      </c>
      <c r="BH2637" t="s">
        <v>217</v>
      </c>
      <c r="BI2637" t="s">
        <v>153</v>
      </c>
      <c r="BJ2637" s="61">
        <v>1509.0250381098299</v>
      </c>
      <c r="BK2637" s="61">
        <f t="shared" si="429"/>
        <v>1509.0250381098299</v>
      </c>
    </row>
    <row r="2638" spans="1:63" x14ac:dyDescent="0.35">
      <c r="A2638" t="str">
        <f t="shared" si="425"/>
        <v>8434_Enseignement_2</v>
      </c>
      <c r="B2638" t="str">
        <f>INDEX(PDC!$F$1:$G$40,MATCH('RP2016'!C2638,PDC!F:F,0),MATCH(PDC!$G$1,PDC!$F$1:$G$1,0))</f>
        <v>Enseignement</v>
      </c>
      <c r="C2638" t="s">
        <v>230</v>
      </c>
      <c r="D2638" t="s">
        <v>191</v>
      </c>
      <c r="E2638" t="s">
        <v>200</v>
      </c>
      <c r="F2638" s="58">
        <v>1135.6467804262099</v>
      </c>
      <c r="G2638">
        <f t="shared" si="430"/>
        <v>1135.6467804262099</v>
      </c>
      <c r="AC2638" t="str">
        <f t="shared" si="426"/>
        <v>8425_Professions intermédiaires administratives de la Fonction Publique_1+2</v>
      </c>
      <c r="AD2638" t="str">
        <f>INDEX(PDC!$I$1:$L$33,MATCH('RP2016'!AF2638,PDC!I:I,0),MATCH(PDC!$K$1,PDC!$I$1:$L$1,0))</f>
        <v>Professions intermédiaires administratives de la Fonction Publique</v>
      </c>
      <c r="AE2638" s="77" t="s">
        <v>238</v>
      </c>
      <c r="AF2638" t="s">
        <v>278</v>
      </c>
      <c r="AG2638" t="s">
        <v>169</v>
      </c>
      <c r="AH2638" s="58">
        <v>73.883573641609203</v>
      </c>
      <c r="AI2638">
        <f t="shared" si="427"/>
        <v>73.883573641609203</v>
      </c>
      <c r="BE2638" t="str">
        <f t="shared" si="428"/>
        <v>8418_GZ_TP2_SEXE2</v>
      </c>
      <c r="BF2638">
        <v>2</v>
      </c>
      <c r="BG2638" t="s">
        <v>200</v>
      </c>
      <c r="BH2638" t="s">
        <v>217</v>
      </c>
      <c r="BI2638" t="s">
        <v>153</v>
      </c>
      <c r="BJ2638" s="61">
        <v>517.05463030042597</v>
      </c>
      <c r="BK2638" s="61">
        <f t="shared" si="429"/>
        <v>517.05463030042597</v>
      </c>
    </row>
    <row r="2639" spans="1:63" x14ac:dyDescent="0.35">
      <c r="A2639" t="str">
        <f t="shared" si="425"/>
        <v>8434_Activités pour la santé humaine_1</v>
      </c>
      <c r="B2639" t="str">
        <f>INDEX(PDC!$F$1:$G$40,MATCH('RP2016'!C2639,PDC!F:F,0),MATCH(PDC!$G$1,PDC!$F$1:$G$1,0))</f>
        <v>Activités pour la santé humaine</v>
      </c>
      <c r="C2639" t="s">
        <v>231</v>
      </c>
      <c r="D2639" t="s">
        <v>191</v>
      </c>
      <c r="E2639" t="s">
        <v>199</v>
      </c>
      <c r="F2639" s="58">
        <v>246.77990355023201</v>
      </c>
      <c r="G2639">
        <f t="shared" si="430"/>
        <v>246.77990355023201</v>
      </c>
      <c r="AC2639" t="str">
        <f t="shared" si="426"/>
        <v>8425_Professions intermédiaires administratives et commerciales des entreprises_1+2</v>
      </c>
      <c r="AD2639" t="str">
        <f>INDEX(PDC!$I$1:$L$33,MATCH('RP2016'!AF2639,PDC!I:I,0),MATCH(PDC!$K$1,PDC!$I$1:$L$1,0))</f>
        <v>Professions intermédiaires administratives et commerciales des entreprises</v>
      </c>
      <c r="AE2639" s="77" t="s">
        <v>238</v>
      </c>
      <c r="AF2639" t="s">
        <v>279</v>
      </c>
      <c r="AG2639" t="s">
        <v>169</v>
      </c>
      <c r="AH2639" s="58">
        <v>1496.7510499254199</v>
      </c>
      <c r="AI2639">
        <f t="shared" si="427"/>
        <v>1496.7510499254199</v>
      </c>
      <c r="BE2639" t="str">
        <f t="shared" si="428"/>
        <v>8418_HZ_TP1_SEXE2</v>
      </c>
      <c r="BF2639">
        <v>2</v>
      </c>
      <c r="BG2639" t="s">
        <v>199</v>
      </c>
      <c r="BH2639" t="s">
        <v>218</v>
      </c>
      <c r="BI2639" t="s">
        <v>153</v>
      </c>
      <c r="BJ2639" s="61">
        <v>509.93054411701797</v>
      </c>
      <c r="BK2639" s="61">
        <f t="shared" si="429"/>
        <v>509.93054411701797</v>
      </c>
    </row>
    <row r="2640" spans="1:63" x14ac:dyDescent="0.35">
      <c r="A2640" t="str">
        <f t="shared" si="425"/>
        <v>8434_Activités pour la santé humaine_2</v>
      </c>
      <c r="B2640" t="str">
        <f>INDEX(PDC!$F$1:$G$40,MATCH('RP2016'!C2640,PDC!F:F,0),MATCH(PDC!$G$1,PDC!$F$1:$G$1,0))</f>
        <v>Activités pour la santé humaine</v>
      </c>
      <c r="C2640" t="s">
        <v>231</v>
      </c>
      <c r="D2640" t="s">
        <v>191</v>
      </c>
      <c r="E2640" t="s">
        <v>200</v>
      </c>
      <c r="F2640" s="58">
        <v>1160.75356391891</v>
      </c>
      <c r="G2640">
        <f t="shared" si="430"/>
        <v>1160.75356391891</v>
      </c>
      <c r="AC2640" t="str">
        <f t="shared" si="426"/>
        <v>8425_Techniciens_1+2</v>
      </c>
      <c r="AD2640" t="str">
        <f>INDEX(PDC!$I$1:$L$33,MATCH('RP2016'!AF2640,PDC!I:I,0),MATCH(PDC!$K$1,PDC!$I$1:$L$1,0))</f>
        <v>Techniciens</v>
      </c>
      <c r="AE2640" s="77" t="s">
        <v>238</v>
      </c>
      <c r="AF2640" t="s">
        <v>280</v>
      </c>
      <c r="AG2640" t="s">
        <v>169</v>
      </c>
      <c r="AH2640" s="58">
        <v>1748.41576184413</v>
      </c>
      <c r="AI2640">
        <f t="shared" si="427"/>
        <v>1748.41576184413</v>
      </c>
      <c r="BE2640" t="str">
        <f t="shared" si="428"/>
        <v>8418_HZ_TP2_SEXE2</v>
      </c>
      <c r="BF2640">
        <v>2</v>
      </c>
      <c r="BG2640" t="s">
        <v>200</v>
      </c>
      <c r="BH2640" t="s">
        <v>218</v>
      </c>
      <c r="BI2640" t="s">
        <v>153</v>
      </c>
      <c r="BJ2640" s="61">
        <v>101.346456987555</v>
      </c>
      <c r="BK2640" s="61">
        <f t="shared" si="429"/>
        <v>101.346456987555</v>
      </c>
    </row>
    <row r="2641" spans="1:63" x14ac:dyDescent="0.35">
      <c r="A2641" t="str">
        <f t="shared" si="425"/>
        <v>8434_Hébergement médico-social et social et action sociale sans hébergement_1</v>
      </c>
      <c r="B2641" t="str">
        <f>INDEX(PDC!$F$1:$G$40,MATCH('RP2016'!C2641,PDC!F:F,0),MATCH(PDC!$G$1,PDC!$F$1:$G$1,0))</f>
        <v>Hébergement médico-social et social et action sociale sans hébergement</v>
      </c>
      <c r="C2641" t="s">
        <v>232</v>
      </c>
      <c r="D2641" t="s">
        <v>191</v>
      </c>
      <c r="E2641" t="s">
        <v>199</v>
      </c>
      <c r="F2641" s="58">
        <v>541.561071639587</v>
      </c>
      <c r="G2641">
        <f t="shared" si="430"/>
        <v>541.561071639587</v>
      </c>
      <c r="AC2641" t="str">
        <f t="shared" si="426"/>
        <v>8425_Contremaîtres, agents de maîtrise_1+2</v>
      </c>
      <c r="AD2641" t="str">
        <f>INDEX(PDC!$I$1:$L$33,MATCH('RP2016'!AF2641,PDC!I:I,0),MATCH(PDC!$K$1,PDC!$I$1:$L$1,0))</f>
        <v>Contremaîtres, agents de maîtrise</v>
      </c>
      <c r="AE2641" s="77" t="s">
        <v>238</v>
      </c>
      <c r="AF2641" t="s">
        <v>281</v>
      </c>
      <c r="AG2641" t="s">
        <v>169</v>
      </c>
      <c r="AH2641" s="58">
        <v>514.64721748834495</v>
      </c>
      <c r="AI2641">
        <f t="shared" si="427"/>
        <v>514.64721748834495</v>
      </c>
      <c r="BE2641" t="str">
        <f t="shared" si="428"/>
        <v>8418_IZ_TP1_SEXE2</v>
      </c>
      <c r="BF2641">
        <v>2</v>
      </c>
      <c r="BG2641" t="s">
        <v>199</v>
      </c>
      <c r="BH2641" t="s">
        <v>219</v>
      </c>
      <c r="BI2641" t="s">
        <v>153</v>
      </c>
      <c r="BJ2641" s="61">
        <v>1097.69349609806</v>
      </c>
      <c r="BK2641" s="61">
        <f t="shared" si="429"/>
        <v>1097.69349609806</v>
      </c>
    </row>
    <row r="2642" spans="1:63" x14ac:dyDescent="0.35">
      <c r="A2642" t="str">
        <f t="shared" si="425"/>
        <v>8434_Hébergement médico-social et social et action sociale sans hébergement_2</v>
      </c>
      <c r="B2642" t="str">
        <f>INDEX(PDC!$F$1:$G$40,MATCH('RP2016'!C2642,PDC!F:F,0),MATCH(PDC!$G$1,PDC!$F$1:$G$1,0))</f>
        <v>Hébergement médico-social et social et action sociale sans hébergement</v>
      </c>
      <c r="C2642" t="s">
        <v>232</v>
      </c>
      <c r="D2642" t="s">
        <v>191</v>
      </c>
      <c r="E2642" t="s">
        <v>200</v>
      </c>
      <c r="F2642" s="58">
        <v>3783.9313860423199</v>
      </c>
      <c r="G2642">
        <f t="shared" si="430"/>
        <v>3783.9313860423199</v>
      </c>
      <c r="AC2642" t="str">
        <f t="shared" si="426"/>
        <v>8425_Employés civils et agents de service de la Fonction Publique_1+2</v>
      </c>
      <c r="AD2642" t="str">
        <f>INDEX(PDC!$I$1:$L$33,MATCH('RP2016'!AF2642,PDC!I:I,0),MATCH(PDC!$K$1,PDC!$I$1:$L$1,0))</f>
        <v>Employés civils et agents de service de la Fonction Publique</v>
      </c>
      <c r="AE2642" s="77" t="s">
        <v>238</v>
      </c>
      <c r="AF2642" t="s">
        <v>282</v>
      </c>
      <c r="AG2642" t="s">
        <v>169</v>
      </c>
      <c r="AH2642" s="58">
        <v>756.73090097054603</v>
      </c>
      <c r="AI2642">
        <f t="shared" si="427"/>
        <v>756.73090097054603</v>
      </c>
      <c r="BE2642" t="str">
        <f t="shared" si="428"/>
        <v>8418_IZ_TP2_SEXE2</v>
      </c>
      <c r="BF2642">
        <v>2</v>
      </c>
      <c r="BG2642" t="s">
        <v>200</v>
      </c>
      <c r="BH2642" t="s">
        <v>219</v>
      </c>
      <c r="BI2642" t="s">
        <v>153</v>
      </c>
      <c r="BJ2642" s="61">
        <v>288.43034616971801</v>
      </c>
      <c r="BK2642" s="61">
        <f t="shared" si="429"/>
        <v>288.43034616971801</v>
      </c>
    </row>
    <row r="2643" spans="1:63" x14ac:dyDescent="0.35">
      <c r="A2643" t="str">
        <f t="shared" si="425"/>
        <v>8434_Arts, spectacles et activités récréatives_1</v>
      </c>
      <c r="B2643" t="str">
        <f>INDEX(PDC!$F$1:$G$40,MATCH('RP2016'!C2643,PDC!F:F,0),MATCH(PDC!$G$1,PDC!$F$1:$G$1,0))</f>
        <v>Arts, spectacles et activités récréatives</v>
      </c>
      <c r="C2643" t="s">
        <v>233</v>
      </c>
      <c r="D2643" t="s">
        <v>191</v>
      </c>
      <c r="E2643" t="s">
        <v>199</v>
      </c>
      <c r="F2643" s="58">
        <v>216.94429331735901</v>
      </c>
      <c r="G2643">
        <f t="shared" si="430"/>
        <v>216.94429331735901</v>
      </c>
      <c r="AC2643" t="str">
        <f t="shared" si="426"/>
        <v>8425_Policiers et militaires_1+2</v>
      </c>
      <c r="AD2643" t="str">
        <f>INDEX(PDC!$I$1:$L$33,MATCH('RP2016'!AF2643,PDC!I:I,0),MATCH(PDC!$K$1,PDC!$I$1:$L$1,0))</f>
        <v>Policiers et militaires</v>
      </c>
      <c r="AE2643" s="77" t="s">
        <v>238</v>
      </c>
      <c r="AF2643" t="s">
        <v>283</v>
      </c>
      <c r="AG2643" t="s">
        <v>169</v>
      </c>
      <c r="AH2643" s="58">
        <v>71.352892922226204</v>
      </c>
      <c r="AI2643">
        <f t="shared" si="427"/>
        <v>71.352892922226204</v>
      </c>
      <c r="BE2643" t="str">
        <f t="shared" si="428"/>
        <v>8418_JZ_TP1_SEXE2</v>
      </c>
      <c r="BF2643">
        <v>2</v>
      </c>
      <c r="BG2643" t="s">
        <v>199</v>
      </c>
      <c r="BH2643" t="s">
        <v>319</v>
      </c>
      <c r="BI2643" t="s">
        <v>153</v>
      </c>
      <c r="BJ2643" s="61">
        <v>37.007736317227199</v>
      </c>
      <c r="BK2643" s="61">
        <f t="shared" si="429"/>
        <v>37.007736317227199</v>
      </c>
    </row>
    <row r="2644" spans="1:63" x14ac:dyDescent="0.35">
      <c r="A2644" t="str">
        <f t="shared" si="425"/>
        <v>8434_Arts, spectacles et activités récréatives_2</v>
      </c>
      <c r="B2644" t="str">
        <f>INDEX(PDC!$F$1:$G$40,MATCH('RP2016'!C2644,PDC!F:F,0),MATCH(PDC!$G$1,PDC!$F$1:$G$1,0))</f>
        <v>Arts, spectacles et activités récréatives</v>
      </c>
      <c r="C2644" t="s">
        <v>233</v>
      </c>
      <c r="D2644" t="s">
        <v>191</v>
      </c>
      <c r="E2644" t="s">
        <v>200</v>
      </c>
      <c r="F2644" s="58">
        <v>134.90931615604501</v>
      </c>
      <c r="G2644">
        <f t="shared" si="430"/>
        <v>134.90931615604501</v>
      </c>
      <c r="AC2644" t="str">
        <f t="shared" si="426"/>
        <v>8425_Employés administratifs d'entreprise_1+2</v>
      </c>
      <c r="AD2644" t="str">
        <f>INDEX(PDC!$I$1:$L$33,MATCH('RP2016'!AF2644,PDC!I:I,0),MATCH(PDC!$K$1,PDC!$I$1:$L$1,0))</f>
        <v>Employés administratifs d'entreprise</v>
      </c>
      <c r="AE2644" s="77" t="s">
        <v>238</v>
      </c>
      <c r="AF2644" t="s">
        <v>284</v>
      </c>
      <c r="AG2644" t="s">
        <v>169</v>
      </c>
      <c r="AH2644" s="58">
        <v>1344.2694998081599</v>
      </c>
      <c r="AI2644">
        <f t="shared" si="427"/>
        <v>1344.2694998081599</v>
      </c>
      <c r="BE2644" t="str">
        <f t="shared" si="428"/>
        <v>8418_JZ_TP2_SEXE2</v>
      </c>
      <c r="BF2644">
        <v>2</v>
      </c>
      <c r="BG2644" t="s">
        <v>200</v>
      </c>
      <c r="BH2644" t="s">
        <v>319</v>
      </c>
      <c r="BI2644" t="s">
        <v>153</v>
      </c>
      <c r="BJ2644" s="61">
        <v>6.0933230419999598</v>
      </c>
      <c r="BK2644" s="61">
        <f t="shared" si="429"/>
        <v>6.0933230419999598</v>
      </c>
    </row>
    <row r="2645" spans="1:63" x14ac:dyDescent="0.35">
      <c r="A2645" t="str">
        <f t="shared" si="425"/>
        <v>8434_Autres activités de services _1</v>
      </c>
      <c r="B2645" t="str">
        <f>INDEX(PDC!$F$1:$G$40,MATCH('RP2016'!C2645,PDC!F:F,0),MATCH(PDC!$G$1,PDC!$F$1:$G$1,0))</f>
        <v xml:space="preserve">Autres activités de services </v>
      </c>
      <c r="C2645" t="s">
        <v>234</v>
      </c>
      <c r="D2645" t="s">
        <v>191</v>
      </c>
      <c r="E2645" t="s">
        <v>199</v>
      </c>
      <c r="F2645" s="58">
        <v>299.98332178822801</v>
      </c>
      <c r="G2645">
        <f t="shared" si="430"/>
        <v>299.98332178822801</v>
      </c>
      <c r="AC2645" t="str">
        <f t="shared" si="426"/>
        <v>8425_Employés de commerce_1+2</v>
      </c>
      <c r="AD2645" t="str">
        <f>INDEX(PDC!$I$1:$L$33,MATCH('RP2016'!AF2645,PDC!I:I,0),MATCH(PDC!$K$1,PDC!$I$1:$L$1,0))</f>
        <v>Employés de commerce</v>
      </c>
      <c r="AE2645" s="77" t="s">
        <v>238</v>
      </c>
      <c r="AF2645" t="s">
        <v>285</v>
      </c>
      <c r="AG2645" t="s">
        <v>169</v>
      </c>
      <c r="AH2645" s="58">
        <v>1128.5390766463299</v>
      </c>
      <c r="AI2645">
        <f t="shared" si="427"/>
        <v>1128.5390766463299</v>
      </c>
      <c r="BE2645" t="str">
        <f t="shared" si="428"/>
        <v>8418_KZ_TP1_SEXE2</v>
      </c>
      <c r="BF2645">
        <v>2</v>
      </c>
      <c r="BG2645" t="s">
        <v>199</v>
      </c>
      <c r="BH2645" t="s">
        <v>223</v>
      </c>
      <c r="BI2645" t="s">
        <v>153</v>
      </c>
      <c r="BJ2645" s="61">
        <v>327.20294126325399</v>
      </c>
      <c r="BK2645" s="61">
        <f t="shared" si="429"/>
        <v>327.20294126325399</v>
      </c>
    </row>
    <row r="2646" spans="1:63" x14ac:dyDescent="0.35">
      <c r="A2646" t="str">
        <f t="shared" si="425"/>
        <v>8434_Autres activités de services _2</v>
      </c>
      <c r="B2646" t="str">
        <f>INDEX(PDC!$F$1:$G$40,MATCH('RP2016'!C2646,PDC!F:F,0),MATCH(PDC!$G$1,PDC!$F$1:$G$1,0))</f>
        <v xml:space="preserve">Autres activités de services </v>
      </c>
      <c r="C2646" t="s">
        <v>234</v>
      </c>
      <c r="D2646" t="s">
        <v>191</v>
      </c>
      <c r="E2646" t="s">
        <v>200</v>
      </c>
      <c r="F2646" s="58">
        <v>820.07094758758296</v>
      </c>
      <c r="G2646">
        <f t="shared" si="430"/>
        <v>820.07094758758296</v>
      </c>
      <c r="AC2646" t="str">
        <f t="shared" si="426"/>
        <v>8425_Personnels des services directs aux particuliers_1+2</v>
      </c>
      <c r="AD2646" t="str">
        <f>INDEX(PDC!$I$1:$L$33,MATCH('RP2016'!AF2646,PDC!I:I,0),MATCH(PDC!$K$1,PDC!$I$1:$L$1,0))</f>
        <v>Personnels des services directs aux particuliers</v>
      </c>
      <c r="AE2646" s="77" t="s">
        <v>238</v>
      </c>
      <c r="AF2646" t="s">
        <v>286</v>
      </c>
      <c r="AG2646" t="s">
        <v>169</v>
      </c>
      <c r="AH2646" s="58">
        <v>861.70005015372101</v>
      </c>
      <c r="AI2646">
        <f t="shared" si="427"/>
        <v>861.70005015372101</v>
      </c>
      <c r="BE2646" t="str">
        <f t="shared" si="428"/>
        <v>8418_KZ_TP2_SEXE2</v>
      </c>
      <c r="BF2646">
        <v>2</v>
      </c>
      <c r="BG2646" t="s">
        <v>200</v>
      </c>
      <c r="BH2646" t="s">
        <v>223</v>
      </c>
      <c r="BI2646" t="s">
        <v>153</v>
      </c>
      <c r="BJ2646" s="61">
        <v>79.381291136763494</v>
      </c>
      <c r="BK2646" s="61">
        <f t="shared" si="429"/>
        <v>79.381291136763494</v>
      </c>
    </row>
    <row r="2647" spans="1:63" x14ac:dyDescent="0.35">
      <c r="A2647" t="str">
        <f t="shared" si="425"/>
        <v>8434_Activités des ménages en tant qu'employeurs ; activités indifférenciées des ménages en tant que producteurs de biens et services pour usage propre_1</v>
      </c>
      <c r="B2647" t="str">
        <f>INDEX(PDC!$F$1:$G$40,MATCH('RP2016'!C2647,PDC!F:F,0),MATCH(PDC!$G$1,PDC!$F$1:$G$1,0))</f>
        <v>Activités des ménages en tant qu'employeurs ; activités indifférenciées des ménages en tant que producteurs de biens et services pour usage propre</v>
      </c>
      <c r="C2647" t="s">
        <v>235</v>
      </c>
      <c r="D2647" t="s">
        <v>191</v>
      </c>
      <c r="E2647" t="s">
        <v>199</v>
      </c>
      <c r="F2647" s="58">
        <v>19.732056300718799</v>
      </c>
      <c r="G2647">
        <f t="shared" si="430"/>
        <v>19.732056300718799</v>
      </c>
      <c r="AC2647" t="str">
        <f t="shared" si="426"/>
        <v>8425_Ouvriers qualifiés de type industriel_1+2</v>
      </c>
      <c r="AD2647" t="str">
        <f>INDEX(PDC!$I$1:$L$33,MATCH('RP2016'!AF2647,PDC!I:I,0),MATCH(PDC!$K$1,PDC!$I$1:$L$1,0))</f>
        <v>Ouvriers qualifiés de type industriel</v>
      </c>
      <c r="AE2647" s="77" t="s">
        <v>238</v>
      </c>
      <c r="AF2647" t="s">
        <v>287</v>
      </c>
      <c r="AG2647" t="s">
        <v>169</v>
      </c>
      <c r="AH2647" s="58">
        <v>2586.0561296737001</v>
      </c>
      <c r="AI2647">
        <f t="shared" si="427"/>
        <v>2586.0561296737001</v>
      </c>
      <c r="BE2647" t="str">
        <f t="shared" si="428"/>
        <v>8418_LZ_TP1_SEXE2</v>
      </c>
      <c r="BF2647">
        <v>2</v>
      </c>
      <c r="BG2647" t="s">
        <v>199</v>
      </c>
      <c r="BH2647" t="s">
        <v>224</v>
      </c>
      <c r="BI2647" t="s">
        <v>153</v>
      </c>
      <c r="BJ2647" s="61">
        <v>240.124955094245</v>
      </c>
      <c r="BK2647" s="61">
        <f t="shared" si="429"/>
        <v>240.124955094245</v>
      </c>
    </row>
    <row r="2648" spans="1:63" x14ac:dyDescent="0.35">
      <c r="A2648" t="str">
        <f t="shared" si="425"/>
        <v>8434_Activités des ménages en tant qu'employeurs ; activités indifférenciées des ménages en tant que producteurs de biens et services pour usage propre_2</v>
      </c>
      <c r="B2648" t="str">
        <f>INDEX(PDC!$F$1:$G$40,MATCH('RP2016'!C2648,PDC!F:F,0),MATCH(PDC!$G$1,PDC!$F$1:$G$1,0))</f>
        <v>Activités des ménages en tant qu'employeurs ; activités indifférenciées des ménages en tant que producteurs de biens et services pour usage propre</v>
      </c>
      <c r="C2648" t="s">
        <v>235</v>
      </c>
      <c r="D2648" t="s">
        <v>191</v>
      </c>
      <c r="E2648" t="s">
        <v>200</v>
      </c>
      <c r="F2648" s="58">
        <v>448.56864306998301</v>
      </c>
      <c r="G2648">
        <f t="shared" si="430"/>
        <v>448.56864306998301</v>
      </c>
      <c r="AC2648" t="str">
        <f t="shared" si="426"/>
        <v>8425_Ouvriers qualifiés de type artisanal_1+2</v>
      </c>
      <c r="AD2648" t="str">
        <f>INDEX(PDC!$I$1:$L$33,MATCH('RP2016'!AF2648,PDC!I:I,0),MATCH(PDC!$K$1,PDC!$I$1:$L$1,0))</f>
        <v>Ouvriers qualifiés de type artisanal</v>
      </c>
      <c r="AE2648" s="77" t="s">
        <v>238</v>
      </c>
      <c r="AF2648" t="s">
        <v>107</v>
      </c>
      <c r="AG2648" t="s">
        <v>169</v>
      </c>
      <c r="AH2648" s="58">
        <v>857.52676019339299</v>
      </c>
      <c r="AI2648">
        <f t="shared" si="427"/>
        <v>857.52676019339299</v>
      </c>
      <c r="BE2648" t="str">
        <f t="shared" si="428"/>
        <v>8418_LZ_TP2_SEXE2</v>
      </c>
      <c r="BF2648">
        <v>2</v>
      </c>
      <c r="BG2648" t="s">
        <v>200</v>
      </c>
      <c r="BH2648" t="s">
        <v>224</v>
      </c>
      <c r="BI2648" t="s">
        <v>153</v>
      </c>
      <c r="BJ2648" s="61">
        <v>108.42223929085</v>
      </c>
      <c r="BK2648" s="61">
        <f t="shared" si="429"/>
        <v>108.42223929085</v>
      </c>
    </row>
    <row r="2649" spans="1:63" x14ac:dyDescent="0.35">
      <c r="A2649" t="str">
        <f t="shared" si="425"/>
        <v>8434_Activités extra-territoriales_1</v>
      </c>
      <c r="B2649" t="str">
        <f>INDEX(PDC!$F$1:$G$40,MATCH('RP2016'!C2649,PDC!F:F,0),MATCH(PDC!$G$1,PDC!$F$1:$G$1,0))</f>
        <v>Activités extra-territoriales</v>
      </c>
      <c r="C2649" t="s">
        <v>237</v>
      </c>
      <c r="D2649" t="s">
        <v>191</v>
      </c>
      <c r="E2649" t="s">
        <v>199</v>
      </c>
      <c r="F2649" s="58">
        <v>7.7782029583357399</v>
      </c>
      <c r="G2649" t="s">
        <v>242</v>
      </c>
      <c r="AC2649" t="str">
        <f t="shared" si="426"/>
        <v>8425_Chauffeurs_1+2</v>
      </c>
      <c r="AD2649" t="str">
        <f>INDEX(PDC!$I$1:$L$33,MATCH('RP2016'!AF2649,PDC!I:I,0),MATCH(PDC!$K$1,PDC!$I$1:$L$1,0))</f>
        <v>Chauffeurs</v>
      </c>
      <c r="AE2649" s="77" t="s">
        <v>238</v>
      </c>
      <c r="AF2649" t="s">
        <v>288</v>
      </c>
      <c r="AG2649" t="s">
        <v>169</v>
      </c>
      <c r="AH2649" s="58">
        <v>600.11195606935496</v>
      </c>
      <c r="AI2649">
        <f t="shared" si="427"/>
        <v>600.11195606935496</v>
      </c>
      <c r="BE2649" t="str">
        <f t="shared" si="428"/>
        <v>8418_MN_TP1_SEXE2</v>
      </c>
      <c r="BF2649">
        <v>2</v>
      </c>
      <c r="BG2649" t="s">
        <v>199</v>
      </c>
      <c r="BH2649" t="s">
        <v>320</v>
      </c>
      <c r="BI2649" t="s">
        <v>153</v>
      </c>
      <c r="BJ2649" s="61">
        <v>611.06027003173699</v>
      </c>
      <c r="BK2649" s="61">
        <f t="shared" si="429"/>
        <v>611.06027003173699</v>
      </c>
    </row>
    <row r="2650" spans="1:63" x14ac:dyDescent="0.35">
      <c r="A2650" t="str">
        <f t="shared" si="425"/>
        <v>8434_Activités extra-territoriales_2</v>
      </c>
      <c r="B2650" t="str">
        <f>INDEX(PDC!$F$1:$G$40,MATCH('RP2016'!C2650,PDC!F:F,0),MATCH(PDC!$G$1,PDC!$F$1:$G$1,0))</f>
        <v>Activités extra-territoriales</v>
      </c>
      <c r="C2650" t="s">
        <v>237</v>
      </c>
      <c r="D2650" t="s">
        <v>191</v>
      </c>
      <c r="E2650" t="s">
        <v>200</v>
      </c>
      <c r="F2650" s="58">
        <v>4.9431508247502602</v>
      </c>
      <c r="G2650" s="58" t="s">
        <v>242</v>
      </c>
      <c r="H2650" s="58"/>
      <c r="I2650" s="58"/>
      <c r="J2650" s="58"/>
      <c r="AC2650" t="str">
        <f t="shared" si="426"/>
        <v>8425_Ouvriers qualifiés de la manutention, du magasinage et du transport_1+2</v>
      </c>
      <c r="AD2650" t="str">
        <f>INDEX(PDC!$I$1:$L$33,MATCH('RP2016'!AF2650,PDC!I:I,0),MATCH(PDC!$K$1,PDC!$I$1:$L$1,0))</f>
        <v>Ouvriers qualifiés de la manutention, du magasinage et du transport</v>
      </c>
      <c r="AE2650" s="77" t="s">
        <v>238</v>
      </c>
      <c r="AF2650" t="s">
        <v>289</v>
      </c>
      <c r="AG2650" t="s">
        <v>169</v>
      </c>
      <c r="AH2650" s="58">
        <v>663.477936694508</v>
      </c>
      <c r="AI2650">
        <f t="shared" si="427"/>
        <v>663.477936694508</v>
      </c>
      <c r="BE2650" t="str">
        <f t="shared" si="428"/>
        <v>8418_MN_TP2_SEXE2</v>
      </c>
      <c r="BF2650">
        <v>2</v>
      </c>
      <c r="BG2650" t="s">
        <v>200</v>
      </c>
      <c r="BH2650" t="s">
        <v>320</v>
      </c>
      <c r="BI2650" t="s">
        <v>153</v>
      </c>
      <c r="BJ2650" s="61">
        <v>295.780856330549</v>
      </c>
      <c r="BK2650" s="61">
        <f t="shared" si="429"/>
        <v>295.780856330549</v>
      </c>
    </row>
    <row r="2651" spans="1:63" x14ac:dyDescent="0.35">
      <c r="A2651" t="str">
        <f t="shared" si="425"/>
        <v>8435_Agriculture, sylviculture et pêche_1</v>
      </c>
      <c r="B2651" t="str">
        <f>INDEX(PDC!$F$1:$G$40,MATCH('RP2016'!C2651,PDC!F:F,0),MATCH(PDC!$G$1,PDC!$F$1:$G$1,0))</f>
        <v>Agriculture, sylviculture et pêche</v>
      </c>
      <c r="C2651" t="s">
        <v>198</v>
      </c>
      <c r="D2651" t="s">
        <v>193</v>
      </c>
      <c r="E2651" t="s">
        <v>199</v>
      </c>
      <c r="F2651" s="58">
        <v>369.36650068465798</v>
      </c>
      <c r="G2651">
        <f t="shared" ref="G2651:G2682" si="431">F2651</f>
        <v>369.36650068465798</v>
      </c>
      <c r="AC2651" t="str">
        <f t="shared" si="426"/>
        <v>8425_Ouvriers non qualifiés de type industriel_1+2</v>
      </c>
      <c r="AD2651" t="str">
        <f>INDEX(PDC!$I$1:$L$33,MATCH('RP2016'!AF2651,PDC!I:I,0),MATCH(PDC!$K$1,PDC!$I$1:$L$1,0))</f>
        <v>Ouvriers non qualifiés de type industriel</v>
      </c>
      <c r="AE2651" s="77" t="s">
        <v>238</v>
      </c>
      <c r="AF2651" t="s">
        <v>290</v>
      </c>
      <c r="AG2651" t="s">
        <v>169</v>
      </c>
      <c r="AH2651" s="58">
        <v>3390.2663399900398</v>
      </c>
      <c r="AI2651">
        <f t="shared" si="427"/>
        <v>3390.2663399900398</v>
      </c>
      <c r="BE2651" t="str">
        <f t="shared" si="428"/>
        <v>8418_OQ_TP1_SEXE2</v>
      </c>
      <c r="BF2651">
        <v>2</v>
      </c>
      <c r="BG2651" t="s">
        <v>199</v>
      </c>
      <c r="BH2651" t="s">
        <v>321</v>
      </c>
      <c r="BI2651" t="s">
        <v>153</v>
      </c>
      <c r="BJ2651" s="61">
        <v>1553.7606934514899</v>
      </c>
      <c r="BK2651" s="61">
        <f t="shared" si="429"/>
        <v>1553.7606934514899</v>
      </c>
    </row>
    <row r="2652" spans="1:63" x14ac:dyDescent="0.35">
      <c r="A2652" t="str">
        <f t="shared" si="425"/>
        <v>8435_Agriculture, sylviculture et pêche_2</v>
      </c>
      <c r="B2652" t="str">
        <f>INDEX(PDC!$F$1:$G$40,MATCH('RP2016'!C2652,PDC!F:F,0),MATCH(PDC!$G$1,PDC!$F$1:$G$1,0))</f>
        <v>Agriculture, sylviculture et pêche</v>
      </c>
      <c r="C2652" t="s">
        <v>198</v>
      </c>
      <c r="D2652" t="s">
        <v>193</v>
      </c>
      <c r="E2652" t="s">
        <v>200</v>
      </c>
      <c r="F2652" s="58">
        <v>178.10381168954899</v>
      </c>
      <c r="G2652">
        <f t="shared" si="431"/>
        <v>178.10381168954899</v>
      </c>
      <c r="AC2652" t="str">
        <f t="shared" si="426"/>
        <v>8425_Ouvriers non qualifiés de type artisanal_1+2</v>
      </c>
      <c r="AD2652" t="str">
        <f>INDEX(PDC!$I$1:$L$33,MATCH('RP2016'!AF2652,PDC!I:I,0),MATCH(PDC!$K$1,PDC!$I$1:$L$1,0))</f>
        <v>Ouvriers non qualifiés de type artisanal</v>
      </c>
      <c r="AE2652" s="77" t="s">
        <v>238</v>
      </c>
      <c r="AF2652" t="s">
        <v>291</v>
      </c>
      <c r="AG2652" t="s">
        <v>169</v>
      </c>
      <c r="AH2652" s="58">
        <v>869.71228548071895</v>
      </c>
      <c r="AI2652">
        <f t="shared" si="427"/>
        <v>869.71228548071895</v>
      </c>
      <c r="BE2652" t="str">
        <f t="shared" si="428"/>
        <v>8418_OQ_TP2_SEXE2</v>
      </c>
      <c r="BF2652">
        <v>2</v>
      </c>
      <c r="BG2652" t="s">
        <v>200</v>
      </c>
      <c r="BH2652" t="s">
        <v>321</v>
      </c>
      <c r="BI2652" t="s">
        <v>153</v>
      </c>
      <c r="BJ2652" s="61">
        <v>907.43974486281195</v>
      </c>
      <c r="BK2652" s="61">
        <f t="shared" si="429"/>
        <v>907.43974486281195</v>
      </c>
    </row>
    <row r="2653" spans="1:63" x14ac:dyDescent="0.35">
      <c r="A2653" t="str">
        <f t="shared" si="425"/>
        <v>8435_Industries extractives _1</v>
      </c>
      <c r="B2653" t="str">
        <f>INDEX(PDC!$F$1:$G$40,MATCH('RP2016'!C2653,PDC!F:F,0),MATCH(PDC!$G$1,PDC!$F$1:$G$1,0))</f>
        <v xml:space="preserve">Industries extractives </v>
      </c>
      <c r="C2653" t="s">
        <v>201</v>
      </c>
      <c r="D2653" t="s">
        <v>193</v>
      </c>
      <c r="E2653" t="s">
        <v>199</v>
      </c>
      <c r="F2653" s="58">
        <v>86.969353589995293</v>
      </c>
      <c r="G2653">
        <f t="shared" si="431"/>
        <v>86.969353589995293</v>
      </c>
      <c r="AC2653" t="str">
        <f t="shared" si="426"/>
        <v>8425_Ouvriers agricoles_1+2</v>
      </c>
      <c r="AD2653" t="str">
        <f>INDEX(PDC!$I$1:$L$33,MATCH('RP2016'!AF2653,PDC!I:I,0),MATCH(PDC!$K$1,PDC!$I$1:$L$1,0))</f>
        <v>Ouvriers agricoles</v>
      </c>
      <c r="AE2653" s="77" t="s">
        <v>238</v>
      </c>
      <c r="AF2653" t="s">
        <v>109</v>
      </c>
      <c r="AG2653" t="s">
        <v>169</v>
      </c>
      <c r="AH2653" s="58">
        <v>121.091642352479</v>
      </c>
      <c r="AI2653">
        <f t="shared" si="427"/>
        <v>121.091642352479</v>
      </c>
      <c r="BE2653" t="str">
        <f t="shared" si="428"/>
        <v>8418_RU_TP1_SEXE2</v>
      </c>
      <c r="BF2653">
        <v>2</v>
      </c>
      <c r="BG2653" t="s">
        <v>199</v>
      </c>
      <c r="BH2653" t="s">
        <v>322</v>
      </c>
      <c r="BI2653" t="s">
        <v>153</v>
      </c>
      <c r="BJ2653" s="61">
        <v>450.69021738514601</v>
      </c>
      <c r="BK2653" s="61">
        <f t="shared" si="429"/>
        <v>450.69021738514601</v>
      </c>
    </row>
    <row r="2654" spans="1:63" x14ac:dyDescent="0.35">
      <c r="A2654" t="str">
        <f t="shared" si="425"/>
        <v>8435_Industries extractives _2</v>
      </c>
      <c r="B2654" t="str">
        <f>INDEX(PDC!$F$1:$G$40,MATCH('RP2016'!C2654,PDC!F:F,0),MATCH(PDC!$G$1,PDC!$F$1:$G$1,0))</f>
        <v xml:space="preserve">Industries extractives </v>
      </c>
      <c r="C2654" t="s">
        <v>201</v>
      </c>
      <c r="D2654" t="s">
        <v>193</v>
      </c>
      <c r="E2654" t="s">
        <v>200</v>
      </c>
      <c r="F2654" s="58">
        <v>13.0593864592669</v>
      </c>
      <c r="G2654">
        <f t="shared" si="431"/>
        <v>13.0593864592669</v>
      </c>
      <c r="AC2654" t="str">
        <f t="shared" si="426"/>
        <v>8426_Professions libérales*_1+2</v>
      </c>
      <c r="AD2654" t="str">
        <f>INDEX(PDC!$I$1:$L$33,MATCH('RP2016'!AF2654,PDC!I:I,0),MATCH(PDC!$K$1,PDC!$I$1:$L$1,0))</f>
        <v>Professions libérales*</v>
      </c>
      <c r="AE2654" s="77" t="s">
        <v>238</v>
      </c>
      <c r="AF2654" t="s">
        <v>273</v>
      </c>
      <c r="AG2654" t="s">
        <v>171</v>
      </c>
      <c r="AH2654" s="58">
        <v>74.558074237952496</v>
      </c>
      <c r="AI2654">
        <f t="shared" si="427"/>
        <v>74.558074237952496</v>
      </c>
      <c r="BE2654" t="str">
        <f t="shared" si="428"/>
        <v>8418_RU_TP2_SEXE2</v>
      </c>
      <c r="BF2654">
        <v>2</v>
      </c>
      <c r="BG2654" t="s">
        <v>200</v>
      </c>
      <c r="BH2654" t="s">
        <v>322</v>
      </c>
      <c r="BI2654" t="s">
        <v>153</v>
      </c>
      <c r="BJ2654" s="61">
        <v>215.37269577185899</v>
      </c>
      <c r="BK2654" s="61">
        <f t="shared" si="429"/>
        <v>215.37269577185899</v>
      </c>
    </row>
    <row r="2655" spans="1:63" x14ac:dyDescent="0.35">
      <c r="A2655" t="str">
        <f t="shared" si="425"/>
        <v>8435_Fabrication de denrées alimentaires, de boissons et de produits à base de tabac_1</v>
      </c>
      <c r="B2655" t="str">
        <f>INDEX(PDC!$F$1:$G$40,MATCH('RP2016'!C2655,PDC!F:F,0),MATCH(PDC!$G$1,PDC!$F$1:$G$1,0))</f>
        <v>Fabrication de denrées alimentaires, de boissons et de produits à base de tabac</v>
      </c>
      <c r="C2655" t="s">
        <v>202</v>
      </c>
      <c r="D2655" t="s">
        <v>193</v>
      </c>
      <c r="E2655" t="s">
        <v>199</v>
      </c>
      <c r="F2655" s="58">
        <v>587.30028005993904</v>
      </c>
      <c r="G2655">
        <f t="shared" si="431"/>
        <v>587.30028005993904</v>
      </c>
      <c r="AC2655" t="str">
        <f t="shared" si="426"/>
        <v>8426_Cadres de la fonction publique_1+2</v>
      </c>
      <c r="AD2655" t="str">
        <f>INDEX(PDC!$I$1:$L$33,MATCH('RP2016'!AF2655,PDC!I:I,0),MATCH(PDC!$K$1,PDC!$I$1:$L$1,0))</f>
        <v>Cadres de la fonction publique</v>
      </c>
      <c r="AE2655" s="77" t="s">
        <v>238</v>
      </c>
      <c r="AF2655" t="s">
        <v>274</v>
      </c>
      <c r="AG2655" t="s">
        <v>171</v>
      </c>
      <c r="AH2655" s="58">
        <v>78.331448042670104</v>
      </c>
      <c r="AI2655">
        <f t="shared" si="427"/>
        <v>78.331448042670104</v>
      </c>
      <c r="BE2655" t="str">
        <f t="shared" si="428"/>
        <v>8419_AZ_TP1_SEXE2</v>
      </c>
      <c r="BF2655">
        <v>2</v>
      </c>
      <c r="BG2655" t="s">
        <v>199</v>
      </c>
      <c r="BH2655" t="s">
        <v>198</v>
      </c>
      <c r="BI2655" t="s">
        <v>155</v>
      </c>
      <c r="BJ2655" s="61">
        <v>144.04895084061201</v>
      </c>
      <c r="BK2655" s="61">
        <f t="shared" si="429"/>
        <v>144.04895084061201</v>
      </c>
    </row>
    <row r="2656" spans="1:63" x14ac:dyDescent="0.35">
      <c r="A2656" t="str">
        <f t="shared" si="425"/>
        <v>8435_Fabrication de denrées alimentaires, de boissons et de produits à base de tabac_2</v>
      </c>
      <c r="B2656" t="str">
        <f>INDEX(PDC!$F$1:$G$40,MATCH('RP2016'!C2656,PDC!F:F,0),MATCH(PDC!$G$1,PDC!$F$1:$G$1,0))</f>
        <v>Fabrication de denrées alimentaires, de boissons et de produits à base de tabac</v>
      </c>
      <c r="C2656" t="s">
        <v>202</v>
      </c>
      <c r="D2656" t="s">
        <v>193</v>
      </c>
      <c r="E2656" t="s">
        <v>200</v>
      </c>
      <c r="F2656" s="58">
        <v>565.18478867313104</v>
      </c>
      <c r="G2656">
        <f t="shared" si="431"/>
        <v>565.18478867313104</v>
      </c>
      <c r="AC2656" t="str">
        <f t="shared" si="426"/>
        <v>8426_Professeurs, professions scientifiques_1+2</v>
      </c>
      <c r="AD2656" t="str">
        <f>INDEX(PDC!$I$1:$L$33,MATCH('RP2016'!AF2656,PDC!I:I,0),MATCH(PDC!$K$1,PDC!$I$1:$L$1,0))</f>
        <v>Professeurs, professions scientifiques</v>
      </c>
      <c r="AE2656" s="77" t="s">
        <v>238</v>
      </c>
      <c r="AF2656" t="s">
        <v>275</v>
      </c>
      <c r="AG2656" t="s">
        <v>171</v>
      </c>
      <c r="AH2656" s="58">
        <v>331.24245150592998</v>
      </c>
      <c r="AI2656">
        <f t="shared" si="427"/>
        <v>331.24245150592998</v>
      </c>
      <c r="BE2656" t="str">
        <f t="shared" si="428"/>
        <v>8419_AZ_TP2_SEXE2</v>
      </c>
      <c r="BF2656">
        <v>2</v>
      </c>
      <c r="BG2656" t="s">
        <v>200</v>
      </c>
      <c r="BH2656" t="s">
        <v>198</v>
      </c>
      <c r="BI2656" t="s">
        <v>155</v>
      </c>
      <c r="BJ2656" s="61">
        <v>73.606911165892299</v>
      </c>
      <c r="BK2656" s="61">
        <f t="shared" si="429"/>
        <v>73.606911165892299</v>
      </c>
    </row>
    <row r="2657" spans="1:63" x14ac:dyDescent="0.35">
      <c r="A2657" t="str">
        <f t="shared" si="425"/>
        <v>8435_Fabrication de textiles, industries de l'habillement, industrie du cuir et de la chaussure_1</v>
      </c>
      <c r="B2657" t="str">
        <f>INDEX(PDC!$F$1:$G$40,MATCH('RP2016'!C2657,PDC!F:F,0),MATCH(PDC!$G$1,PDC!$F$1:$G$1,0))</f>
        <v>Fabrication de textiles, industries de l'habillement, industrie du cuir et de la chaussure</v>
      </c>
      <c r="C2657" t="s">
        <v>203</v>
      </c>
      <c r="D2657" t="s">
        <v>193</v>
      </c>
      <c r="E2657" t="s">
        <v>199</v>
      </c>
      <c r="F2657" s="58">
        <v>276.410839772271</v>
      </c>
      <c r="G2657">
        <f t="shared" si="431"/>
        <v>276.410839772271</v>
      </c>
      <c r="AC2657" t="str">
        <f t="shared" si="426"/>
        <v>8426_Professions de l'information, des arts et des spectacles_1+2</v>
      </c>
      <c r="AD2657" t="str">
        <f>INDEX(PDC!$I$1:$L$33,MATCH('RP2016'!AF2657,PDC!I:I,0),MATCH(PDC!$K$1,PDC!$I$1:$L$1,0))</f>
        <v>Professions de l'information, des arts et des spectacles</v>
      </c>
      <c r="AE2657" s="77" t="s">
        <v>238</v>
      </c>
      <c r="AF2657" t="s">
        <v>276</v>
      </c>
      <c r="AG2657" t="s">
        <v>171</v>
      </c>
      <c r="AH2657" s="58">
        <v>176.27624648202701</v>
      </c>
      <c r="AI2657">
        <f t="shared" si="427"/>
        <v>176.27624648202701</v>
      </c>
      <c r="BE2657" t="str">
        <f t="shared" si="428"/>
        <v>8419_C1_TP1_SEXE2</v>
      </c>
      <c r="BF2657">
        <v>2</v>
      </c>
      <c r="BG2657" t="s">
        <v>199</v>
      </c>
      <c r="BH2657" t="s">
        <v>314</v>
      </c>
      <c r="BI2657" t="s">
        <v>155</v>
      </c>
      <c r="BJ2657" s="61">
        <v>387.35950498998</v>
      </c>
      <c r="BK2657" s="61">
        <f t="shared" si="429"/>
        <v>387.35950498998</v>
      </c>
    </row>
    <row r="2658" spans="1:63" x14ac:dyDescent="0.35">
      <c r="A2658" t="str">
        <f t="shared" si="425"/>
        <v>8435_Fabrication de textiles, industries de l'habillement, industrie du cuir et de la chaussure_2</v>
      </c>
      <c r="B2658" t="str">
        <f>INDEX(PDC!$F$1:$G$40,MATCH('RP2016'!C2658,PDC!F:F,0),MATCH(PDC!$G$1,PDC!$F$1:$G$1,0))</f>
        <v>Fabrication de textiles, industries de l'habillement, industrie du cuir et de la chaussure</v>
      </c>
      <c r="C2658" t="s">
        <v>203</v>
      </c>
      <c r="D2658" t="s">
        <v>193</v>
      </c>
      <c r="E2658" t="s">
        <v>200</v>
      </c>
      <c r="F2658" s="58">
        <v>270.34124023796699</v>
      </c>
      <c r="G2658">
        <f t="shared" si="431"/>
        <v>270.34124023796699</v>
      </c>
      <c r="AC2658" t="str">
        <f t="shared" si="426"/>
        <v>8426_Cadres administratifs et commerciaux d'entreprise_1+2</v>
      </c>
      <c r="AD2658" t="str">
        <f>INDEX(PDC!$I$1:$L$33,MATCH('RP2016'!AF2658,PDC!I:I,0),MATCH(PDC!$K$1,PDC!$I$1:$L$1,0))</f>
        <v>Cadres administratifs et commerciaux d'entreprise</v>
      </c>
      <c r="AE2658" s="77" t="s">
        <v>238</v>
      </c>
      <c r="AF2658" t="s">
        <v>277</v>
      </c>
      <c r="AG2658" t="s">
        <v>171</v>
      </c>
      <c r="AH2658" s="58">
        <v>1151.7555668795701</v>
      </c>
      <c r="AI2658">
        <f t="shared" si="427"/>
        <v>1151.7555668795701</v>
      </c>
      <c r="BE2658" t="str">
        <f t="shared" si="428"/>
        <v>8419_C1_TP2_SEXE2</v>
      </c>
      <c r="BF2658">
        <v>2</v>
      </c>
      <c r="BG2658" t="s">
        <v>200</v>
      </c>
      <c r="BH2658" t="s">
        <v>314</v>
      </c>
      <c r="BI2658" t="s">
        <v>155</v>
      </c>
      <c r="BJ2658" s="61">
        <v>154.72739807464799</v>
      </c>
      <c r="BK2658" s="61">
        <f t="shared" si="429"/>
        <v>154.72739807464799</v>
      </c>
    </row>
    <row r="2659" spans="1:63" x14ac:dyDescent="0.35">
      <c r="A2659" t="str">
        <f t="shared" si="425"/>
        <v>8435_Travail du bois, industries du papier et imprimerie _1</v>
      </c>
      <c r="B2659" t="str">
        <f>INDEX(PDC!$F$1:$G$40,MATCH('RP2016'!C2659,PDC!F:F,0),MATCH(PDC!$G$1,PDC!$F$1:$G$1,0))</f>
        <v xml:space="preserve">Travail du bois, industries du papier et imprimerie </v>
      </c>
      <c r="C2659" t="s">
        <v>204</v>
      </c>
      <c r="D2659" t="s">
        <v>193</v>
      </c>
      <c r="E2659" t="s">
        <v>199</v>
      </c>
      <c r="F2659" s="58">
        <v>764.94924800411604</v>
      </c>
      <c r="G2659">
        <f t="shared" si="431"/>
        <v>764.94924800411604</v>
      </c>
      <c r="AC2659" t="str">
        <f t="shared" si="426"/>
        <v>8426_Ingénieurs et cadres techniques d'entreprise_1+2</v>
      </c>
      <c r="AD2659" t="str">
        <f>INDEX(PDC!$I$1:$L$33,MATCH('RP2016'!AF2659,PDC!I:I,0),MATCH(PDC!$K$1,PDC!$I$1:$L$1,0))</f>
        <v>Ingénieurs et cadres techniques d'entreprise</v>
      </c>
      <c r="AE2659" s="77" t="s">
        <v>238</v>
      </c>
      <c r="AF2659" t="s">
        <v>101</v>
      </c>
      <c r="AG2659" t="s">
        <v>171</v>
      </c>
      <c r="AH2659" s="58">
        <v>1126.5163556866701</v>
      </c>
      <c r="AI2659">
        <f t="shared" si="427"/>
        <v>1126.5163556866701</v>
      </c>
      <c r="BE2659" t="str">
        <f t="shared" si="428"/>
        <v>8419_C3_TP1_SEXE2</v>
      </c>
      <c r="BF2659">
        <v>2</v>
      </c>
      <c r="BG2659" t="s">
        <v>199</v>
      </c>
      <c r="BH2659" t="s">
        <v>315</v>
      </c>
      <c r="BI2659" t="s">
        <v>155</v>
      </c>
      <c r="BJ2659" s="61">
        <v>147.00102556857399</v>
      </c>
      <c r="BK2659" s="61">
        <f t="shared" si="429"/>
        <v>147.00102556857399</v>
      </c>
    </row>
    <row r="2660" spans="1:63" x14ac:dyDescent="0.35">
      <c r="A2660" t="str">
        <f t="shared" si="425"/>
        <v>8435_Travail du bois, industries du papier et imprimerie _2</v>
      </c>
      <c r="B2660" t="str">
        <f>INDEX(PDC!$F$1:$G$40,MATCH('RP2016'!C2660,PDC!F:F,0),MATCH(PDC!$G$1,PDC!$F$1:$G$1,0))</f>
        <v xml:space="preserve">Travail du bois, industries du papier et imprimerie </v>
      </c>
      <c r="C2660" t="s">
        <v>204</v>
      </c>
      <c r="D2660" t="s">
        <v>193</v>
      </c>
      <c r="E2660" t="s">
        <v>200</v>
      </c>
      <c r="F2660" s="58">
        <v>335.10926176539903</v>
      </c>
      <c r="G2660">
        <f t="shared" si="431"/>
        <v>335.10926176539903</v>
      </c>
      <c r="AC2660" t="str">
        <f t="shared" si="426"/>
        <v>8426_Professeurs des écoles, instituteurs et assimilés_1+2</v>
      </c>
      <c r="AD2660" t="str">
        <f>INDEX(PDC!$I$1:$L$33,MATCH('RP2016'!AF2660,PDC!I:I,0),MATCH(PDC!$K$1,PDC!$I$1:$L$1,0))</f>
        <v>Professeurs des écoles, instituteurs et assimilés</v>
      </c>
      <c r="AE2660" s="77" t="s">
        <v>238</v>
      </c>
      <c r="AF2660" t="s">
        <v>103</v>
      </c>
      <c r="AG2660" t="s">
        <v>171</v>
      </c>
      <c r="AH2660" s="58">
        <v>835.37975725322895</v>
      </c>
      <c r="AI2660">
        <f t="shared" si="427"/>
        <v>835.37975725322895</v>
      </c>
      <c r="BE2660" t="str">
        <f t="shared" si="428"/>
        <v>8419_C3_TP2_SEXE2</v>
      </c>
      <c r="BF2660">
        <v>2</v>
      </c>
      <c r="BG2660" t="s">
        <v>200</v>
      </c>
      <c r="BH2660" t="s">
        <v>315</v>
      </c>
      <c r="BI2660" t="s">
        <v>155</v>
      </c>
      <c r="BJ2660" s="61">
        <v>14.8036369038626</v>
      </c>
      <c r="BK2660" s="61">
        <f t="shared" si="429"/>
        <v>14.8036369038626</v>
      </c>
    </row>
    <row r="2661" spans="1:63" x14ac:dyDescent="0.35">
      <c r="A2661" t="str">
        <f t="shared" si="425"/>
        <v>8435_Industrie chimique_1</v>
      </c>
      <c r="B2661" t="str">
        <f>INDEX(PDC!$F$1:$G$40,MATCH('RP2016'!C2661,PDC!F:F,0),MATCH(PDC!$G$1,PDC!$F$1:$G$1,0))</f>
        <v>Industrie chimique</v>
      </c>
      <c r="C2661" t="s">
        <v>205</v>
      </c>
      <c r="D2661" t="s">
        <v>193</v>
      </c>
      <c r="E2661" t="s">
        <v>199</v>
      </c>
      <c r="F2661" s="58">
        <v>156.05255856963899</v>
      </c>
      <c r="G2661">
        <f t="shared" si="431"/>
        <v>156.05255856963899</v>
      </c>
      <c r="AC2661" t="str">
        <f t="shared" si="426"/>
        <v>8426_Professions intermédiaires de la santé et du travail social_1+2</v>
      </c>
      <c r="AD2661" t="str">
        <f>INDEX(PDC!$I$1:$L$33,MATCH('RP2016'!AF2661,PDC!I:I,0),MATCH(PDC!$K$1,PDC!$I$1:$L$1,0))</f>
        <v>Professions intermédiaires de la santé et du travail social</v>
      </c>
      <c r="AE2661" s="77" t="s">
        <v>238</v>
      </c>
      <c r="AF2661" t="s">
        <v>105</v>
      </c>
      <c r="AG2661" t="s">
        <v>171</v>
      </c>
      <c r="AH2661" s="58">
        <v>1502.6548999214599</v>
      </c>
      <c r="AI2661">
        <f t="shared" si="427"/>
        <v>1502.6548999214599</v>
      </c>
      <c r="BE2661" t="str">
        <f t="shared" si="428"/>
        <v>8419_C4_TP1_SEXE2</v>
      </c>
      <c r="BF2661">
        <v>2</v>
      </c>
      <c r="BG2661" t="s">
        <v>199</v>
      </c>
      <c r="BH2661" t="s">
        <v>316</v>
      </c>
      <c r="BI2661" t="s">
        <v>155</v>
      </c>
      <c r="BJ2661" s="61">
        <v>10</v>
      </c>
      <c r="BK2661" s="61">
        <f t="shared" si="429"/>
        <v>10</v>
      </c>
    </row>
    <row r="2662" spans="1:63" x14ac:dyDescent="0.35">
      <c r="A2662" t="str">
        <f t="shared" si="425"/>
        <v>8435_Industrie chimique_2</v>
      </c>
      <c r="B2662" t="str">
        <f>INDEX(PDC!$F$1:$G$40,MATCH('RP2016'!C2662,PDC!F:F,0),MATCH(PDC!$G$1,PDC!$F$1:$G$1,0))</f>
        <v>Industrie chimique</v>
      </c>
      <c r="C2662" t="s">
        <v>205</v>
      </c>
      <c r="D2662" t="s">
        <v>193</v>
      </c>
      <c r="E2662" t="s">
        <v>200</v>
      </c>
      <c r="F2662" s="58">
        <v>53.697800830997402</v>
      </c>
      <c r="G2662">
        <f t="shared" si="431"/>
        <v>53.697800830997402</v>
      </c>
      <c r="AC2662" t="str">
        <f t="shared" si="426"/>
        <v>8426_Clergé, religieux_1+2</v>
      </c>
      <c r="AD2662" t="str">
        <f>INDEX(PDC!$I$1:$L$33,MATCH('RP2016'!AF2662,PDC!I:I,0),MATCH(PDC!$K$1,PDC!$I$1:$L$1,0))</f>
        <v>Clergé, religieux</v>
      </c>
      <c r="AE2662" s="77" t="s">
        <v>238</v>
      </c>
      <c r="AF2662" t="s">
        <v>292</v>
      </c>
      <c r="AG2662" t="s">
        <v>171</v>
      </c>
      <c r="AH2662" s="58">
        <v>76.803380723373095</v>
      </c>
      <c r="AI2662">
        <f t="shared" si="427"/>
        <v>76.803380723373095</v>
      </c>
      <c r="BE2662" t="str">
        <f t="shared" si="428"/>
        <v>8419_C5_TP1_SEXE2</v>
      </c>
      <c r="BF2662">
        <v>2</v>
      </c>
      <c r="BG2662" t="s">
        <v>199</v>
      </c>
      <c r="BH2662" t="s">
        <v>317</v>
      </c>
      <c r="BI2662" t="s">
        <v>155</v>
      </c>
      <c r="BJ2662" s="61">
        <v>674.21475995317599</v>
      </c>
      <c r="BK2662" s="61">
        <f t="shared" si="429"/>
        <v>674.21475995317599</v>
      </c>
    </row>
    <row r="2663" spans="1:63" x14ac:dyDescent="0.35">
      <c r="A2663" t="str">
        <f t="shared" si="425"/>
        <v>8435_Industrie pharmaceutique_1</v>
      </c>
      <c r="B2663" t="str">
        <f>INDEX(PDC!$F$1:$G$40,MATCH('RP2016'!C2663,PDC!F:F,0),MATCH(PDC!$G$1,PDC!$F$1:$G$1,0))</f>
        <v>Industrie pharmaceutique</v>
      </c>
      <c r="C2663" t="s">
        <v>206</v>
      </c>
      <c r="D2663" t="s">
        <v>193</v>
      </c>
      <c r="E2663" t="s">
        <v>199</v>
      </c>
      <c r="F2663" s="58">
        <v>21.9193579769656</v>
      </c>
      <c r="G2663">
        <f t="shared" si="431"/>
        <v>21.9193579769656</v>
      </c>
      <c r="AC2663" t="str">
        <f t="shared" si="426"/>
        <v>8426_Professions intermédiaires administratives de la Fonction Publique_1+2</v>
      </c>
      <c r="AD2663" t="str">
        <f>INDEX(PDC!$I$1:$L$33,MATCH('RP2016'!AF2663,PDC!I:I,0),MATCH(PDC!$K$1,PDC!$I$1:$L$1,0))</f>
        <v>Professions intermédiaires administratives de la Fonction Publique</v>
      </c>
      <c r="AE2663" s="77" t="s">
        <v>238</v>
      </c>
      <c r="AF2663" t="s">
        <v>278</v>
      </c>
      <c r="AG2663" t="s">
        <v>171</v>
      </c>
      <c r="AH2663" s="58">
        <v>209.794303265911</v>
      </c>
      <c r="AI2663">
        <f t="shared" si="427"/>
        <v>209.794303265911</v>
      </c>
      <c r="BE2663" t="str">
        <f t="shared" si="428"/>
        <v>8419_C5_TP2_SEXE2</v>
      </c>
      <c r="BF2663">
        <v>2</v>
      </c>
      <c r="BG2663" t="s">
        <v>200</v>
      </c>
      <c r="BH2663" t="s">
        <v>317</v>
      </c>
      <c r="BI2663" t="s">
        <v>155</v>
      </c>
      <c r="BJ2663" s="61">
        <v>116.66077409669199</v>
      </c>
      <c r="BK2663" s="61">
        <f t="shared" si="429"/>
        <v>116.66077409669199</v>
      </c>
    </row>
    <row r="2664" spans="1:63" x14ac:dyDescent="0.35">
      <c r="A2664" t="str">
        <f t="shared" si="425"/>
        <v>8435_Industrie pharmaceutique_2</v>
      </c>
      <c r="B2664" t="str">
        <f>INDEX(PDC!$F$1:$G$40,MATCH('RP2016'!C2664,PDC!F:F,0),MATCH(PDC!$G$1,PDC!$F$1:$G$1,0))</f>
        <v>Industrie pharmaceutique</v>
      </c>
      <c r="C2664" t="s">
        <v>206</v>
      </c>
      <c r="D2664" t="s">
        <v>193</v>
      </c>
      <c r="E2664" t="s">
        <v>200</v>
      </c>
      <c r="F2664" s="58">
        <v>52.652199290839597</v>
      </c>
      <c r="G2664">
        <f t="shared" si="431"/>
        <v>52.652199290839597</v>
      </c>
      <c r="AC2664" t="str">
        <f t="shared" si="426"/>
        <v>8426_Professions intermédiaires administratives et commerciales des entreprises_1+2</v>
      </c>
      <c r="AD2664" t="str">
        <f>INDEX(PDC!$I$1:$L$33,MATCH('RP2016'!AF2664,PDC!I:I,0),MATCH(PDC!$K$1,PDC!$I$1:$L$1,0))</f>
        <v>Professions intermédiaires administratives et commerciales des entreprises</v>
      </c>
      <c r="AE2664" s="77" t="s">
        <v>238</v>
      </c>
      <c r="AF2664" t="s">
        <v>279</v>
      </c>
      <c r="AG2664" t="s">
        <v>171</v>
      </c>
      <c r="AH2664" s="58">
        <v>3359.25728289879</v>
      </c>
      <c r="AI2664">
        <f t="shared" si="427"/>
        <v>3359.25728289879</v>
      </c>
      <c r="BE2664" t="str">
        <f t="shared" si="428"/>
        <v>8419_DE_TP1_SEXE2</v>
      </c>
      <c r="BF2664">
        <v>2</v>
      </c>
      <c r="BG2664" t="s">
        <v>199</v>
      </c>
      <c r="BH2664" t="s">
        <v>318</v>
      </c>
      <c r="BI2664" t="s">
        <v>155</v>
      </c>
      <c r="BJ2664" s="61">
        <v>74.237453122210198</v>
      </c>
      <c r="BK2664" s="61">
        <f t="shared" si="429"/>
        <v>74.237453122210198</v>
      </c>
    </row>
    <row r="2665" spans="1:63" x14ac:dyDescent="0.35">
      <c r="A2665" t="str">
        <f t="shared" si="425"/>
        <v>8435_Fabrication de produits en caoutchouc et en plastique ainsi que d'autres produits minéraux non métalliques_1</v>
      </c>
      <c r="B2665" t="str">
        <f>INDEX(PDC!$F$1:$G$40,MATCH('RP2016'!C2665,PDC!F:F,0),MATCH(PDC!$G$1,PDC!$F$1:$G$1,0))</f>
        <v>Fabrication de produits en caoutchouc et en plastique ainsi que d'autres produits minéraux non métalliques</v>
      </c>
      <c r="C2665" t="s">
        <v>207</v>
      </c>
      <c r="D2665" t="s">
        <v>193</v>
      </c>
      <c r="E2665" t="s">
        <v>199</v>
      </c>
      <c r="F2665" s="58">
        <v>958.45922527057303</v>
      </c>
      <c r="G2665">
        <f t="shared" si="431"/>
        <v>958.45922527057303</v>
      </c>
      <c r="AC2665" t="str">
        <f t="shared" si="426"/>
        <v>8426_Techniciens_1+2</v>
      </c>
      <c r="AD2665" t="str">
        <f>INDEX(PDC!$I$1:$L$33,MATCH('RP2016'!AF2665,PDC!I:I,0),MATCH(PDC!$K$1,PDC!$I$1:$L$1,0))</f>
        <v>Techniciens</v>
      </c>
      <c r="AE2665" s="77" t="s">
        <v>238</v>
      </c>
      <c r="AF2665" t="s">
        <v>280</v>
      </c>
      <c r="AG2665" t="s">
        <v>171</v>
      </c>
      <c r="AH2665" s="58">
        <v>1929.06045483192</v>
      </c>
      <c r="AI2665">
        <f t="shared" si="427"/>
        <v>1929.06045483192</v>
      </c>
      <c r="BE2665" t="str">
        <f t="shared" si="428"/>
        <v>8419_DE_TP2_SEXE2</v>
      </c>
      <c r="BF2665">
        <v>2</v>
      </c>
      <c r="BG2665" t="s">
        <v>200</v>
      </c>
      <c r="BH2665" t="s">
        <v>318</v>
      </c>
      <c r="BI2665" t="s">
        <v>155</v>
      </c>
      <c r="BJ2665" s="61">
        <v>9.6302689483843107</v>
      </c>
      <c r="BK2665" s="61">
        <f t="shared" si="429"/>
        <v>9.6302689483843107</v>
      </c>
    </row>
    <row r="2666" spans="1:63" x14ac:dyDescent="0.35">
      <c r="A2666" t="str">
        <f t="shared" si="425"/>
        <v>8435_Fabrication de produits en caoutchouc et en plastique ainsi que d'autres produits minéraux non métalliques_2</v>
      </c>
      <c r="B2666" t="str">
        <f>INDEX(PDC!$F$1:$G$40,MATCH('RP2016'!C2666,PDC!F:F,0),MATCH(PDC!$G$1,PDC!$F$1:$G$1,0))</f>
        <v>Fabrication de produits en caoutchouc et en plastique ainsi que d'autres produits minéraux non métalliques</v>
      </c>
      <c r="C2666" t="s">
        <v>207</v>
      </c>
      <c r="D2666" t="s">
        <v>193</v>
      </c>
      <c r="E2666" t="s">
        <v>200</v>
      </c>
      <c r="F2666" s="58">
        <v>356.56830977103698</v>
      </c>
      <c r="G2666">
        <f t="shared" si="431"/>
        <v>356.56830977103698</v>
      </c>
      <c r="AC2666" t="str">
        <f t="shared" si="426"/>
        <v>8426_Contremaîtres, agents de maîtrise_1+2</v>
      </c>
      <c r="AD2666" t="str">
        <f>INDEX(PDC!$I$1:$L$33,MATCH('RP2016'!AF2666,PDC!I:I,0),MATCH(PDC!$K$1,PDC!$I$1:$L$1,0))</f>
        <v>Contremaîtres, agents de maîtrise</v>
      </c>
      <c r="AE2666" s="77" t="s">
        <v>238</v>
      </c>
      <c r="AF2666" t="s">
        <v>281</v>
      </c>
      <c r="AG2666" t="s">
        <v>171</v>
      </c>
      <c r="AH2666" s="58">
        <v>732.06130368485901</v>
      </c>
      <c r="AI2666">
        <f t="shared" si="427"/>
        <v>732.06130368485901</v>
      </c>
      <c r="BE2666" t="str">
        <f t="shared" si="428"/>
        <v>8419_FZ_TP1_SEXE2</v>
      </c>
      <c r="BF2666">
        <v>2</v>
      </c>
      <c r="BG2666" t="s">
        <v>199</v>
      </c>
      <c r="BH2666" t="s">
        <v>216</v>
      </c>
      <c r="BI2666" t="s">
        <v>155</v>
      </c>
      <c r="BJ2666" s="61">
        <v>196.47960601106001</v>
      </c>
      <c r="BK2666" s="61">
        <f t="shared" si="429"/>
        <v>196.47960601106001</v>
      </c>
    </row>
    <row r="2667" spans="1:63" x14ac:dyDescent="0.35">
      <c r="A2667" t="str">
        <f t="shared" si="425"/>
        <v>8435_Métallurgie et fabrication de produits métalliques à l'exception des machines et des équipements_1</v>
      </c>
      <c r="B2667" t="str">
        <f>INDEX(PDC!$F$1:$G$40,MATCH('RP2016'!C2667,PDC!F:F,0),MATCH(PDC!$G$1,PDC!$F$1:$G$1,0))</f>
        <v>Métallurgie et fabrication de produits métalliques à l'exception des machines et des équipements</v>
      </c>
      <c r="C2667" t="s">
        <v>208</v>
      </c>
      <c r="D2667" t="s">
        <v>193</v>
      </c>
      <c r="E2667" t="s">
        <v>199</v>
      </c>
      <c r="F2667" s="58">
        <v>1802.0542857095099</v>
      </c>
      <c r="G2667">
        <f t="shared" si="431"/>
        <v>1802.0542857095099</v>
      </c>
      <c r="AC2667" t="str">
        <f t="shared" si="426"/>
        <v>8426_Employés civils et agents de service de la Fonction Publique_1+2</v>
      </c>
      <c r="AD2667" t="str">
        <f>INDEX(PDC!$I$1:$L$33,MATCH('RP2016'!AF2667,PDC!I:I,0),MATCH(PDC!$K$1,PDC!$I$1:$L$1,0))</f>
        <v>Employés civils et agents de service de la Fonction Publique</v>
      </c>
      <c r="AE2667" s="77" t="s">
        <v>238</v>
      </c>
      <c r="AF2667" t="s">
        <v>282</v>
      </c>
      <c r="AG2667" t="s">
        <v>171</v>
      </c>
      <c r="AH2667" s="58">
        <v>2667.1157620808299</v>
      </c>
      <c r="AI2667">
        <f t="shared" si="427"/>
        <v>2667.1157620808299</v>
      </c>
      <c r="BE2667" t="str">
        <f t="shared" si="428"/>
        <v>8419_FZ_TP2_SEXE2</v>
      </c>
      <c r="BF2667">
        <v>2</v>
      </c>
      <c r="BG2667" t="s">
        <v>200</v>
      </c>
      <c r="BH2667" t="s">
        <v>216</v>
      </c>
      <c r="BI2667" t="s">
        <v>155</v>
      </c>
      <c r="BJ2667" s="61">
        <v>90.720367427485698</v>
      </c>
      <c r="BK2667" s="61">
        <f t="shared" si="429"/>
        <v>90.720367427485698</v>
      </c>
    </row>
    <row r="2668" spans="1:63" x14ac:dyDescent="0.35">
      <c r="A2668" t="str">
        <f t="shared" si="425"/>
        <v>8435_Métallurgie et fabrication de produits métalliques à l'exception des machines et des équipements_2</v>
      </c>
      <c r="B2668" t="str">
        <f>INDEX(PDC!$F$1:$G$40,MATCH('RP2016'!C2668,PDC!F:F,0),MATCH(PDC!$G$1,PDC!$F$1:$G$1,0))</f>
        <v>Métallurgie et fabrication de produits métalliques à l'exception des machines et des équipements</v>
      </c>
      <c r="C2668" t="s">
        <v>208</v>
      </c>
      <c r="D2668" t="s">
        <v>193</v>
      </c>
      <c r="E2668" t="s">
        <v>200</v>
      </c>
      <c r="F2668" s="58">
        <v>333.06254344916999</v>
      </c>
      <c r="G2668">
        <f t="shared" si="431"/>
        <v>333.06254344916999</v>
      </c>
      <c r="AC2668" t="str">
        <f t="shared" si="426"/>
        <v>8426_Policiers et militaires_1+2</v>
      </c>
      <c r="AD2668" t="str">
        <f>INDEX(PDC!$I$1:$L$33,MATCH('RP2016'!AF2668,PDC!I:I,0),MATCH(PDC!$K$1,PDC!$I$1:$L$1,0))</f>
        <v>Policiers et militaires</v>
      </c>
      <c r="AE2668" s="77" t="s">
        <v>238</v>
      </c>
      <c r="AF2668" t="s">
        <v>283</v>
      </c>
      <c r="AG2668" t="s">
        <v>171</v>
      </c>
      <c r="AH2668" s="58">
        <v>328.56793974955502</v>
      </c>
      <c r="AI2668">
        <f t="shared" si="427"/>
        <v>328.56793974955502</v>
      </c>
      <c r="BE2668" t="str">
        <f t="shared" si="428"/>
        <v>8419_GZ_TP1_SEXE2</v>
      </c>
      <c r="BF2668">
        <v>2</v>
      </c>
      <c r="BG2668" t="s">
        <v>199</v>
      </c>
      <c r="BH2668" t="s">
        <v>217</v>
      </c>
      <c r="BI2668" t="s">
        <v>155</v>
      </c>
      <c r="BJ2668" s="61">
        <v>1390.52353253924</v>
      </c>
      <c r="BK2668" s="61">
        <f t="shared" si="429"/>
        <v>1390.52353253924</v>
      </c>
    </row>
    <row r="2669" spans="1:63" x14ac:dyDescent="0.35">
      <c r="A2669" t="str">
        <f t="shared" si="425"/>
        <v>8435_Fabrication de produits informatiques, électroniques et optiques_1</v>
      </c>
      <c r="B2669" t="str">
        <f>INDEX(PDC!$F$1:$G$40,MATCH('RP2016'!C2669,PDC!F:F,0),MATCH(PDC!$G$1,PDC!$F$1:$G$1,0))</f>
        <v>Fabrication de produits informatiques, électroniques et optiques</v>
      </c>
      <c r="C2669" t="s">
        <v>209</v>
      </c>
      <c r="D2669" t="s">
        <v>193</v>
      </c>
      <c r="E2669" t="s">
        <v>199</v>
      </c>
      <c r="F2669" s="58">
        <v>714.477562643704</v>
      </c>
      <c r="G2669">
        <f t="shared" si="431"/>
        <v>714.477562643704</v>
      </c>
      <c r="AC2669" t="str">
        <f t="shared" si="426"/>
        <v>8426_Employés administratifs d'entreprise_1+2</v>
      </c>
      <c r="AD2669" t="str">
        <f>INDEX(PDC!$I$1:$L$33,MATCH('RP2016'!AF2669,PDC!I:I,0),MATCH(PDC!$K$1,PDC!$I$1:$L$1,0))</f>
        <v>Employés administratifs d'entreprise</v>
      </c>
      <c r="AE2669" s="77" t="s">
        <v>238</v>
      </c>
      <c r="AF2669" t="s">
        <v>284</v>
      </c>
      <c r="AG2669" t="s">
        <v>171</v>
      </c>
      <c r="AH2669" s="58">
        <v>2983.95160121462</v>
      </c>
      <c r="AI2669">
        <f t="shared" si="427"/>
        <v>2983.95160121462</v>
      </c>
      <c r="BE2669" t="str">
        <f t="shared" si="428"/>
        <v>8419_GZ_TP2_SEXE2</v>
      </c>
      <c r="BF2669">
        <v>2</v>
      </c>
      <c r="BG2669" t="s">
        <v>200</v>
      </c>
      <c r="BH2669" t="s">
        <v>217</v>
      </c>
      <c r="BI2669" t="s">
        <v>155</v>
      </c>
      <c r="BJ2669" s="61">
        <v>655.22738053513604</v>
      </c>
      <c r="BK2669" s="61">
        <f t="shared" si="429"/>
        <v>655.22738053513604</v>
      </c>
    </row>
    <row r="2670" spans="1:63" x14ac:dyDescent="0.35">
      <c r="A2670" t="str">
        <f t="shared" si="425"/>
        <v>8435_Fabrication de produits informatiques, électroniques et optiques_2</v>
      </c>
      <c r="B2670" t="str">
        <f>INDEX(PDC!$F$1:$G$40,MATCH('RP2016'!C2670,PDC!F:F,0),MATCH(PDC!$G$1,PDC!$F$1:$G$1,0))</f>
        <v>Fabrication de produits informatiques, électroniques et optiques</v>
      </c>
      <c r="C2670" t="s">
        <v>209</v>
      </c>
      <c r="D2670" t="s">
        <v>193</v>
      </c>
      <c r="E2670" t="s">
        <v>200</v>
      </c>
      <c r="F2670" s="58">
        <v>374.52559408577901</v>
      </c>
      <c r="G2670">
        <f t="shared" si="431"/>
        <v>374.52559408577901</v>
      </c>
      <c r="AC2670" t="str">
        <f t="shared" si="426"/>
        <v>8426_Employés de commerce_1+2</v>
      </c>
      <c r="AD2670" t="str">
        <f>INDEX(PDC!$I$1:$L$33,MATCH('RP2016'!AF2670,PDC!I:I,0),MATCH(PDC!$K$1,PDC!$I$1:$L$1,0))</f>
        <v>Employés de commerce</v>
      </c>
      <c r="AE2670" s="77" t="s">
        <v>238</v>
      </c>
      <c r="AF2670" t="s">
        <v>285</v>
      </c>
      <c r="AG2670" t="s">
        <v>171</v>
      </c>
      <c r="AH2670" s="58">
        <v>2729.0181277188199</v>
      </c>
      <c r="AI2670">
        <f t="shared" si="427"/>
        <v>2729.0181277188199</v>
      </c>
      <c r="BE2670" t="str">
        <f t="shared" si="428"/>
        <v>8419_HZ_TP1_SEXE2</v>
      </c>
      <c r="BF2670">
        <v>2</v>
      </c>
      <c r="BG2670" t="s">
        <v>199</v>
      </c>
      <c r="BH2670" t="s">
        <v>218</v>
      </c>
      <c r="BI2670" t="s">
        <v>155</v>
      </c>
      <c r="BJ2670" s="61">
        <v>196.90044105329901</v>
      </c>
      <c r="BK2670" s="61">
        <f t="shared" si="429"/>
        <v>196.90044105329901</v>
      </c>
    </row>
    <row r="2671" spans="1:63" x14ac:dyDescent="0.35">
      <c r="A2671" t="str">
        <f t="shared" si="425"/>
        <v>8435_Fabrication d'équipements électriques_1</v>
      </c>
      <c r="B2671" t="str">
        <f>INDEX(PDC!$F$1:$G$40,MATCH('RP2016'!C2671,PDC!F:F,0),MATCH(PDC!$G$1,PDC!$F$1:$G$1,0))</f>
        <v>Fabrication d'équipements électriques</v>
      </c>
      <c r="C2671" t="s">
        <v>210</v>
      </c>
      <c r="D2671" t="s">
        <v>193</v>
      </c>
      <c r="E2671" t="s">
        <v>199</v>
      </c>
      <c r="F2671" s="58">
        <v>605.72555296820099</v>
      </c>
      <c r="G2671">
        <f t="shared" si="431"/>
        <v>605.72555296820099</v>
      </c>
      <c r="AC2671" t="str">
        <f t="shared" si="426"/>
        <v>8426_Personnels des services directs aux particuliers_1+2</v>
      </c>
      <c r="AD2671" t="str">
        <f>INDEX(PDC!$I$1:$L$33,MATCH('RP2016'!AF2671,PDC!I:I,0),MATCH(PDC!$K$1,PDC!$I$1:$L$1,0))</f>
        <v>Personnels des services directs aux particuliers</v>
      </c>
      <c r="AE2671" s="77" t="s">
        <v>238</v>
      </c>
      <c r="AF2671" t="s">
        <v>286</v>
      </c>
      <c r="AG2671" t="s">
        <v>171</v>
      </c>
      <c r="AH2671" s="58">
        <v>3444.1801409825998</v>
      </c>
      <c r="AI2671">
        <f t="shared" si="427"/>
        <v>3444.1801409825998</v>
      </c>
      <c r="BE2671" t="str">
        <f t="shared" si="428"/>
        <v>8419_HZ_TP2_SEXE2</v>
      </c>
      <c r="BF2671">
        <v>2</v>
      </c>
      <c r="BG2671" t="s">
        <v>200</v>
      </c>
      <c r="BH2671" t="s">
        <v>218</v>
      </c>
      <c r="BI2671" t="s">
        <v>155</v>
      </c>
      <c r="BJ2671" s="61">
        <v>122.08700517413</v>
      </c>
      <c r="BK2671" s="61">
        <f t="shared" si="429"/>
        <v>122.08700517413</v>
      </c>
    </row>
    <row r="2672" spans="1:63" x14ac:dyDescent="0.35">
      <c r="A2672" t="str">
        <f t="shared" si="425"/>
        <v>8435_Fabrication d'équipements électriques_2</v>
      </c>
      <c r="B2672" t="str">
        <f>INDEX(PDC!$F$1:$G$40,MATCH('RP2016'!C2672,PDC!F:F,0),MATCH(PDC!$G$1,PDC!$F$1:$G$1,0))</f>
        <v>Fabrication d'équipements électriques</v>
      </c>
      <c r="C2672" t="s">
        <v>210</v>
      </c>
      <c r="D2672" t="s">
        <v>193</v>
      </c>
      <c r="E2672" t="s">
        <v>200</v>
      </c>
      <c r="F2672" s="58">
        <v>197.94940469189399</v>
      </c>
      <c r="G2672">
        <f t="shared" si="431"/>
        <v>197.94940469189399</v>
      </c>
      <c r="AC2672" t="str">
        <f t="shared" si="426"/>
        <v>8426_Ouvriers qualifiés de type industriel_1+2</v>
      </c>
      <c r="AD2672" t="str">
        <f>INDEX(PDC!$I$1:$L$33,MATCH('RP2016'!AF2672,PDC!I:I,0),MATCH(PDC!$K$1,PDC!$I$1:$L$1,0))</f>
        <v>Ouvriers qualifiés de type industriel</v>
      </c>
      <c r="AE2672" s="77" t="s">
        <v>238</v>
      </c>
      <c r="AF2672" t="s">
        <v>287</v>
      </c>
      <c r="AG2672" t="s">
        <v>171</v>
      </c>
      <c r="AH2672" s="58">
        <v>2681.2270563246202</v>
      </c>
      <c r="AI2672">
        <f t="shared" si="427"/>
        <v>2681.2270563246202</v>
      </c>
      <c r="BE2672" t="str">
        <f t="shared" si="428"/>
        <v>8419_IZ_TP1_SEXE2</v>
      </c>
      <c r="BF2672">
        <v>2</v>
      </c>
      <c r="BG2672" t="s">
        <v>199</v>
      </c>
      <c r="BH2672" t="s">
        <v>219</v>
      </c>
      <c r="BI2672" t="s">
        <v>155</v>
      </c>
      <c r="BJ2672" s="61">
        <v>355.06411290884398</v>
      </c>
      <c r="BK2672" s="61">
        <f t="shared" si="429"/>
        <v>355.06411290884398</v>
      </c>
    </row>
    <row r="2673" spans="1:63" x14ac:dyDescent="0.35">
      <c r="A2673" t="str">
        <f t="shared" si="425"/>
        <v>8435_Fabrication de machines et équipements n.c.a._1</v>
      </c>
      <c r="B2673" t="str">
        <f>INDEX(PDC!$F$1:$G$40,MATCH('RP2016'!C2673,PDC!F:F,0),MATCH(PDC!$G$1,PDC!$F$1:$G$1,0))</f>
        <v>Fabrication de machines et équipements n.c.a.</v>
      </c>
      <c r="C2673" t="s">
        <v>211</v>
      </c>
      <c r="D2673" t="s">
        <v>193</v>
      </c>
      <c r="E2673" t="s">
        <v>199</v>
      </c>
      <c r="F2673" s="58">
        <v>771.64926257660397</v>
      </c>
      <c r="G2673">
        <f t="shared" si="431"/>
        <v>771.64926257660397</v>
      </c>
      <c r="AC2673" t="str">
        <f t="shared" si="426"/>
        <v>8426_Ouvriers qualifiés de type artisanal_1+2</v>
      </c>
      <c r="AD2673" t="str">
        <f>INDEX(PDC!$I$1:$L$33,MATCH('RP2016'!AF2673,PDC!I:I,0),MATCH(PDC!$K$1,PDC!$I$1:$L$1,0))</f>
        <v>Ouvriers qualifiés de type artisanal</v>
      </c>
      <c r="AE2673" s="77" t="s">
        <v>238</v>
      </c>
      <c r="AF2673" t="s">
        <v>107</v>
      </c>
      <c r="AG2673" t="s">
        <v>171</v>
      </c>
      <c r="AH2673" s="58">
        <v>2477.06541250704</v>
      </c>
      <c r="AI2673">
        <f t="shared" si="427"/>
        <v>2477.06541250704</v>
      </c>
      <c r="BE2673" t="str">
        <f t="shared" si="428"/>
        <v>8419_IZ_TP2_SEXE2</v>
      </c>
      <c r="BF2673">
        <v>2</v>
      </c>
      <c r="BG2673" t="s">
        <v>200</v>
      </c>
      <c r="BH2673" t="s">
        <v>219</v>
      </c>
      <c r="BI2673" t="s">
        <v>155</v>
      </c>
      <c r="BJ2673" s="61">
        <v>298.97845728291702</v>
      </c>
      <c r="BK2673" s="61">
        <f t="shared" si="429"/>
        <v>298.97845728291702</v>
      </c>
    </row>
    <row r="2674" spans="1:63" x14ac:dyDescent="0.35">
      <c r="A2674" t="str">
        <f t="shared" si="425"/>
        <v>8435_Fabrication de machines et équipements n.c.a._2</v>
      </c>
      <c r="B2674" t="str">
        <f>INDEX(PDC!$F$1:$G$40,MATCH('RP2016'!C2674,PDC!F:F,0),MATCH(PDC!$G$1,PDC!$F$1:$G$1,0))</f>
        <v>Fabrication de machines et équipements n.c.a.</v>
      </c>
      <c r="C2674" t="s">
        <v>211</v>
      </c>
      <c r="D2674" t="s">
        <v>193</v>
      </c>
      <c r="E2674" t="s">
        <v>200</v>
      </c>
      <c r="F2674" s="58">
        <v>137.403548986598</v>
      </c>
      <c r="G2674">
        <f t="shared" si="431"/>
        <v>137.403548986598</v>
      </c>
      <c r="AC2674" t="str">
        <f t="shared" si="426"/>
        <v>8426_Chauffeurs_1+2</v>
      </c>
      <c r="AD2674" t="str">
        <f>INDEX(PDC!$I$1:$L$33,MATCH('RP2016'!AF2674,PDC!I:I,0),MATCH(PDC!$K$1,PDC!$I$1:$L$1,0))</f>
        <v>Chauffeurs</v>
      </c>
      <c r="AE2674" s="77" t="s">
        <v>238</v>
      </c>
      <c r="AF2674" t="s">
        <v>288</v>
      </c>
      <c r="AG2674" t="s">
        <v>171</v>
      </c>
      <c r="AH2674" s="58">
        <v>1334.83480732727</v>
      </c>
      <c r="AI2674">
        <f t="shared" si="427"/>
        <v>1334.83480732727</v>
      </c>
      <c r="BE2674" t="str">
        <f t="shared" si="428"/>
        <v>8419_JZ_TP1_SEXE2</v>
      </c>
      <c r="BF2674">
        <v>2</v>
      </c>
      <c r="BG2674" t="s">
        <v>199</v>
      </c>
      <c r="BH2674" t="s">
        <v>319</v>
      </c>
      <c r="BI2674" t="s">
        <v>155</v>
      </c>
      <c r="BJ2674" s="61">
        <v>86.574231578632194</v>
      </c>
      <c r="BK2674" s="61">
        <f t="shared" si="429"/>
        <v>86.574231578632194</v>
      </c>
    </row>
    <row r="2675" spans="1:63" x14ac:dyDescent="0.35">
      <c r="A2675" t="str">
        <f t="shared" si="425"/>
        <v>8435_Fabrication de matériels de transport_1</v>
      </c>
      <c r="B2675" t="str">
        <f>INDEX(PDC!$F$1:$G$40,MATCH('RP2016'!C2675,PDC!F:F,0),MATCH(PDC!$G$1,PDC!$F$1:$G$1,0))</f>
        <v>Fabrication de matériels de transport</v>
      </c>
      <c r="C2675" t="s">
        <v>212</v>
      </c>
      <c r="D2675" t="s">
        <v>193</v>
      </c>
      <c r="E2675" t="s">
        <v>199</v>
      </c>
      <c r="F2675" s="58">
        <v>143.62764483474101</v>
      </c>
      <c r="G2675">
        <f t="shared" si="431"/>
        <v>143.62764483474101</v>
      </c>
      <c r="AC2675" t="str">
        <f t="shared" si="426"/>
        <v>8426_Ouvriers qualifiés de la manutention, du magasinage et du transport_1+2</v>
      </c>
      <c r="AD2675" t="str">
        <f>INDEX(PDC!$I$1:$L$33,MATCH('RP2016'!AF2675,PDC!I:I,0),MATCH(PDC!$K$1,PDC!$I$1:$L$1,0))</f>
        <v>Ouvriers qualifiés de la manutention, du magasinage et du transport</v>
      </c>
      <c r="AE2675" s="77" t="s">
        <v>238</v>
      </c>
      <c r="AF2675" t="s">
        <v>289</v>
      </c>
      <c r="AG2675" t="s">
        <v>171</v>
      </c>
      <c r="AH2675" s="58">
        <v>700.79774836264198</v>
      </c>
      <c r="AI2675">
        <f t="shared" si="427"/>
        <v>700.79774836264198</v>
      </c>
      <c r="BE2675" t="str">
        <f t="shared" si="428"/>
        <v>8419_JZ_TP2_SEXE2</v>
      </c>
      <c r="BF2675">
        <v>2</v>
      </c>
      <c r="BG2675" t="s">
        <v>200</v>
      </c>
      <c r="BH2675" t="s">
        <v>319</v>
      </c>
      <c r="BI2675" t="s">
        <v>155</v>
      </c>
      <c r="BJ2675" s="61">
        <v>33.020609874151901</v>
      </c>
      <c r="BK2675" s="61">
        <f t="shared" si="429"/>
        <v>33.020609874151901</v>
      </c>
    </row>
    <row r="2676" spans="1:63" x14ac:dyDescent="0.35">
      <c r="A2676" t="str">
        <f t="shared" si="425"/>
        <v>8435_Fabrication de matériels de transport_2</v>
      </c>
      <c r="B2676" t="str">
        <f>INDEX(PDC!$F$1:$G$40,MATCH('RP2016'!C2676,PDC!F:F,0),MATCH(PDC!$G$1,PDC!$F$1:$G$1,0))</f>
        <v>Fabrication de matériels de transport</v>
      </c>
      <c r="C2676" t="s">
        <v>212</v>
      </c>
      <c r="D2676" t="s">
        <v>193</v>
      </c>
      <c r="E2676" t="s">
        <v>200</v>
      </c>
      <c r="F2676" s="58">
        <v>56.7432955062391</v>
      </c>
      <c r="G2676">
        <f t="shared" si="431"/>
        <v>56.7432955062391</v>
      </c>
      <c r="AC2676" t="str">
        <f t="shared" si="426"/>
        <v>8426_Ouvriers non qualifiés de type industriel_1+2</v>
      </c>
      <c r="AD2676" t="str">
        <f>INDEX(PDC!$I$1:$L$33,MATCH('RP2016'!AF2676,PDC!I:I,0),MATCH(PDC!$K$1,PDC!$I$1:$L$1,0))</f>
        <v>Ouvriers non qualifiés de type industriel</v>
      </c>
      <c r="AE2676" s="77" t="s">
        <v>238</v>
      </c>
      <c r="AF2676" t="s">
        <v>290</v>
      </c>
      <c r="AG2676" t="s">
        <v>171</v>
      </c>
      <c r="AH2676" s="58">
        <v>3333.7013739966901</v>
      </c>
      <c r="AI2676">
        <f t="shared" si="427"/>
        <v>3333.7013739966901</v>
      </c>
      <c r="BE2676" t="str">
        <f t="shared" si="428"/>
        <v>8419_KZ_TP1_SEXE2</v>
      </c>
      <c r="BF2676">
        <v>2</v>
      </c>
      <c r="BG2676" t="s">
        <v>199</v>
      </c>
      <c r="BH2676" t="s">
        <v>223</v>
      </c>
      <c r="BI2676" t="s">
        <v>155</v>
      </c>
      <c r="BJ2676" s="61">
        <v>379.66323419362902</v>
      </c>
      <c r="BK2676" s="61">
        <f t="shared" si="429"/>
        <v>379.66323419362902</v>
      </c>
    </row>
    <row r="2677" spans="1:63" x14ac:dyDescent="0.35">
      <c r="A2677" t="str">
        <f t="shared" si="425"/>
        <v>8435_Autres industries manufacturières ; réparation et installation de machines et d'équipements_1</v>
      </c>
      <c r="B2677" t="str">
        <f>INDEX(PDC!$F$1:$G$40,MATCH('RP2016'!C2677,PDC!F:F,0),MATCH(PDC!$G$1,PDC!$F$1:$G$1,0))</f>
        <v>Autres industries manufacturières ; réparation et installation de machines et d'équipements</v>
      </c>
      <c r="C2677" t="s">
        <v>213</v>
      </c>
      <c r="D2677" t="s">
        <v>193</v>
      </c>
      <c r="E2677" t="s">
        <v>199</v>
      </c>
      <c r="F2677" s="58">
        <v>651.54101209608996</v>
      </c>
      <c r="G2677">
        <f t="shared" si="431"/>
        <v>651.54101209608996</v>
      </c>
      <c r="AC2677" t="str">
        <f t="shared" si="426"/>
        <v>8426_Ouvriers non qualifiés de type artisanal_1+2</v>
      </c>
      <c r="AD2677" t="str">
        <f>INDEX(PDC!$I$1:$L$33,MATCH('RP2016'!AF2677,PDC!I:I,0),MATCH(PDC!$K$1,PDC!$I$1:$L$1,0))</f>
        <v>Ouvriers non qualifiés de type artisanal</v>
      </c>
      <c r="AE2677" s="77" t="s">
        <v>238</v>
      </c>
      <c r="AF2677" t="s">
        <v>291</v>
      </c>
      <c r="AG2677" t="s">
        <v>171</v>
      </c>
      <c r="AH2677" s="58">
        <v>1899.8185934845301</v>
      </c>
      <c r="AI2677">
        <f t="shared" si="427"/>
        <v>1899.8185934845301</v>
      </c>
      <c r="BE2677" t="str">
        <f t="shared" si="428"/>
        <v>8419_KZ_TP2_SEXE2</v>
      </c>
      <c r="BF2677">
        <v>2</v>
      </c>
      <c r="BG2677" t="s">
        <v>200</v>
      </c>
      <c r="BH2677" t="s">
        <v>223</v>
      </c>
      <c r="BI2677" t="s">
        <v>155</v>
      </c>
      <c r="BJ2677" s="61">
        <v>126.483378826841</v>
      </c>
      <c r="BK2677" s="61">
        <f t="shared" si="429"/>
        <v>126.483378826841</v>
      </c>
    </row>
    <row r="2678" spans="1:63" x14ac:dyDescent="0.35">
      <c r="A2678" t="str">
        <f t="shared" si="425"/>
        <v>8435_Autres industries manufacturières ; réparation et installation de machines et d'équipements_2</v>
      </c>
      <c r="B2678" t="str">
        <f>INDEX(PDC!$F$1:$G$40,MATCH('RP2016'!C2678,PDC!F:F,0),MATCH(PDC!$G$1,PDC!$F$1:$G$1,0))</f>
        <v>Autres industries manufacturières ; réparation et installation de machines et d'équipements</v>
      </c>
      <c r="C2678" t="s">
        <v>213</v>
      </c>
      <c r="D2678" t="s">
        <v>193</v>
      </c>
      <c r="E2678" t="s">
        <v>200</v>
      </c>
      <c r="F2678" s="58">
        <v>404.27622801392999</v>
      </c>
      <c r="G2678">
        <f t="shared" si="431"/>
        <v>404.27622801392999</v>
      </c>
      <c r="AC2678" t="str">
        <f t="shared" si="426"/>
        <v>8426_Ouvriers agricoles_1+2</v>
      </c>
      <c r="AD2678" t="str">
        <f>INDEX(PDC!$I$1:$L$33,MATCH('RP2016'!AF2678,PDC!I:I,0),MATCH(PDC!$K$1,PDC!$I$1:$L$1,0))</f>
        <v>Ouvriers agricoles</v>
      </c>
      <c r="AE2678" s="77" t="s">
        <v>238</v>
      </c>
      <c r="AF2678" t="s">
        <v>109</v>
      </c>
      <c r="AG2678" t="s">
        <v>171</v>
      </c>
      <c r="AH2678" s="58">
        <v>236.749905919697</v>
      </c>
      <c r="AI2678">
        <f t="shared" si="427"/>
        <v>236.749905919697</v>
      </c>
      <c r="BE2678" t="str">
        <f t="shared" si="428"/>
        <v>8419_LZ_TP1_SEXE2</v>
      </c>
      <c r="BF2678">
        <v>2</v>
      </c>
      <c r="BG2678" t="s">
        <v>199</v>
      </c>
      <c r="BH2678" t="s">
        <v>224</v>
      </c>
      <c r="BI2678" t="s">
        <v>155</v>
      </c>
      <c r="BJ2678" s="61">
        <v>108.95719988475599</v>
      </c>
      <c r="BK2678" s="61">
        <f t="shared" si="429"/>
        <v>108.95719988475599</v>
      </c>
    </row>
    <row r="2679" spans="1:63" x14ac:dyDescent="0.35">
      <c r="A2679" t="str">
        <f t="shared" si="425"/>
        <v>8435_Production et distribution d'électricité, de gaz, de vapeur et d'air conditionné_1</v>
      </c>
      <c r="B2679" t="str">
        <f>INDEX(PDC!$F$1:$G$40,MATCH('RP2016'!C2679,PDC!F:F,0),MATCH(PDC!$G$1,PDC!$F$1:$G$1,0))</f>
        <v>Production et distribution d'électricité, de gaz, de vapeur et d'air conditionné</v>
      </c>
      <c r="C2679" t="s">
        <v>214</v>
      </c>
      <c r="D2679" t="s">
        <v>193</v>
      </c>
      <c r="E2679" t="s">
        <v>199</v>
      </c>
      <c r="F2679" s="58">
        <v>97.327085514713005</v>
      </c>
      <c r="G2679">
        <f t="shared" si="431"/>
        <v>97.327085514713005</v>
      </c>
      <c r="AC2679" t="str">
        <f t="shared" si="426"/>
        <v>8427_Professions libérales*_1+2</v>
      </c>
      <c r="AD2679" t="str">
        <f>INDEX(PDC!$I$1:$L$33,MATCH('RP2016'!AF2679,PDC!I:I,0),MATCH(PDC!$K$1,PDC!$I$1:$L$1,0))</f>
        <v>Professions libérales*</v>
      </c>
      <c r="AE2679" s="77" t="s">
        <v>238</v>
      </c>
      <c r="AF2679" t="s">
        <v>273</v>
      </c>
      <c r="AG2679" t="s">
        <v>173</v>
      </c>
      <c r="AH2679" s="58">
        <v>52.928254708796899</v>
      </c>
      <c r="AI2679">
        <f t="shared" si="427"/>
        <v>52.928254708796899</v>
      </c>
      <c r="BE2679" t="str">
        <f t="shared" si="428"/>
        <v>8419_LZ_TP2_SEXE2</v>
      </c>
      <c r="BF2679">
        <v>2</v>
      </c>
      <c r="BG2679" t="s">
        <v>200</v>
      </c>
      <c r="BH2679" t="s">
        <v>224</v>
      </c>
      <c r="BI2679" t="s">
        <v>155</v>
      </c>
      <c r="BJ2679" s="61">
        <v>55.402812024625497</v>
      </c>
      <c r="BK2679" s="61">
        <f t="shared" si="429"/>
        <v>55.402812024625497</v>
      </c>
    </row>
    <row r="2680" spans="1:63" x14ac:dyDescent="0.35">
      <c r="A2680" t="str">
        <f t="shared" si="425"/>
        <v>8435_Production et distribution d'électricité, de gaz, de vapeur et d'air conditionné_2</v>
      </c>
      <c r="B2680" t="str">
        <f>INDEX(PDC!$F$1:$G$40,MATCH('RP2016'!C2680,PDC!F:F,0),MATCH(PDC!$G$1,PDC!$F$1:$G$1,0))</f>
        <v>Production et distribution d'électricité, de gaz, de vapeur et d'air conditionné</v>
      </c>
      <c r="C2680" t="s">
        <v>214</v>
      </c>
      <c r="D2680" t="s">
        <v>193</v>
      </c>
      <c r="E2680" t="s">
        <v>200</v>
      </c>
      <c r="F2680" s="58">
        <v>20.163592040264</v>
      </c>
      <c r="G2680">
        <f t="shared" si="431"/>
        <v>20.163592040264</v>
      </c>
      <c r="AC2680" t="str">
        <f t="shared" si="426"/>
        <v>8427_Cadres de la fonction publique_1+2</v>
      </c>
      <c r="AD2680" t="str">
        <f>INDEX(PDC!$I$1:$L$33,MATCH('RP2016'!AF2680,PDC!I:I,0),MATCH(PDC!$K$1,PDC!$I$1:$L$1,0))</f>
        <v>Cadres de la fonction publique</v>
      </c>
      <c r="AE2680" s="77" t="s">
        <v>238</v>
      </c>
      <c r="AF2680" t="s">
        <v>274</v>
      </c>
      <c r="AG2680" t="s">
        <v>173</v>
      </c>
      <c r="AH2680" s="58">
        <v>76.7128100990533</v>
      </c>
      <c r="AI2680">
        <f t="shared" si="427"/>
        <v>76.7128100990533</v>
      </c>
      <c r="BE2680" t="str">
        <f t="shared" si="428"/>
        <v>8419_MN_TP1_SEXE2</v>
      </c>
      <c r="BF2680">
        <v>2</v>
      </c>
      <c r="BG2680" t="s">
        <v>199</v>
      </c>
      <c r="BH2680" t="s">
        <v>320</v>
      </c>
      <c r="BI2680" t="s">
        <v>155</v>
      </c>
      <c r="BJ2680" s="61">
        <v>578.55232641985299</v>
      </c>
      <c r="BK2680" s="61">
        <f t="shared" si="429"/>
        <v>578.55232641985299</v>
      </c>
    </row>
    <row r="2681" spans="1:63" x14ac:dyDescent="0.35">
      <c r="A2681" t="str">
        <f t="shared" si="425"/>
        <v>8435_Production et distribution d'eau ; assainissement, gestion des déchets et dépollution_1</v>
      </c>
      <c r="B2681" t="str">
        <f>INDEX(PDC!$F$1:$G$40,MATCH('RP2016'!C2681,PDC!F:F,0),MATCH(PDC!$G$1,PDC!$F$1:$G$1,0))</f>
        <v>Production et distribution d'eau ; assainissement, gestion des déchets et dépollution</v>
      </c>
      <c r="C2681" t="s">
        <v>215</v>
      </c>
      <c r="D2681" t="s">
        <v>193</v>
      </c>
      <c r="E2681" t="s">
        <v>199</v>
      </c>
      <c r="F2681" s="58">
        <v>233.757205258055</v>
      </c>
      <c r="G2681">
        <f t="shared" si="431"/>
        <v>233.757205258055</v>
      </c>
      <c r="AC2681" t="str">
        <f t="shared" si="426"/>
        <v>8427_Professeurs, professions scientifiques_1+2</v>
      </c>
      <c r="AD2681" t="str">
        <f>INDEX(PDC!$I$1:$L$33,MATCH('RP2016'!AF2681,PDC!I:I,0),MATCH(PDC!$K$1,PDC!$I$1:$L$1,0))</f>
        <v>Professeurs, professions scientifiques</v>
      </c>
      <c r="AE2681" s="77" t="s">
        <v>238</v>
      </c>
      <c r="AF2681" t="s">
        <v>275</v>
      </c>
      <c r="AG2681" t="s">
        <v>173</v>
      </c>
      <c r="AH2681" s="58">
        <v>209.69880568088601</v>
      </c>
      <c r="AI2681">
        <f t="shared" si="427"/>
        <v>209.69880568088601</v>
      </c>
      <c r="BE2681" t="str">
        <f t="shared" si="428"/>
        <v>8419_MN_TP2_SEXE2</v>
      </c>
      <c r="BF2681">
        <v>2</v>
      </c>
      <c r="BG2681" t="s">
        <v>200</v>
      </c>
      <c r="BH2681" t="s">
        <v>320</v>
      </c>
      <c r="BI2681" t="s">
        <v>155</v>
      </c>
      <c r="BJ2681" s="61">
        <v>359.35817540521998</v>
      </c>
      <c r="BK2681" s="61">
        <f t="shared" si="429"/>
        <v>359.35817540521998</v>
      </c>
    </row>
    <row r="2682" spans="1:63" x14ac:dyDescent="0.35">
      <c r="A2682" t="str">
        <f t="shared" si="425"/>
        <v>8435_Production et distribution d'eau ; assainissement, gestion des déchets et dépollution_2</v>
      </c>
      <c r="B2682" t="str">
        <f>INDEX(PDC!$F$1:$G$40,MATCH('RP2016'!C2682,PDC!F:F,0),MATCH(PDC!$G$1,PDC!$F$1:$G$1,0))</f>
        <v>Production et distribution d'eau ; assainissement, gestion des déchets et dépollution</v>
      </c>
      <c r="C2682" t="s">
        <v>215</v>
      </c>
      <c r="D2682" t="s">
        <v>193</v>
      </c>
      <c r="E2682" t="s">
        <v>200</v>
      </c>
      <c r="F2682" s="58">
        <v>42.216452573313099</v>
      </c>
      <c r="G2682">
        <f t="shared" si="431"/>
        <v>42.216452573313099</v>
      </c>
      <c r="AC2682" t="str">
        <f t="shared" si="426"/>
        <v>8427_Professions de l'information, des arts et des spectacles_1+2</v>
      </c>
      <c r="AD2682" t="str">
        <f>INDEX(PDC!$I$1:$L$33,MATCH('RP2016'!AF2682,PDC!I:I,0),MATCH(PDC!$K$1,PDC!$I$1:$L$1,0))</f>
        <v>Professions de l'information, des arts et des spectacles</v>
      </c>
      <c r="AE2682" s="77" t="s">
        <v>238</v>
      </c>
      <c r="AF2682" t="s">
        <v>276</v>
      </c>
      <c r="AG2682" t="s">
        <v>173</v>
      </c>
      <c r="AH2682" s="58">
        <v>117.61595650434001</v>
      </c>
      <c r="AI2682">
        <f t="shared" si="427"/>
        <v>117.61595650434001</v>
      </c>
      <c r="BE2682" t="str">
        <f t="shared" si="428"/>
        <v>8419_OQ_TP1_SEXE2</v>
      </c>
      <c r="BF2682">
        <v>2</v>
      </c>
      <c r="BG2682" t="s">
        <v>199</v>
      </c>
      <c r="BH2682" t="s">
        <v>321</v>
      </c>
      <c r="BI2682" t="s">
        <v>155</v>
      </c>
      <c r="BJ2682" s="61">
        <v>3699.42819978222</v>
      </c>
      <c r="BK2682" s="61">
        <f t="shared" si="429"/>
        <v>3699.42819978222</v>
      </c>
    </row>
    <row r="2683" spans="1:63" x14ac:dyDescent="0.35">
      <c r="A2683" t="str">
        <f t="shared" si="425"/>
        <v>8435_Construction _1</v>
      </c>
      <c r="B2683" t="str">
        <f>INDEX(PDC!$F$1:$G$40,MATCH('RP2016'!C2683,PDC!F:F,0),MATCH(PDC!$G$1,PDC!$F$1:$G$1,0))</f>
        <v xml:space="preserve">Construction </v>
      </c>
      <c r="C2683" t="s">
        <v>216</v>
      </c>
      <c r="D2683" t="s">
        <v>193</v>
      </c>
      <c r="E2683" t="s">
        <v>199</v>
      </c>
      <c r="F2683" s="58">
        <v>3430.6999079145498</v>
      </c>
      <c r="G2683">
        <f t="shared" ref="G2683:G2714" si="432">F2683</f>
        <v>3430.6999079145498</v>
      </c>
      <c r="AC2683" t="str">
        <f t="shared" si="426"/>
        <v>8427_Cadres administratifs et commerciaux d'entreprise_1+2</v>
      </c>
      <c r="AD2683" t="str">
        <f>INDEX(PDC!$I$1:$L$33,MATCH('RP2016'!AF2683,PDC!I:I,0),MATCH(PDC!$K$1,PDC!$I$1:$L$1,0))</f>
        <v>Cadres administratifs et commerciaux d'entreprise</v>
      </c>
      <c r="AE2683" s="77" t="s">
        <v>238</v>
      </c>
      <c r="AF2683" t="s">
        <v>277</v>
      </c>
      <c r="AG2683" t="s">
        <v>173</v>
      </c>
      <c r="AH2683" s="58">
        <v>744.18692436153196</v>
      </c>
      <c r="AI2683">
        <f t="shared" si="427"/>
        <v>744.18692436153196</v>
      </c>
      <c r="BE2683" t="str">
        <f t="shared" si="428"/>
        <v>8419_OQ_TP2_SEXE2</v>
      </c>
      <c r="BF2683">
        <v>2</v>
      </c>
      <c r="BG2683" t="s">
        <v>200</v>
      </c>
      <c r="BH2683" t="s">
        <v>321</v>
      </c>
      <c r="BI2683" t="s">
        <v>155</v>
      </c>
      <c r="BJ2683" s="61">
        <v>2945.3000896643798</v>
      </c>
      <c r="BK2683" s="61">
        <f t="shared" si="429"/>
        <v>2945.3000896643798</v>
      </c>
    </row>
    <row r="2684" spans="1:63" x14ac:dyDescent="0.35">
      <c r="A2684" t="str">
        <f t="shared" si="425"/>
        <v>8435_Construction _2</v>
      </c>
      <c r="B2684" t="str">
        <f>INDEX(PDC!$F$1:$G$40,MATCH('RP2016'!C2684,PDC!F:F,0),MATCH(PDC!$G$1,PDC!$F$1:$G$1,0))</f>
        <v xml:space="preserve">Construction </v>
      </c>
      <c r="C2684" t="s">
        <v>216</v>
      </c>
      <c r="D2684" t="s">
        <v>193</v>
      </c>
      <c r="E2684" t="s">
        <v>200</v>
      </c>
      <c r="F2684" s="58">
        <v>435.78443122883698</v>
      </c>
      <c r="G2684">
        <f t="shared" si="432"/>
        <v>435.78443122883698</v>
      </c>
      <c r="AC2684" t="str">
        <f t="shared" si="426"/>
        <v>8427_Ingénieurs et cadres techniques d'entreprise_1+2</v>
      </c>
      <c r="AD2684" t="str">
        <f>INDEX(PDC!$I$1:$L$33,MATCH('RP2016'!AF2684,PDC!I:I,0),MATCH(PDC!$K$1,PDC!$I$1:$L$1,0))</f>
        <v>Ingénieurs et cadres techniques d'entreprise</v>
      </c>
      <c r="AE2684" s="77" t="s">
        <v>238</v>
      </c>
      <c r="AF2684" t="s">
        <v>101</v>
      </c>
      <c r="AG2684" t="s">
        <v>173</v>
      </c>
      <c r="AH2684" s="58">
        <v>1059.4178730134199</v>
      </c>
      <c r="AI2684">
        <f t="shared" si="427"/>
        <v>1059.4178730134199</v>
      </c>
      <c r="BE2684" t="str">
        <f t="shared" si="428"/>
        <v>8419_RU_TP1_SEXE2</v>
      </c>
      <c r="BF2684">
        <v>2</v>
      </c>
      <c r="BG2684" t="s">
        <v>199</v>
      </c>
      <c r="BH2684" t="s">
        <v>322</v>
      </c>
      <c r="BI2684" t="s">
        <v>155</v>
      </c>
      <c r="BJ2684" s="61">
        <v>375.80882904077299</v>
      </c>
      <c r="BK2684" s="61">
        <f t="shared" si="429"/>
        <v>375.80882904077299</v>
      </c>
    </row>
    <row r="2685" spans="1:63" x14ac:dyDescent="0.35">
      <c r="A2685" t="str">
        <f t="shared" si="425"/>
        <v>8435_Commerce ; réparation d'automobiles et de motocycles_1</v>
      </c>
      <c r="B2685" t="str">
        <f>INDEX(PDC!$F$1:$G$40,MATCH('RP2016'!C2685,PDC!F:F,0),MATCH(PDC!$G$1,PDC!$F$1:$G$1,0))</f>
        <v>Commerce ; réparation d'automobiles et de motocycles</v>
      </c>
      <c r="C2685" t="s">
        <v>217</v>
      </c>
      <c r="D2685" t="s">
        <v>193</v>
      </c>
      <c r="E2685" t="s">
        <v>199</v>
      </c>
      <c r="F2685" s="58">
        <v>3276.2376261844001</v>
      </c>
      <c r="G2685">
        <f t="shared" si="432"/>
        <v>3276.2376261844001</v>
      </c>
      <c r="AC2685" t="str">
        <f t="shared" si="426"/>
        <v>8427_Professeurs des écoles, instituteurs et assimilés_1+2</v>
      </c>
      <c r="AD2685" t="str">
        <f>INDEX(PDC!$I$1:$L$33,MATCH('RP2016'!AF2685,PDC!I:I,0),MATCH(PDC!$K$1,PDC!$I$1:$L$1,0))</f>
        <v>Professeurs des écoles, instituteurs et assimilés</v>
      </c>
      <c r="AE2685" s="77" t="s">
        <v>238</v>
      </c>
      <c r="AF2685" t="s">
        <v>103</v>
      </c>
      <c r="AG2685" t="s">
        <v>173</v>
      </c>
      <c r="AH2685" s="58">
        <v>426.77960525697603</v>
      </c>
      <c r="AI2685">
        <f t="shared" si="427"/>
        <v>426.77960525697603</v>
      </c>
      <c r="BE2685" t="str">
        <f t="shared" si="428"/>
        <v>8419_RU_TP2_SEXE2</v>
      </c>
      <c r="BF2685">
        <v>2</v>
      </c>
      <c r="BG2685" t="s">
        <v>200</v>
      </c>
      <c r="BH2685" t="s">
        <v>322</v>
      </c>
      <c r="BI2685" t="s">
        <v>155</v>
      </c>
      <c r="BJ2685" s="61">
        <v>556.17822405101003</v>
      </c>
      <c r="BK2685" s="61">
        <f t="shared" si="429"/>
        <v>556.17822405101003</v>
      </c>
    </row>
    <row r="2686" spans="1:63" x14ac:dyDescent="0.35">
      <c r="A2686" t="str">
        <f t="shared" si="425"/>
        <v>8435_Commerce ; réparation d'automobiles et de motocycles_2</v>
      </c>
      <c r="B2686" t="str">
        <f>INDEX(PDC!$F$1:$G$40,MATCH('RP2016'!C2686,PDC!F:F,0),MATCH(PDC!$G$1,PDC!$F$1:$G$1,0))</f>
        <v>Commerce ; réparation d'automobiles et de motocycles</v>
      </c>
      <c r="C2686" t="s">
        <v>217</v>
      </c>
      <c r="D2686" t="s">
        <v>193</v>
      </c>
      <c r="E2686" t="s">
        <v>200</v>
      </c>
      <c r="F2686" s="58">
        <v>3462.7381859941502</v>
      </c>
      <c r="G2686">
        <f t="shared" si="432"/>
        <v>3462.7381859941502</v>
      </c>
      <c r="AC2686" t="str">
        <f t="shared" si="426"/>
        <v>8427_Professions intermédiaires de la santé et du travail social_1+2</v>
      </c>
      <c r="AD2686" t="str">
        <f>INDEX(PDC!$I$1:$L$33,MATCH('RP2016'!AF2686,PDC!I:I,0),MATCH(PDC!$K$1,PDC!$I$1:$L$1,0))</f>
        <v>Professions intermédiaires de la santé et du travail social</v>
      </c>
      <c r="AE2686" s="77" t="s">
        <v>238</v>
      </c>
      <c r="AF2686" t="s">
        <v>105</v>
      </c>
      <c r="AG2686" t="s">
        <v>173</v>
      </c>
      <c r="AH2686" s="58">
        <v>1136.9044288294101</v>
      </c>
      <c r="AI2686">
        <f t="shared" si="427"/>
        <v>1136.9044288294101</v>
      </c>
      <c r="BE2686" t="str">
        <f t="shared" si="428"/>
        <v>8420_AZ_TP1_SEXE2</v>
      </c>
      <c r="BF2686">
        <v>2</v>
      </c>
      <c r="BG2686" t="s">
        <v>199</v>
      </c>
      <c r="BH2686" t="s">
        <v>198</v>
      </c>
      <c r="BI2686" t="s">
        <v>157</v>
      </c>
      <c r="BJ2686" s="61">
        <v>30.0632446283335</v>
      </c>
      <c r="BK2686" s="61">
        <f t="shared" si="429"/>
        <v>30.0632446283335</v>
      </c>
    </row>
    <row r="2687" spans="1:63" x14ac:dyDescent="0.35">
      <c r="A2687" t="str">
        <f t="shared" si="425"/>
        <v>8435_Transports et entreposage _1</v>
      </c>
      <c r="B2687" t="str">
        <f>INDEX(PDC!$F$1:$G$40,MATCH('RP2016'!C2687,PDC!F:F,0),MATCH(PDC!$G$1,PDC!$F$1:$G$1,0))</f>
        <v xml:space="preserve">Transports et entreposage </v>
      </c>
      <c r="C2687" t="s">
        <v>218</v>
      </c>
      <c r="D2687" t="s">
        <v>193</v>
      </c>
      <c r="E2687" t="s">
        <v>199</v>
      </c>
      <c r="F2687" s="58">
        <v>1402.77496752754</v>
      </c>
      <c r="G2687">
        <f t="shared" si="432"/>
        <v>1402.77496752754</v>
      </c>
      <c r="AC2687" t="str">
        <f t="shared" si="426"/>
        <v>8427_Clergé, religieux_1+2</v>
      </c>
      <c r="AD2687" t="str">
        <f>INDEX(PDC!$I$1:$L$33,MATCH('RP2016'!AF2687,PDC!I:I,0),MATCH(PDC!$K$1,PDC!$I$1:$L$1,0))</f>
        <v>Clergé, religieux</v>
      </c>
      <c r="AE2687" s="77" t="s">
        <v>238</v>
      </c>
      <c r="AF2687" t="s">
        <v>292</v>
      </c>
      <c r="AG2687" t="s">
        <v>173</v>
      </c>
      <c r="AH2687" s="58">
        <v>20.099805101419701</v>
      </c>
      <c r="AI2687">
        <f t="shared" si="427"/>
        <v>20.099805101419701</v>
      </c>
      <c r="BE2687" t="str">
        <f t="shared" si="428"/>
        <v>8420_AZ_TP2_SEXE2</v>
      </c>
      <c r="BF2687">
        <v>2</v>
      </c>
      <c r="BG2687" t="s">
        <v>200</v>
      </c>
      <c r="BH2687" t="s">
        <v>198</v>
      </c>
      <c r="BI2687" t="s">
        <v>157</v>
      </c>
      <c r="BJ2687" s="61">
        <v>60.078106704567901</v>
      </c>
      <c r="BK2687" s="61">
        <f t="shared" si="429"/>
        <v>60.078106704567901</v>
      </c>
    </row>
    <row r="2688" spans="1:63" x14ac:dyDescent="0.35">
      <c r="A2688" t="str">
        <f t="shared" si="425"/>
        <v>8435_Transports et entreposage _2</v>
      </c>
      <c r="B2688" t="str">
        <f>INDEX(PDC!$F$1:$G$40,MATCH('RP2016'!C2688,PDC!F:F,0),MATCH(PDC!$G$1,PDC!$F$1:$G$1,0))</f>
        <v xml:space="preserve">Transports et entreposage </v>
      </c>
      <c r="C2688" t="s">
        <v>218</v>
      </c>
      <c r="D2688" t="s">
        <v>193</v>
      </c>
      <c r="E2688" t="s">
        <v>200</v>
      </c>
      <c r="F2688" s="58">
        <v>616.47736464111995</v>
      </c>
      <c r="G2688">
        <f t="shared" si="432"/>
        <v>616.47736464111995</v>
      </c>
      <c r="AC2688" t="str">
        <f t="shared" si="426"/>
        <v>8427_Professions intermédiaires administratives de la Fonction Publique_1+2</v>
      </c>
      <c r="AD2688" t="str">
        <f>INDEX(PDC!$I$1:$L$33,MATCH('RP2016'!AF2688,PDC!I:I,0),MATCH(PDC!$K$1,PDC!$I$1:$L$1,0))</f>
        <v>Professions intermédiaires administratives de la Fonction Publique</v>
      </c>
      <c r="AE2688" s="77" t="s">
        <v>238</v>
      </c>
      <c r="AF2688" t="s">
        <v>278</v>
      </c>
      <c r="AG2688" t="s">
        <v>173</v>
      </c>
      <c r="AH2688" s="58">
        <v>170.37189128006301</v>
      </c>
      <c r="AI2688">
        <f t="shared" si="427"/>
        <v>170.37189128006301</v>
      </c>
      <c r="BE2688" t="str">
        <f t="shared" si="428"/>
        <v>8420_C1_TP1_SEXE2</v>
      </c>
      <c r="BF2688">
        <v>2</v>
      </c>
      <c r="BG2688" t="s">
        <v>199</v>
      </c>
      <c r="BH2688" t="s">
        <v>314</v>
      </c>
      <c r="BI2688" t="s">
        <v>157</v>
      </c>
      <c r="BJ2688" s="61">
        <v>402.93372720681498</v>
      </c>
      <c r="BK2688" s="61">
        <f t="shared" si="429"/>
        <v>402.93372720681498</v>
      </c>
    </row>
    <row r="2689" spans="1:63" x14ac:dyDescent="0.35">
      <c r="A2689" t="str">
        <f t="shared" si="425"/>
        <v>8435_Hébergement et restauration_1</v>
      </c>
      <c r="B2689" t="str">
        <f>INDEX(PDC!$F$1:$G$40,MATCH('RP2016'!C2689,PDC!F:F,0),MATCH(PDC!$G$1,PDC!$F$1:$G$1,0))</f>
        <v>Hébergement et restauration</v>
      </c>
      <c r="C2689" t="s">
        <v>219</v>
      </c>
      <c r="D2689" t="s">
        <v>193</v>
      </c>
      <c r="E2689" t="s">
        <v>199</v>
      </c>
      <c r="F2689" s="58">
        <v>480.86369816080401</v>
      </c>
      <c r="G2689">
        <f t="shared" si="432"/>
        <v>480.86369816080401</v>
      </c>
      <c r="AC2689" t="str">
        <f t="shared" si="426"/>
        <v>8427_Professions intermédiaires administratives et commerciales des entreprises_1+2</v>
      </c>
      <c r="AD2689" t="str">
        <f>INDEX(PDC!$I$1:$L$33,MATCH('RP2016'!AF2689,PDC!I:I,0),MATCH(PDC!$K$1,PDC!$I$1:$L$1,0))</f>
        <v>Professions intermédiaires administratives et commerciales des entreprises</v>
      </c>
      <c r="AE2689" s="77" t="s">
        <v>238</v>
      </c>
      <c r="AF2689" t="s">
        <v>279</v>
      </c>
      <c r="AG2689" t="s">
        <v>173</v>
      </c>
      <c r="AH2689" s="58">
        <v>2030.85384488675</v>
      </c>
      <c r="AI2689">
        <f t="shared" si="427"/>
        <v>2030.85384488675</v>
      </c>
      <c r="BE2689" t="str">
        <f t="shared" si="428"/>
        <v>8420_C1_TP2_SEXE2</v>
      </c>
      <c r="BF2689">
        <v>2</v>
      </c>
      <c r="BG2689" t="s">
        <v>200</v>
      </c>
      <c r="BH2689" t="s">
        <v>314</v>
      </c>
      <c r="BI2689" t="s">
        <v>157</v>
      </c>
      <c r="BJ2689" s="61">
        <v>164.02798613958601</v>
      </c>
      <c r="BK2689" s="61">
        <f t="shared" si="429"/>
        <v>164.02798613958601</v>
      </c>
    </row>
    <row r="2690" spans="1:63" x14ac:dyDescent="0.35">
      <c r="A2690" t="str">
        <f t="shared" si="425"/>
        <v>8435_Hébergement et restauration_2</v>
      </c>
      <c r="B2690" t="str">
        <f>INDEX(PDC!$F$1:$G$40,MATCH('RP2016'!C2690,PDC!F:F,0),MATCH(PDC!$G$1,PDC!$F$1:$G$1,0))</f>
        <v>Hébergement et restauration</v>
      </c>
      <c r="C2690" t="s">
        <v>219</v>
      </c>
      <c r="D2690" t="s">
        <v>193</v>
      </c>
      <c r="E2690" t="s">
        <v>200</v>
      </c>
      <c r="F2690" s="58">
        <v>667.29091873974596</v>
      </c>
      <c r="G2690">
        <f t="shared" si="432"/>
        <v>667.29091873974596</v>
      </c>
      <c r="AC2690" t="str">
        <f t="shared" si="426"/>
        <v>8427_Techniciens_1+2</v>
      </c>
      <c r="AD2690" t="str">
        <f>INDEX(PDC!$I$1:$L$33,MATCH('RP2016'!AF2690,PDC!I:I,0),MATCH(PDC!$K$1,PDC!$I$1:$L$1,0))</f>
        <v>Techniciens</v>
      </c>
      <c r="AE2690" s="77" t="s">
        <v>238</v>
      </c>
      <c r="AF2690" t="s">
        <v>280</v>
      </c>
      <c r="AG2690" t="s">
        <v>173</v>
      </c>
      <c r="AH2690" s="58">
        <v>1424.5568169307101</v>
      </c>
      <c r="AI2690">
        <f t="shared" si="427"/>
        <v>1424.5568169307101</v>
      </c>
      <c r="BE2690" t="str">
        <f t="shared" si="428"/>
        <v>8420_C3_TP1_SEXE2</v>
      </c>
      <c r="BF2690">
        <v>2</v>
      </c>
      <c r="BG2690" t="s">
        <v>199</v>
      </c>
      <c r="BH2690" t="s">
        <v>315</v>
      </c>
      <c r="BI2690" t="s">
        <v>157</v>
      </c>
      <c r="BJ2690" s="61">
        <v>115.483923702862</v>
      </c>
      <c r="BK2690" s="61">
        <f t="shared" si="429"/>
        <v>115.483923702862</v>
      </c>
    </row>
    <row r="2691" spans="1:63" x14ac:dyDescent="0.35">
      <c r="A2691" t="str">
        <f t="shared" si="425"/>
        <v>8435_Edition, audiovisuel et diffusion_1</v>
      </c>
      <c r="B2691" t="str">
        <f>INDEX(PDC!$F$1:$G$40,MATCH('RP2016'!C2691,PDC!F:F,0),MATCH(PDC!$G$1,PDC!$F$1:$G$1,0))</f>
        <v>Edition, audiovisuel et diffusion</v>
      </c>
      <c r="C2691" t="s">
        <v>220</v>
      </c>
      <c r="D2691" t="s">
        <v>193</v>
      </c>
      <c r="E2691" t="s">
        <v>199</v>
      </c>
      <c r="F2691" s="58">
        <v>39.985049312540298</v>
      </c>
      <c r="G2691">
        <f t="shared" si="432"/>
        <v>39.985049312540298</v>
      </c>
      <c r="AC2691" t="str">
        <f t="shared" si="426"/>
        <v>8427_Contremaîtres, agents de maîtrise_1+2</v>
      </c>
      <c r="AD2691" t="str">
        <f>INDEX(PDC!$I$1:$L$33,MATCH('RP2016'!AF2691,PDC!I:I,0),MATCH(PDC!$K$1,PDC!$I$1:$L$1,0))</f>
        <v>Contremaîtres, agents de maîtrise</v>
      </c>
      <c r="AE2691" s="77" t="s">
        <v>238</v>
      </c>
      <c r="AF2691" t="s">
        <v>281</v>
      </c>
      <c r="AG2691" t="s">
        <v>173</v>
      </c>
      <c r="AH2691" s="58">
        <v>593.45399857368398</v>
      </c>
      <c r="AI2691">
        <f t="shared" si="427"/>
        <v>593.45399857368398</v>
      </c>
      <c r="BE2691" t="str">
        <f t="shared" si="428"/>
        <v>8420_C3_TP2_SEXE2</v>
      </c>
      <c r="BF2691">
        <v>2</v>
      </c>
      <c r="BG2691" t="s">
        <v>200</v>
      </c>
      <c r="BH2691" t="s">
        <v>315</v>
      </c>
      <c r="BI2691" t="s">
        <v>157</v>
      </c>
      <c r="BJ2691" s="61">
        <v>55.416129689783901</v>
      </c>
      <c r="BK2691" s="61">
        <f t="shared" si="429"/>
        <v>55.416129689783901</v>
      </c>
    </row>
    <row r="2692" spans="1:63" x14ac:dyDescent="0.35">
      <c r="A2692" t="str">
        <f t="shared" ref="A2692:A2755" si="433">D2692&amp;"_"&amp;B2692&amp;"_"&amp;E2692</f>
        <v>8435_Edition, audiovisuel et diffusion_2</v>
      </c>
      <c r="B2692" t="str">
        <f>INDEX(PDC!$F$1:$G$40,MATCH('RP2016'!C2692,PDC!F:F,0),MATCH(PDC!$G$1,PDC!$F$1:$G$1,0))</f>
        <v>Edition, audiovisuel et diffusion</v>
      </c>
      <c r="C2692" t="s">
        <v>220</v>
      </c>
      <c r="D2692" t="s">
        <v>193</v>
      </c>
      <c r="E2692" t="s">
        <v>200</v>
      </c>
      <c r="F2692" s="58">
        <v>92.410920853830106</v>
      </c>
      <c r="G2692">
        <f t="shared" si="432"/>
        <v>92.410920853830106</v>
      </c>
      <c r="AC2692" t="str">
        <f t="shared" si="426"/>
        <v>8427_Employés civils et agents de service de la Fonction Publique_1+2</v>
      </c>
      <c r="AD2692" t="str">
        <f>INDEX(PDC!$I$1:$L$33,MATCH('RP2016'!AF2692,PDC!I:I,0),MATCH(PDC!$K$1,PDC!$I$1:$L$1,0))</f>
        <v>Employés civils et agents de service de la Fonction Publique</v>
      </c>
      <c r="AE2692" s="77" t="s">
        <v>238</v>
      </c>
      <c r="AF2692" t="s">
        <v>282</v>
      </c>
      <c r="AG2692" t="s">
        <v>173</v>
      </c>
      <c r="AH2692" s="58">
        <v>1817.9645589634099</v>
      </c>
      <c r="AI2692">
        <f t="shared" si="427"/>
        <v>1817.9645589634099</v>
      </c>
      <c r="BE2692" t="str">
        <f t="shared" si="428"/>
        <v>8420_C4_TP1_SEXE2</v>
      </c>
      <c r="BF2692">
        <v>2</v>
      </c>
      <c r="BG2692" t="s">
        <v>199</v>
      </c>
      <c r="BH2692" t="s">
        <v>316</v>
      </c>
      <c r="BI2692" t="s">
        <v>157</v>
      </c>
      <c r="BJ2692" s="61">
        <v>13.1490743264802</v>
      </c>
      <c r="BK2692" s="61">
        <f t="shared" si="429"/>
        <v>13.1490743264802</v>
      </c>
    </row>
    <row r="2693" spans="1:63" x14ac:dyDescent="0.35">
      <c r="A2693" t="str">
        <f t="shared" si="433"/>
        <v>8435_Télécommunications_1</v>
      </c>
      <c r="B2693" t="str">
        <f>INDEX(PDC!$F$1:$G$40,MATCH('RP2016'!C2693,PDC!F:F,0),MATCH(PDC!$G$1,PDC!$F$1:$G$1,0))</f>
        <v>Télécommunications</v>
      </c>
      <c r="C2693" t="s">
        <v>221</v>
      </c>
      <c r="D2693" t="s">
        <v>193</v>
      </c>
      <c r="E2693" t="s">
        <v>199</v>
      </c>
      <c r="F2693" s="58">
        <v>30.486131710261098</v>
      </c>
      <c r="G2693">
        <f t="shared" si="432"/>
        <v>30.486131710261098</v>
      </c>
      <c r="AC2693" t="str">
        <f t="shared" ref="AC2693:AC2756" si="434">AG2693&amp;"_"&amp;AD2693&amp;"_"&amp;AE2693</f>
        <v>8427_Policiers et militaires_1+2</v>
      </c>
      <c r="AD2693" t="str">
        <f>INDEX(PDC!$I$1:$L$33,MATCH('RP2016'!AF2693,PDC!I:I,0),MATCH(PDC!$K$1,PDC!$I$1:$L$1,0))</f>
        <v>Policiers et militaires</v>
      </c>
      <c r="AE2693" s="77" t="s">
        <v>238</v>
      </c>
      <c r="AF2693" t="s">
        <v>283</v>
      </c>
      <c r="AG2693" t="s">
        <v>173</v>
      </c>
      <c r="AH2693" s="58">
        <v>246.75181682834599</v>
      </c>
      <c r="AI2693">
        <f t="shared" ref="AI2693:AI2756" si="435">IF(AH2693&lt;5,"(s)",AH2693)</f>
        <v>246.75181682834599</v>
      </c>
      <c r="BE2693" t="str">
        <f t="shared" ref="BE2693:BE2756" si="436">BI2693&amp;"_"&amp;BH2693&amp;"_TP"&amp;BG2693&amp;"_SEXE"&amp;BF2693</f>
        <v>8420_C5_TP1_SEXE2</v>
      </c>
      <c r="BF2693">
        <v>2</v>
      </c>
      <c r="BG2693" t="s">
        <v>199</v>
      </c>
      <c r="BH2693" t="s">
        <v>317</v>
      </c>
      <c r="BI2693" t="s">
        <v>157</v>
      </c>
      <c r="BJ2693" s="61">
        <v>1187.6538594257599</v>
      </c>
      <c r="BK2693" s="61">
        <f t="shared" ref="BK2693:BK2756" si="437">IF(BJ2693&lt;5,"(s)",BJ2693)</f>
        <v>1187.6538594257599</v>
      </c>
    </row>
    <row r="2694" spans="1:63" x14ac:dyDescent="0.35">
      <c r="A2694" t="str">
        <f t="shared" si="433"/>
        <v>8435_Télécommunications_2</v>
      </c>
      <c r="B2694" t="str">
        <f>INDEX(PDC!$F$1:$G$40,MATCH('RP2016'!C2694,PDC!F:F,0),MATCH(PDC!$G$1,PDC!$F$1:$G$1,0))</f>
        <v>Télécommunications</v>
      </c>
      <c r="C2694" t="s">
        <v>221</v>
      </c>
      <c r="D2694" t="s">
        <v>193</v>
      </c>
      <c r="E2694" t="s">
        <v>200</v>
      </c>
      <c r="F2694" s="58">
        <v>31.048358588779099</v>
      </c>
      <c r="G2694">
        <f t="shared" si="432"/>
        <v>31.048358588779099</v>
      </c>
      <c r="AC2694" t="str">
        <f t="shared" si="434"/>
        <v>8427_Employés administratifs d'entreprise_1+2</v>
      </c>
      <c r="AD2694" t="str">
        <f>INDEX(PDC!$I$1:$L$33,MATCH('RP2016'!AF2694,PDC!I:I,0),MATCH(PDC!$K$1,PDC!$I$1:$L$1,0))</f>
        <v>Employés administratifs d'entreprise</v>
      </c>
      <c r="AE2694" s="77" t="s">
        <v>238</v>
      </c>
      <c r="AF2694" t="s">
        <v>284</v>
      </c>
      <c r="AG2694" t="s">
        <v>173</v>
      </c>
      <c r="AH2694" s="58">
        <v>1895.72320438986</v>
      </c>
      <c r="AI2694">
        <f t="shared" si="435"/>
        <v>1895.72320438986</v>
      </c>
      <c r="BE2694" t="str">
        <f t="shared" si="436"/>
        <v>8420_C5_TP2_SEXE2</v>
      </c>
      <c r="BF2694">
        <v>2</v>
      </c>
      <c r="BG2694" t="s">
        <v>200</v>
      </c>
      <c r="BH2694" t="s">
        <v>317</v>
      </c>
      <c r="BI2694" t="s">
        <v>157</v>
      </c>
      <c r="BJ2694" s="61">
        <v>254.357054118343</v>
      </c>
      <c r="BK2694" s="61">
        <f t="shared" si="437"/>
        <v>254.357054118343</v>
      </c>
    </row>
    <row r="2695" spans="1:63" x14ac:dyDescent="0.35">
      <c r="A2695" t="str">
        <f t="shared" si="433"/>
        <v>8435_Activités informatiques et services d'information_1</v>
      </c>
      <c r="B2695" t="str">
        <f>INDEX(PDC!$F$1:$G$40,MATCH('RP2016'!C2695,PDC!F:F,0),MATCH(PDC!$G$1,PDC!$F$1:$G$1,0))</f>
        <v>Activités informatiques et services d'information</v>
      </c>
      <c r="C2695" t="s">
        <v>222</v>
      </c>
      <c r="D2695" t="s">
        <v>193</v>
      </c>
      <c r="E2695" t="s">
        <v>199</v>
      </c>
      <c r="F2695" s="58">
        <v>264.84805723935602</v>
      </c>
      <c r="G2695">
        <f t="shared" si="432"/>
        <v>264.84805723935602</v>
      </c>
      <c r="AC2695" t="str">
        <f t="shared" si="434"/>
        <v>8427_Employés de commerce_1+2</v>
      </c>
      <c r="AD2695" t="str">
        <f>INDEX(PDC!$I$1:$L$33,MATCH('RP2016'!AF2695,PDC!I:I,0),MATCH(PDC!$K$1,PDC!$I$1:$L$1,0))</f>
        <v>Employés de commerce</v>
      </c>
      <c r="AE2695" s="77" t="s">
        <v>238</v>
      </c>
      <c r="AF2695" t="s">
        <v>285</v>
      </c>
      <c r="AG2695" t="s">
        <v>173</v>
      </c>
      <c r="AH2695" s="58">
        <v>1661.6407423047799</v>
      </c>
      <c r="AI2695">
        <f t="shared" si="435"/>
        <v>1661.6407423047799</v>
      </c>
      <c r="BE2695" t="str">
        <f t="shared" si="436"/>
        <v>8420_DE_TP1_SEXE2</v>
      </c>
      <c r="BF2695">
        <v>2</v>
      </c>
      <c r="BG2695" t="s">
        <v>199</v>
      </c>
      <c r="BH2695" t="s">
        <v>318</v>
      </c>
      <c r="BI2695" t="s">
        <v>157</v>
      </c>
      <c r="BJ2695" s="61">
        <v>31.5100935488089</v>
      </c>
      <c r="BK2695" s="61">
        <f t="shared" si="437"/>
        <v>31.5100935488089</v>
      </c>
    </row>
    <row r="2696" spans="1:63" x14ac:dyDescent="0.35">
      <c r="A2696" t="str">
        <f t="shared" si="433"/>
        <v>8435_Activités informatiques et services d'information_2</v>
      </c>
      <c r="B2696" t="str">
        <f>INDEX(PDC!$F$1:$G$40,MATCH('RP2016'!C2696,PDC!F:F,0),MATCH(PDC!$G$1,PDC!$F$1:$G$1,0))</f>
        <v>Activités informatiques et services d'information</v>
      </c>
      <c r="C2696" t="s">
        <v>222</v>
      </c>
      <c r="D2696" t="s">
        <v>193</v>
      </c>
      <c r="E2696" t="s">
        <v>200</v>
      </c>
      <c r="F2696" s="58">
        <v>78.680297255356294</v>
      </c>
      <c r="G2696">
        <f t="shared" si="432"/>
        <v>78.680297255356294</v>
      </c>
      <c r="AC2696" t="str">
        <f t="shared" si="434"/>
        <v>8427_Personnels des services directs aux particuliers_1+2</v>
      </c>
      <c r="AD2696" t="str">
        <f>INDEX(PDC!$I$1:$L$33,MATCH('RP2016'!AF2696,PDC!I:I,0),MATCH(PDC!$K$1,PDC!$I$1:$L$1,0))</f>
        <v>Personnels des services directs aux particuliers</v>
      </c>
      <c r="AE2696" s="77" t="s">
        <v>238</v>
      </c>
      <c r="AF2696" t="s">
        <v>286</v>
      </c>
      <c r="AG2696" t="s">
        <v>173</v>
      </c>
      <c r="AH2696" s="58">
        <v>1973.79733980776</v>
      </c>
      <c r="AI2696">
        <f t="shared" si="435"/>
        <v>1973.79733980776</v>
      </c>
      <c r="BE2696" t="str">
        <f t="shared" si="436"/>
        <v>8420_DE_TP2_SEXE2</v>
      </c>
      <c r="BF2696">
        <v>2</v>
      </c>
      <c r="BG2696" t="s">
        <v>200</v>
      </c>
      <c r="BH2696" t="s">
        <v>318</v>
      </c>
      <c r="BI2696" t="s">
        <v>157</v>
      </c>
      <c r="BJ2696" s="61">
        <v>20.091021432520201</v>
      </c>
      <c r="BK2696" s="61">
        <f t="shared" si="437"/>
        <v>20.091021432520201</v>
      </c>
    </row>
    <row r="2697" spans="1:63" x14ac:dyDescent="0.35">
      <c r="A2697" t="str">
        <f t="shared" si="433"/>
        <v>8435_Activités financières et d'assurance_1</v>
      </c>
      <c r="B2697" t="str">
        <f>INDEX(PDC!$F$1:$G$40,MATCH('RP2016'!C2697,PDC!F:F,0),MATCH(PDC!$G$1,PDC!$F$1:$G$1,0))</f>
        <v>Activités financières et d'assurance</v>
      </c>
      <c r="C2697" t="s">
        <v>223</v>
      </c>
      <c r="D2697" t="s">
        <v>193</v>
      </c>
      <c r="E2697" t="s">
        <v>199</v>
      </c>
      <c r="F2697" s="58">
        <v>285.83995349667299</v>
      </c>
      <c r="G2697">
        <f t="shared" si="432"/>
        <v>285.83995349667299</v>
      </c>
      <c r="AC2697" t="str">
        <f t="shared" si="434"/>
        <v>8427_Ouvriers qualifiés de type industriel_1+2</v>
      </c>
      <c r="AD2697" t="str">
        <f>INDEX(PDC!$I$1:$L$33,MATCH('RP2016'!AF2697,PDC!I:I,0),MATCH(PDC!$K$1,PDC!$I$1:$L$1,0))</f>
        <v>Ouvriers qualifiés de type industriel</v>
      </c>
      <c r="AE2697" s="77" t="s">
        <v>238</v>
      </c>
      <c r="AF2697" t="s">
        <v>287</v>
      </c>
      <c r="AG2697" t="s">
        <v>173</v>
      </c>
      <c r="AH2697" s="58">
        <v>1642.94820008734</v>
      </c>
      <c r="AI2697">
        <f t="shared" si="435"/>
        <v>1642.94820008734</v>
      </c>
      <c r="BE2697" t="str">
        <f t="shared" si="436"/>
        <v>8420_FZ_TP1_SEXE2</v>
      </c>
      <c r="BF2697">
        <v>2</v>
      </c>
      <c r="BG2697" t="s">
        <v>199</v>
      </c>
      <c r="BH2697" t="s">
        <v>216</v>
      </c>
      <c r="BI2697" t="s">
        <v>157</v>
      </c>
      <c r="BJ2697" s="61">
        <v>75.261245538547399</v>
      </c>
      <c r="BK2697" s="61">
        <f t="shared" si="437"/>
        <v>75.261245538547399</v>
      </c>
    </row>
    <row r="2698" spans="1:63" x14ac:dyDescent="0.35">
      <c r="A2698" t="str">
        <f t="shared" si="433"/>
        <v>8435_Activités financières et d'assurance_2</v>
      </c>
      <c r="B2698" t="str">
        <f>INDEX(PDC!$F$1:$G$40,MATCH('RP2016'!C2698,PDC!F:F,0),MATCH(PDC!$G$1,PDC!$F$1:$G$1,0))</f>
        <v>Activités financières et d'assurance</v>
      </c>
      <c r="C2698" t="s">
        <v>223</v>
      </c>
      <c r="D2698" t="s">
        <v>193</v>
      </c>
      <c r="E2698" t="s">
        <v>200</v>
      </c>
      <c r="F2698" s="58">
        <v>559.60279257449304</v>
      </c>
      <c r="G2698">
        <f t="shared" si="432"/>
        <v>559.60279257449304</v>
      </c>
      <c r="AC2698" t="str">
        <f t="shared" si="434"/>
        <v>8427_Ouvriers qualifiés de type artisanal_1+2</v>
      </c>
      <c r="AD2698" t="str">
        <f>INDEX(PDC!$I$1:$L$33,MATCH('RP2016'!AF2698,PDC!I:I,0),MATCH(PDC!$K$1,PDC!$I$1:$L$1,0))</f>
        <v>Ouvriers qualifiés de type artisanal</v>
      </c>
      <c r="AE2698" s="77" t="s">
        <v>238</v>
      </c>
      <c r="AF2698" t="s">
        <v>107</v>
      </c>
      <c r="AG2698" t="s">
        <v>173</v>
      </c>
      <c r="AH2698" s="58">
        <v>1587.2428390580701</v>
      </c>
      <c r="AI2698">
        <f t="shared" si="435"/>
        <v>1587.2428390580701</v>
      </c>
      <c r="BE2698" t="str">
        <f t="shared" si="436"/>
        <v>8420_FZ_TP2_SEXE2</v>
      </c>
      <c r="BF2698">
        <v>2</v>
      </c>
      <c r="BG2698" t="s">
        <v>200</v>
      </c>
      <c r="BH2698" t="s">
        <v>216</v>
      </c>
      <c r="BI2698" t="s">
        <v>157</v>
      </c>
      <c r="BJ2698" s="61">
        <v>64.957269635620804</v>
      </c>
      <c r="BK2698" s="61">
        <f t="shared" si="437"/>
        <v>64.957269635620804</v>
      </c>
    </row>
    <row r="2699" spans="1:63" x14ac:dyDescent="0.35">
      <c r="A2699" t="str">
        <f t="shared" si="433"/>
        <v>8435_Activités immobilières_1</v>
      </c>
      <c r="B2699" t="str">
        <f>INDEX(PDC!$F$1:$G$40,MATCH('RP2016'!C2699,PDC!F:F,0),MATCH(PDC!$G$1,PDC!$F$1:$G$1,0))</f>
        <v>Activités immobilières</v>
      </c>
      <c r="C2699" t="s">
        <v>224</v>
      </c>
      <c r="D2699" t="s">
        <v>193</v>
      </c>
      <c r="E2699" t="s">
        <v>199</v>
      </c>
      <c r="F2699" s="58">
        <v>190.28983794621499</v>
      </c>
      <c r="G2699">
        <f t="shared" si="432"/>
        <v>190.28983794621499</v>
      </c>
      <c r="AC2699" t="str">
        <f t="shared" si="434"/>
        <v>8427_Chauffeurs_1+2</v>
      </c>
      <c r="AD2699" t="str">
        <f>INDEX(PDC!$I$1:$L$33,MATCH('RP2016'!AF2699,PDC!I:I,0),MATCH(PDC!$K$1,PDC!$I$1:$L$1,0))</f>
        <v>Chauffeurs</v>
      </c>
      <c r="AE2699" s="77" t="s">
        <v>238</v>
      </c>
      <c r="AF2699" t="s">
        <v>288</v>
      </c>
      <c r="AG2699" t="s">
        <v>173</v>
      </c>
      <c r="AH2699" s="58">
        <v>917.58592231994203</v>
      </c>
      <c r="AI2699">
        <f t="shared" si="435"/>
        <v>917.58592231994203</v>
      </c>
      <c r="BE2699" t="str">
        <f t="shared" si="436"/>
        <v>8420_GZ_TP1_SEXE2</v>
      </c>
      <c r="BF2699">
        <v>2</v>
      </c>
      <c r="BG2699" t="s">
        <v>199</v>
      </c>
      <c r="BH2699" t="s">
        <v>217</v>
      </c>
      <c r="BI2699" t="s">
        <v>157</v>
      </c>
      <c r="BJ2699" s="61">
        <v>640.67838327714196</v>
      </c>
      <c r="BK2699" s="61">
        <f t="shared" si="437"/>
        <v>640.67838327714196</v>
      </c>
    </row>
    <row r="2700" spans="1:63" x14ac:dyDescent="0.35">
      <c r="A2700" t="str">
        <f t="shared" si="433"/>
        <v>8435_Activités immobilières_2</v>
      </c>
      <c r="B2700" t="str">
        <f>INDEX(PDC!$F$1:$G$40,MATCH('RP2016'!C2700,PDC!F:F,0),MATCH(PDC!$G$1,PDC!$F$1:$G$1,0))</f>
        <v>Activités immobilières</v>
      </c>
      <c r="C2700" t="s">
        <v>224</v>
      </c>
      <c r="D2700" t="s">
        <v>193</v>
      </c>
      <c r="E2700" t="s">
        <v>200</v>
      </c>
      <c r="F2700" s="58">
        <v>224.206016055215</v>
      </c>
      <c r="G2700">
        <f t="shared" si="432"/>
        <v>224.206016055215</v>
      </c>
      <c r="AC2700" t="str">
        <f t="shared" si="434"/>
        <v>8427_Ouvriers qualifiés de la manutention, du magasinage et du transport_1+2</v>
      </c>
      <c r="AD2700" t="str">
        <f>INDEX(PDC!$I$1:$L$33,MATCH('RP2016'!AF2700,PDC!I:I,0),MATCH(PDC!$K$1,PDC!$I$1:$L$1,0))</f>
        <v>Ouvriers qualifiés de la manutention, du magasinage et du transport</v>
      </c>
      <c r="AE2700" s="77" t="s">
        <v>238</v>
      </c>
      <c r="AF2700" t="s">
        <v>289</v>
      </c>
      <c r="AG2700" t="s">
        <v>173</v>
      </c>
      <c r="AH2700" s="58">
        <v>492.40364060993898</v>
      </c>
      <c r="AI2700">
        <f t="shared" si="435"/>
        <v>492.40364060993898</v>
      </c>
      <c r="BE2700" t="str">
        <f t="shared" si="436"/>
        <v>8420_GZ_TP2_SEXE2</v>
      </c>
      <c r="BF2700">
        <v>2</v>
      </c>
      <c r="BG2700" t="s">
        <v>200</v>
      </c>
      <c r="BH2700" t="s">
        <v>217</v>
      </c>
      <c r="BI2700" t="s">
        <v>157</v>
      </c>
      <c r="BJ2700" s="61">
        <v>614.49469477111302</v>
      </c>
      <c r="BK2700" s="61">
        <f t="shared" si="437"/>
        <v>614.49469477111302</v>
      </c>
    </row>
    <row r="2701" spans="1:63" x14ac:dyDescent="0.35">
      <c r="A2701" t="str">
        <f t="shared" si="433"/>
        <v>8435_Activités juridiques, comptables, de gestion, d'architecture, d'ingénierie, de contrôle et d'analyses techniques_1</v>
      </c>
      <c r="B2701" t="str">
        <f>INDEX(PDC!$F$1:$G$40,MATCH('RP2016'!C2701,PDC!F:F,0),MATCH(PDC!$G$1,PDC!$F$1:$G$1,0))</f>
        <v>Activités juridiques, comptables, de gestion, d'architecture, d'ingénierie, de contrôle et d'analyses techniques</v>
      </c>
      <c r="C2701" t="s">
        <v>225</v>
      </c>
      <c r="D2701" t="s">
        <v>193</v>
      </c>
      <c r="E2701" t="s">
        <v>199</v>
      </c>
      <c r="F2701" s="58">
        <v>729.00323120393602</v>
      </c>
      <c r="G2701">
        <f t="shared" si="432"/>
        <v>729.00323120393602</v>
      </c>
      <c r="AC2701" t="str">
        <f t="shared" si="434"/>
        <v>8427_Ouvriers non qualifiés de type industriel_1+2</v>
      </c>
      <c r="AD2701" t="str">
        <f>INDEX(PDC!$I$1:$L$33,MATCH('RP2016'!AF2701,PDC!I:I,0),MATCH(PDC!$K$1,PDC!$I$1:$L$1,0))</f>
        <v>Ouvriers non qualifiés de type industriel</v>
      </c>
      <c r="AE2701" s="77" t="s">
        <v>238</v>
      </c>
      <c r="AF2701" t="s">
        <v>290</v>
      </c>
      <c r="AG2701" t="s">
        <v>173</v>
      </c>
      <c r="AH2701" s="58">
        <v>1952.4689158214501</v>
      </c>
      <c r="AI2701">
        <f t="shared" si="435"/>
        <v>1952.4689158214501</v>
      </c>
      <c r="BE2701" t="str">
        <f t="shared" si="436"/>
        <v>8420_HZ_TP1_SEXE2</v>
      </c>
      <c r="BF2701">
        <v>2</v>
      </c>
      <c r="BG2701" t="s">
        <v>199</v>
      </c>
      <c r="BH2701" t="s">
        <v>218</v>
      </c>
      <c r="BI2701" t="s">
        <v>157</v>
      </c>
      <c r="BJ2701" s="61">
        <v>133.51833927289599</v>
      </c>
      <c r="BK2701" s="61">
        <f t="shared" si="437"/>
        <v>133.51833927289599</v>
      </c>
    </row>
    <row r="2702" spans="1:63" x14ac:dyDescent="0.35">
      <c r="A2702" t="str">
        <f t="shared" si="433"/>
        <v>8435_Activités juridiques, comptables, de gestion, d'architecture, d'ingénierie, de contrôle et d'analyses techniques_2</v>
      </c>
      <c r="B2702" t="str">
        <f>INDEX(PDC!$F$1:$G$40,MATCH('RP2016'!C2702,PDC!F:F,0),MATCH(PDC!$G$1,PDC!$F$1:$G$1,0))</f>
        <v>Activités juridiques, comptables, de gestion, d'architecture, d'ingénierie, de contrôle et d'analyses techniques</v>
      </c>
      <c r="C2702" t="s">
        <v>225</v>
      </c>
      <c r="D2702" t="s">
        <v>193</v>
      </c>
      <c r="E2702" t="s">
        <v>200</v>
      </c>
      <c r="F2702" s="58">
        <v>671.63676115308999</v>
      </c>
      <c r="G2702">
        <f t="shared" si="432"/>
        <v>671.63676115308999</v>
      </c>
      <c r="AC2702" t="str">
        <f t="shared" si="434"/>
        <v>8427_Ouvriers non qualifiés de type artisanal_1+2</v>
      </c>
      <c r="AD2702" t="str">
        <f>INDEX(PDC!$I$1:$L$33,MATCH('RP2016'!AF2702,PDC!I:I,0),MATCH(PDC!$K$1,PDC!$I$1:$L$1,0))</f>
        <v>Ouvriers non qualifiés de type artisanal</v>
      </c>
      <c r="AE2702" s="77" t="s">
        <v>238</v>
      </c>
      <c r="AF2702" t="s">
        <v>291</v>
      </c>
      <c r="AG2702" t="s">
        <v>173</v>
      </c>
      <c r="AH2702" s="58">
        <v>1315.8166277195101</v>
      </c>
      <c r="AI2702">
        <f t="shared" si="435"/>
        <v>1315.8166277195101</v>
      </c>
      <c r="BE2702" t="str">
        <f t="shared" si="436"/>
        <v>8420_HZ_TP2_SEXE2</v>
      </c>
      <c r="BF2702">
        <v>2</v>
      </c>
      <c r="BG2702" t="s">
        <v>200</v>
      </c>
      <c r="BH2702" t="s">
        <v>218</v>
      </c>
      <c r="BI2702" t="s">
        <v>157</v>
      </c>
      <c r="BJ2702" s="61">
        <v>59.720753385691502</v>
      </c>
      <c r="BK2702" s="61">
        <f t="shared" si="437"/>
        <v>59.720753385691502</v>
      </c>
    </row>
    <row r="2703" spans="1:63" x14ac:dyDescent="0.35">
      <c r="A2703" t="str">
        <f t="shared" si="433"/>
        <v>8435_Recherche-développement scientifique_1</v>
      </c>
      <c r="B2703" t="str">
        <f>INDEX(PDC!$F$1:$G$40,MATCH('RP2016'!C2703,PDC!F:F,0),MATCH(PDC!$G$1,PDC!$F$1:$G$1,0))</f>
        <v>Recherche-développement scientifique</v>
      </c>
      <c r="C2703" t="s">
        <v>226</v>
      </c>
      <c r="D2703" t="s">
        <v>193</v>
      </c>
      <c r="E2703" t="s">
        <v>199</v>
      </c>
      <c r="F2703" s="58">
        <v>65.990075707334</v>
      </c>
      <c r="G2703">
        <f t="shared" si="432"/>
        <v>65.990075707334</v>
      </c>
      <c r="AC2703" t="str">
        <f t="shared" si="434"/>
        <v>8427_Ouvriers agricoles_1+2</v>
      </c>
      <c r="AD2703" t="str">
        <f>INDEX(PDC!$I$1:$L$33,MATCH('RP2016'!AF2703,PDC!I:I,0),MATCH(PDC!$K$1,PDC!$I$1:$L$1,0))</f>
        <v>Ouvriers agricoles</v>
      </c>
      <c r="AE2703" s="77" t="s">
        <v>238</v>
      </c>
      <c r="AF2703" t="s">
        <v>109</v>
      </c>
      <c r="AG2703" t="s">
        <v>173</v>
      </c>
      <c r="AH2703" s="58">
        <v>328.55006766754599</v>
      </c>
      <c r="AI2703">
        <f t="shared" si="435"/>
        <v>328.55006766754599</v>
      </c>
      <c r="BE2703" t="str">
        <f t="shared" si="436"/>
        <v>8420_IZ_TP1_SEXE2</v>
      </c>
      <c r="BF2703">
        <v>2</v>
      </c>
      <c r="BG2703" t="s">
        <v>199</v>
      </c>
      <c r="BH2703" t="s">
        <v>219</v>
      </c>
      <c r="BI2703" t="s">
        <v>157</v>
      </c>
      <c r="BJ2703" s="61">
        <v>165.797284744048</v>
      </c>
      <c r="BK2703" s="61">
        <f t="shared" si="437"/>
        <v>165.797284744048</v>
      </c>
    </row>
    <row r="2704" spans="1:63" x14ac:dyDescent="0.35">
      <c r="A2704" t="str">
        <f t="shared" si="433"/>
        <v>8435_Recherche-développement scientifique_2</v>
      </c>
      <c r="B2704" t="str">
        <f>INDEX(PDC!$F$1:$G$40,MATCH('RP2016'!C2704,PDC!F:F,0),MATCH(PDC!$G$1,PDC!$F$1:$G$1,0))</f>
        <v>Recherche-développement scientifique</v>
      </c>
      <c r="C2704" t="s">
        <v>226</v>
      </c>
      <c r="D2704" t="s">
        <v>193</v>
      </c>
      <c r="E2704" t="s">
        <v>200</v>
      </c>
      <c r="F2704" s="58">
        <v>14.9359821099443</v>
      </c>
      <c r="G2704">
        <f t="shared" si="432"/>
        <v>14.9359821099443</v>
      </c>
      <c r="AC2704" t="str">
        <f t="shared" si="434"/>
        <v>8428_Commerçants et assimilés_1+2</v>
      </c>
      <c r="AD2704" t="str">
        <f>INDEX(PDC!$I$1:$L$33,MATCH('RP2016'!AF2704,PDC!I:I,0),MATCH(PDC!$K$1,PDC!$I$1:$L$1,0))</f>
        <v>Commerçants et assimilés</v>
      </c>
      <c r="AE2704" s="77" t="s">
        <v>238</v>
      </c>
      <c r="AF2704" t="s">
        <v>293</v>
      </c>
      <c r="AG2704" t="s">
        <v>175</v>
      </c>
      <c r="AH2704" s="58">
        <v>0.78788622300787503</v>
      </c>
      <c r="AI2704" t="str">
        <f t="shared" si="435"/>
        <v>(s)</v>
      </c>
      <c r="BE2704" t="str">
        <f t="shared" si="436"/>
        <v>8420_IZ_TP2_SEXE2</v>
      </c>
      <c r="BF2704">
        <v>2</v>
      </c>
      <c r="BG2704" t="s">
        <v>200</v>
      </c>
      <c r="BH2704" t="s">
        <v>219</v>
      </c>
      <c r="BI2704" t="s">
        <v>157</v>
      </c>
      <c r="BJ2704" s="61">
        <v>107.402372082738</v>
      </c>
      <c r="BK2704" s="61">
        <f t="shared" si="437"/>
        <v>107.402372082738</v>
      </c>
    </row>
    <row r="2705" spans="1:63" x14ac:dyDescent="0.35">
      <c r="A2705" t="str">
        <f t="shared" si="433"/>
        <v>8435_Autres activités spécialisées, scientifiques et techniques_1</v>
      </c>
      <c r="B2705" t="str">
        <f>INDEX(PDC!$F$1:$G$40,MATCH('RP2016'!C2705,PDC!F:F,0),MATCH(PDC!$G$1,PDC!$F$1:$G$1,0))</f>
        <v>Autres activités spécialisées, scientifiques et techniques</v>
      </c>
      <c r="C2705" t="s">
        <v>227</v>
      </c>
      <c r="D2705" t="s">
        <v>193</v>
      </c>
      <c r="E2705" t="s">
        <v>199</v>
      </c>
      <c r="F2705" s="58">
        <v>92.533386290175301</v>
      </c>
      <c r="G2705">
        <f t="shared" si="432"/>
        <v>92.533386290175301</v>
      </c>
      <c r="AC2705" t="str">
        <f t="shared" si="434"/>
        <v>8428_Professions libérales*_1+2</v>
      </c>
      <c r="AD2705" t="str">
        <f>INDEX(PDC!$I$1:$L$33,MATCH('RP2016'!AF2705,PDC!I:I,0),MATCH(PDC!$K$1,PDC!$I$1:$L$1,0))</f>
        <v>Professions libérales*</v>
      </c>
      <c r="AE2705" s="77" t="s">
        <v>238</v>
      </c>
      <c r="AF2705" t="s">
        <v>273</v>
      </c>
      <c r="AG2705" t="s">
        <v>175</v>
      </c>
      <c r="AH2705" s="58">
        <v>305.57155486533298</v>
      </c>
      <c r="AI2705">
        <f t="shared" si="435"/>
        <v>305.57155486533298</v>
      </c>
      <c r="BE2705" t="str">
        <f t="shared" si="436"/>
        <v>8420_JZ_TP1_SEXE2</v>
      </c>
      <c r="BF2705">
        <v>2</v>
      </c>
      <c r="BG2705" t="s">
        <v>199</v>
      </c>
      <c r="BH2705" t="s">
        <v>319</v>
      </c>
      <c r="BI2705" t="s">
        <v>157</v>
      </c>
      <c r="BJ2705" s="61">
        <v>32.848537177945097</v>
      </c>
      <c r="BK2705" s="61">
        <f t="shared" si="437"/>
        <v>32.848537177945097</v>
      </c>
    </row>
    <row r="2706" spans="1:63" x14ac:dyDescent="0.35">
      <c r="A2706" t="str">
        <f t="shared" si="433"/>
        <v>8435_Autres activités spécialisées, scientifiques et techniques_2</v>
      </c>
      <c r="B2706" t="str">
        <f>INDEX(PDC!$F$1:$G$40,MATCH('RP2016'!C2706,PDC!F:F,0),MATCH(PDC!$G$1,PDC!$F$1:$G$1,0))</f>
        <v>Autres activités spécialisées, scientifiques et techniques</v>
      </c>
      <c r="C2706" t="s">
        <v>227</v>
      </c>
      <c r="D2706" t="s">
        <v>193</v>
      </c>
      <c r="E2706" t="s">
        <v>200</v>
      </c>
      <c r="F2706" s="58">
        <v>142.47135995854001</v>
      </c>
      <c r="G2706">
        <f t="shared" si="432"/>
        <v>142.47135995854001</v>
      </c>
      <c r="AC2706" t="str">
        <f t="shared" si="434"/>
        <v>8428_Cadres de la fonction publique_1+2</v>
      </c>
      <c r="AD2706" t="str">
        <f>INDEX(PDC!$I$1:$L$33,MATCH('RP2016'!AF2706,PDC!I:I,0),MATCH(PDC!$K$1,PDC!$I$1:$L$1,0))</f>
        <v>Cadres de la fonction publique</v>
      </c>
      <c r="AE2706" s="77" t="s">
        <v>238</v>
      </c>
      <c r="AF2706" t="s">
        <v>274</v>
      </c>
      <c r="AG2706" t="s">
        <v>175</v>
      </c>
      <c r="AH2706" s="58">
        <v>795.217137744468</v>
      </c>
      <c r="AI2706">
        <f t="shared" si="435"/>
        <v>795.217137744468</v>
      </c>
      <c r="BE2706" t="str">
        <f t="shared" si="436"/>
        <v>8420_JZ_TP2_SEXE2</v>
      </c>
      <c r="BF2706">
        <v>2</v>
      </c>
      <c r="BG2706" t="s">
        <v>200</v>
      </c>
      <c r="BH2706" t="s">
        <v>319</v>
      </c>
      <c r="BI2706" t="s">
        <v>157</v>
      </c>
      <c r="BJ2706" s="61">
        <v>14.3704348770524</v>
      </c>
      <c r="BK2706" s="61">
        <f t="shared" si="437"/>
        <v>14.3704348770524</v>
      </c>
    </row>
    <row r="2707" spans="1:63" x14ac:dyDescent="0.35">
      <c r="A2707" t="str">
        <f t="shared" si="433"/>
        <v>8435_Activités de services administratifs et de soutien_1</v>
      </c>
      <c r="B2707" t="str">
        <f>INDEX(PDC!$F$1:$G$40,MATCH('RP2016'!C2707,PDC!F:F,0),MATCH(PDC!$G$1,PDC!$F$1:$G$1,0))</f>
        <v>Activités de services administratifs et de soutien</v>
      </c>
      <c r="C2707" t="s">
        <v>228</v>
      </c>
      <c r="D2707" t="s">
        <v>193</v>
      </c>
      <c r="E2707" t="s">
        <v>199</v>
      </c>
      <c r="F2707" s="58">
        <v>1493.82963367091</v>
      </c>
      <c r="G2707">
        <f t="shared" si="432"/>
        <v>1493.82963367091</v>
      </c>
      <c r="AC2707" t="str">
        <f t="shared" si="434"/>
        <v>8428_Professeurs, professions scientifiques_1+2</v>
      </c>
      <c r="AD2707" t="str">
        <f>INDEX(PDC!$I$1:$L$33,MATCH('RP2016'!AF2707,PDC!I:I,0),MATCH(PDC!$K$1,PDC!$I$1:$L$1,0))</f>
        <v>Professeurs, professions scientifiques</v>
      </c>
      <c r="AE2707" s="77" t="s">
        <v>238</v>
      </c>
      <c r="AF2707" t="s">
        <v>275</v>
      </c>
      <c r="AG2707" t="s">
        <v>175</v>
      </c>
      <c r="AH2707" s="58">
        <v>2208.5576453827798</v>
      </c>
      <c r="AI2707">
        <f t="shared" si="435"/>
        <v>2208.5576453827798</v>
      </c>
      <c r="BE2707" t="str">
        <f t="shared" si="436"/>
        <v>8420_KZ_TP1_SEXE2</v>
      </c>
      <c r="BF2707">
        <v>2</v>
      </c>
      <c r="BG2707" t="s">
        <v>199</v>
      </c>
      <c r="BH2707" t="s">
        <v>223</v>
      </c>
      <c r="BI2707" t="s">
        <v>157</v>
      </c>
      <c r="BJ2707" s="61">
        <v>293.047931655588</v>
      </c>
      <c r="BK2707" s="61">
        <f t="shared" si="437"/>
        <v>293.047931655588</v>
      </c>
    </row>
    <row r="2708" spans="1:63" x14ac:dyDescent="0.35">
      <c r="A2708" t="str">
        <f t="shared" si="433"/>
        <v>8435_Activités de services administratifs et de soutien_2</v>
      </c>
      <c r="B2708" t="str">
        <f>INDEX(PDC!$F$1:$G$40,MATCH('RP2016'!C2708,PDC!F:F,0),MATCH(PDC!$G$1,PDC!$F$1:$G$1,0))</f>
        <v>Activités de services administratifs et de soutien</v>
      </c>
      <c r="C2708" t="s">
        <v>228</v>
      </c>
      <c r="D2708" t="s">
        <v>193</v>
      </c>
      <c r="E2708" t="s">
        <v>200</v>
      </c>
      <c r="F2708" s="58">
        <v>1224.2046412510899</v>
      </c>
      <c r="G2708">
        <f t="shared" si="432"/>
        <v>1224.2046412510899</v>
      </c>
      <c r="AC2708" t="str">
        <f t="shared" si="434"/>
        <v>8428_Professions de l'information, des arts et des spectacles_1+2</v>
      </c>
      <c r="AD2708" t="str">
        <f>INDEX(PDC!$I$1:$L$33,MATCH('RP2016'!AF2708,PDC!I:I,0),MATCH(PDC!$K$1,PDC!$I$1:$L$1,0))</f>
        <v>Professions de l'information, des arts et des spectacles</v>
      </c>
      <c r="AE2708" s="77" t="s">
        <v>238</v>
      </c>
      <c r="AF2708" t="s">
        <v>276</v>
      </c>
      <c r="AG2708" t="s">
        <v>175</v>
      </c>
      <c r="AH2708" s="58">
        <v>807.14509752278502</v>
      </c>
      <c r="AI2708">
        <f t="shared" si="435"/>
        <v>807.14509752278502</v>
      </c>
      <c r="BE2708" t="str">
        <f t="shared" si="436"/>
        <v>8420_KZ_TP2_SEXE2</v>
      </c>
      <c r="BF2708">
        <v>2</v>
      </c>
      <c r="BG2708" t="s">
        <v>200</v>
      </c>
      <c r="BH2708" t="s">
        <v>223</v>
      </c>
      <c r="BI2708" t="s">
        <v>157</v>
      </c>
      <c r="BJ2708" s="61">
        <v>101.98388996187801</v>
      </c>
      <c r="BK2708" s="61">
        <f t="shared" si="437"/>
        <v>101.98388996187801</v>
      </c>
    </row>
    <row r="2709" spans="1:63" x14ac:dyDescent="0.35">
      <c r="A2709" t="str">
        <f t="shared" si="433"/>
        <v>8435_Administration publique_1</v>
      </c>
      <c r="B2709" t="str">
        <f>INDEX(PDC!$F$1:$G$40,MATCH('RP2016'!C2709,PDC!F:F,0),MATCH(PDC!$G$1,PDC!$F$1:$G$1,0))</f>
        <v>Administration publique</v>
      </c>
      <c r="C2709" t="s">
        <v>229</v>
      </c>
      <c r="D2709" t="s">
        <v>193</v>
      </c>
      <c r="E2709" t="s">
        <v>199</v>
      </c>
      <c r="F2709" s="58">
        <v>469.868764839108</v>
      </c>
      <c r="G2709">
        <f t="shared" si="432"/>
        <v>469.868764839108</v>
      </c>
      <c r="AC2709" t="str">
        <f t="shared" si="434"/>
        <v>8428_Cadres administratifs et commerciaux d'entreprise_1+2</v>
      </c>
      <c r="AD2709" t="str">
        <f>INDEX(PDC!$I$1:$L$33,MATCH('RP2016'!AF2709,PDC!I:I,0),MATCH(PDC!$K$1,PDC!$I$1:$L$1,0))</f>
        <v>Cadres administratifs et commerciaux d'entreprise</v>
      </c>
      <c r="AE2709" s="77" t="s">
        <v>238</v>
      </c>
      <c r="AF2709" t="s">
        <v>277</v>
      </c>
      <c r="AG2709" t="s">
        <v>175</v>
      </c>
      <c r="AH2709" s="58">
        <v>6509.3932035543603</v>
      </c>
      <c r="AI2709">
        <f t="shared" si="435"/>
        <v>6509.3932035543603</v>
      </c>
      <c r="BE2709" t="str">
        <f t="shared" si="436"/>
        <v>8420_LZ_TP1_SEXE2</v>
      </c>
      <c r="BF2709">
        <v>2</v>
      </c>
      <c r="BG2709" t="s">
        <v>199</v>
      </c>
      <c r="BH2709" t="s">
        <v>224</v>
      </c>
      <c r="BI2709" t="s">
        <v>157</v>
      </c>
      <c r="BJ2709" s="61">
        <v>30.190734435077299</v>
      </c>
      <c r="BK2709" s="61">
        <f t="shared" si="437"/>
        <v>30.190734435077299</v>
      </c>
    </row>
    <row r="2710" spans="1:63" x14ac:dyDescent="0.35">
      <c r="A2710" t="str">
        <f t="shared" si="433"/>
        <v>8435_Administration publique_2</v>
      </c>
      <c r="B2710" t="str">
        <f>INDEX(PDC!$F$1:$G$40,MATCH('RP2016'!C2710,PDC!F:F,0),MATCH(PDC!$G$1,PDC!$F$1:$G$1,0))</f>
        <v>Administration publique</v>
      </c>
      <c r="C2710" t="s">
        <v>229</v>
      </c>
      <c r="D2710" t="s">
        <v>193</v>
      </c>
      <c r="E2710" t="s">
        <v>200</v>
      </c>
      <c r="F2710" s="58">
        <v>850.84798148197399</v>
      </c>
      <c r="G2710">
        <f t="shared" si="432"/>
        <v>850.84798148197399</v>
      </c>
      <c r="AC2710" t="str">
        <f t="shared" si="434"/>
        <v>8428_Ingénieurs et cadres techniques d'entreprise_1+2</v>
      </c>
      <c r="AD2710" t="str">
        <f>INDEX(PDC!$I$1:$L$33,MATCH('RP2016'!AF2710,PDC!I:I,0),MATCH(PDC!$K$1,PDC!$I$1:$L$1,0))</f>
        <v>Ingénieurs et cadres techniques d'entreprise</v>
      </c>
      <c r="AE2710" s="77" t="s">
        <v>238</v>
      </c>
      <c r="AF2710" t="s">
        <v>101</v>
      </c>
      <c r="AG2710" t="s">
        <v>175</v>
      </c>
      <c r="AH2710" s="58">
        <v>6633.7596825597602</v>
      </c>
      <c r="AI2710">
        <f t="shared" si="435"/>
        <v>6633.7596825597602</v>
      </c>
      <c r="BE2710" t="str">
        <f t="shared" si="436"/>
        <v>8420_LZ_TP2_SEXE2</v>
      </c>
      <c r="BF2710">
        <v>2</v>
      </c>
      <c r="BG2710" t="s">
        <v>200</v>
      </c>
      <c r="BH2710" t="s">
        <v>224</v>
      </c>
      <c r="BI2710" t="s">
        <v>157</v>
      </c>
      <c r="BJ2710" s="61">
        <v>19.977591569636999</v>
      </c>
      <c r="BK2710" s="61">
        <f t="shared" si="437"/>
        <v>19.977591569636999</v>
      </c>
    </row>
    <row r="2711" spans="1:63" x14ac:dyDescent="0.35">
      <c r="A2711" t="str">
        <f t="shared" si="433"/>
        <v>8435_Enseignement_1</v>
      </c>
      <c r="B2711" t="str">
        <f>INDEX(PDC!$F$1:$G$40,MATCH('RP2016'!C2711,PDC!F:F,0),MATCH(PDC!$G$1,PDC!$F$1:$G$1,0))</f>
        <v>Enseignement</v>
      </c>
      <c r="C2711" t="s">
        <v>230</v>
      </c>
      <c r="D2711" t="s">
        <v>193</v>
      </c>
      <c r="E2711" t="s">
        <v>199</v>
      </c>
      <c r="F2711" s="58">
        <v>406.283035854746</v>
      </c>
      <c r="G2711">
        <f t="shared" si="432"/>
        <v>406.283035854746</v>
      </c>
      <c r="AC2711" t="str">
        <f t="shared" si="434"/>
        <v>8428_Professeurs des écoles, instituteurs et assimilés_1+2</v>
      </c>
      <c r="AD2711" t="str">
        <f>INDEX(PDC!$I$1:$L$33,MATCH('RP2016'!AF2711,PDC!I:I,0),MATCH(PDC!$K$1,PDC!$I$1:$L$1,0))</f>
        <v>Professeurs des écoles, instituteurs et assimilés</v>
      </c>
      <c r="AE2711" s="77" t="s">
        <v>238</v>
      </c>
      <c r="AF2711" t="s">
        <v>103</v>
      </c>
      <c r="AG2711" t="s">
        <v>175</v>
      </c>
      <c r="AH2711" s="58">
        <v>2997.1697910621501</v>
      </c>
      <c r="AI2711">
        <f t="shared" si="435"/>
        <v>2997.1697910621501</v>
      </c>
      <c r="BE2711" t="str">
        <f t="shared" si="436"/>
        <v>8420_MN_TP1_SEXE2</v>
      </c>
      <c r="BF2711">
        <v>2</v>
      </c>
      <c r="BG2711" t="s">
        <v>199</v>
      </c>
      <c r="BH2711" t="s">
        <v>320</v>
      </c>
      <c r="BI2711" t="s">
        <v>157</v>
      </c>
      <c r="BJ2711" s="61">
        <v>403.90410349822702</v>
      </c>
      <c r="BK2711" s="61">
        <f t="shared" si="437"/>
        <v>403.90410349822702</v>
      </c>
    </row>
    <row r="2712" spans="1:63" x14ac:dyDescent="0.35">
      <c r="A2712" t="str">
        <f t="shared" si="433"/>
        <v>8435_Enseignement_2</v>
      </c>
      <c r="B2712" t="str">
        <f>INDEX(PDC!$F$1:$G$40,MATCH('RP2016'!C2712,PDC!F:F,0),MATCH(PDC!$G$1,PDC!$F$1:$G$1,0))</f>
        <v>Enseignement</v>
      </c>
      <c r="C2712" t="s">
        <v>230</v>
      </c>
      <c r="D2712" t="s">
        <v>193</v>
      </c>
      <c r="E2712" t="s">
        <v>200</v>
      </c>
      <c r="F2712" s="58">
        <v>1299.48502456812</v>
      </c>
      <c r="G2712">
        <f t="shared" si="432"/>
        <v>1299.48502456812</v>
      </c>
      <c r="AC2712" t="str">
        <f t="shared" si="434"/>
        <v>8428_Professions intermédiaires de la santé et du travail social_1+2</v>
      </c>
      <c r="AD2712" t="str">
        <f>INDEX(PDC!$I$1:$L$33,MATCH('RP2016'!AF2712,PDC!I:I,0),MATCH(PDC!$K$1,PDC!$I$1:$L$1,0))</f>
        <v>Professions intermédiaires de la santé et du travail social</v>
      </c>
      <c r="AE2712" s="77" t="s">
        <v>238</v>
      </c>
      <c r="AF2712" t="s">
        <v>105</v>
      </c>
      <c r="AG2712" t="s">
        <v>175</v>
      </c>
      <c r="AH2712" s="58">
        <v>7277.2980801092499</v>
      </c>
      <c r="AI2712">
        <f t="shared" si="435"/>
        <v>7277.2980801092499</v>
      </c>
      <c r="BE2712" t="str">
        <f t="shared" si="436"/>
        <v>8420_MN_TP2_SEXE2</v>
      </c>
      <c r="BF2712">
        <v>2</v>
      </c>
      <c r="BG2712" t="s">
        <v>200</v>
      </c>
      <c r="BH2712" t="s">
        <v>320</v>
      </c>
      <c r="BI2712" t="s">
        <v>157</v>
      </c>
      <c r="BJ2712" s="61">
        <v>249.04300736547799</v>
      </c>
      <c r="BK2712" s="61">
        <f t="shared" si="437"/>
        <v>249.04300736547799</v>
      </c>
    </row>
    <row r="2713" spans="1:63" x14ac:dyDescent="0.35">
      <c r="A2713" t="str">
        <f t="shared" si="433"/>
        <v>8435_Activités pour la santé humaine_1</v>
      </c>
      <c r="B2713" t="str">
        <f>INDEX(PDC!$F$1:$G$40,MATCH('RP2016'!C2713,PDC!F:F,0),MATCH(PDC!$G$1,PDC!$F$1:$G$1,0))</f>
        <v>Activités pour la santé humaine</v>
      </c>
      <c r="C2713" t="s">
        <v>231</v>
      </c>
      <c r="D2713" t="s">
        <v>193</v>
      </c>
      <c r="E2713" t="s">
        <v>199</v>
      </c>
      <c r="F2713" s="58">
        <v>365.49321371565702</v>
      </c>
      <c r="G2713">
        <f t="shared" si="432"/>
        <v>365.49321371565702</v>
      </c>
      <c r="AC2713" t="str">
        <f t="shared" si="434"/>
        <v>8428_Clergé, religieux_1+2</v>
      </c>
      <c r="AD2713" t="str">
        <f>INDEX(PDC!$I$1:$L$33,MATCH('RP2016'!AF2713,PDC!I:I,0),MATCH(PDC!$K$1,PDC!$I$1:$L$1,0))</f>
        <v>Clergé, religieux</v>
      </c>
      <c r="AE2713" s="77" t="s">
        <v>238</v>
      </c>
      <c r="AF2713" t="s">
        <v>292</v>
      </c>
      <c r="AG2713" t="s">
        <v>175</v>
      </c>
      <c r="AH2713" s="58">
        <v>119.10555442174</v>
      </c>
      <c r="AI2713">
        <f t="shared" si="435"/>
        <v>119.10555442174</v>
      </c>
      <c r="BE2713" t="str">
        <f t="shared" si="436"/>
        <v>8420_OQ_TP1_SEXE2</v>
      </c>
      <c r="BF2713">
        <v>2</v>
      </c>
      <c r="BG2713" t="s">
        <v>199</v>
      </c>
      <c r="BH2713" t="s">
        <v>321</v>
      </c>
      <c r="BI2713" t="s">
        <v>157</v>
      </c>
      <c r="BJ2713" s="61">
        <v>1657.9858803130701</v>
      </c>
      <c r="BK2713" s="61">
        <f t="shared" si="437"/>
        <v>1657.9858803130701</v>
      </c>
    </row>
    <row r="2714" spans="1:63" x14ac:dyDescent="0.35">
      <c r="A2714" t="str">
        <f t="shared" si="433"/>
        <v>8435_Activités pour la santé humaine_2</v>
      </c>
      <c r="B2714" t="str">
        <f>INDEX(PDC!$F$1:$G$40,MATCH('RP2016'!C2714,PDC!F:F,0),MATCH(PDC!$G$1,PDC!$F$1:$G$1,0))</f>
        <v>Activités pour la santé humaine</v>
      </c>
      <c r="C2714" t="s">
        <v>231</v>
      </c>
      <c r="D2714" t="s">
        <v>193</v>
      </c>
      <c r="E2714" t="s">
        <v>200</v>
      </c>
      <c r="F2714" s="58">
        <v>1215.58194436948</v>
      </c>
      <c r="G2714">
        <f t="shared" si="432"/>
        <v>1215.58194436948</v>
      </c>
      <c r="AC2714" t="str">
        <f t="shared" si="434"/>
        <v>8428_Professions intermédiaires administratives de la Fonction Publique_1+2</v>
      </c>
      <c r="AD2714" t="str">
        <f>INDEX(PDC!$I$1:$L$33,MATCH('RP2016'!AF2714,PDC!I:I,0),MATCH(PDC!$K$1,PDC!$I$1:$L$1,0))</f>
        <v>Professions intermédiaires administratives de la Fonction Publique</v>
      </c>
      <c r="AE2714" s="77" t="s">
        <v>238</v>
      </c>
      <c r="AF2714" t="s">
        <v>278</v>
      </c>
      <c r="AG2714" t="s">
        <v>175</v>
      </c>
      <c r="AH2714" s="58">
        <v>786.38678251938995</v>
      </c>
      <c r="AI2714">
        <f t="shared" si="435"/>
        <v>786.38678251938995</v>
      </c>
      <c r="BE2714" t="str">
        <f t="shared" si="436"/>
        <v>8420_OQ_TP2_SEXE2</v>
      </c>
      <c r="BF2714">
        <v>2</v>
      </c>
      <c r="BG2714" t="s">
        <v>200</v>
      </c>
      <c r="BH2714" t="s">
        <v>321</v>
      </c>
      <c r="BI2714" t="s">
        <v>157</v>
      </c>
      <c r="BJ2714" s="61">
        <v>1914.8165986955901</v>
      </c>
      <c r="BK2714" s="61">
        <f t="shared" si="437"/>
        <v>1914.8165986955901</v>
      </c>
    </row>
    <row r="2715" spans="1:63" x14ac:dyDescent="0.35">
      <c r="A2715" t="str">
        <f t="shared" si="433"/>
        <v>8435_Hébergement médico-social et social et action sociale sans hébergement_1</v>
      </c>
      <c r="B2715" t="str">
        <f>INDEX(PDC!$F$1:$G$40,MATCH('RP2016'!C2715,PDC!F:F,0),MATCH(PDC!$G$1,PDC!$F$1:$G$1,0))</f>
        <v>Hébergement médico-social et social et action sociale sans hébergement</v>
      </c>
      <c r="C2715" t="s">
        <v>232</v>
      </c>
      <c r="D2715" t="s">
        <v>193</v>
      </c>
      <c r="E2715" t="s">
        <v>199</v>
      </c>
      <c r="F2715" s="58">
        <v>655.65419707971705</v>
      </c>
      <c r="G2715">
        <f t="shared" ref="G2715:G2746" si="438">F2715</f>
        <v>655.65419707971705</v>
      </c>
      <c r="AC2715" t="str">
        <f t="shared" si="434"/>
        <v>8428_Professions intermédiaires administratives et commerciales des entreprises_1+2</v>
      </c>
      <c r="AD2715" t="str">
        <f>INDEX(PDC!$I$1:$L$33,MATCH('RP2016'!AF2715,PDC!I:I,0),MATCH(PDC!$K$1,PDC!$I$1:$L$1,0))</f>
        <v>Professions intermédiaires administratives et commerciales des entreprises</v>
      </c>
      <c r="AE2715" s="77" t="s">
        <v>238</v>
      </c>
      <c r="AF2715" t="s">
        <v>279</v>
      </c>
      <c r="AG2715" t="s">
        <v>175</v>
      </c>
      <c r="AH2715" s="58">
        <v>14948.1768644682</v>
      </c>
      <c r="AI2715">
        <f t="shared" si="435"/>
        <v>14948.1768644682</v>
      </c>
      <c r="BE2715" t="str">
        <f t="shared" si="436"/>
        <v>8420_RU_TP1_SEXE2</v>
      </c>
      <c r="BF2715">
        <v>2</v>
      </c>
      <c r="BG2715" t="s">
        <v>199</v>
      </c>
      <c r="BH2715" t="s">
        <v>322</v>
      </c>
      <c r="BI2715" t="s">
        <v>157</v>
      </c>
      <c r="BJ2715" s="61">
        <v>163.017805853254</v>
      </c>
      <c r="BK2715" s="61">
        <f t="shared" si="437"/>
        <v>163.017805853254</v>
      </c>
    </row>
    <row r="2716" spans="1:63" x14ac:dyDescent="0.35">
      <c r="A2716" t="str">
        <f t="shared" si="433"/>
        <v>8435_Hébergement médico-social et social et action sociale sans hébergement_2</v>
      </c>
      <c r="B2716" t="str">
        <f>INDEX(PDC!$F$1:$G$40,MATCH('RP2016'!C2716,PDC!F:F,0),MATCH(PDC!$G$1,PDC!$F$1:$G$1,0))</f>
        <v>Hébergement médico-social et social et action sociale sans hébergement</v>
      </c>
      <c r="C2716" t="s">
        <v>232</v>
      </c>
      <c r="D2716" t="s">
        <v>193</v>
      </c>
      <c r="E2716" t="s">
        <v>200</v>
      </c>
      <c r="F2716" s="58">
        <v>3717.4570269936198</v>
      </c>
      <c r="G2716">
        <f t="shared" si="438"/>
        <v>3717.4570269936198</v>
      </c>
      <c r="AC2716" t="str">
        <f t="shared" si="434"/>
        <v>8428_Techniciens_1+2</v>
      </c>
      <c r="AD2716" t="str">
        <f>INDEX(PDC!$I$1:$L$33,MATCH('RP2016'!AF2716,PDC!I:I,0),MATCH(PDC!$K$1,PDC!$I$1:$L$1,0))</f>
        <v>Techniciens</v>
      </c>
      <c r="AE2716" s="77" t="s">
        <v>238</v>
      </c>
      <c r="AF2716" t="s">
        <v>280</v>
      </c>
      <c r="AG2716" t="s">
        <v>175</v>
      </c>
      <c r="AH2716" s="58">
        <v>8381.2157285689991</v>
      </c>
      <c r="AI2716">
        <f t="shared" si="435"/>
        <v>8381.2157285689991</v>
      </c>
      <c r="BE2716" t="str">
        <f t="shared" si="436"/>
        <v>8420_RU_TP2_SEXE2</v>
      </c>
      <c r="BF2716">
        <v>2</v>
      </c>
      <c r="BG2716" t="s">
        <v>200</v>
      </c>
      <c r="BH2716" t="s">
        <v>322</v>
      </c>
      <c r="BI2716" t="s">
        <v>157</v>
      </c>
      <c r="BJ2716" s="61">
        <v>255.500773654916</v>
      </c>
      <c r="BK2716" s="61">
        <f t="shared" si="437"/>
        <v>255.500773654916</v>
      </c>
    </row>
    <row r="2717" spans="1:63" x14ac:dyDescent="0.35">
      <c r="A2717" t="str">
        <f t="shared" si="433"/>
        <v>8435_Arts, spectacles et activités récréatives_1</v>
      </c>
      <c r="B2717" t="str">
        <f>INDEX(PDC!$F$1:$G$40,MATCH('RP2016'!C2717,PDC!F:F,0),MATCH(PDC!$G$1,PDC!$F$1:$G$1,0))</f>
        <v>Arts, spectacles et activités récréatives</v>
      </c>
      <c r="C2717" t="s">
        <v>233</v>
      </c>
      <c r="D2717" t="s">
        <v>193</v>
      </c>
      <c r="E2717" t="s">
        <v>199</v>
      </c>
      <c r="F2717" s="58">
        <v>230.50653246941201</v>
      </c>
      <c r="G2717">
        <f t="shared" si="438"/>
        <v>230.50653246941201</v>
      </c>
      <c r="AC2717" t="str">
        <f t="shared" si="434"/>
        <v>8428_Contremaîtres, agents de maîtrise_1+2</v>
      </c>
      <c r="AD2717" t="str">
        <f>INDEX(PDC!$I$1:$L$33,MATCH('RP2016'!AF2717,PDC!I:I,0),MATCH(PDC!$K$1,PDC!$I$1:$L$1,0))</f>
        <v>Contremaîtres, agents de maîtrise</v>
      </c>
      <c r="AE2717" s="77" t="s">
        <v>238</v>
      </c>
      <c r="AF2717" t="s">
        <v>281</v>
      </c>
      <c r="AG2717" t="s">
        <v>175</v>
      </c>
      <c r="AH2717" s="58">
        <v>4012.8369253286901</v>
      </c>
      <c r="AI2717">
        <f t="shared" si="435"/>
        <v>4012.8369253286901</v>
      </c>
      <c r="BE2717" t="str">
        <f t="shared" si="436"/>
        <v>8421_AZ_TP1_SEXE2</v>
      </c>
      <c r="BF2717">
        <v>2</v>
      </c>
      <c r="BG2717" t="s">
        <v>199</v>
      </c>
      <c r="BH2717" t="s">
        <v>198</v>
      </c>
      <c r="BI2717" t="s">
        <v>159</v>
      </c>
      <c r="BJ2717" s="61">
        <v>396.88767941657898</v>
      </c>
      <c r="BK2717" s="61">
        <f t="shared" si="437"/>
        <v>396.88767941657898</v>
      </c>
    </row>
    <row r="2718" spans="1:63" x14ac:dyDescent="0.35">
      <c r="A2718" t="str">
        <f t="shared" si="433"/>
        <v>8435_Arts, spectacles et activités récréatives_2</v>
      </c>
      <c r="B2718" t="str">
        <f>INDEX(PDC!$F$1:$G$40,MATCH('RP2016'!C2718,PDC!F:F,0),MATCH(PDC!$G$1,PDC!$F$1:$G$1,0))</f>
        <v>Arts, spectacles et activités récréatives</v>
      </c>
      <c r="C2718" t="s">
        <v>233</v>
      </c>
      <c r="D2718" t="s">
        <v>193</v>
      </c>
      <c r="E2718" t="s">
        <v>200</v>
      </c>
      <c r="F2718" s="58">
        <v>177.48961869520301</v>
      </c>
      <c r="G2718">
        <f t="shared" si="438"/>
        <v>177.48961869520301</v>
      </c>
      <c r="AC2718" t="str">
        <f t="shared" si="434"/>
        <v>8428_Employés civils et agents de service de la Fonction Publique_1+2</v>
      </c>
      <c r="AD2718" t="str">
        <f>INDEX(PDC!$I$1:$L$33,MATCH('RP2016'!AF2718,PDC!I:I,0),MATCH(PDC!$K$1,PDC!$I$1:$L$1,0))</f>
        <v>Employés civils et agents de service de la Fonction Publique</v>
      </c>
      <c r="AE2718" s="77" t="s">
        <v>238</v>
      </c>
      <c r="AF2718" t="s">
        <v>282</v>
      </c>
      <c r="AG2718" t="s">
        <v>175</v>
      </c>
      <c r="AH2718" s="58">
        <v>11261.148727329401</v>
      </c>
      <c r="AI2718">
        <f t="shared" si="435"/>
        <v>11261.148727329401</v>
      </c>
      <c r="BE2718" t="str">
        <f t="shared" si="436"/>
        <v>8421_AZ_TP2_SEXE2</v>
      </c>
      <c r="BF2718">
        <v>2</v>
      </c>
      <c r="BG2718" t="s">
        <v>200</v>
      </c>
      <c r="BH2718" t="s">
        <v>198</v>
      </c>
      <c r="BI2718" t="s">
        <v>159</v>
      </c>
      <c r="BJ2718" s="61">
        <v>200.440907344637</v>
      </c>
      <c r="BK2718" s="61">
        <f t="shared" si="437"/>
        <v>200.440907344637</v>
      </c>
    </row>
    <row r="2719" spans="1:63" x14ac:dyDescent="0.35">
      <c r="A2719" t="str">
        <f t="shared" si="433"/>
        <v>8435_Autres activités de services _1</v>
      </c>
      <c r="B2719" t="str">
        <f>INDEX(PDC!$F$1:$G$40,MATCH('RP2016'!C2719,PDC!F:F,0),MATCH(PDC!$G$1,PDC!$F$1:$G$1,0))</f>
        <v xml:space="preserve">Autres activités de services </v>
      </c>
      <c r="C2719" t="s">
        <v>234</v>
      </c>
      <c r="D2719" t="s">
        <v>193</v>
      </c>
      <c r="E2719" t="s">
        <v>199</v>
      </c>
      <c r="F2719" s="58">
        <v>331.63643761318002</v>
      </c>
      <c r="G2719">
        <f t="shared" si="438"/>
        <v>331.63643761318002</v>
      </c>
      <c r="AC2719" t="str">
        <f t="shared" si="434"/>
        <v>8428_Policiers et militaires_1+2</v>
      </c>
      <c r="AD2719" t="str">
        <f>INDEX(PDC!$I$1:$L$33,MATCH('RP2016'!AF2719,PDC!I:I,0),MATCH(PDC!$K$1,PDC!$I$1:$L$1,0))</f>
        <v>Policiers et militaires</v>
      </c>
      <c r="AE2719" s="77" t="s">
        <v>238</v>
      </c>
      <c r="AF2719" t="s">
        <v>283</v>
      </c>
      <c r="AG2719" t="s">
        <v>175</v>
      </c>
      <c r="AH2719" s="58">
        <v>1061.66784092742</v>
      </c>
      <c r="AI2719">
        <f t="shared" si="435"/>
        <v>1061.66784092742</v>
      </c>
      <c r="BE2719" t="str">
        <f t="shared" si="436"/>
        <v>8421_C1_TP1_SEXE2</v>
      </c>
      <c r="BF2719">
        <v>2</v>
      </c>
      <c r="BG2719" t="s">
        <v>199</v>
      </c>
      <c r="BH2719" t="s">
        <v>314</v>
      </c>
      <c r="BI2719" t="s">
        <v>159</v>
      </c>
      <c r="BJ2719" s="61">
        <v>2816.9124748260901</v>
      </c>
      <c r="BK2719" s="61">
        <f t="shared" si="437"/>
        <v>2816.9124748260901</v>
      </c>
    </row>
    <row r="2720" spans="1:63" x14ac:dyDescent="0.35">
      <c r="A2720" t="str">
        <f t="shared" si="433"/>
        <v>8435_Autres activités de services _2</v>
      </c>
      <c r="B2720" t="str">
        <f>INDEX(PDC!$F$1:$G$40,MATCH('RP2016'!C2720,PDC!F:F,0),MATCH(PDC!$G$1,PDC!$F$1:$G$1,0))</f>
        <v xml:space="preserve">Autres activités de services </v>
      </c>
      <c r="C2720" t="s">
        <v>234</v>
      </c>
      <c r="D2720" t="s">
        <v>193</v>
      </c>
      <c r="E2720" t="s">
        <v>200</v>
      </c>
      <c r="F2720" s="58">
        <v>675.48405387494904</v>
      </c>
      <c r="G2720">
        <f t="shared" si="438"/>
        <v>675.48405387494904</v>
      </c>
      <c r="AC2720" t="str">
        <f t="shared" si="434"/>
        <v>8428_Employés administratifs d'entreprise_1+2</v>
      </c>
      <c r="AD2720" t="str">
        <f>INDEX(PDC!$I$1:$L$33,MATCH('RP2016'!AF2720,PDC!I:I,0),MATCH(PDC!$K$1,PDC!$I$1:$L$1,0))</f>
        <v>Employés administratifs d'entreprise</v>
      </c>
      <c r="AE2720" s="77" t="s">
        <v>238</v>
      </c>
      <c r="AF2720" t="s">
        <v>284</v>
      </c>
      <c r="AG2720" t="s">
        <v>175</v>
      </c>
      <c r="AH2720" s="58">
        <v>11519.734716724801</v>
      </c>
      <c r="AI2720">
        <f t="shared" si="435"/>
        <v>11519.734716724801</v>
      </c>
      <c r="BE2720" t="str">
        <f t="shared" si="436"/>
        <v>8421_C1_TP2_SEXE2</v>
      </c>
      <c r="BF2720">
        <v>2</v>
      </c>
      <c r="BG2720" t="s">
        <v>200</v>
      </c>
      <c r="BH2720" t="s">
        <v>314</v>
      </c>
      <c r="BI2720" t="s">
        <v>159</v>
      </c>
      <c r="BJ2720" s="61">
        <v>741.11825489628495</v>
      </c>
      <c r="BK2720" s="61">
        <f t="shared" si="437"/>
        <v>741.11825489628495</v>
      </c>
    </row>
    <row r="2721" spans="1:63" x14ac:dyDescent="0.35">
      <c r="A2721" t="str">
        <f t="shared" si="433"/>
        <v>8435_Activités des ménages en tant qu'employeurs ; activités indifférenciées des ménages en tant que producteurs de biens et services pour usage propre_1</v>
      </c>
      <c r="B2721" t="str">
        <f>INDEX(PDC!$F$1:$G$40,MATCH('RP2016'!C2721,PDC!F:F,0),MATCH(PDC!$G$1,PDC!$F$1:$G$1,0))</f>
        <v>Activités des ménages en tant qu'employeurs ; activités indifférenciées des ménages en tant que producteurs de biens et services pour usage propre</v>
      </c>
      <c r="C2721" t="s">
        <v>235</v>
      </c>
      <c r="D2721" t="s">
        <v>193</v>
      </c>
      <c r="E2721" t="s">
        <v>199</v>
      </c>
      <c r="F2721" s="58">
        <v>27.292983262606899</v>
      </c>
      <c r="G2721">
        <f t="shared" si="438"/>
        <v>27.292983262606899</v>
      </c>
      <c r="AC2721" t="str">
        <f t="shared" si="434"/>
        <v>8428_Employés de commerce_1+2</v>
      </c>
      <c r="AD2721" t="str">
        <f>INDEX(PDC!$I$1:$L$33,MATCH('RP2016'!AF2721,PDC!I:I,0),MATCH(PDC!$K$1,PDC!$I$1:$L$1,0))</f>
        <v>Employés de commerce</v>
      </c>
      <c r="AE2721" s="77" t="s">
        <v>238</v>
      </c>
      <c r="AF2721" t="s">
        <v>285</v>
      </c>
      <c r="AG2721" t="s">
        <v>175</v>
      </c>
      <c r="AH2721" s="58">
        <v>8334.7297756131993</v>
      </c>
      <c r="AI2721">
        <f t="shared" si="435"/>
        <v>8334.7297756131993</v>
      </c>
      <c r="BE2721" t="str">
        <f t="shared" si="436"/>
        <v>8421_C2_TP1_SEXE2</v>
      </c>
      <c r="BF2721">
        <v>2</v>
      </c>
      <c r="BG2721" t="s">
        <v>199</v>
      </c>
      <c r="BH2721" t="s">
        <v>323</v>
      </c>
      <c r="BI2721" t="s">
        <v>159</v>
      </c>
      <c r="BJ2721" s="61">
        <v>139.13950622391101</v>
      </c>
      <c r="BK2721" s="61">
        <f t="shared" si="437"/>
        <v>139.13950622391101</v>
      </c>
    </row>
    <row r="2722" spans="1:63" x14ac:dyDescent="0.35">
      <c r="A2722" t="str">
        <f t="shared" si="433"/>
        <v>8435_Activités des ménages en tant qu'employeurs ; activités indifférenciées des ménages en tant que producteurs de biens et services pour usage propre_2</v>
      </c>
      <c r="B2722" t="str">
        <f>INDEX(PDC!$F$1:$G$40,MATCH('RP2016'!C2722,PDC!F:F,0),MATCH(PDC!$G$1,PDC!$F$1:$G$1,0))</f>
        <v>Activités des ménages en tant qu'employeurs ; activités indifférenciées des ménages en tant que producteurs de biens et services pour usage propre</v>
      </c>
      <c r="C2722" t="s">
        <v>235</v>
      </c>
      <c r="D2722" t="s">
        <v>193</v>
      </c>
      <c r="E2722" t="s">
        <v>200</v>
      </c>
      <c r="F2722" s="58">
        <v>477.84717702886599</v>
      </c>
      <c r="G2722">
        <f t="shared" si="438"/>
        <v>477.84717702886599</v>
      </c>
      <c r="AC2722" t="str">
        <f t="shared" si="434"/>
        <v>8428_Personnels des services directs aux particuliers_1+2</v>
      </c>
      <c r="AD2722" t="str">
        <f>INDEX(PDC!$I$1:$L$33,MATCH('RP2016'!AF2722,PDC!I:I,0),MATCH(PDC!$K$1,PDC!$I$1:$L$1,0))</f>
        <v>Personnels des services directs aux particuliers</v>
      </c>
      <c r="AE2722" s="77" t="s">
        <v>238</v>
      </c>
      <c r="AF2722" t="s">
        <v>286</v>
      </c>
      <c r="AG2722" t="s">
        <v>175</v>
      </c>
      <c r="AH2722" s="58">
        <v>11469.8691228017</v>
      </c>
      <c r="AI2722">
        <f t="shared" si="435"/>
        <v>11469.8691228017</v>
      </c>
      <c r="BE2722" t="str">
        <f t="shared" si="436"/>
        <v>8421_C2_TP2_SEXE2</v>
      </c>
      <c r="BF2722">
        <v>2</v>
      </c>
      <c r="BG2722" t="s">
        <v>200</v>
      </c>
      <c r="BH2722" t="s">
        <v>323</v>
      </c>
      <c r="BI2722" t="s">
        <v>159</v>
      </c>
      <c r="BJ2722" s="61">
        <v>26.832154526908202</v>
      </c>
      <c r="BK2722" s="61">
        <f t="shared" si="437"/>
        <v>26.832154526908202</v>
      </c>
    </row>
    <row r="2723" spans="1:63" x14ac:dyDescent="0.35">
      <c r="A2723" t="str">
        <f t="shared" si="433"/>
        <v>0055_Agriculture, sylviculture et pêche_1+2</v>
      </c>
      <c r="B2723" t="str">
        <f>INDEX(PDC!$F$1:$G$40,MATCH('RP2016'!C2723,PDC!F:F,0),MATCH(PDC!$G$1,PDC!$F$1:$G$1,0))</f>
        <v>Agriculture, sylviculture et pêche</v>
      </c>
      <c r="C2723" t="s">
        <v>198</v>
      </c>
      <c r="D2723" t="s">
        <v>125</v>
      </c>
      <c r="E2723" t="s">
        <v>238</v>
      </c>
      <c r="F2723" s="58">
        <v>462.51124167887298</v>
      </c>
      <c r="G2723">
        <f t="shared" si="438"/>
        <v>462.51124167887298</v>
      </c>
      <c r="AC2723" t="str">
        <f t="shared" si="434"/>
        <v>8428_Ouvriers qualifiés de type industriel_1+2</v>
      </c>
      <c r="AD2723" t="str">
        <f>INDEX(PDC!$I$1:$L$33,MATCH('RP2016'!AF2723,PDC!I:I,0),MATCH(PDC!$K$1,PDC!$I$1:$L$1,0))</f>
        <v>Ouvriers qualifiés de type industriel</v>
      </c>
      <c r="AE2723" s="77" t="s">
        <v>238</v>
      </c>
      <c r="AF2723" t="s">
        <v>287</v>
      </c>
      <c r="AG2723" t="s">
        <v>175</v>
      </c>
      <c r="AH2723" s="58">
        <v>9872.2211350964008</v>
      </c>
      <c r="AI2723">
        <f t="shared" si="435"/>
        <v>9872.2211350964008</v>
      </c>
      <c r="BE2723" t="str">
        <f t="shared" si="436"/>
        <v>8421_C3_TP1_SEXE2</v>
      </c>
      <c r="BF2723">
        <v>2</v>
      </c>
      <c r="BG2723" t="s">
        <v>199</v>
      </c>
      <c r="BH2723" t="s">
        <v>315</v>
      </c>
      <c r="BI2723" t="s">
        <v>159</v>
      </c>
      <c r="BJ2723" s="61">
        <v>3946.8978250922301</v>
      </c>
      <c r="BK2723" s="61">
        <f t="shared" si="437"/>
        <v>3946.8978250922301</v>
      </c>
    </row>
    <row r="2724" spans="1:63" x14ac:dyDescent="0.35">
      <c r="A2724" t="str">
        <f t="shared" si="433"/>
        <v>0055_Industries extractives _1+2</v>
      </c>
      <c r="B2724" t="str">
        <f>INDEX(PDC!$F$1:$G$40,MATCH('RP2016'!C2724,PDC!F:F,0),MATCH(PDC!$G$1,PDC!$F$1:$G$1,0))</f>
        <v xml:space="preserve">Industries extractives </v>
      </c>
      <c r="C2724" t="s">
        <v>201</v>
      </c>
      <c r="D2724" t="s">
        <v>125</v>
      </c>
      <c r="E2724" t="s">
        <v>238</v>
      </c>
      <c r="F2724" s="58">
        <v>33.724199405924701</v>
      </c>
      <c r="G2724">
        <f t="shared" si="438"/>
        <v>33.724199405924701</v>
      </c>
      <c r="AC2724" t="str">
        <f t="shared" si="434"/>
        <v>8428_Ouvriers qualifiés de type artisanal_1+2</v>
      </c>
      <c r="AD2724" t="str">
        <f>INDEX(PDC!$I$1:$L$33,MATCH('RP2016'!AF2724,PDC!I:I,0),MATCH(PDC!$K$1,PDC!$I$1:$L$1,0))</f>
        <v>Ouvriers qualifiés de type artisanal</v>
      </c>
      <c r="AE2724" s="77" t="s">
        <v>238</v>
      </c>
      <c r="AF2724" t="s">
        <v>107</v>
      </c>
      <c r="AG2724" t="s">
        <v>175</v>
      </c>
      <c r="AH2724" s="58">
        <v>8099.6803849602302</v>
      </c>
      <c r="AI2724">
        <f t="shared" si="435"/>
        <v>8099.6803849602302</v>
      </c>
      <c r="BE2724" t="str">
        <f t="shared" si="436"/>
        <v>8421_C3_TP2_SEXE2</v>
      </c>
      <c r="BF2724">
        <v>2</v>
      </c>
      <c r="BG2724" t="s">
        <v>200</v>
      </c>
      <c r="BH2724" t="s">
        <v>315</v>
      </c>
      <c r="BI2724" t="s">
        <v>159</v>
      </c>
      <c r="BJ2724" s="61">
        <v>665.09247660076096</v>
      </c>
      <c r="BK2724" s="61">
        <f t="shared" si="437"/>
        <v>665.09247660076096</v>
      </c>
    </row>
    <row r="2725" spans="1:63" x14ac:dyDescent="0.35">
      <c r="A2725" t="str">
        <f t="shared" si="433"/>
        <v>0055_Fabrication de denrées alimentaires, de boissons et de produits à base de tabac_1+2</v>
      </c>
      <c r="B2725" t="str">
        <f>INDEX(PDC!$F$1:$G$40,MATCH('RP2016'!C2725,PDC!F:F,0),MATCH(PDC!$G$1,PDC!$F$1:$G$1,0))</f>
        <v>Fabrication de denrées alimentaires, de boissons et de produits à base de tabac</v>
      </c>
      <c r="C2725" t="s">
        <v>202</v>
      </c>
      <c r="D2725" t="s">
        <v>125</v>
      </c>
      <c r="E2725" t="s">
        <v>238</v>
      </c>
      <c r="F2725" s="58">
        <v>402.26276171276498</v>
      </c>
      <c r="G2725">
        <f t="shared" si="438"/>
        <v>402.26276171276498</v>
      </c>
      <c r="AC2725" t="str">
        <f t="shared" si="434"/>
        <v>8428_Chauffeurs_1+2</v>
      </c>
      <c r="AD2725" t="str">
        <f>INDEX(PDC!$I$1:$L$33,MATCH('RP2016'!AF2725,PDC!I:I,0),MATCH(PDC!$K$1,PDC!$I$1:$L$1,0))</f>
        <v>Chauffeurs</v>
      </c>
      <c r="AE2725" s="77" t="s">
        <v>238</v>
      </c>
      <c r="AF2725" t="s">
        <v>288</v>
      </c>
      <c r="AG2725" t="s">
        <v>175</v>
      </c>
      <c r="AH2725" s="58">
        <v>5210.6901087926099</v>
      </c>
      <c r="AI2725">
        <f t="shared" si="435"/>
        <v>5210.6901087926099</v>
      </c>
      <c r="BE2725" t="str">
        <f t="shared" si="436"/>
        <v>8421_C4_TP1_SEXE2</v>
      </c>
      <c r="BF2725">
        <v>2</v>
      </c>
      <c r="BG2725" t="s">
        <v>199</v>
      </c>
      <c r="BH2725" t="s">
        <v>316</v>
      </c>
      <c r="BI2725" t="s">
        <v>159</v>
      </c>
      <c r="BJ2725" s="61">
        <v>1611.5013000558199</v>
      </c>
      <c r="BK2725" s="61">
        <f t="shared" si="437"/>
        <v>1611.5013000558199</v>
      </c>
    </row>
    <row r="2726" spans="1:63" x14ac:dyDescent="0.35">
      <c r="A2726" t="str">
        <f t="shared" si="433"/>
        <v>0055_Fabrication de textiles, industries de l'habillement, industrie du cuir et de la chaussure_1+2</v>
      </c>
      <c r="B2726" t="str">
        <f>INDEX(PDC!$F$1:$G$40,MATCH('RP2016'!C2726,PDC!F:F,0),MATCH(PDC!$G$1,PDC!$F$1:$G$1,0))</f>
        <v>Fabrication de textiles, industries de l'habillement, industrie du cuir et de la chaussure</v>
      </c>
      <c r="C2726" t="s">
        <v>203</v>
      </c>
      <c r="D2726" t="s">
        <v>125</v>
      </c>
      <c r="E2726" t="s">
        <v>238</v>
      </c>
      <c r="F2726" s="58">
        <v>9.0804390523390897</v>
      </c>
      <c r="G2726">
        <f t="shared" si="438"/>
        <v>9.0804390523390897</v>
      </c>
      <c r="AC2726" t="str">
        <f t="shared" si="434"/>
        <v>8428_Ouvriers qualifiés de la manutention, du magasinage et du transport_1+2</v>
      </c>
      <c r="AD2726" t="str">
        <f>INDEX(PDC!$I$1:$L$33,MATCH('RP2016'!AF2726,PDC!I:I,0),MATCH(PDC!$K$1,PDC!$I$1:$L$1,0))</f>
        <v>Ouvriers qualifiés de la manutention, du magasinage et du transport</v>
      </c>
      <c r="AE2726" s="77" t="s">
        <v>238</v>
      </c>
      <c r="AF2726" t="s">
        <v>289</v>
      </c>
      <c r="AG2726" t="s">
        <v>175</v>
      </c>
      <c r="AH2726" s="58">
        <v>3029.8257502514898</v>
      </c>
      <c r="AI2726">
        <f t="shared" si="435"/>
        <v>3029.8257502514898</v>
      </c>
      <c r="BE2726" t="str">
        <f t="shared" si="436"/>
        <v>8421_C4_TP2_SEXE2</v>
      </c>
      <c r="BF2726">
        <v>2</v>
      </c>
      <c r="BG2726" t="s">
        <v>200</v>
      </c>
      <c r="BH2726" t="s">
        <v>316</v>
      </c>
      <c r="BI2726" t="s">
        <v>159</v>
      </c>
      <c r="BJ2726" s="61">
        <v>369.428106433491</v>
      </c>
      <c r="BK2726" s="61">
        <f t="shared" si="437"/>
        <v>369.428106433491</v>
      </c>
    </row>
    <row r="2727" spans="1:63" x14ac:dyDescent="0.35">
      <c r="A2727" t="str">
        <f t="shared" si="433"/>
        <v>0055_Travail du bois, industries du papier et imprimerie _1+2</v>
      </c>
      <c r="B2727" t="str">
        <f>INDEX(PDC!$F$1:$G$40,MATCH('RP2016'!C2727,PDC!F:F,0),MATCH(PDC!$G$1,PDC!$F$1:$G$1,0))</f>
        <v xml:space="preserve">Travail du bois, industries du papier et imprimerie </v>
      </c>
      <c r="C2727" t="s">
        <v>204</v>
      </c>
      <c r="D2727" t="s">
        <v>125</v>
      </c>
      <c r="E2727" t="s">
        <v>238</v>
      </c>
      <c r="F2727" s="58">
        <v>162.46268210024701</v>
      </c>
      <c r="G2727">
        <f t="shared" si="438"/>
        <v>162.46268210024701</v>
      </c>
      <c r="AC2727" t="str">
        <f t="shared" si="434"/>
        <v>8428_Ouvriers non qualifiés de type industriel_1+2</v>
      </c>
      <c r="AD2727" t="str">
        <f>INDEX(PDC!$I$1:$L$33,MATCH('RP2016'!AF2727,PDC!I:I,0),MATCH(PDC!$K$1,PDC!$I$1:$L$1,0))</f>
        <v>Ouvriers non qualifiés de type industriel</v>
      </c>
      <c r="AE2727" s="77" t="s">
        <v>238</v>
      </c>
      <c r="AF2727" t="s">
        <v>290</v>
      </c>
      <c r="AG2727" t="s">
        <v>175</v>
      </c>
      <c r="AH2727" s="58">
        <v>11416.6271825774</v>
      </c>
      <c r="AI2727">
        <f t="shared" si="435"/>
        <v>11416.6271825774</v>
      </c>
      <c r="BE2727" t="str">
        <f t="shared" si="436"/>
        <v>8421_C5_TP1_SEXE2</v>
      </c>
      <c r="BF2727">
        <v>2</v>
      </c>
      <c r="BG2727" t="s">
        <v>199</v>
      </c>
      <c r="BH2727" t="s">
        <v>317</v>
      </c>
      <c r="BI2727" t="s">
        <v>159</v>
      </c>
      <c r="BJ2727" s="61">
        <v>14891.272800765</v>
      </c>
      <c r="BK2727" s="61">
        <f t="shared" si="437"/>
        <v>14891.272800765</v>
      </c>
    </row>
    <row r="2728" spans="1:63" x14ac:dyDescent="0.35">
      <c r="A2728" t="str">
        <f t="shared" si="433"/>
        <v>0055_Industrie chimique_1+2</v>
      </c>
      <c r="B2728" t="str">
        <f>INDEX(PDC!$F$1:$G$40,MATCH('RP2016'!C2728,PDC!F:F,0),MATCH(PDC!$G$1,PDC!$F$1:$G$1,0))</f>
        <v>Industrie chimique</v>
      </c>
      <c r="C2728" t="s">
        <v>205</v>
      </c>
      <c r="D2728" t="s">
        <v>125</v>
      </c>
      <c r="E2728" t="s">
        <v>238</v>
      </c>
      <c r="F2728" s="58">
        <v>1717.55534213085</v>
      </c>
      <c r="G2728">
        <f t="shared" si="438"/>
        <v>1717.55534213085</v>
      </c>
      <c r="AC2728" t="str">
        <f t="shared" si="434"/>
        <v>8428_Ouvriers non qualifiés de type artisanal_1+2</v>
      </c>
      <c r="AD2728" t="str">
        <f>INDEX(PDC!$I$1:$L$33,MATCH('RP2016'!AF2728,PDC!I:I,0),MATCH(PDC!$K$1,PDC!$I$1:$L$1,0))</f>
        <v>Ouvriers non qualifiés de type artisanal</v>
      </c>
      <c r="AE2728" s="77" t="s">
        <v>238</v>
      </c>
      <c r="AF2728" t="s">
        <v>291</v>
      </c>
      <c r="AG2728" t="s">
        <v>175</v>
      </c>
      <c r="AH2728" s="58">
        <v>7187.4681514276799</v>
      </c>
      <c r="AI2728">
        <f t="shared" si="435"/>
        <v>7187.4681514276799</v>
      </c>
      <c r="BE2728" t="str">
        <f t="shared" si="436"/>
        <v>8421_C5_TP2_SEXE2</v>
      </c>
      <c r="BF2728">
        <v>2</v>
      </c>
      <c r="BG2728" t="s">
        <v>200</v>
      </c>
      <c r="BH2728" t="s">
        <v>317</v>
      </c>
      <c r="BI2728" t="s">
        <v>159</v>
      </c>
      <c r="BJ2728" s="61">
        <v>2829.2172747834902</v>
      </c>
      <c r="BK2728" s="61">
        <f t="shared" si="437"/>
        <v>2829.2172747834902</v>
      </c>
    </row>
    <row r="2729" spans="1:63" x14ac:dyDescent="0.35">
      <c r="A2729" t="str">
        <f t="shared" si="433"/>
        <v>0055_Industrie pharmaceutique_1+2</v>
      </c>
      <c r="B2729" t="str">
        <f>INDEX(PDC!$F$1:$G$40,MATCH('RP2016'!C2729,PDC!F:F,0),MATCH(PDC!$G$1,PDC!$F$1:$G$1,0))</f>
        <v>Industrie pharmaceutique</v>
      </c>
      <c r="C2729" t="s">
        <v>206</v>
      </c>
      <c r="D2729" t="s">
        <v>125</v>
      </c>
      <c r="E2729" t="s">
        <v>238</v>
      </c>
      <c r="F2729" s="58">
        <v>5</v>
      </c>
      <c r="G2729">
        <f t="shared" si="438"/>
        <v>5</v>
      </c>
      <c r="AC2729" t="str">
        <f t="shared" si="434"/>
        <v>8428_Ouvriers agricoles_1+2</v>
      </c>
      <c r="AD2729" t="str">
        <f>INDEX(PDC!$I$1:$L$33,MATCH('RP2016'!AF2729,PDC!I:I,0),MATCH(PDC!$K$1,PDC!$I$1:$L$1,0))</f>
        <v>Ouvriers agricoles</v>
      </c>
      <c r="AE2729" s="77" t="s">
        <v>238</v>
      </c>
      <c r="AF2729" t="s">
        <v>109</v>
      </c>
      <c r="AG2729" t="s">
        <v>175</v>
      </c>
      <c r="AH2729" s="58">
        <v>638.86538218205396</v>
      </c>
      <c r="AI2729">
        <f t="shared" si="435"/>
        <v>638.86538218205396</v>
      </c>
      <c r="BE2729" t="str">
        <f t="shared" si="436"/>
        <v>8421_DE_TP1_SEXE2</v>
      </c>
      <c r="BF2729">
        <v>2</v>
      </c>
      <c r="BG2729" t="s">
        <v>199</v>
      </c>
      <c r="BH2729" t="s">
        <v>318</v>
      </c>
      <c r="BI2729" t="s">
        <v>159</v>
      </c>
      <c r="BJ2729" s="61">
        <v>3436.8233030519</v>
      </c>
      <c r="BK2729" s="61">
        <f t="shared" si="437"/>
        <v>3436.8233030519</v>
      </c>
    </row>
    <row r="2730" spans="1:63" x14ac:dyDescent="0.35">
      <c r="A2730" t="str">
        <f t="shared" si="433"/>
        <v>0055_Fabrication de produits en caoutchouc et en plastique ainsi que d'autres produits minéraux non métalliques_1+2</v>
      </c>
      <c r="B2730" t="str">
        <f>INDEX(PDC!$F$1:$G$40,MATCH('RP2016'!C2730,PDC!F:F,0),MATCH(PDC!$G$1,PDC!$F$1:$G$1,0))</f>
        <v>Fabrication de produits en caoutchouc et en plastique ainsi que d'autres produits minéraux non métalliques</v>
      </c>
      <c r="C2730" t="s">
        <v>207</v>
      </c>
      <c r="D2730" t="s">
        <v>125</v>
      </c>
      <c r="E2730" t="s">
        <v>238</v>
      </c>
      <c r="F2730" s="58">
        <v>740.55940530163298</v>
      </c>
      <c r="G2730">
        <f t="shared" si="438"/>
        <v>740.55940530163298</v>
      </c>
      <c r="AC2730" t="str">
        <f t="shared" si="434"/>
        <v>8429_Professions libérales*_1+2</v>
      </c>
      <c r="AD2730" t="str">
        <f>INDEX(PDC!$I$1:$L$33,MATCH('RP2016'!AF2730,PDC!I:I,0),MATCH(PDC!$K$1,PDC!$I$1:$L$1,0))</f>
        <v>Professions libérales*</v>
      </c>
      <c r="AE2730" s="77" t="s">
        <v>238</v>
      </c>
      <c r="AF2730" t="s">
        <v>273</v>
      </c>
      <c r="AG2730" t="s">
        <v>177</v>
      </c>
      <c r="AH2730" s="58">
        <v>18.035939597055201</v>
      </c>
      <c r="AI2730">
        <f t="shared" si="435"/>
        <v>18.035939597055201</v>
      </c>
      <c r="BE2730" t="str">
        <f t="shared" si="436"/>
        <v>8421_DE_TP2_SEXE2</v>
      </c>
      <c r="BF2730">
        <v>2</v>
      </c>
      <c r="BG2730" t="s">
        <v>200</v>
      </c>
      <c r="BH2730" t="s">
        <v>318</v>
      </c>
      <c r="BI2730" t="s">
        <v>159</v>
      </c>
      <c r="BJ2730" s="61">
        <v>709.818957263058</v>
      </c>
      <c r="BK2730" s="61">
        <f t="shared" si="437"/>
        <v>709.818957263058</v>
      </c>
    </row>
    <row r="2731" spans="1:63" x14ac:dyDescent="0.35">
      <c r="A2731" t="str">
        <f t="shared" si="433"/>
        <v>0055_Métallurgie et fabrication de produits métalliques à l'exception des machines et des équipements_1+2</v>
      </c>
      <c r="B2731" t="str">
        <f>INDEX(PDC!$F$1:$G$40,MATCH('RP2016'!C2731,PDC!F:F,0),MATCH(PDC!$G$1,PDC!$F$1:$G$1,0))</f>
        <v>Métallurgie et fabrication de produits métalliques à l'exception des machines et des équipements</v>
      </c>
      <c r="C2731" t="s">
        <v>208</v>
      </c>
      <c r="D2731" t="s">
        <v>125</v>
      </c>
      <c r="E2731" t="s">
        <v>238</v>
      </c>
      <c r="F2731" s="58">
        <v>564.45906076485505</v>
      </c>
      <c r="G2731">
        <f t="shared" si="438"/>
        <v>564.45906076485505</v>
      </c>
      <c r="AC2731" t="str">
        <f t="shared" si="434"/>
        <v>8429_Cadres de la fonction publique_1+2</v>
      </c>
      <c r="AD2731" t="str">
        <f>INDEX(PDC!$I$1:$L$33,MATCH('RP2016'!AF2731,PDC!I:I,0),MATCH(PDC!$K$1,PDC!$I$1:$L$1,0))</f>
        <v>Cadres de la fonction publique</v>
      </c>
      <c r="AE2731" s="77" t="s">
        <v>238</v>
      </c>
      <c r="AF2731" t="s">
        <v>274</v>
      </c>
      <c r="AG2731" t="s">
        <v>177</v>
      </c>
      <c r="AH2731" s="58">
        <v>15.045274352515699</v>
      </c>
      <c r="AI2731">
        <f t="shared" si="435"/>
        <v>15.045274352515699</v>
      </c>
      <c r="BE2731" t="str">
        <f t="shared" si="436"/>
        <v>8421_FZ_TP1_SEXE2</v>
      </c>
      <c r="BF2731">
        <v>2</v>
      </c>
      <c r="BG2731" t="s">
        <v>199</v>
      </c>
      <c r="BH2731" t="s">
        <v>216</v>
      </c>
      <c r="BI2731" t="s">
        <v>159</v>
      </c>
      <c r="BJ2731" s="61">
        <v>4940.3908695588898</v>
      </c>
      <c r="BK2731" s="61">
        <f t="shared" si="437"/>
        <v>4940.3908695588898</v>
      </c>
    </row>
    <row r="2732" spans="1:63" x14ac:dyDescent="0.35">
      <c r="A2732" t="str">
        <f t="shared" si="433"/>
        <v>0055_Fabrication de produits informatiques, électroniques et optiques_1+2</v>
      </c>
      <c r="B2732" t="str">
        <f>INDEX(PDC!$F$1:$G$40,MATCH('RP2016'!C2732,PDC!F:F,0),MATCH(PDC!$G$1,PDC!$F$1:$G$1,0))</f>
        <v>Fabrication de produits informatiques, électroniques et optiques</v>
      </c>
      <c r="C2732" t="s">
        <v>209</v>
      </c>
      <c r="D2732" t="s">
        <v>125</v>
      </c>
      <c r="E2732" t="s">
        <v>238</v>
      </c>
      <c r="F2732" s="58">
        <v>13.5941133386043</v>
      </c>
      <c r="G2732">
        <f t="shared" si="438"/>
        <v>13.5941133386043</v>
      </c>
      <c r="AC2732" t="str">
        <f t="shared" si="434"/>
        <v>8429_Professeurs, professions scientifiques_1+2</v>
      </c>
      <c r="AD2732" t="str">
        <f>INDEX(PDC!$I$1:$L$33,MATCH('RP2016'!AF2732,PDC!I:I,0),MATCH(PDC!$K$1,PDC!$I$1:$L$1,0))</f>
        <v>Professeurs, professions scientifiques</v>
      </c>
      <c r="AE2732" s="77" t="s">
        <v>238</v>
      </c>
      <c r="AF2732" t="s">
        <v>275</v>
      </c>
      <c r="AG2732" t="s">
        <v>177</v>
      </c>
      <c r="AH2732" s="58">
        <v>87.388850697337105</v>
      </c>
      <c r="AI2732">
        <f t="shared" si="435"/>
        <v>87.388850697337105</v>
      </c>
      <c r="BE2732" t="str">
        <f t="shared" si="436"/>
        <v>8421_FZ_TP2_SEXE2</v>
      </c>
      <c r="BF2732">
        <v>2</v>
      </c>
      <c r="BG2732" t="s">
        <v>200</v>
      </c>
      <c r="BH2732" t="s">
        <v>216</v>
      </c>
      <c r="BI2732" t="s">
        <v>159</v>
      </c>
      <c r="BJ2732" s="61">
        <v>1460.07948821236</v>
      </c>
      <c r="BK2732" s="61">
        <f t="shared" si="437"/>
        <v>1460.07948821236</v>
      </c>
    </row>
    <row r="2733" spans="1:63" x14ac:dyDescent="0.35">
      <c r="A2733" t="str">
        <f t="shared" si="433"/>
        <v>0055_Fabrication d'équipements électriques_1+2</v>
      </c>
      <c r="B2733" t="str">
        <f>INDEX(PDC!$F$1:$G$40,MATCH('RP2016'!C2733,PDC!F:F,0),MATCH(PDC!$G$1,PDC!$F$1:$G$1,0))</f>
        <v>Fabrication d'équipements électriques</v>
      </c>
      <c r="C2733" t="s">
        <v>210</v>
      </c>
      <c r="D2733" t="s">
        <v>125</v>
      </c>
      <c r="E2733" t="s">
        <v>238</v>
      </c>
      <c r="F2733" s="58">
        <v>76.370662701147495</v>
      </c>
      <c r="G2733">
        <f t="shared" si="438"/>
        <v>76.370662701147495</v>
      </c>
      <c r="AC2733" t="str">
        <f t="shared" si="434"/>
        <v>8429_Professions de l'information, des arts et des spectacles_1+2</v>
      </c>
      <c r="AD2733" t="str">
        <f>INDEX(PDC!$I$1:$L$33,MATCH('RP2016'!AF2733,PDC!I:I,0),MATCH(PDC!$K$1,PDC!$I$1:$L$1,0))</f>
        <v>Professions de l'information, des arts et des spectacles</v>
      </c>
      <c r="AE2733" s="77" t="s">
        <v>238</v>
      </c>
      <c r="AF2733" t="s">
        <v>276</v>
      </c>
      <c r="AG2733" t="s">
        <v>177</v>
      </c>
      <c r="AH2733" s="58">
        <v>35.133695813672098</v>
      </c>
      <c r="AI2733">
        <f t="shared" si="435"/>
        <v>35.133695813672098</v>
      </c>
      <c r="BE2733" t="str">
        <f t="shared" si="436"/>
        <v>8421_GZ_TP1_SEXE2</v>
      </c>
      <c r="BF2733">
        <v>2</v>
      </c>
      <c r="BG2733" t="s">
        <v>199</v>
      </c>
      <c r="BH2733" t="s">
        <v>217</v>
      </c>
      <c r="BI2733" t="s">
        <v>159</v>
      </c>
      <c r="BJ2733" s="61">
        <v>32785.244361095603</v>
      </c>
      <c r="BK2733" s="61">
        <f t="shared" si="437"/>
        <v>32785.244361095603</v>
      </c>
    </row>
    <row r="2734" spans="1:63" x14ac:dyDescent="0.35">
      <c r="A2734" t="str">
        <f t="shared" si="433"/>
        <v>0055_Fabrication de machines et équipements n.c.a._1+2</v>
      </c>
      <c r="B2734" t="str">
        <f>INDEX(PDC!$F$1:$G$40,MATCH('RP2016'!C2734,PDC!F:F,0),MATCH(PDC!$G$1,PDC!$F$1:$G$1,0))</f>
        <v>Fabrication de machines et équipements n.c.a.</v>
      </c>
      <c r="C2734" t="s">
        <v>211</v>
      </c>
      <c r="D2734" t="s">
        <v>125</v>
      </c>
      <c r="E2734" t="s">
        <v>238</v>
      </c>
      <c r="F2734" s="58">
        <v>46.665111040063302</v>
      </c>
      <c r="G2734">
        <f t="shared" si="438"/>
        <v>46.665111040063302</v>
      </c>
      <c r="AC2734" t="str">
        <f t="shared" si="434"/>
        <v>8429_Cadres administratifs et commerciaux d'entreprise_1+2</v>
      </c>
      <c r="AD2734" t="str">
        <f>INDEX(PDC!$I$1:$L$33,MATCH('RP2016'!AF2734,PDC!I:I,0),MATCH(PDC!$K$1,PDC!$I$1:$L$1,0))</f>
        <v>Cadres administratifs et commerciaux d'entreprise</v>
      </c>
      <c r="AE2734" s="77" t="s">
        <v>238</v>
      </c>
      <c r="AF2734" t="s">
        <v>277</v>
      </c>
      <c r="AG2734" t="s">
        <v>177</v>
      </c>
      <c r="AH2734" s="58">
        <v>150.530574291991</v>
      </c>
      <c r="AI2734">
        <f t="shared" si="435"/>
        <v>150.530574291991</v>
      </c>
      <c r="BE2734" t="str">
        <f t="shared" si="436"/>
        <v>8421_GZ_TP2_SEXE2</v>
      </c>
      <c r="BF2734">
        <v>2</v>
      </c>
      <c r="BG2734" t="s">
        <v>200</v>
      </c>
      <c r="BH2734" t="s">
        <v>217</v>
      </c>
      <c r="BI2734" t="s">
        <v>159</v>
      </c>
      <c r="BJ2734" s="61">
        <v>10790.463479746</v>
      </c>
      <c r="BK2734" s="61">
        <f t="shared" si="437"/>
        <v>10790.463479746</v>
      </c>
    </row>
    <row r="2735" spans="1:63" x14ac:dyDescent="0.35">
      <c r="A2735" t="str">
        <f t="shared" si="433"/>
        <v>0055_Fabrication de matériels de transport_1+2</v>
      </c>
      <c r="B2735" t="str">
        <f>INDEX(PDC!$F$1:$G$40,MATCH('RP2016'!C2735,PDC!F:F,0),MATCH(PDC!$G$1,PDC!$F$1:$G$1,0))</f>
        <v>Fabrication de matériels de transport</v>
      </c>
      <c r="C2735" t="s">
        <v>212</v>
      </c>
      <c r="D2735" t="s">
        <v>125</v>
      </c>
      <c r="E2735" t="s">
        <v>238</v>
      </c>
      <c r="F2735" s="58">
        <v>25.682276213868001</v>
      </c>
      <c r="G2735">
        <f t="shared" si="438"/>
        <v>25.682276213868001</v>
      </c>
      <c r="AC2735" t="str">
        <f t="shared" si="434"/>
        <v>8429_Ingénieurs et cadres techniques d'entreprise_1+2</v>
      </c>
      <c r="AD2735" t="str">
        <f>INDEX(PDC!$I$1:$L$33,MATCH('RP2016'!AF2735,PDC!I:I,0),MATCH(PDC!$K$1,PDC!$I$1:$L$1,0))</f>
        <v>Ingénieurs et cadres techniques d'entreprise</v>
      </c>
      <c r="AE2735" s="77" t="s">
        <v>238</v>
      </c>
      <c r="AF2735" t="s">
        <v>101</v>
      </c>
      <c r="AG2735" t="s">
        <v>177</v>
      </c>
      <c r="AH2735" s="58">
        <v>76.697855620155096</v>
      </c>
      <c r="AI2735">
        <f t="shared" si="435"/>
        <v>76.697855620155096</v>
      </c>
      <c r="BE2735" t="str">
        <f t="shared" si="436"/>
        <v>8421_HZ_TP1_SEXE2</v>
      </c>
      <c r="BF2735">
        <v>2</v>
      </c>
      <c r="BG2735" t="s">
        <v>199</v>
      </c>
      <c r="BH2735" t="s">
        <v>218</v>
      </c>
      <c r="BI2735" t="s">
        <v>159</v>
      </c>
      <c r="BJ2735" s="61">
        <v>9051.6179725570601</v>
      </c>
      <c r="BK2735" s="61">
        <f t="shared" si="437"/>
        <v>9051.6179725570601</v>
      </c>
    </row>
    <row r="2736" spans="1:63" x14ac:dyDescent="0.35">
      <c r="A2736" t="str">
        <f t="shared" si="433"/>
        <v>0055_Autres industries manufacturières ; réparation et installation de machines et d'équipements_1+2</v>
      </c>
      <c r="B2736" t="str">
        <f>INDEX(PDC!$F$1:$G$40,MATCH('RP2016'!C2736,PDC!F:F,0),MATCH(PDC!$G$1,PDC!$F$1:$G$1,0))</f>
        <v>Autres industries manufacturières ; réparation et installation de machines et d'équipements</v>
      </c>
      <c r="C2736" t="s">
        <v>213</v>
      </c>
      <c r="D2736" t="s">
        <v>125</v>
      </c>
      <c r="E2736" t="s">
        <v>238</v>
      </c>
      <c r="F2736" s="58">
        <v>979.90554589651595</v>
      </c>
      <c r="G2736">
        <f t="shared" si="438"/>
        <v>979.90554589651595</v>
      </c>
      <c r="AC2736" t="str">
        <f t="shared" si="434"/>
        <v>8429_Professeurs des écoles, instituteurs et assimilés_1+2</v>
      </c>
      <c r="AD2736" t="str">
        <f>INDEX(PDC!$I$1:$L$33,MATCH('RP2016'!AF2736,PDC!I:I,0),MATCH(PDC!$K$1,PDC!$I$1:$L$1,0))</f>
        <v>Professeurs des écoles, instituteurs et assimilés</v>
      </c>
      <c r="AE2736" s="77" t="s">
        <v>238</v>
      </c>
      <c r="AF2736" t="s">
        <v>103</v>
      </c>
      <c r="AG2736" t="s">
        <v>177</v>
      </c>
      <c r="AH2736" s="58">
        <v>215.18235941235201</v>
      </c>
      <c r="AI2736">
        <f t="shared" si="435"/>
        <v>215.18235941235201</v>
      </c>
      <c r="BE2736" t="str">
        <f t="shared" si="436"/>
        <v>8421_HZ_TP2_SEXE2</v>
      </c>
      <c r="BF2736">
        <v>2</v>
      </c>
      <c r="BG2736" t="s">
        <v>200</v>
      </c>
      <c r="BH2736" t="s">
        <v>218</v>
      </c>
      <c r="BI2736" t="s">
        <v>159</v>
      </c>
      <c r="BJ2736" s="61">
        <v>2006.1766217782699</v>
      </c>
      <c r="BK2736" s="61">
        <f t="shared" si="437"/>
        <v>2006.1766217782699</v>
      </c>
    </row>
    <row r="2737" spans="1:63" x14ac:dyDescent="0.35">
      <c r="A2737" t="str">
        <f t="shared" si="433"/>
        <v>0055_Production et distribution d'électricité, de gaz, de vapeur et d'air conditionné_1+2</v>
      </c>
      <c r="B2737" t="str">
        <f>INDEX(PDC!$F$1:$G$40,MATCH('RP2016'!C2737,PDC!F:F,0),MATCH(PDC!$G$1,PDC!$F$1:$G$1,0))</f>
        <v>Production et distribution d'électricité, de gaz, de vapeur et d'air conditionné</v>
      </c>
      <c r="C2737" t="s">
        <v>214</v>
      </c>
      <c r="D2737" t="s">
        <v>125</v>
      </c>
      <c r="E2737" t="s">
        <v>238</v>
      </c>
      <c r="F2737" s="58">
        <v>1743.45368363384</v>
      </c>
      <c r="G2737">
        <f t="shared" si="438"/>
        <v>1743.45368363384</v>
      </c>
      <c r="AC2737" t="str">
        <f t="shared" si="434"/>
        <v>8429_Professions intermédiaires de la santé et du travail social_1+2</v>
      </c>
      <c r="AD2737" t="str">
        <f>INDEX(PDC!$I$1:$L$33,MATCH('RP2016'!AF2737,PDC!I:I,0),MATCH(PDC!$K$1,PDC!$I$1:$L$1,0))</f>
        <v>Professions intermédiaires de la santé et du travail social</v>
      </c>
      <c r="AE2737" s="77" t="s">
        <v>238</v>
      </c>
      <c r="AF2737" t="s">
        <v>105</v>
      </c>
      <c r="AG2737" t="s">
        <v>177</v>
      </c>
      <c r="AH2737" s="58">
        <v>269.94967893154302</v>
      </c>
      <c r="AI2737">
        <f t="shared" si="435"/>
        <v>269.94967893154302</v>
      </c>
      <c r="BE2737" t="str">
        <f t="shared" si="436"/>
        <v>8421_IZ_TP1_SEXE2</v>
      </c>
      <c r="BF2737">
        <v>2</v>
      </c>
      <c r="BG2737" t="s">
        <v>199</v>
      </c>
      <c r="BH2737" t="s">
        <v>219</v>
      </c>
      <c r="BI2737" t="s">
        <v>159</v>
      </c>
      <c r="BJ2737" s="61">
        <v>7656.1014486395397</v>
      </c>
      <c r="BK2737" s="61">
        <f t="shared" si="437"/>
        <v>7656.1014486395397</v>
      </c>
    </row>
    <row r="2738" spans="1:63" x14ac:dyDescent="0.35">
      <c r="A2738" t="str">
        <f t="shared" si="433"/>
        <v>0055_Production et distribution d'eau ; assainissement, gestion des déchets et dépollution_1+2</v>
      </c>
      <c r="B2738" t="str">
        <f>INDEX(PDC!$F$1:$G$40,MATCH('RP2016'!C2738,PDC!F:F,0),MATCH(PDC!$G$1,PDC!$F$1:$G$1,0))</f>
        <v>Production et distribution d'eau ; assainissement, gestion des déchets et dépollution</v>
      </c>
      <c r="C2738" t="s">
        <v>215</v>
      </c>
      <c r="D2738" t="s">
        <v>125</v>
      </c>
      <c r="E2738" t="s">
        <v>238</v>
      </c>
      <c r="F2738" s="58">
        <v>432.62959760143599</v>
      </c>
      <c r="G2738">
        <f t="shared" si="438"/>
        <v>432.62959760143599</v>
      </c>
      <c r="AC2738" t="str">
        <f t="shared" si="434"/>
        <v>8429_Clergé, religieux_1+2</v>
      </c>
      <c r="AD2738" t="str">
        <f>INDEX(PDC!$I$1:$L$33,MATCH('RP2016'!AF2738,PDC!I:I,0),MATCH(PDC!$K$1,PDC!$I$1:$L$1,0))</f>
        <v>Clergé, religieux</v>
      </c>
      <c r="AE2738" s="77" t="s">
        <v>238</v>
      </c>
      <c r="AF2738" t="s">
        <v>292</v>
      </c>
      <c r="AG2738" t="s">
        <v>177</v>
      </c>
      <c r="AH2738" s="58">
        <v>27.8791022768639</v>
      </c>
      <c r="AI2738">
        <f t="shared" si="435"/>
        <v>27.8791022768639</v>
      </c>
      <c r="BE2738" t="str">
        <f t="shared" si="436"/>
        <v>8421_IZ_TP2_SEXE2</v>
      </c>
      <c r="BF2738">
        <v>2</v>
      </c>
      <c r="BG2738" t="s">
        <v>200</v>
      </c>
      <c r="BH2738" t="s">
        <v>219</v>
      </c>
      <c r="BI2738" t="s">
        <v>159</v>
      </c>
      <c r="BJ2738" s="61">
        <v>4944.2945245429401</v>
      </c>
      <c r="BK2738" s="61">
        <f t="shared" si="437"/>
        <v>4944.2945245429401</v>
      </c>
    </row>
    <row r="2739" spans="1:63" x14ac:dyDescent="0.35">
      <c r="A2739" t="str">
        <f t="shared" si="433"/>
        <v>0055_Construction _1+2</v>
      </c>
      <c r="B2739" t="str">
        <f>INDEX(PDC!$F$1:$G$40,MATCH('RP2016'!C2739,PDC!F:F,0),MATCH(PDC!$G$1,PDC!$F$1:$G$1,0))</f>
        <v xml:space="preserve">Construction </v>
      </c>
      <c r="C2739" t="s">
        <v>216</v>
      </c>
      <c r="D2739" t="s">
        <v>125</v>
      </c>
      <c r="E2739" t="s">
        <v>238</v>
      </c>
      <c r="F2739" s="58">
        <v>1501.4207121751001</v>
      </c>
      <c r="G2739">
        <f t="shared" si="438"/>
        <v>1501.4207121751001</v>
      </c>
      <c r="AC2739" t="str">
        <f t="shared" si="434"/>
        <v>8429_Professions intermédiaires administratives de la Fonction Publique_1+2</v>
      </c>
      <c r="AD2739" t="str">
        <f>INDEX(PDC!$I$1:$L$33,MATCH('RP2016'!AF2739,PDC!I:I,0),MATCH(PDC!$K$1,PDC!$I$1:$L$1,0))</f>
        <v>Professions intermédiaires administratives de la Fonction Publique</v>
      </c>
      <c r="AE2739" s="77" t="s">
        <v>238</v>
      </c>
      <c r="AF2739" t="s">
        <v>278</v>
      </c>
      <c r="AG2739" t="s">
        <v>177</v>
      </c>
      <c r="AH2739" s="58">
        <v>55.163647967071697</v>
      </c>
      <c r="AI2739">
        <f t="shared" si="435"/>
        <v>55.163647967071697</v>
      </c>
      <c r="BE2739" t="str">
        <f t="shared" si="436"/>
        <v>8421_JZ_TP1_SEXE2</v>
      </c>
      <c r="BF2739">
        <v>2</v>
      </c>
      <c r="BG2739" t="s">
        <v>199</v>
      </c>
      <c r="BH2739" t="s">
        <v>319</v>
      </c>
      <c r="BI2739" t="s">
        <v>159</v>
      </c>
      <c r="BJ2739" s="61">
        <v>8095.2438072029699</v>
      </c>
      <c r="BK2739" s="61">
        <f t="shared" si="437"/>
        <v>8095.2438072029699</v>
      </c>
    </row>
    <row r="2740" spans="1:63" x14ac:dyDescent="0.35">
      <c r="A2740" t="str">
        <f t="shared" si="433"/>
        <v>0055_Commerce ; réparation d'automobiles et de motocycles_1+2</v>
      </c>
      <c r="B2740" t="str">
        <f>INDEX(PDC!$F$1:$G$40,MATCH('RP2016'!C2740,PDC!F:F,0),MATCH(PDC!$G$1,PDC!$F$1:$G$1,0))</f>
        <v>Commerce ; réparation d'automobiles et de motocycles</v>
      </c>
      <c r="C2740" t="s">
        <v>217</v>
      </c>
      <c r="D2740" t="s">
        <v>125</v>
      </c>
      <c r="E2740" t="s">
        <v>238</v>
      </c>
      <c r="F2740" s="58">
        <v>1595.2309417865699</v>
      </c>
      <c r="G2740">
        <f t="shared" si="438"/>
        <v>1595.2309417865699</v>
      </c>
      <c r="AC2740" t="str">
        <f t="shared" si="434"/>
        <v>8429_Professions intermédiaires administratives et commerciales des entreprises_1+2</v>
      </c>
      <c r="AD2740" t="str">
        <f>INDEX(PDC!$I$1:$L$33,MATCH('RP2016'!AF2740,PDC!I:I,0),MATCH(PDC!$K$1,PDC!$I$1:$L$1,0))</f>
        <v>Professions intermédiaires administratives et commerciales des entreprises</v>
      </c>
      <c r="AE2740" s="77" t="s">
        <v>238</v>
      </c>
      <c r="AF2740" t="s">
        <v>279</v>
      </c>
      <c r="AG2740" t="s">
        <v>177</v>
      </c>
      <c r="AH2740" s="58">
        <v>466.87653782894898</v>
      </c>
      <c r="AI2740">
        <f t="shared" si="435"/>
        <v>466.87653782894898</v>
      </c>
      <c r="BE2740" t="str">
        <f t="shared" si="436"/>
        <v>8421_JZ_TP2_SEXE2</v>
      </c>
      <c r="BF2740">
        <v>2</v>
      </c>
      <c r="BG2740" t="s">
        <v>200</v>
      </c>
      <c r="BH2740" t="s">
        <v>319</v>
      </c>
      <c r="BI2740" t="s">
        <v>159</v>
      </c>
      <c r="BJ2740" s="61">
        <v>2094.3626068007602</v>
      </c>
      <c r="BK2740" s="61">
        <f t="shared" si="437"/>
        <v>2094.3626068007602</v>
      </c>
    </row>
    <row r="2741" spans="1:63" x14ac:dyDescent="0.35">
      <c r="A2741" t="str">
        <f t="shared" si="433"/>
        <v>0055_Transports et entreposage _1+2</v>
      </c>
      <c r="B2741" t="str">
        <f>INDEX(PDC!$F$1:$G$40,MATCH('RP2016'!C2741,PDC!F:F,0),MATCH(PDC!$G$1,PDC!$F$1:$G$1,0))</f>
        <v xml:space="preserve">Transports et entreposage </v>
      </c>
      <c r="C2741" t="s">
        <v>218</v>
      </c>
      <c r="D2741" t="s">
        <v>125</v>
      </c>
      <c r="E2741" t="s">
        <v>238</v>
      </c>
      <c r="F2741" s="58">
        <v>772.83616971686195</v>
      </c>
      <c r="G2741">
        <f t="shared" si="438"/>
        <v>772.83616971686195</v>
      </c>
      <c r="AC2741" t="str">
        <f t="shared" si="434"/>
        <v>8429_Techniciens_1+2</v>
      </c>
      <c r="AD2741" t="str">
        <f>INDEX(PDC!$I$1:$L$33,MATCH('RP2016'!AF2741,PDC!I:I,0),MATCH(PDC!$K$1,PDC!$I$1:$L$1,0))</f>
        <v>Techniciens</v>
      </c>
      <c r="AE2741" s="77" t="s">
        <v>238</v>
      </c>
      <c r="AF2741" t="s">
        <v>280</v>
      </c>
      <c r="AG2741" t="s">
        <v>177</v>
      </c>
      <c r="AH2741" s="58">
        <v>315.68057476857501</v>
      </c>
      <c r="AI2741">
        <f t="shared" si="435"/>
        <v>315.68057476857501</v>
      </c>
      <c r="BE2741" t="str">
        <f t="shared" si="436"/>
        <v>8421_KZ_TP1_SEXE2</v>
      </c>
      <c r="BF2741">
        <v>2</v>
      </c>
      <c r="BG2741" t="s">
        <v>199</v>
      </c>
      <c r="BH2741" t="s">
        <v>223</v>
      </c>
      <c r="BI2741" t="s">
        <v>159</v>
      </c>
      <c r="BJ2741" s="61">
        <v>14121.610896853699</v>
      </c>
      <c r="BK2741" s="61">
        <f t="shared" si="437"/>
        <v>14121.610896853699</v>
      </c>
    </row>
    <row r="2742" spans="1:63" x14ac:dyDescent="0.35">
      <c r="A2742" t="str">
        <f t="shared" si="433"/>
        <v>0055_Hébergement et restauration_1+2</v>
      </c>
      <c r="B2742" t="str">
        <f>INDEX(PDC!$F$1:$G$40,MATCH('RP2016'!C2742,PDC!F:F,0),MATCH(PDC!$G$1,PDC!$F$1:$G$1,0))</f>
        <v>Hébergement et restauration</v>
      </c>
      <c r="C2742" t="s">
        <v>219</v>
      </c>
      <c r="D2742" t="s">
        <v>125</v>
      </c>
      <c r="E2742" t="s">
        <v>238</v>
      </c>
      <c r="F2742" s="58">
        <v>491.322779582436</v>
      </c>
      <c r="G2742">
        <f t="shared" si="438"/>
        <v>491.322779582436</v>
      </c>
      <c r="AC2742" t="str">
        <f t="shared" si="434"/>
        <v>8429_Contremaîtres, agents de maîtrise_1+2</v>
      </c>
      <c r="AD2742" t="str">
        <f>INDEX(PDC!$I$1:$L$33,MATCH('RP2016'!AF2742,PDC!I:I,0),MATCH(PDC!$K$1,PDC!$I$1:$L$1,0))</f>
        <v>Contremaîtres, agents de maîtrise</v>
      </c>
      <c r="AE2742" s="77" t="s">
        <v>238</v>
      </c>
      <c r="AF2742" t="s">
        <v>281</v>
      </c>
      <c r="AG2742" t="s">
        <v>177</v>
      </c>
      <c r="AH2742" s="58">
        <v>136.675020149451</v>
      </c>
      <c r="AI2742">
        <f t="shared" si="435"/>
        <v>136.675020149451</v>
      </c>
      <c r="BE2742" t="str">
        <f t="shared" si="436"/>
        <v>8421_KZ_TP2_SEXE2</v>
      </c>
      <c r="BF2742">
        <v>2</v>
      </c>
      <c r="BG2742" t="s">
        <v>200</v>
      </c>
      <c r="BH2742" t="s">
        <v>223</v>
      </c>
      <c r="BI2742" t="s">
        <v>159</v>
      </c>
      <c r="BJ2742" s="61">
        <v>3071.6465762626799</v>
      </c>
      <c r="BK2742" s="61">
        <f t="shared" si="437"/>
        <v>3071.6465762626799</v>
      </c>
    </row>
    <row r="2743" spans="1:63" x14ac:dyDescent="0.35">
      <c r="A2743" t="str">
        <f t="shared" si="433"/>
        <v>0055_Edition, audiovisuel et diffusion_1+2</v>
      </c>
      <c r="B2743" t="str">
        <f>INDEX(PDC!$F$1:$G$40,MATCH('RP2016'!C2743,PDC!F:F,0),MATCH(PDC!$G$1,PDC!$F$1:$G$1,0))</f>
        <v>Edition, audiovisuel et diffusion</v>
      </c>
      <c r="C2743" t="s">
        <v>220</v>
      </c>
      <c r="D2743" t="s">
        <v>125</v>
      </c>
      <c r="E2743" t="s">
        <v>238</v>
      </c>
      <c r="F2743" s="58">
        <v>21.991160290316301</v>
      </c>
      <c r="G2743">
        <f t="shared" si="438"/>
        <v>21.991160290316301</v>
      </c>
      <c r="AC2743" t="str">
        <f t="shared" si="434"/>
        <v>8429_Employés civils et agents de service de la Fonction Publique_1+2</v>
      </c>
      <c r="AD2743" t="str">
        <f>INDEX(PDC!$I$1:$L$33,MATCH('RP2016'!AF2743,PDC!I:I,0),MATCH(PDC!$K$1,PDC!$I$1:$L$1,0))</f>
        <v>Employés civils et agents de service de la Fonction Publique</v>
      </c>
      <c r="AE2743" s="77" t="s">
        <v>238</v>
      </c>
      <c r="AF2743" t="s">
        <v>282</v>
      </c>
      <c r="AG2743" t="s">
        <v>177</v>
      </c>
      <c r="AH2743" s="58">
        <v>1019.40730105257</v>
      </c>
      <c r="AI2743">
        <f t="shared" si="435"/>
        <v>1019.40730105257</v>
      </c>
      <c r="BE2743" t="str">
        <f t="shared" si="436"/>
        <v>8421_LZ_TP1_SEXE2</v>
      </c>
      <c r="BF2743">
        <v>2</v>
      </c>
      <c r="BG2743" t="s">
        <v>199</v>
      </c>
      <c r="BH2743" t="s">
        <v>224</v>
      </c>
      <c r="BI2743" t="s">
        <v>159</v>
      </c>
      <c r="BJ2743" s="61">
        <v>5128.33748724623</v>
      </c>
      <c r="BK2743" s="61">
        <f t="shared" si="437"/>
        <v>5128.33748724623</v>
      </c>
    </row>
    <row r="2744" spans="1:63" x14ac:dyDescent="0.35">
      <c r="A2744" t="str">
        <f t="shared" si="433"/>
        <v>0055_Télécommunications_1+2</v>
      </c>
      <c r="B2744" t="str">
        <f>INDEX(PDC!$F$1:$G$40,MATCH('RP2016'!C2744,PDC!F:F,0),MATCH(PDC!$G$1,PDC!$F$1:$G$1,0))</f>
        <v>Télécommunications</v>
      </c>
      <c r="C2744" t="s">
        <v>221</v>
      </c>
      <c r="D2744" t="s">
        <v>125</v>
      </c>
      <c r="E2744" t="s">
        <v>238</v>
      </c>
      <c r="F2744" s="58">
        <v>9.7400987008106092</v>
      </c>
      <c r="G2744">
        <f t="shared" si="438"/>
        <v>9.7400987008106092</v>
      </c>
      <c r="AC2744" t="str">
        <f t="shared" si="434"/>
        <v>8429_Policiers et militaires_1+2</v>
      </c>
      <c r="AD2744" t="str">
        <f>INDEX(PDC!$I$1:$L$33,MATCH('RP2016'!AF2744,PDC!I:I,0),MATCH(PDC!$K$1,PDC!$I$1:$L$1,0))</f>
        <v>Policiers et militaires</v>
      </c>
      <c r="AE2744" s="77" t="s">
        <v>238</v>
      </c>
      <c r="AF2744" t="s">
        <v>283</v>
      </c>
      <c r="AG2744" t="s">
        <v>177</v>
      </c>
      <c r="AH2744" s="58">
        <v>45.1888195556512</v>
      </c>
      <c r="AI2744">
        <f t="shared" si="435"/>
        <v>45.1888195556512</v>
      </c>
      <c r="BE2744" t="str">
        <f t="shared" si="436"/>
        <v>8421_LZ_TP2_SEXE2</v>
      </c>
      <c r="BF2744">
        <v>2</v>
      </c>
      <c r="BG2744" t="s">
        <v>200</v>
      </c>
      <c r="BH2744" t="s">
        <v>224</v>
      </c>
      <c r="BI2744" t="s">
        <v>159</v>
      </c>
      <c r="BJ2744" s="61">
        <v>1428.40518557468</v>
      </c>
      <c r="BK2744" s="61">
        <f t="shared" si="437"/>
        <v>1428.40518557468</v>
      </c>
    </row>
    <row r="2745" spans="1:63" x14ac:dyDescent="0.35">
      <c r="A2745" t="str">
        <f t="shared" si="433"/>
        <v>0055_Activités informatiques et services d'information_1+2</v>
      </c>
      <c r="B2745" t="str">
        <f>INDEX(PDC!$F$1:$G$40,MATCH('RP2016'!C2745,PDC!F:F,0),MATCH(PDC!$G$1,PDC!$F$1:$G$1,0))</f>
        <v>Activités informatiques et services d'information</v>
      </c>
      <c r="C2745" t="s">
        <v>222</v>
      </c>
      <c r="D2745" t="s">
        <v>125</v>
      </c>
      <c r="E2745" t="s">
        <v>238</v>
      </c>
      <c r="F2745" s="58">
        <v>75.355180733957795</v>
      </c>
      <c r="G2745">
        <f t="shared" si="438"/>
        <v>75.355180733957795</v>
      </c>
      <c r="AC2745" t="str">
        <f t="shared" si="434"/>
        <v>8429_Employés administratifs d'entreprise_1+2</v>
      </c>
      <c r="AD2745" t="str">
        <f>INDEX(PDC!$I$1:$L$33,MATCH('RP2016'!AF2745,PDC!I:I,0),MATCH(PDC!$K$1,PDC!$I$1:$L$1,0))</f>
        <v>Employés administratifs d'entreprise</v>
      </c>
      <c r="AE2745" s="77" t="s">
        <v>238</v>
      </c>
      <c r="AF2745" t="s">
        <v>284</v>
      </c>
      <c r="AG2745" t="s">
        <v>177</v>
      </c>
      <c r="AH2745" s="58">
        <v>480.01555899467098</v>
      </c>
      <c r="AI2745">
        <f t="shared" si="435"/>
        <v>480.01555899467098</v>
      </c>
      <c r="BE2745" t="str">
        <f t="shared" si="436"/>
        <v>8421_MN_TP1_SEXE2</v>
      </c>
      <c r="BF2745">
        <v>2</v>
      </c>
      <c r="BG2745" t="s">
        <v>199</v>
      </c>
      <c r="BH2745" t="s">
        <v>320</v>
      </c>
      <c r="BI2745" t="s">
        <v>159</v>
      </c>
      <c r="BJ2745" s="61">
        <v>35880.9828293479</v>
      </c>
      <c r="BK2745" s="61">
        <f t="shared" si="437"/>
        <v>35880.9828293479</v>
      </c>
    </row>
    <row r="2746" spans="1:63" x14ac:dyDescent="0.35">
      <c r="A2746" t="str">
        <f t="shared" si="433"/>
        <v>0055_Activités financières et d'assurance_1+2</v>
      </c>
      <c r="B2746" t="str">
        <f>INDEX(PDC!$F$1:$G$40,MATCH('RP2016'!C2746,PDC!F:F,0),MATCH(PDC!$G$1,PDC!$F$1:$G$1,0))</f>
        <v>Activités financières et d'assurance</v>
      </c>
      <c r="C2746" t="s">
        <v>223</v>
      </c>
      <c r="D2746" t="s">
        <v>125</v>
      </c>
      <c r="E2746" t="s">
        <v>238</v>
      </c>
      <c r="F2746" s="58">
        <v>276.87760269602302</v>
      </c>
      <c r="G2746">
        <f t="shared" si="438"/>
        <v>276.87760269602302</v>
      </c>
      <c r="AC2746" t="str">
        <f t="shared" si="434"/>
        <v>8429_Employés de commerce_1+2</v>
      </c>
      <c r="AD2746" t="str">
        <f>INDEX(PDC!$I$1:$L$33,MATCH('RP2016'!AF2746,PDC!I:I,0),MATCH(PDC!$K$1,PDC!$I$1:$L$1,0))</f>
        <v>Employés de commerce</v>
      </c>
      <c r="AE2746" s="77" t="s">
        <v>238</v>
      </c>
      <c r="AF2746" t="s">
        <v>285</v>
      </c>
      <c r="AG2746" t="s">
        <v>177</v>
      </c>
      <c r="AH2746" s="58">
        <v>570.24637446793099</v>
      </c>
      <c r="AI2746">
        <f t="shared" si="435"/>
        <v>570.24637446793099</v>
      </c>
      <c r="BE2746" t="str">
        <f t="shared" si="436"/>
        <v>8421_MN_TP2_SEXE2</v>
      </c>
      <c r="BF2746">
        <v>2</v>
      </c>
      <c r="BG2746" t="s">
        <v>200</v>
      </c>
      <c r="BH2746" t="s">
        <v>320</v>
      </c>
      <c r="BI2746" t="s">
        <v>159</v>
      </c>
      <c r="BJ2746" s="61">
        <v>12345.324715299799</v>
      </c>
      <c r="BK2746" s="61">
        <f t="shared" si="437"/>
        <v>12345.324715299799</v>
      </c>
    </row>
    <row r="2747" spans="1:63" x14ac:dyDescent="0.35">
      <c r="A2747" t="str">
        <f t="shared" si="433"/>
        <v>0055_Activités immobilières_1+2</v>
      </c>
      <c r="B2747" t="str">
        <f>INDEX(PDC!$F$1:$G$40,MATCH('RP2016'!C2747,PDC!F:F,0),MATCH(PDC!$G$1,PDC!$F$1:$G$1,0))</f>
        <v>Activités immobilières</v>
      </c>
      <c r="C2747" t="s">
        <v>224</v>
      </c>
      <c r="D2747" t="s">
        <v>125</v>
      </c>
      <c r="E2747" t="s">
        <v>238</v>
      </c>
      <c r="F2747" s="58">
        <v>109.85255817700801</v>
      </c>
      <c r="G2747">
        <f t="shared" ref="G2747:G2777" si="439">F2747</f>
        <v>109.85255817700801</v>
      </c>
      <c r="AC2747" t="str">
        <f t="shared" si="434"/>
        <v>8429_Personnels des services directs aux particuliers_1+2</v>
      </c>
      <c r="AD2747" t="str">
        <f>INDEX(PDC!$I$1:$L$33,MATCH('RP2016'!AF2747,PDC!I:I,0),MATCH(PDC!$K$1,PDC!$I$1:$L$1,0))</f>
        <v>Personnels des services directs aux particuliers</v>
      </c>
      <c r="AE2747" s="77" t="s">
        <v>238</v>
      </c>
      <c r="AF2747" t="s">
        <v>286</v>
      </c>
      <c r="AG2747" t="s">
        <v>177</v>
      </c>
      <c r="AH2747" s="58">
        <v>935.645536775241</v>
      </c>
      <c r="AI2747">
        <f t="shared" si="435"/>
        <v>935.645536775241</v>
      </c>
      <c r="BE2747" t="str">
        <f t="shared" si="436"/>
        <v>8421_OQ_TP1_SEXE2</v>
      </c>
      <c r="BF2747">
        <v>2</v>
      </c>
      <c r="BG2747" t="s">
        <v>199</v>
      </c>
      <c r="BH2747" t="s">
        <v>321</v>
      </c>
      <c r="BI2747" t="s">
        <v>159</v>
      </c>
      <c r="BJ2747" s="61">
        <v>57554.829947775099</v>
      </c>
      <c r="BK2747" s="61">
        <f t="shared" si="437"/>
        <v>57554.829947775099</v>
      </c>
    </row>
    <row r="2748" spans="1:63" x14ac:dyDescent="0.35">
      <c r="A2748" t="str">
        <f t="shared" si="433"/>
        <v>0055_Activités juridiques, comptables, de gestion, d'architecture, d'ingénierie, de contrôle et d'analyses techniques_1+2</v>
      </c>
      <c r="B2748" t="str">
        <f>INDEX(PDC!$F$1:$G$40,MATCH('RP2016'!C2748,PDC!F:F,0),MATCH(PDC!$G$1,PDC!$F$1:$G$1,0))</f>
        <v>Activités juridiques, comptables, de gestion, d'architecture, d'ingénierie, de contrôle et d'analyses techniques</v>
      </c>
      <c r="C2748" t="s">
        <v>225</v>
      </c>
      <c r="D2748" t="s">
        <v>125</v>
      </c>
      <c r="E2748" t="s">
        <v>238</v>
      </c>
      <c r="F2748" s="58">
        <v>2017.87067678268</v>
      </c>
      <c r="G2748">
        <f t="shared" si="439"/>
        <v>2017.87067678268</v>
      </c>
      <c r="AC2748" t="str">
        <f t="shared" si="434"/>
        <v>8429_Ouvriers qualifiés de type industriel_1+2</v>
      </c>
      <c r="AD2748" t="str">
        <f>INDEX(PDC!$I$1:$L$33,MATCH('RP2016'!AF2748,PDC!I:I,0),MATCH(PDC!$K$1,PDC!$I$1:$L$1,0))</f>
        <v>Ouvriers qualifiés de type industriel</v>
      </c>
      <c r="AE2748" s="77" t="s">
        <v>238</v>
      </c>
      <c r="AF2748" t="s">
        <v>287</v>
      </c>
      <c r="AG2748" t="s">
        <v>177</v>
      </c>
      <c r="AH2748" s="58">
        <v>458.32784953069898</v>
      </c>
      <c r="AI2748">
        <f t="shared" si="435"/>
        <v>458.32784953069898</v>
      </c>
      <c r="BE2748" t="str">
        <f t="shared" si="436"/>
        <v>8421_OQ_TP2_SEXE2</v>
      </c>
      <c r="BF2748">
        <v>2</v>
      </c>
      <c r="BG2748" t="s">
        <v>200</v>
      </c>
      <c r="BH2748" t="s">
        <v>321</v>
      </c>
      <c r="BI2748" t="s">
        <v>159</v>
      </c>
      <c r="BJ2748" s="61">
        <v>31899.033029127499</v>
      </c>
      <c r="BK2748" s="61">
        <f t="shared" si="437"/>
        <v>31899.033029127499</v>
      </c>
    </row>
    <row r="2749" spans="1:63" x14ac:dyDescent="0.35">
      <c r="A2749" t="str">
        <f t="shared" si="433"/>
        <v>0055_Recherche-développement scientifique_1+2</v>
      </c>
      <c r="B2749" t="str">
        <f>INDEX(PDC!$F$1:$G$40,MATCH('RP2016'!C2749,PDC!F:F,0),MATCH(PDC!$G$1,PDC!$F$1:$G$1,0))</f>
        <v>Recherche-développement scientifique</v>
      </c>
      <c r="C2749" t="s">
        <v>226</v>
      </c>
      <c r="D2749" t="s">
        <v>125</v>
      </c>
      <c r="E2749" t="s">
        <v>238</v>
      </c>
      <c r="F2749" s="58">
        <v>72.161954254858202</v>
      </c>
      <c r="G2749">
        <f t="shared" si="439"/>
        <v>72.161954254858202</v>
      </c>
      <c r="AC2749" t="str">
        <f t="shared" si="434"/>
        <v>8429_Ouvriers qualifiés de type artisanal_1+2</v>
      </c>
      <c r="AD2749" t="str">
        <f>INDEX(PDC!$I$1:$L$33,MATCH('RP2016'!AF2749,PDC!I:I,0),MATCH(PDC!$K$1,PDC!$I$1:$L$1,0))</f>
        <v>Ouvriers qualifiés de type artisanal</v>
      </c>
      <c r="AE2749" s="77" t="s">
        <v>238</v>
      </c>
      <c r="AF2749" t="s">
        <v>107</v>
      </c>
      <c r="AG2749" t="s">
        <v>177</v>
      </c>
      <c r="AH2749" s="58">
        <v>628.875944133036</v>
      </c>
      <c r="AI2749">
        <f t="shared" si="435"/>
        <v>628.875944133036</v>
      </c>
      <c r="BE2749" t="str">
        <f t="shared" si="436"/>
        <v>8421_RU_TP1_SEXE2</v>
      </c>
      <c r="BF2749">
        <v>2</v>
      </c>
      <c r="BG2749" t="s">
        <v>199</v>
      </c>
      <c r="BH2749" t="s">
        <v>322</v>
      </c>
      <c r="BI2749" t="s">
        <v>159</v>
      </c>
      <c r="BJ2749" s="61">
        <v>12439.372597440801</v>
      </c>
      <c r="BK2749" s="61">
        <f t="shared" si="437"/>
        <v>12439.372597440801</v>
      </c>
    </row>
    <row r="2750" spans="1:63" x14ac:dyDescent="0.35">
      <c r="A2750" t="str">
        <f t="shared" si="433"/>
        <v>0055_Autres activités spécialisées, scientifiques et techniques_1+2</v>
      </c>
      <c r="B2750" t="str">
        <f>INDEX(PDC!$F$1:$G$40,MATCH('RP2016'!C2750,PDC!F:F,0),MATCH(PDC!$G$1,PDC!$F$1:$G$1,0))</f>
        <v>Autres activités spécialisées, scientifiques et techniques</v>
      </c>
      <c r="C2750" t="s">
        <v>227</v>
      </c>
      <c r="D2750" t="s">
        <v>125</v>
      </c>
      <c r="E2750" t="s">
        <v>238</v>
      </c>
      <c r="F2750" s="58">
        <v>67.883643452917198</v>
      </c>
      <c r="G2750">
        <f t="shared" si="439"/>
        <v>67.883643452917198</v>
      </c>
      <c r="AC2750" t="str">
        <f t="shared" si="434"/>
        <v>8429_Chauffeurs_1+2</v>
      </c>
      <c r="AD2750" t="str">
        <f>INDEX(PDC!$I$1:$L$33,MATCH('RP2016'!AF2750,PDC!I:I,0),MATCH(PDC!$K$1,PDC!$I$1:$L$1,0))</f>
        <v>Chauffeurs</v>
      </c>
      <c r="AE2750" s="77" t="s">
        <v>238</v>
      </c>
      <c r="AF2750" t="s">
        <v>288</v>
      </c>
      <c r="AG2750" t="s">
        <v>177</v>
      </c>
      <c r="AH2750" s="58">
        <v>433.26338885543998</v>
      </c>
      <c r="AI2750">
        <f t="shared" si="435"/>
        <v>433.26338885543998</v>
      </c>
      <c r="BE2750" t="str">
        <f t="shared" si="436"/>
        <v>8421_RU_TP2_SEXE2</v>
      </c>
      <c r="BF2750">
        <v>2</v>
      </c>
      <c r="BG2750" t="s">
        <v>200</v>
      </c>
      <c r="BH2750" t="s">
        <v>322</v>
      </c>
      <c r="BI2750" t="s">
        <v>159</v>
      </c>
      <c r="BJ2750" s="61">
        <v>7917.0139356870995</v>
      </c>
      <c r="BK2750" s="61">
        <f t="shared" si="437"/>
        <v>7917.0139356870995</v>
      </c>
    </row>
    <row r="2751" spans="1:63" x14ac:dyDescent="0.35">
      <c r="A2751" t="str">
        <f t="shared" si="433"/>
        <v>0055_Activités de services administratifs et de soutien_1+2</v>
      </c>
      <c r="B2751" t="str">
        <f>INDEX(PDC!$F$1:$G$40,MATCH('RP2016'!C2751,PDC!F:F,0),MATCH(PDC!$G$1,PDC!$F$1:$G$1,0))</f>
        <v>Activités de services administratifs et de soutien</v>
      </c>
      <c r="C2751" t="s">
        <v>228</v>
      </c>
      <c r="D2751" t="s">
        <v>125</v>
      </c>
      <c r="E2751" t="s">
        <v>238</v>
      </c>
      <c r="F2751" s="58">
        <v>880.950373066417</v>
      </c>
      <c r="G2751">
        <f t="shared" si="439"/>
        <v>880.950373066417</v>
      </c>
      <c r="AC2751" t="str">
        <f t="shared" si="434"/>
        <v>8429_Ouvriers qualifiés de la manutention, du magasinage et du transport_1+2</v>
      </c>
      <c r="AD2751" t="str">
        <f>INDEX(PDC!$I$1:$L$33,MATCH('RP2016'!AF2751,PDC!I:I,0),MATCH(PDC!$K$1,PDC!$I$1:$L$1,0))</f>
        <v>Ouvriers qualifiés de la manutention, du magasinage et du transport</v>
      </c>
      <c r="AE2751" s="77" t="s">
        <v>238</v>
      </c>
      <c r="AF2751" t="s">
        <v>289</v>
      </c>
      <c r="AG2751" t="s">
        <v>177</v>
      </c>
      <c r="AH2751" s="58">
        <v>116.509812240511</v>
      </c>
      <c r="AI2751">
        <f t="shared" si="435"/>
        <v>116.509812240511</v>
      </c>
      <c r="BE2751" t="str">
        <f t="shared" si="436"/>
        <v>8422_AZ_TP1_SEXE2</v>
      </c>
      <c r="BF2751">
        <v>2</v>
      </c>
      <c r="BG2751" t="s">
        <v>199</v>
      </c>
      <c r="BH2751" t="s">
        <v>198</v>
      </c>
      <c r="BI2751" t="s">
        <v>163</v>
      </c>
      <c r="BJ2751" s="61">
        <v>109.61679028072101</v>
      </c>
      <c r="BK2751" s="61">
        <f t="shared" si="437"/>
        <v>109.61679028072101</v>
      </c>
    </row>
    <row r="2752" spans="1:63" x14ac:dyDescent="0.35">
      <c r="A2752" t="str">
        <f t="shared" si="433"/>
        <v>0055_Administration publique_1+2</v>
      </c>
      <c r="B2752" t="str">
        <f>INDEX(PDC!$F$1:$G$40,MATCH('RP2016'!C2752,PDC!F:F,0),MATCH(PDC!$G$1,PDC!$F$1:$G$1,0))</f>
        <v>Administration publique</v>
      </c>
      <c r="C2752" t="s">
        <v>229</v>
      </c>
      <c r="D2752" t="s">
        <v>125</v>
      </c>
      <c r="E2752" t="s">
        <v>238</v>
      </c>
      <c r="F2752" s="58">
        <v>520.58727506540095</v>
      </c>
      <c r="G2752">
        <f t="shared" si="439"/>
        <v>520.58727506540095</v>
      </c>
      <c r="AC2752" t="str">
        <f t="shared" si="434"/>
        <v>8429_Ouvriers non qualifiés de type industriel_1+2</v>
      </c>
      <c r="AD2752" t="str">
        <f>INDEX(PDC!$I$1:$L$33,MATCH('RP2016'!AF2752,PDC!I:I,0),MATCH(PDC!$K$1,PDC!$I$1:$L$1,0))</f>
        <v>Ouvriers non qualifiés de type industriel</v>
      </c>
      <c r="AE2752" s="77" t="s">
        <v>238</v>
      </c>
      <c r="AF2752" t="s">
        <v>290</v>
      </c>
      <c r="AG2752" t="s">
        <v>177</v>
      </c>
      <c r="AH2752" s="58">
        <v>824.10664621638205</v>
      </c>
      <c r="AI2752">
        <f t="shared" si="435"/>
        <v>824.10664621638205</v>
      </c>
      <c r="BE2752" t="str">
        <f t="shared" si="436"/>
        <v>8422_AZ_TP2_SEXE2</v>
      </c>
      <c r="BF2752">
        <v>2</v>
      </c>
      <c r="BG2752" t="s">
        <v>200</v>
      </c>
      <c r="BH2752" t="s">
        <v>198</v>
      </c>
      <c r="BI2752" t="s">
        <v>163</v>
      </c>
      <c r="BJ2752" s="61">
        <v>51.790743974800897</v>
      </c>
      <c r="BK2752" s="61">
        <f t="shared" si="437"/>
        <v>51.790743974800897</v>
      </c>
    </row>
    <row r="2753" spans="1:63" x14ac:dyDescent="0.35">
      <c r="A2753" t="str">
        <f t="shared" si="433"/>
        <v>0055_Enseignement_1+2</v>
      </c>
      <c r="B2753" t="str">
        <f>INDEX(PDC!$F$1:$G$40,MATCH('RP2016'!C2753,PDC!F:F,0),MATCH(PDC!$G$1,PDC!$F$1:$G$1,0))</f>
        <v>Enseignement</v>
      </c>
      <c r="C2753" t="s">
        <v>230</v>
      </c>
      <c r="D2753" t="s">
        <v>125</v>
      </c>
      <c r="E2753" t="s">
        <v>238</v>
      </c>
      <c r="F2753" s="58">
        <v>545.22169777416798</v>
      </c>
      <c r="G2753">
        <f t="shared" si="439"/>
        <v>545.22169777416798</v>
      </c>
      <c r="AC2753" t="str">
        <f t="shared" si="434"/>
        <v>8429_Ouvriers non qualifiés de type artisanal_1+2</v>
      </c>
      <c r="AD2753" t="str">
        <f>INDEX(PDC!$I$1:$L$33,MATCH('RP2016'!AF2753,PDC!I:I,0),MATCH(PDC!$K$1,PDC!$I$1:$L$1,0))</f>
        <v>Ouvriers non qualifiés de type artisanal</v>
      </c>
      <c r="AE2753" s="77" t="s">
        <v>238</v>
      </c>
      <c r="AF2753" t="s">
        <v>291</v>
      </c>
      <c r="AG2753" t="s">
        <v>177</v>
      </c>
      <c r="AH2753" s="58">
        <v>463.50237849665899</v>
      </c>
      <c r="AI2753">
        <f t="shared" si="435"/>
        <v>463.50237849665899</v>
      </c>
      <c r="BE2753" t="str">
        <f t="shared" si="436"/>
        <v>8422_C1_TP1_SEXE2</v>
      </c>
      <c r="BF2753">
        <v>2</v>
      </c>
      <c r="BG2753" t="s">
        <v>199</v>
      </c>
      <c r="BH2753" t="s">
        <v>314</v>
      </c>
      <c r="BI2753" t="s">
        <v>163</v>
      </c>
      <c r="BJ2753" s="61">
        <v>297.06735607330302</v>
      </c>
      <c r="BK2753" s="61">
        <f t="shared" si="437"/>
        <v>297.06735607330302</v>
      </c>
    </row>
    <row r="2754" spans="1:63" x14ac:dyDescent="0.35">
      <c r="A2754" t="str">
        <f t="shared" si="433"/>
        <v>0055_Activités pour la santé humaine_1+2</v>
      </c>
      <c r="B2754" t="str">
        <f>INDEX(PDC!$F$1:$G$40,MATCH('RP2016'!C2754,PDC!F:F,0),MATCH(PDC!$G$1,PDC!$F$1:$G$1,0))</f>
        <v>Activités pour la santé humaine</v>
      </c>
      <c r="C2754" t="s">
        <v>231</v>
      </c>
      <c r="D2754" t="s">
        <v>125</v>
      </c>
      <c r="E2754" t="s">
        <v>238</v>
      </c>
      <c r="F2754" s="58">
        <v>151.52545363846301</v>
      </c>
      <c r="G2754">
        <f t="shared" si="439"/>
        <v>151.52545363846301</v>
      </c>
      <c r="AC2754" t="str">
        <f t="shared" si="434"/>
        <v>8429_Ouvriers agricoles_1+2</v>
      </c>
      <c r="AD2754" t="str">
        <f>INDEX(PDC!$I$1:$L$33,MATCH('RP2016'!AF2754,PDC!I:I,0),MATCH(PDC!$K$1,PDC!$I$1:$L$1,0))</f>
        <v>Ouvriers agricoles</v>
      </c>
      <c r="AE2754" s="77" t="s">
        <v>238</v>
      </c>
      <c r="AF2754" t="s">
        <v>109</v>
      </c>
      <c r="AG2754" t="s">
        <v>177</v>
      </c>
      <c r="AH2754" s="58">
        <v>229.92397662984601</v>
      </c>
      <c r="AI2754">
        <f t="shared" si="435"/>
        <v>229.92397662984601</v>
      </c>
      <c r="BE2754" t="str">
        <f t="shared" si="436"/>
        <v>8422_C1_TP2_SEXE2</v>
      </c>
      <c r="BF2754">
        <v>2</v>
      </c>
      <c r="BG2754" t="s">
        <v>200</v>
      </c>
      <c r="BH2754" t="s">
        <v>314</v>
      </c>
      <c r="BI2754" t="s">
        <v>163</v>
      </c>
      <c r="BJ2754" s="61">
        <v>98.431439512415196</v>
      </c>
      <c r="BK2754" s="61">
        <f t="shared" si="437"/>
        <v>98.431439512415196</v>
      </c>
    </row>
    <row r="2755" spans="1:63" x14ac:dyDescent="0.35">
      <c r="A2755" t="str">
        <f t="shared" si="433"/>
        <v>0055_Hébergement médico-social et social et action sociale sans hébergement_1+2</v>
      </c>
      <c r="B2755" t="str">
        <f>INDEX(PDC!$F$1:$G$40,MATCH('RP2016'!C2755,PDC!F:F,0),MATCH(PDC!$G$1,PDC!$F$1:$G$1,0))</f>
        <v>Hébergement médico-social et social et action sociale sans hébergement</v>
      </c>
      <c r="C2755" t="s">
        <v>232</v>
      </c>
      <c r="D2755" t="s">
        <v>125</v>
      </c>
      <c r="E2755" t="s">
        <v>238</v>
      </c>
      <c r="F2755" s="58">
        <v>1333.13567932056</v>
      </c>
      <c r="G2755">
        <f t="shared" si="439"/>
        <v>1333.13567932056</v>
      </c>
      <c r="AC2755" t="str">
        <f t="shared" si="434"/>
        <v>8430_Professions libérales*_1+2</v>
      </c>
      <c r="AD2755" t="str">
        <f>INDEX(PDC!$I$1:$L$33,MATCH('RP2016'!AF2755,PDC!I:I,0),MATCH(PDC!$K$1,PDC!$I$1:$L$1,0))</f>
        <v>Professions libérales*</v>
      </c>
      <c r="AE2755" s="77" t="s">
        <v>238</v>
      </c>
      <c r="AF2755" t="s">
        <v>273</v>
      </c>
      <c r="AG2755" t="s">
        <v>179</v>
      </c>
      <c r="AH2755" s="58">
        <v>19.259047211766799</v>
      </c>
      <c r="AI2755">
        <f t="shared" si="435"/>
        <v>19.259047211766799</v>
      </c>
      <c r="BE2755" t="str">
        <f t="shared" si="436"/>
        <v>8422_C3_TP1_SEXE2</v>
      </c>
      <c r="BF2755">
        <v>2</v>
      </c>
      <c r="BG2755" t="s">
        <v>199</v>
      </c>
      <c r="BH2755" t="s">
        <v>315</v>
      </c>
      <c r="BI2755" t="s">
        <v>163</v>
      </c>
      <c r="BJ2755" s="61">
        <v>27.714452118677801</v>
      </c>
      <c r="BK2755" s="61">
        <f t="shared" si="437"/>
        <v>27.714452118677801</v>
      </c>
    </row>
    <row r="2756" spans="1:63" x14ac:dyDescent="0.35">
      <c r="A2756" t="str">
        <f t="shared" ref="A2756:A2819" si="440">D2756&amp;"_"&amp;B2756&amp;"_"&amp;E2756</f>
        <v>0055_Arts, spectacles et activités récréatives_1+2</v>
      </c>
      <c r="B2756" t="str">
        <f>INDEX(PDC!$F$1:$G$40,MATCH('RP2016'!C2756,PDC!F:F,0),MATCH(PDC!$G$1,PDC!$F$1:$G$1,0))</f>
        <v>Arts, spectacles et activités récréatives</v>
      </c>
      <c r="C2756" t="s">
        <v>233</v>
      </c>
      <c r="D2756" t="s">
        <v>125</v>
      </c>
      <c r="E2756" t="s">
        <v>238</v>
      </c>
      <c r="F2756" s="58">
        <v>134.87625372753399</v>
      </c>
      <c r="G2756">
        <f t="shared" si="439"/>
        <v>134.87625372753399</v>
      </c>
      <c r="AC2756" t="str">
        <f t="shared" si="434"/>
        <v>8430_Cadres de la fonction publique_1+2</v>
      </c>
      <c r="AD2756" t="str">
        <f>INDEX(PDC!$I$1:$L$33,MATCH('RP2016'!AF2756,PDC!I:I,0),MATCH(PDC!$K$1,PDC!$I$1:$L$1,0))</f>
        <v>Cadres de la fonction publique</v>
      </c>
      <c r="AE2756" s="77" t="s">
        <v>238</v>
      </c>
      <c r="AF2756" t="s">
        <v>274</v>
      </c>
      <c r="AG2756" t="s">
        <v>179</v>
      </c>
      <c r="AH2756" s="58">
        <v>35.260553196670699</v>
      </c>
      <c r="AI2756">
        <f t="shared" si="435"/>
        <v>35.260553196670699</v>
      </c>
      <c r="BE2756" t="str">
        <f t="shared" si="436"/>
        <v>8422_C3_TP2_SEXE2</v>
      </c>
      <c r="BF2756">
        <v>2</v>
      </c>
      <c r="BG2756" t="s">
        <v>200</v>
      </c>
      <c r="BH2756" t="s">
        <v>315</v>
      </c>
      <c r="BI2756" t="s">
        <v>163</v>
      </c>
      <c r="BJ2756" s="61">
        <v>15.8554755465301</v>
      </c>
      <c r="BK2756" s="61">
        <f t="shared" si="437"/>
        <v>15.8554755465301</v>
      </c>
    </row>
    <row r="2757" spans="1:63" x14ac:dyDescent="0.35">
      <c r="A2757" t="str">
        <f t="shared" si="440"/>
        <v>0055_Autres activités de services _1+2</v>
      </c>
      <c r="B2757" t="str">
        <f>INDEX(PDC!$F$1:$G$40,MATCH('RP2016'!C2757,PDC!F:F,0),MATCH(PDC!$G$1,PDC!$F$1:$G$1,0))</f>
        <v xml:space="preserve">Autres activités de services </v>
      </c>
      <c r="C2757" t="s">
        <v>234</v>
      </c>
      <c r="D2757" t="s">
        <v>125</v>
      </c>
      <c r="E2757" t="s">
        <v>238</v>
      </c>
      <c r="F2757" s="58">
        <v>287.65880265465501</v>
      </c>
      <c r="G2757">
        <f t="shared" si="439"/>
        <v>287.65880265465501</v>
      </c>
      <c r="AC2757" t="str">
        <f t="shared" ref="AC2757:AC2820" si="441">AG2757&amp;"_"&amp;AD2757&amp;"_"&amp;AE2757</f>
        <v>8430_Professeurs, professions scientifiques_1+2</v>
      </c>
      <c r="AD2757" t="str">
        <f>INDEX(PDC!$I$1:$L$33,MATCH('RP2016'!AF2757,PDC!I:I,0),MATCH(PDC!$K$1,PDC!$I$1:$L$1,0))</f>
        <v>Professeurs, professions scientifiques</v>
      </c>
      <c r="AE2757" s="77" t="s">
        <v>238</v>
      </c>
      <c r="AF2757" t="s">
        <v>275</v>
      </c>
      <c r="AG2757" t="s">
        <v>179</v>
      </c>
      <c r="AH2757" s="58">
        <v>69.022961920947594</v>
      </c>
      <c r="AI2757">
        <f t="shared" ref="AI2757:AI2820" si="442">IF(AH2757&lt;5,"(s)",AH2757)</f>
        <v>69.022961920947594</v>
      </c>
      <c r="BE2757" t="str">
        <f t="shared" ref="BE2757:BE2820" si="443">BI2757&amp;"_"&amp;BH2757&amp;"_TP"&amp;BG2757&amp;"_SEXE"&amp;BF2757</f>
        <v>8422_C4_TP1_SEXE2</v>
      </c>
      <c r="BF2757">
        <v>2</v>
      </c>
      <c r="BG2757" t="s">
        <v>199</v>
      </c>
      <c r="BH2757" t="s">
        <v>316</v>
      </c>
      <c r="BI2757" t="s">
        <v>163</v>
      </c>
      <c r="BJ2757" s="83">
        <v>4.2804298482056398</v>
      </c>
      <c r="BK2757" s="61" t="str">
        <f t="shared" ref="BK2757:BK2820" si="444">IF(BJ2757&lt;5,"(s)",BJ2757)</f>
        <v>(s)</v>
      </c>
    </row>
    <row r="2758" spans="1:63" x14ac:dyDescent="0.35">
      <c r="A2758" t="str">
        <f t="shared" si="440"/>
        <v>0055_Activités des ménages en tant qu'employeurs ; activités indifférenciées des ménages en tant que producteurs de biens et services pour usage propre_1+2</v>
      </c>
      <c r="B2758" t="str">
        <f>INDEX(PDC!$F$1:$G$40,MATCH('RP2016'!C2758,PDC!F:F,0),MATCH(PDC!$G$1,PDC!$F$1:$G$1,0))</f>
        <v>Activités des ménages en tant qu'employeurs ; activités indifférenciées des ménages en tant que producteurs de biens et services pour usage propre</v>
      </c>
      <c r="C2758" t="s">
        <v>235</v>
      </c>
      <c r="D2758" t="s">
        <v>125</v>
      </c>
      <c r="E2758" t="s">
        <v>238</v>
      </c>
      <c r="F2758" s="58">
        <v>127.849055575316</v>
      </c>
      <c r="G2758">
        <f t="shared" si="439"/>
        <v>127.849055575316</v>
      </c>
      <c r="AC2758" t="str">
        <f t="shared" si="441"/>
        <v>8430_Professions de l'information, des arts et des spectacles_1+2</v>
      </c>
      <c r="AD2758" t="str">
        <f>INDEX(PDC!$I$1:$L$33,MATCH('RP2016'!AF2758,PDC!I:I,0),MATCH(PDC!$K$1,PDC!$I$1:$L$1,0))</f>
        <v>Professions de l'information, des arts et des spectacles</v>
      </c>
      <c r="AE2758" s="77" t="s">
        <v>238</v>
      </c>
      <c r="AF2758" t="s">
        <v>276</v>
      </c>
      <c r="AG2758" t="s">
        <v>179</v>
      </c>
      <c r="AH2758" s="58">
        <v>51.214336561766103</v>
      </c>
      <c r="AI2758">
        <f t="shared" si="442"/>
        <v>51.214336561766103</v>
      </c>
      <c r="BE2758" t="str">
        <f t="shared" si="443"/>
        <v>8422_C5_TP1_SEXE2</v>
      </c>
      <c r="BF2758">
        <v>2</v>
      </c>
      <c r="BG2758" t="s">
        <v>199</v>
      </c>
      <c r="BH2758" t="s">
        <v>317</v>
      </c>
      <c r="BI2758" t="s">
        <v>163</v>
      </c>
      <c r="BJ2758" s="61">
        <v>473.63173234828599</v>
      </c>
      <c r="BK2758" s="61">
        <f t="shared" si="444"/>
        <v>473.63173234828599</v>
      </c>
    </row>
    <row r="2759" spans="1:63" x14ac:dyDescent="0.35">
      <c r="A2759" t="str">
        <f t="shared" si="440"/>
        <v>0059_Agriculture, sylviculture et pêche_1+2</v>
      </c>
      <c r="B2759" t="str">
        <f>INDEX(PDC!$F$1:$G$40,MATCH('RP2016'!C2759,PDC!F:F,0),MATCH(PDC!$G$1,PDC!$F$1:$G$1,0))</f>
        <v>Agriculture, sylviculture et pêche</v>
      </c>
      <c r="C2759" t="s">
        <v>198</v>
      </c>
      <c r="D2759" t="s">
        <v>161</v>
      </c>
      <c r="E2759" t="s">
        <v>238</v>
      </c>
      <c r="F2759" s="58">
        <v>260.80736366095402</v>
      </c>
      <c r="G2759">
        <f t="shared" si="439"/>
        <v>260.80736366095402</v>
      </c>
      <c r="AC2759" t="str">
        <f t="shared" si="441"/>
        <v>8430_Cadres administratifs et commerciaux d'entreprise_1+2</v>
      </c>
      <c r="AD2759" t="str">
        <f>INDEX(PDC!$I$1:$L$33,MATCH('RP2016'!AF2759,PDC!I:I,0),MATCH(PDC!$K$1,PDC!$I$1:$L$1,0))</f>
        <v>Cadres administratifs et commerciaux d'entreprise</v>
      </c>
      <c r="AE2759" s="77" t="s">
        <v>238</v>
      </c>
      <c r="AF2759" t="s">
        <v>277</v>
      </c>
      <c r="AG2759" t="s">
        <v>179</v>
      </c>
      <c r="AH2759" s="58">
        <v>413.80881511636301</v>
      </c>
      <c r="AI2759">
        <f t="shared" si="442"/>
        <v>413.80881511636301</v>
      </c>
      <c r="BE2759" t="str">
        <f t="shared" si="443"/>
        <v>8422_C5_TP2_SEXE2</v>
      </c>
      <c r="BF2759">
        <v>2</v>
      </c>
      <c r="BG2759" t="s">
        <v>200</v>
      </c>
      <c r="BH2759" t="s">
        <v>317</v>
      </c>
      <c r="BI2759" t="s">
        <v>163</v>
      </c>
      <c r="BJ2759" s="61">
        <v>96.5598273567104</v>
      </c>
      <c r="BK2759" s="61">
        <f t="shared" si="444"/>
        <v>96.5598273567104</v>
      </c>
    </row>
    <row r="2760" spans="1:63" x14ac:dyDescent="0.35">
      <c r="A2760" t="str">
        <f t="shared" si="440"/>
        <v>0059_Industries extractives _1+2</v>
      </c>
      <c r="B2760" t="str">
        <f>INDEX(PDC!$F$1:$G$40,MATCH('RP2016'!C2760,PDC!F:F,0),MATCH(PDC!$G$1,PDC!$F$1:$G$1,0))</f>
        <v xml:space="preserve">Industries extractives </v>
      </c>
      <c r="C2760" t="s">
        <v>201</v>
      </c>
      <c r="D2760" t="s">
        <v>161</v>
      </c>
      <c r="E2760" t="s">
        <v>238</v>
      </c>
      <c r="F2760" s="58">
        <v>5.0719424460432299</v>
      </c>
      <c r="G2760">
        <f t="shared" si="439"/>
        <v>5.0719424460432299</v>
      </c>
      <c r="AC2760" t="str">
        <f t="shared" si="441"/>
        <v>8430_Ingénieurs et cadres techniques d'entreprise_1+2</v>
      </c>
      <c r="AD2760" t="str">
        <f>INDEX(PDC!$I$1:$L$33,MATCH('RP2016'!AF2760,PDC!I:I,0),MATCH(PDC!$K$1,PDC!$I$1:$L$1,0))</f>
        <v>Ingénieurs et cadres techniques d'entreprise</v>
      </c>
      <c r="AE2760" s="77" t="s">
        <v>238</v>
      </c>
      <c r="AF2760" t="s">
        <v>101</v>
      </c>
      <c r="AG2760" t="s">
        <v>179</v>
      </c>
      <c r="AH2760" s="58">
        <v>468.559468488405</v>
      </c>
      <c r="AI2760">
        <f t="shared" si="442"/>
        <v>468.559468488405</v>
      </c>
      <c r="BE2760" t="str">
        <f t="shared" si="443"/>
        <v>8422_DE_TP1_SEXE2</v>
      </c>
      <c r="BF2760">
        <v>2</v>
      </c>
      <c r="BG2760" t="s">
        <v>199</v>
      </c>
      <c r="BH2760" t="s">
        <v>318</v>
      </c>
      <c r="BI2760" t="s">
        <v>163</v>
      </c>
      <c r="BJ2760" s="61">
        <v>336.87946990657201</v>
      </c>
      <c r="BK2760" s="61">
        <f t="shared" si="444"/>
        <v>336.87946990657201</v>
      </c>
    </row>
    <row r="2761" spans="1:63" x14ac:dyDescent="0.35">
      <c r="A2761" t="str">
        <f t="shared" si="440"/>
        <v>0059_Fabrication de denrées alimentaires, de boissons et de produits à base de tabac_1+2</v>
      </c>
      <c r="B2761" t="str">
        <f>INDEX(PDC!$F$1:$G$40,MATCH('RP2016'!C2761,PDC!F:F,0),MATCH(PDC!$G$1,PDC!$F$1:$G$1,0))</f>
        <v>Fabrication de denrées alimentaires, de boissons et de produits à base de tabac</v>
      </c>
      <c r="C2761" t="s">
        <v>202</v>
      </c>
      <c r="D2761" t="s">
        <v>161</v>
      </c>
      <c r="E2761" t="s">
        <v>238</v>
      </c>
      <c r="F2761" s="58">
        <v>912.58406772532305</v>
      </c>
      <c r="G2761">
        <f t="shared" si="439"/>
        <v>912.58406772532305</v>
      </c>
      <c r="AC2761" t="str">
        <f t="shared" si="441"/>
        <v>8430_Professeurs des écoles, instituteurs et assimilés_1+2</v>
      </c>
      <c r="AD2761" t="str">
        <f>INDEX(PDC!$I$1:$L$33,MATCH('RP2016'!AF2761,PDC!I:I,0),MATCH(PDC!$K$1,PDC!$I$1:$L$1,0))</f>
        <v>Professeurs des écoles, instituteurs et assimilés</v>
      </c>
      <c r="AE2761" s="77" t="s">
        <v>238</v>
      </c>
      <c r="AF2761" t="s">
        <v>103</v>
      </c>
      <c r="AG2761" t="s">
        <v>179</v>
      </c>
      <c r="AH2761" s="58">
        <v>269.59388703233299</v>
      </c>
      <c r="AI2761">
        <f t="shared" si="442"/>
        <v>269.59388703233299</v>
      </c>
      <c r="BE2761" t="str">
        <f t="shared" si="443"/>
        <v>8422_DE_TP2_SEXE2</v>
      </c>
      <c r="BF2761">
        <v>2</v>
      </c>
      <c r="BG2761" t="s">
        <v>200</v>
      </c>
      <c r="BH2761" t="s">
        <v>318</v>
      </c>
      <c r="BI2761" t="s">
        <v>163</v>
      </c>
      <c r="BJ2761" s="61">
        <v>62.397955431322501</v>
      </c>
      <c r="BK2761" s="61">
        <f t="shared" si="444"/>
        <v>62.397955431322501</v>
      </c>
    </row>
    <row r="2762" spans="1:63" x14ac:dyDescent="0.35">
      <c r="A2762" t="str">
        <f t="shared" si="440"/>
        <v>0059_Travail du bois, industries du papier et imprimerie _1+2</v>
      </c>
      <c r="B2762" t="str">
        <f>INDEX(PDC!$F$1:$G$40,MATCH('RP2016'!C2762,PDC!F:F,0),MATCH(PDC!$G$1,PDC!$F$1:$G$1,0))</f>
        <v xml:space="preserve">Travail du bois, industries du papier et imprimerie </v>
      </c>
      <c r="C2762" t="s">
        <v>204</v>
      </c>
      <c r="D2762" t="s">
        <v>161</v>
      </c>
      <c r="E2762" t="s">
        <v>238</v>
      </c>
      <c r="F2762" s="58">
        <v>95.711288046933902</v>
      </c>
      <c r="G2762">
        <f t="shared" si="439"/>
        <v>95.711288046933902</v>
      </c>
      <c r="AC2762" t="str">
        <f t="shared" si="441"/>
        <v>8430_Professions intermédiaires de la santé et du travail social_1+2</v>
      </c>
      <c r="AD2762" t="str">
        <f>INDEX(PDC!$I$1:$L$33,MATCH('RP2016'!AF2762,PDC!I:I,0),MATCH(PDC!$K$1,PDC!$I$1:$L$1,0))</f>
        <v>Professions intermédiaires de la santé et du travail social</v>
      </c>
      <c r="AE2762" s="77" t="s">
        <v>238</v>
      </c>
      <c r="AF2762" t="s">
        <v>105</v>
      </c>
      <c r="AG2762" t="s">
        <v>179</v>
      </c>
      <c r="AH2762" s="58">
        <v>623.61916590233</v>
      </c>
      <c r="AI2762">
        <f t="shared" si="442"/>
        <v>623.61916590233</v>
      </c>
      <c r="BE2762" t="str">
        <f t="shared" si="443"/>
        <v>8422_FZ_TP1_SEXE2</v>
      </c>
      <c r="BF2762">
        <v>2</v>
      </c>
      <c r="BG2762" t="s">
        <v>199</v>
      </c>
      <c r="BH2762" t="s">
        <v>216</v>
      </c>
      <c r="BI2762" t="s">
        <v>163</v>
      </c>
      <c r="BJ2762" s="61">
        <v>182.12047382607599</v>
      </c>
      <c r="BK2762" s="61">
        <f t="shared" si="444"/>
        <v>182.12047382607599</v>
      </c>
    </row>
    <row r="2763" spans="1:63" x14ac:dyDescent="0.35">
      <c r="A2763" t="str">
        <f t="shared" si="440"/>
        <v>0059_Cokéfaction et raffinage_1+2</v>
      </c>
      <c r="B2763" t="str">
        <f>INDEX(PDC!$F$1:$G$40,MATCH('RP2016'!C2763,PDC!F:F,0),MATCH(PDC!$G$1,PDC!$F$1:$G$1,0))</f>
        <v>Cokéfaction et raffinage</v>
      </c>
      <c r="C2763" t="s">
        <v>236</v>
      </c>
      <c r="D2763" t="s">
        <v>161</v>
      </c>
      <c r="E2763" t="s">
        <v>238</v>
      </c>
      <c r="F2763" s="58">
        <v>5.0068110566516904</v>
      </c>
      <c r="G2763">
        <f t="shared" si="439"/>
        <v>5.0068110566516904</v>
      </c>
      <c r="AC2763" t="str">
        <f t="shared" si="441"/>
        <v>8430_Clergé, religieux_1+2</v>
      </c>
      <c r="AD2763" t="str">
        <f>INDEX(PDC!$I$1:$L$33,MATCH('RP2016'!AF2763,PDC!I:I,0),MATCH(PDC!$K$1,PDC!$I$1:$L$1,0))</f>
        <v>Clergé, religieux</v>
      </c>
      <c r="AE2763" s="77" t="s">
        <v>238</v>
      </c>
      <c r="AF2763" t="s">
        <v>292</v>
      </c>
      <c r="AG2763" t="s">
        <v>179</v>
      </c>
      <c r="AH2763" s="58">
        <v>10</v>
      </c>
      <c r="AI2763">
        <f t="shared" si="442"/>
        <v>10</v>
      </c>
      <c r="BE2763" t="str">
        <f t="shared" si="443"/>
        <v>8422_FZ_TP2_SEXE2</v>
      </c>
      <c r="BF2763">
        <v>2</v>
      </c>
      <c r="BG2763" t="s">
        <v>200</v>
      </c>
      <c r="BH2763" t="s">
        <v>216</v>
      </c>
      <c r="BI2763" t="s">
        <v>163</v>
      </c>
      <c r="BJ2763" s="61">
        <v>78.873008700397506</v>
      </c>
      <c r="BK2763" s="61">
        <f t="shared" si="444"/>
        <v>78.873008700397506</v>
      </c>
    </row>
    <row r="2764" spans="1:63" x14ac:dyDescent="0.35">
      <c r="A2764" t="str">
        <f t="shared" si="440"/>
        <v>0059_Industrie chimique_1+2</v>
      </c>
      <c r="B2764" t="str">
        <f>INDEX(PDC!$F$1:$G$40,MATCH('RP2016'!C2764,PDC!F:F,0),MATCH(PDC!$G$1,PDC!$F$1:$G$1,0))</f>
        <v>Industrie chimique</v>
      </c>
      <c r="C2764" t="s">
        <v>205</v>
      </c>
      <c r="D2764" t="s">
        <v>161</v>
      </c>
      <c r="E2764" t="s">
        <v>238</v>
      </c>
      <c r="F2764" s="58">
        <v>68.128625751519905</v>
      </c>
      <c r="G2764">
        <f t="shared" si="439"/>
        <v>68.128625751519905</v>
      </c>
      <c r="AC2764" t="str">
        <f t="shared" si="441"/>
        <v>8430_Professions intermédiaires administratives de la Fonction Publique_1+2</v>
      </c>
      <c r="AD2764" t="str">
        <f>INDEX(PDC!$I$1:$L$33,MATCH('RP2016'!AF2764,PDC!I:I,0),MATCH(PDC!$K$1,PDC!$I$1:$L$1,0))</f>
        <v>Professions intermédiaires administratives de la Fonction Publique</v>
      </c>
      <c r="AE2764" s="77" t="s">
        <v>238</v>
      </c>
      <c r="AF2764" t="s">
        <v>278</v>
      </c>
      <c r="AG2764" t="s">
        <v>179</v>
      </c>
      <c r="AH2764" s="58">
        <v>19.906737242505201</v>
      </c>
      <c r="AI2764">
        <f t="shared" si="442"/>
        <v>19.906737242505201</v>
      </c>
      <c r="BE2764" t="str">
        <f t="shared" si="443"/>
        <v>8422_GZ_TP1_SEXE2</v>
      </c>
      <c r="BF2764">
        <v>2</v>
      </c>
      <c r="BG2764" t="s">
        <v>199</v>
      </c>
      <c r="BH2764" t="s">
        <v>217</v>
      </c>
      <c r="BI2764" t="s">
        <v>163</v>
      </c>
      <c r="BJ2764" s="61">
        <v>1536.51074523991</v>
      </c>
      <c r="BK2764" s="61">
        <f t="shared" si="444"/>
        <v>1536.51074523991</v>
      </c>
    </row>
    <row r="2765" spans="1:63" x14ac:dyDescent="0.35">
      <c r="A2765" t="str">
        <f t="shared" si="440"/>
        <v>0059_Fabrication de produits en caoutchouc et en plastique ainsi que d'autres produits minéraux non métalliques_1+2</v>
      </c>
      <c r="B2765" t="str">
        <f>INDEX(PDC!$F$1:$G$40,MATCH('RP2016'!C2765,PDC!F:F,0),MATCH(PDC!$G$1,PDC!$F$1:$G$1,0))</f>
        <v>Fabrication de produits en caoutchouc et en plastique ainsi que d'autres produits minéraux non métalliques</v>
      </c>
      <c r="C2765" t="s">
        <v>207</v>
      </c>
      <c r="D2765" t="s">
        <v>161</v>
      </c>
      <c r="E2765" t="s">
        <v>238</v>
      </c>
      <c r="F2765" s="58">
        <v>367.63332046300701</v>
      </c>
      <c r="G2765">
        <f t="shared" si="439"/>
        <v>367.63332046300701</v>
      </c>
      <c r="AC2765" t="str">
        <f t="shared" si="441"/>
        <v>8430_Professions intermédiaires administratives et commerciales des entreprises_1+2</v>
      </c>
      <c r="AD2765" t="str">
        <f>INDEX(PDC!$I$1:$L$33,MATCH('RP2016'!AF2765,PDC!I:I,0),MATCH(PDC!$K$1,PDC!$I$1:$L$1,0))</f>
        <v>Professions intermédiaires administratives et commerciales des entreprises</v>
      </c>
      <c r="AE2765" s="77" t="s">
        <v>238</v>
      </c>
      <c r="AF2765" t="s">
        <v>279</v>
      </c>
      <c r="AG2765" t="s">
        <v>179</v>
      </c>
      <c r="AH2765" s="58">
        <v>980.49727128109805</v>
      </c>
      <c r="AI2765">
        <f t="shared" si="442"/>
        <v>980.49727128109805</v>
      </c>
      <c r="BE2765" t="str">
        <f t="shared" si="443"/>
        <v>8422_GZ_TP2_SEXE2</v>
      </c>
      <c r="BF2765">
        <v>2</v>
      </c>
      <c r="BG2765" t="s">
        <v>200</v>
      </c>
      <c r="BH2765" t="s">
        <v>217</v>
      </c>
      <c r="BI2765" t="s">
        <v>163</v>
      </c>
      <c r="BJ2765" s="61">
        <v>698.47453376966803</v>
      </c>
      <c r="BK2765" s="61">
        <f t="shared" si="444"/>
        <v>698.47453376966803</v>
      </c>
    </row>
    <row r="2766" spans="1:63" x14ac:dyDescent="0.35">
      <c r="A2766" t="str">
        <f t="shared" si="440"/>
        <v>0059_Métallurgie et fabrication de produits métalliques à l'exception des machines et des équipements_1+2</v>
      </c>
      <c r="B2766" t="str">
        <f>INDEX(PDC!$F$1:$G$40,MATCH('RP2016'!C2766,PDC!F:F,0),MATCH(PDC!$G$1,PDC!$F$1:$G$1,0))</f>
        <v>Métallurgie et fabrication de produits métalliques à l'exception des machines et des équipements</v>
      </c>
      <c r="C2766" t="s">
        <v>208</v>
      </c>
      <c r="D2766" t="s">
        <v>161</v>
      </c>
      <c r="E2766" t="s">
        <v>238</v>
      </c>
      <c r="F2766" s="58">
        <v>569.23733894893701</v>
      </c>
      <c r="G2766">
        <f t="shared" si="439"/>
        <v>569.23733894893701</v>
      </c>
      <c r="AC2766" t="str">
        <f t="shared" si="441"/>
        <v>8430_Techniciens_1+2</v>
      </c>
      <c r="AD2766" t="str">
        <f>INDEX(PDC!$I$1:$L$33,MATCH('RP2016'!AF2766,PDC!I:I,0),MATCH(PDC!$K$1,PDC!$I$1:$L$1,0))</f>
        <v>Techniciens</v>
      </c>
      <c r="AE2766" s="77" t="s">
        <v>238</v>
      </c>
      <c r="AF2766" t="s">
        <v>280</v>
      </c>
      <c r="AG2766" t="s">
        <v>179</v>
      </c>
      <c r="AH2766" s="58">
        <v>780.76640159942099</v>
      </c>
      <c r="AI2766">
        <f t="shared" si="442"/>
        <v>780.76640159942099</v>
      </c>
      <c r="BE2766" t="str">
        <f t="shared" si="443"/>
        <v>8422_HZ_TP1_SEXE2</v>
      </c>
      <c r="BF2766">
        <v>2</v>
      </c>
      <c r="BG2766" t="s">
        <v>199</v>
      </c>
      <c r="BH2766" t="s">
        <v>218</v>
      </c>
      <c r="BI2766" t="s">
        <v>163</v>
      </c>
      <c r="BJ2766" s="61">
        <v>555.25983900906101</v>
      </c>
      <c r="BK2766" s="61">
        <f t="shared" si="444"/>
        <v>555.25983900906101</v>
      </c>
    </row>
    <row r="2767" spans="1:63" x14ac:dyDescent="0.35">
      <c r="A2767" t="str">
        <f t="shared" si="440"/>
        <v>0059_Fabrication d'équipements électriques_1+2</v>
      </c>
      <c r="B2767" t="str">
        <f>INDEX(PDC!$F$1:$G$40,MATCH('RP2016'!C2767,PDC!F:F,0),MATCH(PDC!$G$1,PDC!$F$1:$G$1,0))</f>
        <v>Fabrication d'équipements électriques</v>
      </c>
      <c r="C2767" t="s">
        <v>210</v>
      </c>
      <c r="D2767" t="s">
        <v>161</v>
      </c>
      <c r="E2767" t="s">
        <v>238</v>
      </c>
      <c r="F2767" s="58">
        <v>33.164882676898998</v>
      </c>
      <c r="G2767">
        <f t="shared" si="439"/>
        <v>33.164882676898998</v>
      </c>
      <c r="AC2767" t="str">
        <f t="shared" si="441"/>
        <v>8430_Contremaîtres, agents de maîtrise_1+2</v>
      </c>
      <c r="AD2767" t="str">
        <f>INDEX(PDC!$I$1:$L$33,MATCH('RP2016'!AF2767,PDC!I:I,0),MATCH(PDC!$K$1,PDC!$I$1:$L$1,0))</f>
        <v>Contremaîtres, agents de maîtrise</v>
      </c>
      <c r="AE2767" s="77" t="s">
        <v>238</v>
      </c>
      <c r="AF2767" t="s">
        <v>281</v>
      </c>
      <c r="AG2767" t="s">
        <v>179</v>
      </c>
      <c r="AH2767" s="58">
        <v>326.90740408272802</v>
      </c>
      <c r="AI2767">
        <f t="shared" si="442"/>
        <v>326.90740408272802</v>
      </c>
      <c r="BE2767" t="str">
        <f t="shared" si="443"/>
        <v>8422_HZ_TP2_SEXE2</v>
      </c>
      <c r="BF2767">
        <v>2</v>
      </c>
      <c r="BG2767" t="s">
        <v>200</v>
      </c>
      <c r="BH2767" t="s">
        <v>218</v>
      </c>
      <c r="BI2767" t="s">
        <v>163</v>
      </c>
      <c r="BJ2767" s="61">
        <v>98.035707139854907</v>
      </c>
      <c r="BK2767" s="61">
        <f t="shared" si="444"/>
        <v>98.035707139854907</v>
      </c>
    </row>
    <row r="2768" spans="1:63" x14ac:dyDescent="0.35">
      <c r="A2768" t="str">
        <f t="shared" si="440"/>
        <v>0059_Fabrication de machines et équipements n.c.a._1+2</v>
      </c>
      <c r="B2768" t="str">
        <f>INDEX(PDC!$F$1:$G$40,MATCH('RP2016'!C2768,PDC!F:F,0),MATCH(PDC!$G$1,PDC!$F$1:$G$1,0))</f>
        <v>Fabrication de machines et équipements n.c.a.</v>
      </c>
      <c r="C2768" t="s">
        <v>211</v>
      </c>
      <c r="D2768" t="s">
        <v>161</v>
      </c>
      <c r="E2768" t="s">
        <v>238</v>
      </c>
      <c r="F2768" s="58">
        <v>138.07578265328701</v>
      </c>
      <c r="G2768">
        <f t="shared" si="439"/>
        <v>138.07578265328701</v>
      </c>
      <c r="AC2768" t="str">
        <f t="shared" si="441"/>
        <v>8430_Employés civils et agents de service de la Fonction Publique_1+2</v>
      </c>
      <c r="AD2768" t="str">
        <f>INDEX(PDC!$I$1:$L$33,MATCH('RP2016'!AF2768,PDC!I:I,0),MATCH(PDC!$K$1,PDC!$I$1:$L$1,0))</f>
        <v>Employés civils et agents de service de la Fonction Publique</v>
      </c>
      <c r="AE2768" s="77" t="s">
        <v>238</v>
      </c>
      <c r="AF2768" t="s">
        <v>282</v>
      </c>
      <c r="AG2768" t="s">
        <v>179</v>
      </c>
      <c r="AH2768" s="58">
        <v>1217.3515262951801</v>
      </c>
      <c r="AI2768">
        <f t="shared" si="442"/>
        <v>1217.3515262951801</v>
      </c>
      <c r="BE2768" t="str">
        <f t="shared" si="443"/>
        <v>8422_IZ_TP1_SEXE2</v>
      </c>
      <c r="BF2768">
        <v>2</v>
      </c>
      <c r="BG2768" t="s">
        <v>199</v>
      </c>
      <c r="BH2768" t="s">
        <v>219</v>
      </c>
      <c r="BI2768" t="s">
        <v>163</v>
      </c>
      <c r="BJ2768" s="61">
        <v>366.14219347436301</v>
      </c>
      <c r="BK2768" s="61">
        <f t="shared" si="444"/>
        <v>366.14219347436301</v>
      </c>
    </row>
    <row r="2769" spans="1:63" x14ac:dyDescent="0.35">
      <c r="A2769" t="str">
        <f t="shared" si="440"/>
        <v>0059_Fabrication de matériels de transport_1+2</v>
      </c>
      <c r="B2769" t="str">
        <f>INDEX(PDC!$F$1:$G$40,MATCH('RP2016'!C2769,PDC!F:F,0),MATCH(PDC!$G$1,PDC!$F$1:$G$1,0))</f>
        <v>Fabrication de matériels de transport</v>
      </c>
      <c r="C2769" t="s">
        <v>212</v>
      </c>
      <c r="D2769" t="s">
        <v>161</v>
      </c>
      <c r="E2769" t="s">
        <v>238</v>
      </c>
      <c r="F2769" s="58">
        <v>616.19500242298204</v>
      </c>
      <c r="G2769">
        <f t="shared" si="439"/>
        <v>616.19500242298204</v>
      </c>
      <c r="AC2769" t="str">
        <f t="shared" si="441"/>
        <v>8430_Policiers et militaires_1+2</v>
      </c>
      <c r="AD2769" t="str">
        <f>INDEX(PDC!$I$1:$L$33,MATCH('RP2016'!AF2769,PDC!I:I,0),MATCH(PDC!$K$1,PDC!$I$1:$L$1,0))</f>
        <v>Policiers et militaires</v>
      </c>
      <c r="AE2769" s="77" t="s">
        <v>238</v>
      </c>
      <c r="AF2769" t="s">
        <v>283</v>
      </c>
      <c r="AG2769" t="s">
        <v>179</v>
      </c>
      <c r="AH2769" s="58">
        <v>73.162142719416906</v>
      </c>
      <c r="AI2769">
        <f t="shared" si="442"/>
        <v>73.162142719416906</v>
      </c>
      <c r="BE2769" t="str">
        <f t="shared" si="443"/>
        <v>8422_IZ_TP2_SEXE2</v>
      </c>
      <c r="BF2769">
        <v>2</v>
      </c>
      <c r="BG2769" t="s">
        <v>200</v>
      </c>
      <c r="BH2769" t="s">
        <v>219</v>
      </c>
      <c r="BI2769" t="s">
        <v>163</v>
      </c>
      <c r="BJ2769" s="61">
        <v>331.41718468579501</v>
      </c>
      <c r="BK2769" s="61">
        <f t="shared" si="444"/>
        <v>331.41718468579501</v>
      </c>
    </row>
    <row r="2770" spans="1:63" x14ac:dyDescent="0.35">
      <c r="A2770" t="str">
        <f t="shared" si="440"/>
        <v>0059_Autres industries manufacturières ; réparation et installation de machines et d'équipements_1+2</v>
      </c>
      <c r="B2770" t="str">
        <f>INDEX(PDC!$F$1:$G$40,MATCH('RP2016'!C2770,PDC!F:F,0),MATCH(PDC!$G$1,PDC!$F$1:$G$1,0))</f>
        <v>Autres industries manufacturières ; réparation et installation de machines et d'équipements</v>
      </c>
      <c r="C2770" t="s">
        <v>213</v>
      </c>
      <c r="D2770" t="s">
        <v>161</v>
      </c>
      <c r="E2770" t="s">
        <v>238</v>
      </c>
      <c r="F2770" s="58">
        <v>64.082368891887697</v>
      </c>
      <c r="G2770">
        <f t="shared" si="439"/>
        <v>64.082368891887697</v>
      </c>
      <c r="AC2770" t="str">
        <f t="shared" si="441"/>
        <v>8430_Employés administratifs d'entreprise_1+2</v>
      </c>
      <c r="AD2770" t="str">
        <f>INDEX(PDC!$I$1:$L$33,MATCH('RP2016'!AF2770,PDC!I:I,0),MATCH(PDC!$K$1,PDC!$I$1:$L$1,0))</f>
        <v>Employés administratifs d'entreprise</v>
      </c>
      <c r="AE2770" s="77" t="s">
        <v>238</v>
      </c>
      <c r="AF2770" t="s">
        <v>284</v>
      </c>
      <c r="AG2770" t="s">
        <v>179</v>
      </c>
      <c r="AH2770" s="58">
        <v>848.96094284585502</v>
      </c>
      <c r="AI2770">
        <f t="shared" si="442"/>
        <v>848.96094284585502</v>
      </c>
      <c r="BE2770" t="str">
        <f t="shared" si="443"/>
        <v>8422_JZ_TP1_SEXE2</v>
      </c>
      <c r="BF2770">
        <v>2</v>
      </c>
      <c r="BG2770" t="s">
        <v>199</v>
      </c>
      <c r="BH2770" t="s">
        <v>319</v>
      </c>
      <c r="BI2770" t="s">
        <v>163</v>
      </c>
      <c r="BJ2770" s="61">
        <v>56.967602785232003</v>
      </c>
      <c r="BK2770" s="61">
        <f t="shared" si="444"/>
        <v>56.967602785232003</v>
      </c>
    </row>
    <row r="2771" spans="1:63" x14ac:dyDescent="0.35">
      <c r="A2771" t="str">
        <f t="shared" si="440"/>
        <v>0059_Production et distribution d'électricité, de gaz, de vapeur et d'air conditionné_1+2</v>
      </c>
      <c r="B2771" t="str">
        <f>INDEX(PDC!$F$1:$G$40,MATCH('RP2016'!C2771,PDC!F:F,0),MATCH(PDC!$G$1,PDC!$F$1:$G$1,0))</f>
        <v>Production et distribution d'électricité, de gaz, de vapeur et d'air conditionné</v>
      </c>
      <c r="C2771" t="s">
        <v>214</v>
      </c>
      <c r="D2771" t="s">
        <v>161</v>
      </c>
      <c r="E2771" t="s">
        <v>238</v>
      </c>
      <c r="F2771" s="58">
        <v>5</v>
      </c>
      <c r="G2771">
        <f t="shared" si="439"/>
        <v>5</v>
      </c>
      <c r="AC2771" t="str">
        <f t="shared" si="441"/>
        <v>8430_Employés de commerce_1+2</v>
      </c>
      <c r="AD2771" t="str">
        <f>INDEX(PDC!$I$1:$L$33,MATCH('RP2016'!AF2771,PDC!I:I,0),MATCH(PDC!$K$1,PDC!$I$1:$L$1,0))</f>
        <v>Employés de commerce</v>
      </c>
      <c r="AE2771" s="77" t="s">
        <v>238</v>
      </c>
      <c r="AF2771" t="s">
        <v>285</v>
      </c>
      <c r="AG2771" t="s">
        <v>179</v>
      </c>
      <c r="AH2771" s="58">
        <v>626.51305622406198</v>
      </c>
      <c r="AI2771">
        <f t="shared" si="442"/>
        <v>626.51305622406198</v>
      </c>
      <c r="BE2771" t="str">
        <f t="shared" si="443"/>
        <v>8422_JZ_TP2_SEXE2</v>
      </c>
      <c r="BF2771">
        <v>2</v>
      </c>
      <c r="BG2771" t="s">
        <v>200</v>
      </c>
      <c r="BH2771" t="s">
        <v>319</v>
      </c>
      <c r="BI2771" t="s">
        <v>163</v>
      </c>
      <c r="BJ2771" s="61">
        <v>37.160452487675997</v>
      </c>
      <c r="BK2771" s="61">
        <f t="shared" si="444"/>
        <v>37.160452487675997</v>
      </c>
    </row>
    <row r="2772" spans="1:63" x14ac:dyDescent="0.35">
      <c r="A2772" t="str">
        <f t="shared" si="440"/>
        <v>0059_Production et distribution d'eau ; assainissement, gestion des déchets et dépollution_1+2</v>
      </c>
      <c r="B2772" t="str">
        <f>INDEX(PDC!$F$1:$G$40,MATCH('RP2016'!C2772,PDC!F:F,0),MATCH(PDC!$G$1,PDC!$F$1:$G$1,0))</f>
        <v>Production et distribution d'eau ; assainissement, gestion des déchets et dépollution</v>
      </c>
      <c r="C2772" t="s">
        <v>215</v>
      </c>
      <c r="D2772" t="s">
        <v>161</v>
      </c>
      <c r="E2772" t="s">
        <v>238</v>
      </c>
      <c r="F2772" s="58">
        <v>57.372708945416299</v>
      </c>
      <c r="G2772">
        <f t="shared" si="439"/>
        <v>57.372708945416299</v>
      </c>
      <c r="AC2772" t="str">
        <f t="shared" si="441"/>
        <v>8430_Personnels des services directs aux particuliers_1+2</v>
      </c>
      <c r="AD2772" t="str">
        <f>INDEX(PDC!$I$1:$L$33,MATCH('RP2016'!AF2772,PDC!I:I,0),MATCH(PDC!$K$1,PDC!$I$1:$L$1,0))</f>
        <v>Personnels des services directs aux particuliers</v>
      </c>
      <c r="AE2772" s="77" t="s">
        <v>238</v>
      </c>
      <c r="AF2772" t="s">
        <v>286</v>
      </c>
      <c r="AG2772" t="s">
        <v>179</v>
      </c>
      <c r="AH2772" s="58">
        <v>1306.2456285041501</v>
      </c>
      <c r="AI2772">
        <f t="shared" si="442"/>
        <v>1306.2456285041501</v>
      </c>
      <c r="BE2772" t="str">
        <f t="shared" si="443"/>
        <v>8422_KZ_TP1_SEXE2</v>
      </c>
      <c r="BF2772">
        <v>2</v>
      </c>
      <c r="BG2772" t="s">
        <v>199</v>
      </c>
      <c r="BH2772" t="s">
        <v>223</v>
      </c>
      <c r="BI2772" t="s">
        <v>163</v>
      </c>
      <c r="BJ2772" s="61">
        <v>365.47524948855602</v>
      </c>
      <c r="BK2772" s="61">
        <f t="shared" si="444"/>
        <v>365.47524948855602</v>
      </c>
    </row>
    <row r="2773" spans="1:63" x14ac:dyDescent="0.35">
      <c r="A2773" t="str">
        <f t="shared" si="440"/>
        <v>0059_Construction _1+2</v>
      </c>
      <c r="B2773" t="str">
        <f>INDEX(PDC!$F$1:$G$40,MATCH('RP2016'!C2773,PDC!F:F,0),MATCH(PDC!$G$1,PDC!$F$1:$G$1,0))</f>
        <v xml:space="preserve">Construction </v>
      </c>
      <c r="C2773" t="s">
        <v>216</v>
      </c>
      <c r="D2773" t="s">
        <v>161</v>
      </c>
      <c r="E2773" t="s">
        <v>238</v>
      </c>
      <c r="F2773" s="58">
        <v>961.12639912450197</v>
      </c>
      <c r="G2773">
        <f t="shared" si="439"/>
        <v>961.12639912450197</v>
      </c>
      <c r="AC2773" t="str">
        <f t="shared" si="441"/>
        <v>8430_Ouvriers qualifiés de type industriel_1+2</v>
      </c>
      <c r="AD2773" t="str">
        <f>INDEX(PDC!$I$1:$L$33,MATCH('RP2016'!AF2773,PDC!I:I,0),MATCH(PDC!$K$1,PDC!$I$1:$L$1,0))</f>
        <v>Ouvriers qualifiés de type industriel</v>
      </c>
      <c r="AE2773" s="77" t="s">
        <v>238</v>
      </c>
      <c r="AF2773" t="s">
        <v>287</v>
      </c>
      <c r="AG2773" t="s">
        <v>179</v>
      </c>
      <c r="AH2773" s="58">
        <v>1137.9413633863701</v>
      </c>
      <c r="AI2773">
        <f t="shared" si="442"/>
        <v>1137.9413633863701</v>
      </c>
      <c r="BE2773" t="str">
        <f t="shared" si="443"/>
        <v>8422_KZ_TP2_SEXE2</v>
      </c>
      <c r="BF2773">
        <v>2</v>
      </c>
      <c r="BG2773" t="s">
        <v>200</v>
      </c>
      <c r="BH2773" t="s">
        <v>223</v>
      </c>
      <c r="BI2773" t="s">
        <v>163</v>
      </c>
      <c r="BJ2773" s="61">
        <v>111.49364665001301</v>
      </c>
      <c r="BK2773" s="61">
        <f t="shared" si="444"/>
        <v>111.49364665001301</v>
      </c>
    </row>
    <row r="2774" spans="1:63" x14ac:dyDescent="0.35">
      <c r="A2774" t="str">
        <f t="shared" si="440"/>
        <v>0059_Commerce ; réparation d'automobiles et de motocycles_1+2</v>
      </c>
      <c r="B2774" t="str">
        <f>INDEX(PDC!$F$1:$G$40,MATCH('RP2016'!C2774,PDC!F:F,0),MATCH(PDC!$G$1,PDC!$F$1:$G$1,0))</f>
        <v>Commerce ; réparation d'automobiles et de motocycles</v>
      </c>
      <c r="C2774" t="s">
        <v>217</v>
      </c>
      <c r="D2774" t="s">
        <v>161</v>
      </c>
      <c r="E2774" t="s">
        <v>238</v>
      </c>
      <c r="F2774" s="58">
        <v>1374.9061849382799</v>
      </c>
      <c r="G2774">
        <f t="shared" si="439"/>
        <v>1374.9061849382799</v>
      </c>
      <c r="AC2774" t="str">
        <f t="shared" si="441"/>
        <v>8430_Ouvriers qualifiés de type artisanal_1+2</v>
      </c>
      <c r="AD2774" t="str">
        <f>INDEX(PDC!$I$1:$L$33,MATCH('RP2016'!AF2774,PDC!I:I,0),MATCH(PDC!$K$1,PDC!$I$1:$L$1,0))</f>
        <v>Ouvriers qualifiés de type artisanal</v>
      </c>
      <c r="AE2774" s="77" t="s">
        <v>238</v>
      </c>
      <c r="AF2774" t="s">
        <v>107</v>
      </c>
      <c r="AG2774" t="s">
        <v>179</v>
      </c>
      <c r="AH2774" s="58">
        <v>1040.9023862649301</v>
      </c>
      <c r="AI2774">
        <f t="shared" si="442"/>
        <v>1040.9023862649301</v>
      </c>
      <c r="BE2774" t="str">
        <f t="shared" si="443"/>
        <v>8422_LZ_TP1_SEXE2</v>
      </c>
      <c r="BF2774">
        <v>2</v>
      </c>
      <c r="BG2774" t="s">
        <v>199</v>
      </c>
      <c r="BH2774" t="s">
        <v>224</v>
      </c>
      <c r="BI2774" t="s">
        <v>163</v>
      </c>
      <c r="BJ2774" s="61">
        <v>97.8204879491295</v>
      </c>
      <c r="BK2774" s="61">
        <f t="shared" si="444"/>
        <v>97.8204879491295</v>
      </c>
    </row>
    <row r="2775" spans="1:63" x14ac:dyDescent="0.35">
      <c r="A2775" t="str">
        <f t="shared" si="440"/>
        <v>0059_Transports et entreposage _1+2</v>
      </c>
      <c r="B2775" t="str">
        <f>INDEX(PDC!$F$1:$G$40,MATCH('RP2016'!C2775,PDC!F:F,0),MATCH(PDC!$G$1,PDC!$F$1:$G$1,0))</f>
        <v xml:space="preserve">Transports et entreposage </v>
      </c>
      <c r="C2775" t="s">
        <v>218</v>
      </c>
      <c r="D2775" t="s">
        <v>161</v>
      </c>
      <c r="E2775" t="s">
        <v>238</v>
      </c>
      <c r="F2775" s="58">
        <v>728.55706836488298</v>
      </c>
      <c r="G2775">
        <f t="shared" si="439"/>
        <v>728.55706836488298</v>
      </c>
      <c r="AC2775" t="str">
        <f t="shared" si="441"/>
        <v>8430_Chauffeurs_1+2</v>
      </c>
      <c r="AD2775" t="str">
        <f>INDEX(PDC!$I$1:$L$33,MATCH('RP2016'!AF2775,PDC!I:I,0),MATCH(PDC!$K$1,PDC!$I$1:$L$1,0))</f>
        <v>Chauffeurs</v>
      </c>
      <c r="AE2775" s="77" t="s">
        <v>238</v>
      </c>
      <c r="AF2775" t="s">
        <v>288</v>
      </c>
      <c r="AG2775" t="s">
        <v>179</v>
      </c>
      <c r="AH2775" s="58">
        <v>717.93487945369998</v>
      </c>
      <c r="AI2775">
        <f t="shared" si="442"/>
        <v>717.93487945369998</v>
      </c>
      <c r="BE2775" t="str">
        <f t="shared" si="443"/>
        <v>8422_LZ_TP2_SEXE2</v>
      </c>
      <c r="BF2775">
        <v>2</v>
      </c>
      <c r="BG2775" t="s">
        <v>200</v>
      </c>
      <c r="BH2775" t="s">
        <v>224</v>
      </c>
      <c r="BI2775" t="s">
        <v>163</v>
      </c>
      <c r="BJ2775" s="61">
        <v>23.0862060780116</v>
      </c>
      <c r="BK2775" s="61">
        <f t="shared" si="444"/>
        <v>23.0862060780116</v>
      </c>
    </row>
    <row r="2776" spans="1:63" x14ac:dyDescent="0.35">
      <c r="A2776" t="str">
        <f t="shared" si="440"/>
        <v>0059_Hébergement et restauration_1+2</v>
      </c>
      <c r="B2776" t="str">
        <f>INDEX(PDC!$F$1:$G$40,MATCH('RP2016'!C2776,PDC!F:F,0),MATCH(PDC!$G$1,PDC!$F$1:$G$1,0))</f>
        <v>Hébergement et restauration</v>
      </c>
      <c r="C2776" t="s">
        <v>219</v>
      </c>
      <c r="D2776" t="s">
        <v>161</v>
      </c>
      <c r="E2776" t="s">
        <v>238</v>
      </c>
      <c r="F2776" s="58">
        <v>326.07356131793</v>
      </c>
      <c r="G2776">
        <f t="shared" si="439"/>
        <v>326.07356131793</v>
      </c>
      <c r="AC2776" t="str">
        <f t="shared" si="441"/>
        <v>8430_Ouvriers qualifiés de la manutention, du magasinage et du transport_1+2</v>
      </c>
      <c r="AD2776" t="str">
        <f>INDEX(PDC!$I$1:$L$33,MATCH('RP2016'!AF2776,PDC!I:I,0),MATCH(PDC!$K$1,PDC!$I$1:$L$1,0))</f>
        <v>Ouvriers qualifiés de la manutention, du magasinage et du transport</v>
      </c>
      <c r="AE2776" s="77" t="s">
        <v>238</v>
      </c>
      <c r="AF2776" t="s">
        <v>289</v>
      </c>
      <c r="AG2776" t="s">
        <v>179</v>
      </c>
      <c r="AH2776" s="58">
        <v>305.76762166963698</v>
      </c>
      <c r="AI2776">
        <f t="shared" si="442"/>
        <v>305.76762166963698</v>
      </c>
      <c r="BE2776" t="str">
        <f t="shared" si="443"/>
        <v>8422_MN_TP1_SEXE2</v>
      </c>
      <c r="BF2776">
        <v>2</v>
      </c>
      <c r="BG2776" t="s">
        <v>199</v>
      </c>
      <c r="BH2776" t="s">
        <v>320</v>
      </c>
      <c r="BI2776" t="s">
        <v>163</v>
      </c>
      <c r="BJ2776" s="61">
        <v>960.72421790192595</v>
      </c>
      <c r="BK2776" s="61">
        <f t="shared" si="444"/>
        <v>960.72421790192595</v>
      </c>
    </row>
    <row r="2777" spans="1:63" x14ac:dyDescent="0.35">
      <c r="A2777" t="str">
        <f t="shared" si="440"/>
        <v>0059_Edition, audiovisuel et diffusion_1+2</v>
      </c>
      <c r="B2777" t="str">
        <f>INDEX(PDC!$F$1:$G$40,MATCH('RP2016'!C2777,PDC!F:F,0),MATCH(PDC!$G$1,PDC!$F$1:$G$1,0))</f>
        <v>Edition, audiovisuel et diffusion</v>
      </c>
      <c r="C2777" t="s">
        <v>220</v>
      </c>
      <c r="D2777" t="s">
        <v>161</v>
      </c>
      <c r="E2777" t="s">
        <v>238</v>
      </c>
      <c r="F2777" s="58">
        <v>9.9759542123487996</v>
      </c>
      <c r="G2777">
        <f t="shared" si="439"/>
        <v>9.9759542123487996</v>
      </c>
      <c r="AC2777" t="str">
        <f t="shared" si="441"/>
        <v>8430_Ouvriers non qualifiés de type industriel_1+2</v>
      </c>
      <c r="AD2777" t="str">
        <f>INDEX(PDC!$I$1:$L$33,MATCH('RP2016'!AF2777,PDC!I:I,0),MATCH(PDC!$K$1,PDC!$I$1:$L$1,0))</f>
        <v>Ouvriers non qualifiés de type industriel</v>
      </c>
      <c r="AE2777" s="77" t="s">
        <v>238</v>
      </c>
      <c r="AF2777" t="s">
        <v>290</v>
      </c>
      <c r="AG2777" t="s">
        <v>179</v>
      </c>
      <c r="AH2777" s="58">
        <v>1877.7151865256301</v>
      </c>
      <c r="AI2777">
        <f t="shared" si="442"/>
        <v>1877.7151865256301</v>
      </c>
      <c r="BE2777" t="str">
        <f t="shared" si="443"/>
        <v>8422_MN_TP2_SEXE2</v>
      </c>
      <c r="BF2777">
        <v>2</v>
      </c>
      <c r="BG2777" t="s">
        <v>200</v>
      </c>
      <c r="BH2777" t="s">
        <v>320</v>
      </c>
      <c r="BI2777" t="s">
        <v>163</v>
      </c>
      <c r="BJ2777" s="61">
        <v>494.05766105465199</v>
      </c>
      <c r="BK2777" s="61">
        <f t="shared" si="444"/>
        <v>494.05766105465199</v>
      </c>
    </row>
    <row r="2778" spans="1:63" x14ac:dyDescent="0.35">
      <c r="A2778" t="str">
        <f t="shared" si="440"/>
        <v>0059_Télécommunications_1+2</v>
      </c>
      <c r="B2778" t="str">
        <f>INDEX(PDC!$F$1:$G$40,MATCH('RP2016'!C2778,PDC!F:F,0),MATCH(PDC!$G$1,PDC!$F$1:$G$1,0))</f>
        <v>Télécommunications</v>
      </c>
      <c r="C2778" t="s">
        <v>221</v>
      </c>
      <c r="D2778" t="s">
        <v>161</v>
      </c>
      <c r="E2778" t="s">
        <v>238</v>
      </c>
      <c r="F2778" s="58">
        <v>3.3583275228074099</v>
      </c>
      <c r="G2778" s="58" t="s">
        <v>242</v>
      </c>
      <c r="H2778" s="58"/>
      <c r="I2778" s="58"/>
      <c r="J2778" s="58"/>
      <c r="AC2778" t="str">
        <f t="shared" si="441"/>
        <v>8430_Ouvriers non qualifiés de type artisanal_1+2</v>
      </c>
      <c r="AD2778" t="str">
        <f>INDEX(PDC!$I$1:$L$33,MATCH('RP2016'!AF2778,PDC!I:I,0),MATCH(PDC!$K$1,PDC!$I$1:$L$1,0))</f>
        <v>Ouvriers non qualifiés de type artisanal</v>
      </c>
      <c r="AE2778" s="77" t="s">
        <v>238</v>
      </c>
      <c r="AF2778" t="s">
        <v>291</v>
      </c>
      <c r="AG2778" t="s">
        <v>179</v>
      </c>
      <c r="AH2778" s="58">
        <v>1082.1680728239</v>
      </c>
      <c r="AI2778">
        <f t="shared" si="442"/>
        <v>1082.1680728239</v>
      </c>
      <c r="BE2778" t="str">
        <f t="shared" si="443"/>
        <v>8422_OQ_TP1_SEXE2</v>
      </c>
      <c r="BF2778">
        <v>2</v>
      </c>
      <c r="BG2778" t="s">
        <v>199</v>
      </c>
      <c r="BH2778" t="s">
        <v>321</v>
      </c>
      <c r="BI2778" t="s">
        <v>163</v>
      </c>
      <c r="BJ2778" s="61">
        <v>2290.3052705104701</v>
      </c>
      <c r="BK2778" s="61">
        <f t="shared" si="444"/>
        <v>2290.3052705104701</v>
      </c>
    </row>
    <row r="2779" spans="1:63" x14ac:dyDescent="0.35">
      <c r="A2779" t="str">
        <f t="shared" si="440"/>
        <v>0059_Activités informatiques et services d'information_1+2</v>
      </c>
      <c r="B2779" t="str">
        <f>INDEX(PDC!$F$1:$G$40,MATCH('RP2016'!C2779,PDC!F:F,0),MATCH(PDC!$G$1,PDC!$F$1:$G$1,0))</f>
        <v>Activités informatiques et services d'information</v>
      </c>
      <c r="C2779" t="s">
        <v>222</v>
      </c>
      <c r="D2779" t="s">
        <v>161</v>
      </c>
      <c r="E2779" t="s">
        <v>238</v>
      </c>
      <c r="F2779" s="58">
        <v>20.45343000914</v>
      </c>
      <c r="G2779">
        <f t="shared" ref="G2779:G2801" si="445">F2779</f>
        <v>20.45343000914</v>
      </c>
      <c r="AC2779" t="str">
        <f t="shared" si="441"/>
        <v>8430_Ouvriers agricoles_1+2</v>
      </c>
      <c r="AD2779" t="str">
        <f>INDEX(PDC!$I$1:$L$33,MATCH('RP2016'!AF2779,PDC!I:I,0),MATCH(PDC!$K$1,PDC!$I$1:$L$1,0))</f>
        <v>Ouvriers agricoles</v>
      </c>
      <c r="AE2779" s="77" t="s">
        <v>238</v>
      </c>
      <c r="AF2779" t="s">
        <v>109</v>
      </c>
      <c r="AG2779" t="s">
        <v>179</v>
      </c>
      <c r="AH2779" s="58">
        <v>174.01044486857199</v>
      </c>
      <c r="AI2779">
        <f t="shared" si="442"/>
        <v>174.01044486857199</v>
      </c>
      <c r="BE2779" t="str">
        <f t="shared" si="443"/>
        <v>8422_OQ_TP2_SEXE2</v>
      </c>
      <c r="BF2779">
        <v>2</v>
      </c>
      <c r="BG2779" t="s">
        <v>200</v>
      </c>
      <c r="BH2779" t="s">
        <v>321</v>
      </c>
      <c r="BI2779" t="s">
        <v>163</v>
      </c>
      <c r="BJ2779" s="61">
        <v>2233.8727629304899</v>
      </c>
      <c r="BK2779" s="61">
        <f t="shared" si="444"/>
        <v>2233.8727629304899</v>
      </c>
    </row>
    <row r="2780" spans="1:63" x14ac:dyDescent="0.35">
      <c r="A2780" t="str">
        <f t="shared" si="440"/>
        <v>0059_Activités financières et d'assurance_1+2</v>
      </c>
      <c r="B2780" t="str">
        <f>INDEX(PDC!$F$1:$G$40,MATCH('RP2016'!C2780,PDC!F:F,0),MATCH(PDC!$G$1,PDC!$F$1:$G$1,0))</f>
        <v>Activités financières et d'assurance</v>
      </c>
      <c r="C2780" t="s">
        <v>223</v>
      </c>
      <c r="D2780" t="s">
        <v>161</v>
      </c>
      <c r="E2780" t="s">
        <v>238</v>
      </c>
      <c r="F2780" s="58">
        <v>190.07760206696301</v>
      </c>
      <c r="G2780">
        <f t="shared" si="445"/>
        <v>190.07760206696301</v>
      </c>
      <c r="AC2780" t="str">
        <f t="shared" si="441"/>
        <v>8431_Professions libérales*_1+2</v>
      </c>
      <c r="AD2780" t="str">
        <f>INDEX(PDC!$I$1:$L$33,MATCH('RP2016'!AF2780,PDC!I:I,0),MATCH(PDC!$K$1,PDC!$I$1:$L$1,0))</f>
        <v>Professions libérales*</v>
      </c>
      <c r="AE2780" s="77" t="s">
        <v>238</v>
      </c>
      <c r="AF2780" t="s">
        <v>273</v>
      </c>
      <c r="AG2780" t="s">
        <v>183</v>
      </c>
      <c r="AH2780" s="58">
        <v>142.33848144684001</v>
      </c>
      <c r="AI2780">
        <f t="shared" si="442"/>
        <v>142.33848144684001</v>
      </c>
      <c r="BE2780" t="str">
        <f t="shared" si="443"/>
        <v>8422_RU_TP1_SEXE2</v>
      </c>
      <c r="BF2780">
        <v>2</v>
      </c>
      <c r="BG2780" t="s">
        <v>199</v>
      </c>
      <c r="BH2780" t="s">
        <v>322</v>
      </c>
      <c r="BI2780" t="s">
        <v>163</v>
      </c>
      <c r="BJ2780" s="61">
        <v>259.00319744283303</v>
      </c>
      <c r="BK2780" s="61">
        <f t="shared" si="444"/>
        <v>259.00319744283303</v>
      </c>
    </row>
    <row r="2781" spans="1:63" x14ac:dyDescent="0.35">
      <c r="A2781" t="str">
        <f t="shared" si="440"/>
        <v>0059_Activités immobilières_1+2</v>
      </c>
      <c r="B2781" t="str">
        <f>INDEX(PDC!$F$1:$G$40,MATCH('RP2016'!C2781,PDC!F:F,0),MATCH(PDC!$G$1,PDC!$F$1:$G$1,0))</f>
        <v>Activités immobilières</v>
      </c>
      <c r="C2781" t="s">
        <v>224</v>
      </c>
      <c r="D2781" t="s">
        <v>161</v>
      </c>
      <c r="E2781" t="s">
        <v>238</v>
      </c>
      <c r="F2781" s="58">
        <v>47.713094658476798</v>
      </c>
      <c r="G2781">
        <f t="shared" si="445"/>
        <v>47.713094658476798</v>
      </c>
      <c r="AC2781" t="str">
        <f t="shared" si="441"/>
        <v>8431_Cadres de la fonction publique_1+2</v>
      </c>
      <c r="AD2781" t="str">
        <f>INDEX(PDC!$I$1:$L$33,MATCH('RP2016'!AF2781,PDC!I:I,0),MATCH(PDC!$K$1,PDC!$I$1:$L$1,0))</f>
        <v>Cadres de la fonction publique</v>
      </c>
      <c r="AE2781" s="77" t="s">
        <v>238</v>
      </c>
      <c r="AF2781" t="s">
        <v>274</v>
      </c>
      <c r="AG2781" t="s">
        <v>183</v>
      </c>
      <c r="AH2781" s="58">
        <v>535.53428439390905</v>
      </c>
      <c r="AI2781">
        <f t="shared" si="442"/>
        <v>535.53428439390905</v>
      </c>
      <c r="BE2781" t="str">
        <f t="shared" si="443"/>
        <v>8422_RU_TP2_SEXE2</v>
      </c>
      <c r="BF2781">
        <v>2</v>
      </c>
      <c r="BG2781" t="s">
        <v>200</v>
      </c>
      <c r="BH2781" t="s">
        <v>322</v>
      </c>
      <c r="BI2781" t="s">
        <v>163</v>
      </c>
      <c r="BJ2781" s="61">
        <v>380.50779903679398</v>
      </c>
      <c r="BK2781" s="61">
        <f t="shared" si="444"/>
        <v>380.50779903679398</v>
      </c>
    </row>
    <row r="2782" spans="1:63" x14ac:dyDescent="0.35">
      <c r="A2782" t="str">
        <f t="shared" si="440"/>
        <v>0059_Activités juridiques, comptables, de gestion, d'architecture, d'ingénierie, de contrôle et d'analyses techniques_1+2</v>
      </c>
      <c r="B2782" t="str">
        <f>INDEX(PDC!$F$1:$G$40,MATCH('RP2016'!C2782,PDC!F:F,0),MATCH(PDC!$G$1,PDC!$F$1:$G$1,0))</f>
        <v>Activités juridiques, comptables, de gestion, d'architecture, d'ingénierie, de contrôle et d'analyses techniques</v>
      </c>
      <c r="C2782" t="s">
        <v>225</v>
      </c>
      <c r="D2782" t="s">
        <v>161</v>
      </c>
      <c r="E2782" t="s">
        <v>238</v>
      </c>
      <c r="F2782" s="58">
        <v>125.479420394763</v>
      </c>
      <c r="G2782">
        <f t="shared" si="445"/>
        <v>125.479420394763</v>
      </c>
      <c r="AC2782" t="str">
        <f t="shared" si="441"/>
        <v>8431_Professeurs, professions scientifiques_1+2</v>
      </c>
      <c r="AD2782" t="str">
        <f>INDEX(PDC!$I$1:$L$33,MATCH('RP2016'!AF2782,PDC!I:I,0),MATCH(PDC!$K$1,PDC!$I$1:$L$1,0))</f>
        <v>Professeurs, professions scientifiques</v>
      </c>
      <c r="AE2782" s="77" t="s">
        <v>238</v>
      </c>
      <c r="AF2782" t="s">
        <v>275</v>
      </c>
      <c r="AG2782" t="s">
        <v>183</v>
      </c>
      <c r="AH2782" s="58">
        <v>776.04292457878205</v>
      </c>
      <c r="AI2782">
        <f t="shared" si="442"/>
        <v>776.04292457878205</v>
      </c>
      <c r="BE2782" t="str">
        <f t="shared" si="443"/>
        <v>8423_AZ_TP1_SEXE2</v>
      </c>
      <c r="BF2782">
        <v>2</v>
      </c>
      <c r="BG2782" t="s">
        <v>199</v>
      </c>
      <c r="BH2782" t="s">
        <v>198</v>
      </c>
      <c r="BI2782" t="s">
        <v>165</v>
      </c>
      <c r="BJ2782" s="61">
        <v>84.853579696737697</v>
      </c>
      <c r="BK2782" s="61">
        <f t="shared" si="444"/>
        <v>84.853579696737697</v>
      </c>
    </row>
    <row r="2783" spans="1:63" x14ac:dyDescent="0.35">
      <c r="A2783" t="str">
        <f t="shared" si="440"/>
        <v>0059_Recherche-développement scientifique_1+2</v>
      </c>
      <c r="B2783" t="str">
        <f>INDEX(PDC!$F$1:$G$40,MATCH('RP2016'!C2783,PDC!F:F,0),MATCH(PDC!$G$1,PDC!$F$1:$G$1,0))</f>
        <v>Recherche-développement scientifique</v>
      </c>
      <c r="C2783" t="s">
        <v>226</v>
      </c>
      <c r="D2783" t="s">
        <v>161</v>
      </c>
      <c r="E2783" t="s">
        <v>238</v>
      </c>
      <c r="F2783" s="58">
        <v>5.03067621872695</v>
      </c>
      <c r="G2783">
        <f t="shared" si="445"/>
        <v>5.03067621872695</v>
      </c>
      <c r="AC2783" t="str">
        <f t="shared" si="441"/>
        <v>8431_Professions de l'information, des arts et des spectacles_1+2</v>
      </c>
      <c r="AD2783" t="str">
        <f>INDEX(PDC!$I$1:$L$33,MATCH('RP2016'!AF2783,PDC!I:I,0),MATCH(PDC!$K$1,PDC!$I$1:$L$1,0))</f>
        <v>Professions de l'information, des arts et des spectacles</v>
      </c>
      <c r="AE2783" s="77" t="s">
        <v>238</v>
      </c>
      <c r="AF2783" t="s">
        <v>276</v>
      </c>
      <c r="AG2783" t="s">
        <v>183</v>
      </c>
      <c r="AH2783" s="58">
        <v>668.97758917266106</v>
      </c>
      <c r="AI2783">
        <f t="shared" si="442"/>
        <v>668.97758917266106</v>
      </c>
      <c r="BE2783" t="str">
        <f t="shared" si="443"/>
        <v>8423_AZ_TP2_SEXE2</v>
      </c>
      <c r="BF2783">
        <v>2</v>
      </c>
      <c r="BG2783" t="s">
        <v>200</v>
      </c>
      <c r="BH2783" t="s">
        <v>198</v>
      </c>
      <c r="BI2783" t="s">
        <v>165</v>
      </c>
      <c r="BJ2783" s="61">
        <v>20.057201623713201</v>
      </c>
      <c r="BK2783" s="61">
        <f t="shared" si="444"/>
        <v>20.057201623713201</v>
      </c>
    </row>
    <row r="2784" spans="1:63" x14ac:dyDescent="0.35">
      <c r="A2784" t="str">
        <f t="shared" si="440"/>
        <v>0059_Autres activités spécialisées, scientifiques et techniques_1+2</v>
      </c>
      <c r="B2784" t="str">
        <f>INDEX(PDC!$F$1:$G$40,MATCH('RP2016'!C2784,PDC!F:F,0),MATCH(PDC!$G$1,PDC!$F$1:$G$1,0))</f>
        <v>Autres activités spécialisées, scientifiques et techniques</v>
      </c>
      <c r="C2784" t="s">
        <v>227</v>
      </c>
      <c r="D2784" t="s">
        <v>161</v>
      </c>
      <c r="E2784" t="s">
        <v>238</v>
      </c>
      <c r="F2784" s="58">
        <v>25.3279905115619</v>
      </c>
      <c r="G2784">
        <f t="shared" si="445"/>
        <v>25.3279905115619</v>
      </c>
      <c r="AC2784" t="str">
        <f t="shared" si="441"/>
        <v>8431_Cadres administratifs et commerciaux d'entreprise_1+2</v>
      </c>
      <c r="AD2784" t="str">
        <f>INDEX(PDC!$I$1:$L$33,MATCH('RP2016'!AF2784,PDC!I:I,0),MATCH(PDC!$K$1,PDC!$I$1:$L$1,0))</f>
        <v>Cadres administratifs et commerciaux d'entreprise</v>
      </c>
      <c r="AE2784" s="77" t="s">
        <v>238</v>
      </c>
      <c r="AF2784" t="s">
        <v>277</v>
      </c>
      <c r="AG2784" t="s">
        <v>183</v>
      </c>
      <c r="AH2784" s="58">
        <v>4113.81323460967</v>
      </c>
      <c r="AI2784">
        <f t="shared" si="442"/>
        <v>4113.81323460967</v>
      </c>
      <c r="BE2784" t="str">
        <f t="shared" si="443"/>
        <v>8423_C1_TP1_SEXE2</v>
      </c>
      <c r="BF2784">
        <v>2</v>
      </c>
      <c r="BG2784" t="s">
        <v>199</v>
      </c>
      <c r="BH2784" t="s">
        <v>314</v>
      </c>
      <c r="BI2784" t="s">
        <v>165</v>
      </c>
      <c r="BJ2784" s="61">
        <v>344.88789660142402</v>
      </c>
      <c r="BK2784" s="61">
        <f t="shared" si="444"/>
        <v>344.88789660142402</v>
      </c>
    </row>
    <row r="2785" spans="1:63" x14ac:dyDescent="0.35">
      <c r="A2785" t="str">
        <f t="shared" si="440"/>
        <v>0059_Activités de services administratifs et de soutien_1+2</v>
      </c>
      <c r="B2785" t="str">
        <f>INDEX(PDC!$F$1:$G$40,MATCH('RP2016'!C2785,PDC!F:F,0),MATCH(PDC!$G$1,PDC!$F$1:$G$1,0))</f>
        <v>Activités de services administratifs et de soutien</v>
      </c>
      <c r="C2785" t="s">
        <v>228</v>
      </c>
      <c r="D2785" t="s">
        <v>161</v>
      </c>
      <c r="E2785" t="s">
        <v>238</v>
      </c>
      <c r="F2785" s="58">
        <v>763.91472422352899</v>
      </c>
      <c r="G2785">
        <f t="shared" si="445"/>
        <v>763.91472422352899</v>
      </c>
      <c r="AC2785" t="str">
        <f t="shared" si="441"/>
        <v>8431_Ingénieurs et cadres techniques d'entreprise_1+2</v>
      </c>
      <c r="AD2785" t="str">
        <f>INDEX(PDC!$I$1:$L$33,MATCH('RP2016'!AF2785,PDC!I:I,0),MATCH(PDC!$K$1,PDC!$I$1:$L$1,0))</f>
        <v>Ingénieurs et cadres techniques d'entreprise</v>
      </c>
      <c r="AE2785" s="77" t="s">
        <v>238</v>
      </c>
      <c r="AF2785" t="s">
        <v>101</v>
      </c>
      <c r="AG2785" t="s">
        <v>183</v>
      </c>
      <c r="AH2785" s="58">
        <v>4635.55701930122</v>
      </c>
      <c r="AI2785">
        <f t="shared" si="442"/>
        <v>4635.55701930122</v>
      </c>
      <c r="BE2785" t="str">
        <f t="shared" si="443"/>
        <v>8423_C1_TP2_SEXE2</v>
      </c>
      <c r="BF2785">
        <v>2</v>
      </c>
      <c r="BG2785" t="s">
        <v>200</v>
      </c>
      <c r="BH2785" t="s">
        <v>314</v>
      </c>
      <c r="BI2785" t="s">
        <v>165</v>
      </c>
      <c r="BJ2785" s="61">
        <v>59.191540377842102</v>
      </c>
      <c r="BK2785" s="61">
        <f t="shared" si="444"/>
        <v>59.191540377842102</v>
      </c>
    </row>
    <row r="2786" spans="1:63" x14ac:dyDescent="0.35">
      <c r="A2786" t="str">
        <f t="shared" si="440"/>
        <v>0059_Administration publique_1+2</v>
      </c>
      <c r="B2786" t="str">
        <f>INDEX(PDC!$F$1:$G$40,MATCH('RP2016'!C2786,PDC!F:F,0),MATCH(PDC!$G$1,PDC!$F$1:$G$1,0))</f>
        <v>Administration publique</v>
      </c>
      <c r="C2786" t="s">
        <v>229</v>
      </c>
      <c r="D2786" t="s">
        <v>161</v>
      </c>
      <c r="E2786" t="s">
        <v>238</v>
      </c>
      <c r="F2786" s="58">
        <v>136.62112975049601</v>
      </c>
      <c r="G2786">
        <f t="shared" si="445"/>
        <v>136.62112975049601</v>
      </c>
      <c r="AC2786" t="str">
        <f t="shared" si="441"/>
        <v>8431_Professeurs des écoles, instituteurs et assimilés_1+2</v>
      </c>
      <c r="AD2786" t="str">
        <f>INDEX(PDC!$I$1:$L$33,MATCH('RP2016'!AF2786,PDC!I:I,0),MATCH(PDC!$K$1,PDC!$I$1:$L$1,0))</f>
        <v>Professeurs des écoles, instituteurs et assimilés</v>
      </c>
      <c r="AE2786" s="77" t="s">
        <v>238</v>
      </c>
      <c r="AF2786" t="s">
        <v>103</v>
      </c>
      <c r="AG2786" t="s">
        <v>183</v>
      </c>
      <c r="AH2786" s="58">
        <v>1602.66440027929</v>
      </c>
      <c r="AI2786">
        <f t="shared" si="442"/>
        <v>1602.66440027929</v>
      </c>
      <c r="BE2786" t="str">
        <f t="shared" si="443"/>
        <v>8423_C3_TP1_SEXE2</v>
      </c>
      <c r="BF2786">
        <v>2</v>
      </c>
      <c r="BG2786" t="s">
        <v>199</v>
      </c>
      <c r="BH2786" t="s">
        <v>315</v>
      </c>
      <c r="BI2786" t="s">
        <v>165</v>
      </c>
      <c r="BJ2786" s="61">
        <v>299.64709970832399</v>
      </c>
      <c r="BK2786" s="61">
        <f t="shared" si="444"/>
        <v>299.64709970832399</v>
      </c>
    </row>
    <row r="2787" spans="1:63" x14ac:dyDescent="0.35">
      <c r="A2787" t="str">
        <f t="shared" si="440"/>
        <v>0059_Enseignement_1+2</v>
      </c>
      <c r="B2787" t="str">
        <f>INDEX(PDC!$F$1:$G$40,MATCH('RP2016'!C2787,PDC!F:F,0),MATCH(PDC!$G$1,PDC!$F$1:$G$1,0))</f>
        <v>Enseignement</v>
      </c>
      <c r="C2787" t="s">
        <v>230</v>
      </c>
      <c r="D2787" t="s">
        <v>161</v>
      </c>
      <c r="E2787" t="s">
        <v>238</v>
      </c>
      <c r="F2787" s="58">
        <v>237.24930403687799</v>
      </c>
      <c r="G2787">
        <f t="shared" si="445"/>
        <v>237.24930403687799</v>
      </c>
      <c r="AC2787" t="str">
        <f t="shared" si="441"/>
        <v>8431_Professions intermédiaires de la santé et du travail social_1+2</v>
      </c>
      <c r="AD2787" t="str">
        <f>INDEX(PDC!$I$1:$L$33,MATCH('RP2016'!AF2787,PDC!I:I,0),MATCH(PDC!$K$1,PDC!$I$1:$L$1,0))</f>
        <v>Professions intermédiaires de la santé et du travail social</v>
      </c>
      <c r="AE2787" s="77" t="s">
        <v>238</v>
      </c>
      <c r="AF2787" t="s">
        <v>105</v>
      </c>
      <c r="AG2787" t="s">
        <v>183</v>
      </c>
      <c r="AH2787" s="58">
        <v>3951.21118854422</v>
      </c>
      <c r="AI2787">
        <f t="shared" si="442"/>
        <v>3951.21118854422</v>
      </c>
      <c r="BE2787" t="str">
        <f t="shared" si="443"/>
        <v>8423_C3_TP2_SEXE2</v>
      </c>
      <c r="BF2787">
        <v>2</v>
      </c>
      <c r="BG2787" t="s">
        <v>200</v>
      </c>
      <c r="BH2787" t="s">
        <v>315</v>
      </c>
      <c r="BI2787" t="s">
        <v>165</v>
      </c>
      <c r="BJ2787" s="61">
        <v>67.250836743163703</v>
      </c>
      <c r="BK2787" s="61">
        <f t="shared" si="444"/>
        <v>67.250836743163703</v>
      </c>
    </row>
    <row r="2788" spans="1:63" x14ac:dyDescent="0.35">
      <c r="A2788" t="str">
        <f t="shared" si="440"/>
        <v>0059_Activités pour la santé humaine_1+2</v>
      </c>
      <c r="B2788" t="str">
        <f>INDEX(PDC!$F$1:$G$40,MATCH('RP2016'!C2788,PDC!F:F,0),MATCH(PDC!$G$1,PDC!$F$1:$G$1,0))</f>
        <v>Activités pour la santé humaine</v>
      </c>
      <c r="C2788" t="s">
        <v>231</v>
      </c>
      <c r="D2788" t="s">
        <v>161</v>
      </c>
      <c r="E2788" t="s">
        <v>238</v>
      </c>
      <c r="F2788" s="58">
        <v>144.42025532530701</v>
      </c>
      <c r="G2788">
        <f t="shared" si="445"/>
        <v>144.42025532530701</v>
      </c>
      <c r="AC2788" t="str">
        <f t="shared" si="441"/>
        <v>8431_Clergé, religieux_1+2</v>
      </c>
      <c r="AD2788" t="str">
        <f>INDEX(PDC!$I$1:$L$33,MATCH('RP2016'!AF2788,PDC!I:I,0),MATCH(PDC!$K$1,PDC!$I$1:$L$1,0))</f>
        <v>Clergé, religieux</v>
      </c>
      <c r="AE2788" s="77" t="s">
        <v>238</v>
      </c>
      <c r="AF2788" t="s">
        <v>292</v>
      </c>
      <c r="AG2788" t="s">
        <v>183</v>
      </c>
      <c r="AH2788" s="58">
        <v>76.825531368917595</v>
      </c>
      <c r="AI2788">
        <f t="shared" si="442"/>
        <v>76.825531368917595</v>
      </c>
      <c r="BE2788" t="str">
        <f t="shared" si="443"/>
        <v>8423_C4_TP1_SEXE2</v>
      </c>
      <c r="BF2788">
        <v>2</v>
      </c>
      <c r="BG2788" t="s">
        <v>199</v>
      </c>
      <c r="BH2788" t="s">
        <v>316</v>
      </c>
      <c r="BI2788" t="s">
        <v>165</v>
      </c>
      <c r="BJ2788" s="61">
        <v>37.6417554668379</v>
      </c>
      <c r="BK2788" s="61">
        <f t="shared" si="444"/>
        <v>37.6417554668379</v>
      </c>
    </row>
    <row r="2789" spans="1:63" x14ac:dyDescent="0.35">
      <c r="A2789" t="str">
        <f t="shared" si="440"/>
        <v>0059_Hébergement médico-social et social et action sociale sans hébergement_1+2</v>
      </c>
      <c r="B2789" t="str">
        <f>INDEX(PDC!$F$1:$G$40,MATCH('RP2016'!C2789,PDC!F:F,0),MATCH(PDC!$G$1,PDC!$F$1:$G$1,0))</f>
        <v>Hébergement médico-social et social et action sociale sans hébergement</v>
      </c>
      <c r="C2789" t="s">
        <v>232</v>
      </c>
      <c r="D2789" t="s">
        <v>161</v>
      </c>
      <c r="E2789" t="s">
        <v>238</v>
      </c>
      <c r="F2789" s="58">
        <v>775.17378482204595</v>
      </c>
      <c r="G2789">
        <f t="shared" si="445"/>
        <v>775.17378482204595</v>
      </c>
      <c r="AC2789" t="str">
        <f t="shared" si="441"/>
        <v>8431_Professions intermédiaires administratives de la Fonction Publique_1+2</v>
      </c>
      <c r="AD2789" t="str">
        <f>INDEX(PDC!$I$1:$L$33,MATCH('RP2016'!AF2789,PDC!I:I,0),MATCH(PDC!$K$1,PDC!$I$1:$L$1,0))</f>
        <v>Professions intermédiaires administratives de la Fonction Publique</v>
      </c>
      <c r="AE2789" s="77" t="s">
        <v>238</v>
      </c>
      <c r="AF2789" t="s">
        <v>278</v>
      </c>
      <c r="AG2789" t="s">
        <v>183</v>
      </c>
      <c r="AH2789" s="58">
        <v>501.69509560781898</v>
      </c>
      <c r="AI2789">
        <f t="shared" si="442"/>
        <v>501.69509560781898</v>
      </c>
      <c r="BE2789" t="str">
        <f t="shared" si="443"/>
        <v>8423_C5_TP1_SEXE2</v>
      </c>
      <c r="BF2789">
        <v>2</v>
      </c>
      <c r="BG2789" t="s">
        <v>199</v>
      </c>
      <c r="BH2789" t="s">
        <v>317</v>
      </c>
      <c r="BI2789" t="s">
        <v>165</v>
      </c>
      <c r="BJ2789" s="61">
        <v>472.24814923495501</v>
      </c>
      <c r="BK2789" s="61">
        <f t="shared" si="444"/>
        <v>472.24814923495501</v>
      </c>
    </row>
    <row r="2790" spans="1:63" x14ac:dyDescent="0.35">
      <c r="A2790" t="str">
        <f t="shared" si="440"/>
        <v>0059_Arts, spectacles et activités récréatives_1+2</v>
      </c>
      <c r="B2790" t="str">
        <f>INDEX(PDC!$F$1:$G$40,MATCH('RP2016'!C2790,PDC!F:F,0),MATCH(PDC!$G$1,PDC!$F$1:$G$1,0))</f>
        <v>Arts, spectacles et activités récréatives</v>
      </c>
      <c r="C2790" t="s">
        <v>233</v>
      </c>
      <c r="D2790" t="s">
        <v>161</v>
      </c>
      <c r="E2790" t="s">
        <v>238</v>
      </c>
      <c r="F2790" s="58">
        <v>43.333247782620298</v>
      </c>
      <c r="G2790">
        <f t="shared" si="445"/>
        <v>43.333247782620298</v>
      </c>
      <c r="AC2790" t="str">
        <f t="shared" si="441"/>
        <v>8431_Professions intermédiaires administratives et commerciales des entreprises_1+2</v>
      </c>
      <c r="AD2790" t="str">
        <f>INDEX(PDC!$I$1:$L$33,MATCH('RP2016'!AF2790,PDC!I:I,0),MATCH(PDC!$K$1,PDC!$I$1:$L$1,0))</f>
        <v>Professions intermédiaires administratives et commerciales des entreprises</v>
      </c>
      <c r="AE2790" s="77" t="s">
        <v>238</v>
      </c>
      <c r="AF2790" t="s">
        <v>279</v>
      </c>
      <c r="AG2790" t="s">
        <v>183</v>
      </c>
      <c r="AH2790" s="58">
        <v>10303.984719656701</v>
      </c>
      <c r="AI2790">
        <f t="shared" si="442"/>
        <v>10303.984719656701</v>
      </c>
      <c r="BE2790" t="str">
        <f t="shared" si="443"/>
        <v>8423_C5_TP2_SEXE2</v>
      </c>
      <c r="BF2790">
        <v>2</v>
      </c>
      <c r="BG2790" t="s">
        <v>200</v>
      </c>
      <c r="BH2790" t="s">
        <v>317</v>
      </c>
      <c r="BI2790" t="s">
        <v>165</v>
      </c>
      <c r="BJ2790" s="61">
        <v>98.707460231904406</v>
      </c>
      <c r="BK2790" s="61">
        <f t="shared" si="444"/>
        <v>98.707460231904406</v>
      </c>
    </row>
    <row r="2791" spans="1:63" x14ac:dyDescent="0.35">
      <c r="A2791" t="str">
        <f t="shared" si="440"/>
        <v>0059_Autres activités de services _1+2</v>
      </c>
      <c r="B2791" t="str">
        <f>INDEX(PDC!$F$1:$G$40,MATCH('RP2016'!C2791,PDC!F:F,0),MATCH(PDC!$G$1,PDC!$F$1:$G$1,0))</f>
        <v xml:space="preserve">Autres activités de services </v>
      </c>
      <c r="C2791" t="s">
        <v>234</v>
      </c>
      <c r="D2791" t="s">
        <v>161</v>
      </c>
      <c r="E2791" t="s">
        <v>238</v>
      </c>
      <c r="F2791" s="58">
        <v>172.63790849134301</v>
      </c>
      <c r="G2791">
        <f t="shared" si="445"/>
        <v>172.63790849134301</v>
      </c>
      <c r="AC2791" t="str">
        <f t="shared" si="441"/>
        <v>8431_Techniciens_1+2</v>
      </c>
      <c r="AD2791" t="str">
        <f>INDEX(PDC!$I$1:$L$33,MATCH('RP2016'!AF2791,PDC!I:I,0),MATCH(PDC!$K$1,PDC!$I$1:$L$1,0))</f>
        <v>Techniciens</v>
      </c>
      <c r="AE2791" s="77" t="s">
        <v>238</v>
      </c>
      <c r="AF2791" t="s">
        <v>280</v>
      </c>
      <c r="AG2791" t="s">
        <v>183</v>
      </c>
      <c r="AH2791" s="58">
        <v>5139.2311943961804</v>
      </c>
      <c r="AI2791">
        <f t="shared" si="442"/>
        <v>5139.2311943961804</v>
      </c>
      <c r="BE2791" t="str">
        <f t="shared" si="443"/>
        <v>8423_DE_TP1_SEXE2</v>
      </c>
      <c r="BF2791">
        <v>2</v>
      </c>
      <c r="BG2791" t="s">
        <v>199</v>
      </c>
      <c r="BH2791" t="s">
        <v>318</v>
      </c>
      <c r="BI2791" t="s">
        <v>165</v>
      </c>
      <c r="BJ2791" s="61">
        <v>52.8767553039335</v>
      </c>
      <c r="BK2791" s="61">
        <f t="shared" si="444"/>
        <v>52.8767553039335</v>
      </c>
    </row>
    <row r="2792" spans="1:63" x14ac:dyDescent="0.35">
      <c r="A2792" t="str">
        <f t="shared" si="440"/>
        <v>0059_Activités des ménages en tant qu'employeurs ; activités indifférenciées des ménages en tant que producteurs de biens et services pour usage propre_1+2</v>
      </c>
      <c r="B2792" t="str">
        <f>INDEX(PDC!$F$1:$G$40,MATCH('RP2016'!C2792,PDC!F:F,0),MATCH(PDC!$G$1,PDC!$F$1:$G$1,0))</f>
        <v>Activités des ménages en tant qu'employeurs ; activités indifférenciées des ménages en tant que producteurs de biens et services pour usage propre</v>
      </c>
      <c r="C2792" t="s">
        <v>235</v>
      </c>
      <c r="D2792" t="s">
        <v>161</v>
      </c>
      <c r="E2792" t="s">
        <v>238</v>
      </c>
      <c r="F2792" s="58">
        <v>117.942822714877</v>
      </c>
      <c r="G2792">
        <f t="shared" si="445"/>
        <v>117.942822714877</v>
      </c>
      <c r="AC2792" t="str">
        <f t="shared" si="441"/>
        <v>8431_Contremaîtres, agents de maîtrise_1+2</v>
      </c>
      <c r="AD2792" t="str">
        <f>INDEX(PDC!$I$1:$L$33,MATCH('RP2016'!AF2792,PDC!I:I,0),MATCH(PDC!$K$1,PDC!$I$1:$L$1,0))</f>
        <v>Contremaîtres, agents de maîtrise</v>
      </c>
      <c r="AE2792" s="77" t="s">
        <v>238</v>
      </c>
      <c r="AF2792" t="s">
        <v>281</v>
      </c>
      <c r="AG2792" t="s">
        <v>183</v>
      </c>
      <c r="AH2792" s="58">
        <v>2671.93618789417</v>
      </c>
      <c r="AI2792">
        <f t="shared" si="442"/>
        <v>2671.93618789417</v>
      </c>
      <c r="BE2792" t="str">
        <f t="shared" si="443"/>
        <v>8423_DE_TP2_SEXE2</v>
      </c>
      <c r="BF2792">
        <v>2</v>
      </c>
      <c r="BG2792" t="s">
        <v>200</v>
      </c>
      <c r="BH2792" t="s">
        <v>318</v>
      </c>
      <c r="BI2792" t="s">
        <v>165</v>
      </c>
      <c r="BJ2792" s="61">
        <v>15.153479128207</v>
      </c>
      <c r="BK2792" s="61">
        <f t="shared" si="444"/>
        <v>15.153479128207</v>
      </c>
    </row>
    <row r="2793" spans="1:63" x14ac:dyDescent="0.35">
      <c r="A2793" t="str">
        <f t="shared" si="440"/>
        <v>0063_Agriculture, sylviculture et pêche_1+2</v>
      </c>
      <c r="B2793" t="str">
        <f>INDEX(PDC!$F$1:$G$40,MATCH('RP2016'!C2793,PDC!F:F,0),MATCH(PDC!$G$1,PDC!$F$1:$G$1,0))</f>
        <v>Agriculture, sylviculture et pêche</v>
      </c>
      <c r="C2793" t="s">
        <v>198</v>
      </c>
      <c r="D2793" t="s">
        <v>181</v>
      </c>
      <c r="E2793" t="s">
        <v>238</v>
      </c>
      <c r="F2793" s="58">
        <v>380.89457937681698</v>
      </c>
      <c r="G2793">
        <f t="shared" si="445"/>
        <v>380.89457937681698</v>
      </c>
      <c r="AC2793" t="str">
        <f t="shared" si="441"/>
        <v>8431_Employés civils et agents de service de la Fonction Publique_1+2</v>
      </c>
      <c r="AD2793" t="str">
        <f>INDEX(PDC!$I$1:$L$33,MATCH('RP2016'!AF2793,PDC!I:I,0),MATCH(PDC!$K$1,PDC!$I$1:$L$1,0))</f>
        <v>Employés civils et agents de service de la Fonction Publique</v>
      </c>
      <c r="AE2793" s="77" t="s">
        <v>238</v>
      </c>
      <c r="AF2793" t="s">
        <v>282</v>
      </c>
      <c r="AG2793" t="s">
        <v>183</v>
      </c>
      <c r="AH2793" s="58">
        <v>5539.3211965965102</v>
      </c>
      <c r="AI2793">
        <f t="shared" si="442"/>
        <v>5539.3211965965102</v>
      </c>
      <c r="BE2793" t="str">
        <f t="shared" si="443"/>
        <v>8423_FZ_TP1_SEXE2</v>
      </c>
      <c r="BF2793">
        <v>2</v>
      </c>
      <c r="BG2793" t="s">
        <v>199</v>
      </c>
      <c r="BH2793" t="s">
        <v>216</v>
      </c>
      <c r="BI2793" t="s">
        <v>165</v>
      </c>
      <c r="BJ2793" s="61">
        <v>127.780716277664</v>
      </c>
      <c r="BK2793" s="61">
        <f t="shared" si="444"/>
        <v>127.780716277664</v>
      </c>
    </row>
    <row r="2794" spans="1:63" x14ac:dyDescent="0.35">
      <c r="A2794" t="str">
        <f t="shared" si="440"/>
        <v>0063_Industries extractives _1+2</v>
      </c>
      <c r="B2794" t="str">
        <f>INDEX(PDC!$F$1:$G$40,MATCH('RP2016'!C2794,PDC!F:F,0),MATCH(PDC!$G$1,PDC!$F$1:$G$1,0))</f>
        <v xml:space="preserve">Industries extractives </v>
      </c>
      <c r="C2794" t="s">
        <v>201</v>
      </c>
      <c r="D2794" t="s">
        <v>181</v>
      </c>
      <c r="E2794" t="s">
        <v>238</v>
      </c>
      <c r="F2794" s="58">
        <v>5.0721479393278903</v>
      </c>
      <c r="G2794">
        <f t="shared" si="445"/>
        <v>5.0721479393278903</v>
      </c>
      <c r="AC2794" t="str">
        <f t="shared" si="441"/>
        <v>8431_Policiers et militaires_1+2</v>
      </c>
      <c r="AD2794" t="str">
        <f>INDEX(PDC!$I$1:$L$33,MATCH('RP2016'!AF2794,PDC!I:I,0),MATCH(PDC!$K$1,PDC!$I$1:$L$1,0))</f>
        <v>Policiers et militaires</v>
      </c>
      <c r="AE2794" s="77" t="s">
        <v>238</v>
      </c>
      <c r="AF2794" t="s">
        <v>283</v>
      </c>
      <c r="AG2794" t="s">
        <v>183</v>
      </c>
      <c r="AH2794" s="58">
        <v>1187.5504904468501</v>
      </c>
      <c r="AI2794">
        <f t="shared" si="442"/>
        <v>1187.5504904468501</v>
      </c>
      <c r="BE2794" t="str">
        <f t="shared" si="443"/>
        <v>8423_FZ_TP2_SEXE2</v>
      </c>
      <c r="BF2794">
        <v>2</v>
      </c>
      <c r="BG2794" t="s">
        <v>200</v>
      </c>
      <c r="BH2794" t="s">
        <v>216</v>
      </c>
      <c r="BI2794" t="s">
        <v>165</v>
      </c>
      <c r="BJ2794" s="61">
        <v>67.994651300601603</v>
      </c>
      <c r="BK2794" s="61">
        <f t="shared" si="444"/>
        <v>67.994651300601603</v>
      </c>
    </row>
    <row r="2795" spans="1:63" x14ac:dyDescent="0.35">
      <c r="A2795" t="str">
        <f t="shared" si="440"/>
        <v>0063_Fabrication de denrées alimentaires, de boissons et de produits à base de tabac_1+2</v>
      </c>
      <c r="B2795" t="str">
        <f>INDEX(PDC!$F$1:$G$40,MATCH('RP2016'!C2795,PDC!F:F,0),MATCH(PDC!$G$1,PDC!$F$1:$G$1,0))</f>
        <v>Fabrication de denrées alimentaires, de boissons et de produits à base de tabac</v>
      </c>
      <c r="C2795" t="s">
        <v>202</v>
      </c>
      <c r="D2795" t="s">
        <v>181</v>
      </c>
      <c r="E2795" t="s">
        <v>238</v>
      </c>
      <c r="F2795" s="58">
        <v>658.79457407917403</v>
      </c>
      <c r="G2795">
        <f t="shared" si="445"/>
        <v>658.79457407917403</v>
      </c>
      <c r="AC2795" t="str">
        <f t="shared" si="441"/>
        <v>8431_Employés administratifs d'entreprise_1+2</v>
      </c>
      <c r="AD2795" t="str">
        <f>INDEX(PDC!$I$1:$L$33,MATCH('RP2016'!AF2795,PDC!I:I,0),MATCH(PDC!$K$1,PDC!$I$1:$L$1,0))</f>
        <v>Employés administratifs d'entreprise</v>
      </c>
      <c r="AE2795" s="77" t="s">
        <v>238</v>
      </c>
      <c r="AF2795" t="s">
        <v>284</v>
      </c>
      <c r="AG2795" t="s">
        <v>183</v>
      </c>
      <c r="AH2795" s="58">
        <v>6728.0225778132199</v>
      </c>
      <c r="AI2795">
        <f t="shared" si="442"/>
        <v>6728.0225778132199</v>
      </c>
      <c r="BE2795" t="str">
        <f t="shared" si="443"/>
        <v>8423_GZ_TP1_SEXE2</v>
      </c>
      <c r="BF2795">
        <v>2</v>
      </c>
      <c r="BG2795" t="s">
        <v>199</v>
      </c>
      <c r="BH2795" t="s">
        <v>217</v>
      </c>
      <c r="BI2795" t="s">
        <v>165</v>
      </c>
      <c r="BJ2795" s="61">
        <v>1679.9465362711901</v>
      </c>
      <c r="BK2795" s="61">
        <f t="shared" si="444"/>
        <v>1679.9465362711901</v>
      </c>
    </row>
    <row r="2796" spans="1:63" x14ac:dyDescent="0.35">
      <c r="A2796" t="str">
        <f t="shared" si="440"/>
        <v>0063_Fabrication de textiles, industries de l'habillement, industrie du cuir et de la chaussure_1+2</v>
      </c>
      <c r="B2796" t="str">
        <f>INDEX(PDC!$F$1:$G$40,MATCH('RP2016'!C2796,PDC!F:F,0),MATCH(PDC!$G$1,PDC!$F$1:$G$1,0))</f>
        <v>Fabrication de textiles, industries de l'habillement, industrie du cuir et de la chaussure</v>
      </c>
      <c r="C2796" t="s">
        <v>203</v>
      </c>
      <c r="D2796" t="s">
        <v>181</v>
      </c>
      <c r="E2796" t="s">
        <v>238</v>
      </c>
      <c r="F2796" s="58">
        <v>25.685173548077199</v>
      </c>
      <c r="G2796">
        <f t="shared" si="445"/>
        <v>25.685173548077199</v>
      </c>
      <c r="AC2796" t="str">
        <f t="shared" si="441"/>
        <v>8431_Employés de commerce_1+2</v>
      </c>
      <c r="AD2796" t="str">
        <f>INDEX(PDC!$I$1:$L$33,MATCH('RP2016'!AF2796,PDC!I:I,0),MATCH(PDC!$K$1,PDC!$I$1:$L$1,0))</f>
        <v>Employés de commerce</v>
      </c>
      <c r="AE2796" s="77" t="s">
        <v>238</v>
      </c>
      <c r="AF2796" t="s">
        <v>285</v>
      </c>
      <c r="AG2796" t="s">
        <v>183</v>
      </c>
      <c r="AH2796" s="58">
        <v>5822.7517752885096</v>
      </c>
      <c r="AI2796">
        <f t="shared" si="442"/>
        <v>5822.7517752885096</v>
      </c>
      <c r="BE2796" t="str">
        <f t="shared" si="443"/>
        <v>8423_GZ_TP2_SEXE2</v>
      </c>
      <c r="BF2796">
        <v>2</v>
      </c>
      <c r="BG2796" t="s">
        <v>200</v>
      </c>
      <c r="BH2796" t="s">
        <v>217</v>
      </c>
      <c r="BI2796" t="s">
        <v>165</v>
      </c>
      <c r="BJ2796" s="61">
        <v>789.00216159060801</v>
      </c>
      <c r="BK2796" s="61">
        <f t="shared" si="444"/>
        <v>789.00216159060801</v>
      </c>
    </row>
    <row r="2797" spans="1:63" x14ac:dyDescent="0.35">
      <c r="A2797" t="str">
        <f t="shared" si="440"/>
        <v>0063_Travail du bois, industries du papier et imprimerie _1+2</v>
      </c>
      <c r="B2797" t="str">
        <f>INDEX(PDC!$F$1:$G$40,MATCH('RP2016'!C2797,PDC!F:F,0),MATCH(PDC!$G$1,PDC!$F$1:$G$1,0))</f>
        <v xml:space="preserve">Travail du bois, industries du papier et imprimerie </v>
      </c>
      <c r="C2797" t="s">
        <v>204</v>
      </c>
      <c r="D2797" t="s">
        <v>181</v>
      </c>
      <c r="E2797" t="s">
        <v>238</v>
      </c>
      <c r="F2797" s="58">
        <v>127.567889714148</v>
      </c>
      <c r="G2797">
        <f t="shared" si="445"/>
        <v>127.567889714148</v>
      </c>
      <c r="AC2797" t="str">
        <f t="shared" si="441"/>
        <v>8431_Personnels des services directs aux particuliers_1+2</v>
      </c>
      <c r="AD2797" t="str">
        <f>INDEX(PDC!$I$1:$L$33,MATCH('RP2016'!AF2797,PDC!I:I,0),MATCH(PDC!$K$1,PDC!$I$1:$L$1,0))</f>
        <v>Personnels des services directs aux particuliers</v>
      </c>
      <c r="AE2797" s="77" t="s">
        <v>238</v>
      </c>
      <c r="AF2797" t="s">
        <v>286</v>
      </c>
      <c r="AG2797" t="s">
        <v>183</v>
      </c>
      <c r="AH2797" s="58">
        <v>6568.0182087497597</v>
      </c>
      <c r="AI2797">
        <f t="shared" si="442"/>
        <v>6568.0182087497597</v>
      </c>
      <c r="BE2797" t="str">
        <f t="shared" si="443"/>
        <v>8423_HZ_TP1_SEXE2</v>
      </c>
      <c r="BF2797">
        <v>2</v>
      </c>
      <c r="BG2797" t="s">
        <v>199</v>
      </c>
      <c r="BH2797" t="s">
        <v>218</v>
      </c>
      <c r="BI2797" t="s">
        <v>165</v>
      </c>
      <c r="BJ2797" s="61">
        <v>214.131694192059</v>
      </c>
      <c r="BK2797" s="61">
        <f t="shared" si="444"/>
        <v>214.131694192059</v>
      </c>
    </row>
    <row r="2798" spans="1:63" x14ac:dyDescent="0.35">
      <c r="A2798" t="str">
        <f t="shared" si="440"/>
        <v>0063_Cokéfaction et raffinage_1+2</v>
      </c>
      <c r="B2798" t="str">
        <f>INDEX(PDC!$F$1:$G$40,MATCH('RP2016'!C2798,PDC!F:F,0),MATCH(PDC!$G$1,PDC!$F$1:$G$1,0))</f>
        <v>Cokéfaction et raffinage</v>
      </c>
      <c r="C2798" t="s">
        <v>236</v>
      </c>
      <c r="D2798" t="s">
        <v>181</v>
      </c>
      <c r="E2798" t="s">
        <v>238</v>
      </c>
      <c r="F2798" s="58">
        <v>5</v>
      </c>
      <c r="G2798">
        <f t="shared" si="445"/>
        <v>5</v>
      </c>
      <c r="AC2798" t="str">
        <f t="shared" si="441"/>
        <v>8431_Ouvriers qualifiés de type industriel_1+2</v>
      </c>
      <c r="AD2798" t="str">
        <f>INDEX(PDC!$I$1:$L$33,MATCH('RP2016'!AF2798,PDC!I:I,0),MATCH(PDC!$K$1,PDC!$I$1:$L$1,0))</f>
        <v>Ouvriers qualifiés de type industriel</v>
      </c>
      <c r="AE2798" s="77" t="s">
        <v>238</v>
      </c>
      <c r="AF2798" t="s">
        <v>287</v>
      </c>
      <c r="AG2798" t="s">
        <v>183</v>
      </c>
      <c r="AH2798" s="58">
        <v>4412.9478330506399</v>
      </c>
      <c r="AI2798">
        <f t="shared" si="442"/>
        <v>4412.9478330506399</v>
      </c>
      <c r="BE2798" t="str">
        <f t="shared" si="443"/>
        <v>8423_HZ_TP2_SEXE2</v>
      </c>
      <c r="BF2798">
        <v>2</v>
      </c>
      <c r="BG2798" t="s">
        <v>200</v>
      </c>
      <c r="BH2798" t="s">
        <v>218</v>
      </c>
      <c r="BI2798" t="s">
        <v>165</v>
      </c>
      <c r="BJ2798" s="61">
        <v>81.726779575130195</v>
      </c>
      <c r="BK2798" s="61">
        <f t="shared" si="444"/>
        <v>81.726779575130195</v>
      </c>
    </row>
    <row r="2799" spans="1:63" x14ac:dyDescent="0.35">
      <c r="A2799" t="str">
        <f t="shared" si="440"/>
        <v>0063_Industrie chimique_1+2</v>
      </c>
      <c r="B2799" t="str">
        <f>INDEX(PDC!$F$1:$G$40,MATCH('RP2016'!C2799,PDC!F:F,0),MATCH(PDC!$G$1,PDC!$F$1:$G$1,0))</f>
        <v>Industrie chimique</v>
      </c>
      <c r="C2799" t="s">
        <v>205</v>
      </c>
      <c r="D2799" t="s">
        <v>181</v>
      </c>
      <c r="E2799" t="s">
        <v>238</v>
      </c>
      <c r="F2799" s="58">
        <v>15</v>
      </c>
      <c r="G2799">
        <f t="shared" si="445"/>
        <v>15</v>
      </c>
      <c r="AC2799" t="str">
        <f t="shared" si="441"/>
        <v>8431_Ouvriers qualifiés de type artisanal_1+2</v>
      </c>
      <c r="AD2799" t="str">
        <f>INDEX(PDC!$I$1:$L$33,MATCH('RP2016'!AF2799,PDC!I:I,0),MATCH(PDC!$K$1,PDC!$I$1:$L$1,0))</f>
        <v>Ouvriers qualifiés de type artisanal</v>
      </c>
      <c r="AE2799" s="77" t="s">
        <v>238</v>
      </c>
      <c r="AF2799" t="s">
        <v>107</v>
      </c>
      <c r="AG2799" t="s">
        <v>183</v>
      </c>
      <c r="AH2799" s="58">
        <v>4446.1485401383798</v>
      </c>
      <c r="AI2799">
        <f t="shared" si="442"/>
        <v>4446.1485401383798</v>
      </c>
      <c r="BE2799" t="str">
        <f t="shared" si="443"/>
        <v>8423_IZ_TP1_SEXE2</v>
      </c>
      <c r="BF2799">
        <v>2</v>
      </c>
      <c r="BG2799" t="s">
        <v>199</v>
      </c>
      <c r="BH2799" t="s">
        <v>219</v>
      </c>
      <c r="BI2799" t="s">
        <v>165</v>
      </c>
      <c r="BJ2799" s="61">
        <v>437.00165494523799</v>
      </c>
      <c r="BK2799" s="61">
        <f t="shared" si="444"/>
        <v>437.00165494523799</v>
      </c>
    </row>
    <row r="2800" spans="1:63" x14ac:dyDescent="0.35">
      <c r="A2800" t="str">
        <f t="shared" si="440"/>
        <v>0063_Fabrication de produits en caoutchouc et en plastique ainsi que d'autres produits minéraux non métalliques_1+2</v>
      </c>
      <c r="B2800" t="str">
        <f>INDEX(PDC!$F$1:$G$40,MATCH('RP2016'!C2800,PDC!F:F,0),MATCH(PDC!$G$1,PDC!$F$1:$G$1,0))</f>
        <v>Fabrication de produits en caoutchouc et en plastique ainsi que d'autres produits minéraux non métalliques</v>
      </c>
      <c r="C2800" t="s">
        <v>207</v>
      </c>
      <c r="D2800" t="s">
        <v>181</v>
      </c>
      <c r="E2800" t="s">
        <v>238</v>
      </c>
      <c r="F2800" s="58">
        <v>121.04949981177199</v>
      </c>
      <c r="G2800">
        <f t="shared" si="445"/>
        <v>121.04949981177199</v>
      </c>
      <c r="AC2800" t="str">
        <f t="shared" si="441"/>
        <v>8431_Chauffeurs_1+2</v>
      </c>
      <c r="AD2800" t="str">
        <f>INDEX(PDC!$I$1:$L$33,MATCH('RP2016'!AF2800,PDC!I:I,0),MATCH(PDC!$K$1,PDC!$I$1:$L$1,0))</f>
        <v>Chauffeurs</v>
      </c>
      <c r="AE2800" s="77" t="s">
        <v>238</v>
      </c>
      <c r="AF2800" t="s">
        <v>288</v>
      </c>
      <c r="AG2800" t="s">
        <v>183</v>
      </c>
      <c r="AH2800" s="58">
        <v>3208.6810784096301</v>
      </c>
      <c r="AI2800">
        <f t="shared" si="442"/>
        <v>3208.6810784096301</v>
      </c>
      <c r="BE2800" t="str">
        <f t="shared" si="443"/>
        <v>8423_IZ_TP2_SEXE2</v>
      </c>
      <c r="BF2800">
        <v>2</v>
      </c>
      <c r="BG2800" t="s">
        <v>200</v>
      </c>
      <c r="BH2800" t="s">
        <v>219</v>
      </c>
      <c r="BI2800" t="s">
        <v>165</v>
      </c>
      <c r="BJ2800" s="61">
        <v>330.36086754279302</v>
      </c>
      <c r="BK2800" s="61">
        <f t="shared" si="444"/>
        <v>330.36086754279302</v>
      </c>
    </row>
    <row r="2801" spans="1:63" x14ac:dyDescent="0.35">
      <c r="A2801" t="str">
        <f t="shared" si="440"/>
        <v>0063_Métallurgie et fabrication de produits métalliques à l'exception des machines et des équipements_1+2</v>
      </c>
      <c r="B2801" t="str">
        <f>INDEX(PDC!$F$1:$G$40,MATCH('RP2016'!C2801,PDC!F:F,0),MATCH(PDC!$G$1,PDC!$F$1:$G$1,0))</f>
        <v>Métallurgie et fabrication de produits métalliques à l'exception des machines et des équipements</v>
      </c>
      <c r="C2801" t="s">
        <v>208</v>
      </c>
      <c r="D2801" t="s">
        <v>181</v>
      </c>
      <c r="E2801" t="s">
        <v>238</v>
      </c>
      <c r="F2801" s="58">
        <v>24.550630006031302</v>
      </c>
      <c r="G2801">
        <f t="shared" si="445"/>
        <v>24.550630006031302</v>
      </c>
      <c r="AC2801" t="str">
        <f t="shared" si="441"/>
        <v>8431_Ouvriers qualifiés de la manutention, du magasinage et du transport_1+2</v>
      </c>
      <c r="AD2801" t="str">
        <f>INDEX(PDC!$I$1:$L$33,MATCH('RP2016'!AF2801,PDC!I:I,0),MATCH(PDC!$K$1,PDC!$I$1:$L$1,0))</f>
        <v>Ouvriers qualifiés de la manutention, du magasinage et du transport</v>
      </c>
      <c r="AE2801" s="77" t="s">
        <v>238</v>
      </c>
      <c r="AF2801" t="s">
        <v>289</v>
      </c>
      <c r="AG2801" t="s">
        <v>183</v>
      </c>
      <c r="AH2801" s="58">
        <v>2218.8493241065198</v>
      </c>
      <c r="AI2801">
        <f t="shared" si="442"/>
        <v>2218.8493241065198</v>
      </c>
      <c r="BE2801" t="str">
        <f t="shared" si="443"/>
        <v>8423_JZ_TP1_SEXE2</v>
      </c>
      <c r="BF2801">
        <v>2</v>
      </c>
      <c r="BG2801" t="s">
        <v>199</v>
      </c>
      <c r="BH2801" t="s">
        <v>319</v>
      </c>
      <c r="BI2801" t="s">
        <v>165</v>
      </c>
      <c r="BJ2801" s="61">
        <v>22.941074776394501</v>
      </c>
      <c r="BK2801" s="61">
        <f t="shared" si="444"/>
        <v>22.941074776394501</v>
      </c>
    </row>
    <row r="2802" spans="1:63" x14ac:dyDescent="0.35">
      <c r="A2802" t="str">
        <f t="shared" si="440"/>
        <v>0063_Fabrication d'équipements électriques_1+2</v>
      </c>
      <c r="B2802" t="str">
        <f>INDEX(PDC!$F$1:$G$40,MATCH('RP2016'!C2802,PDC!F:F,0),MATCH(PDC!$G$1,PDC!$F$1:$G$1,0))</f>
        <v>Fabrication d'équipements électriques</v>
      </c>
      <c r="C2802" t="s">
        <v>210</v>
      </c>
      <c r="D2802" t="s">
        <v>181</v>
      </c>
      <c r="E2802" t="s">
        <v>238</v>
      </c>
      <c r="F2802" s="58">
        <v>4.7248034310221598</v>
      </c>
      <c r="G2802" s="58" t="s">
        <v>242</v>
      </c>
      <c r="H2802" s="58"/>
      <c r="I2802" s="58"/>
      <c r="J2802" s="58"/>
      <c r="AC2802" t="str">
        <f t="shared" si="441"/>
        <v>8431_Ouvriers non qualifiés de type industriel_1+2</v>
      </c>
      <c r="AD2802" t="str">
        <f>INDEX(PDC!$I$1:$L$33,MATCH('RP2016'!AF2802,PDC!I:I,0),MATCH(PDC!$K$1,PDC!$I$1:$L$1,0))</f>
        <v>Ouvriers non qualifiés de type industriel</v>
      </c>
      <c r="AE2802" s="77" t="s">
        <v>238</v>
      </c>
      <c r="AF2802" t="s">
        <v>290</v>
      </c>
      <c r="AG2802" t="s">
        <v>183</v>
      </c>
      <c r="AH2802" s="58">
        <v>5934.9296037882896</v>
      </c>
      <c r="AI2802">
        <f t="shared" si="442"/>
        <v>5934.9296037882896</v>
      </c>
      <c r="BE2802" t="str">
        <f t="shared" si="443"/>
        <v>8423_JZ_TP2_SEXE2</v>
      </c>
      <c r="BF2802">
        <v>2</v>
      </c>
      <c r="BG2802" t="s">
        <v>200</v>
      </c>
      <c r="BH2802" t="s">
        <v>319</v>
      </c>
      <c r="BI2802" t="s">
        <v>165</v>
      </c>
      <c r="BJ2802" s="61">
        <v>14.333201643054201</v>
      </c>
      <c r="BK2802" s="61">
        <f t="shared" si="444"/>
        <v>14.333201643054201</v>
      </c>
    </row>
    <row r="2803" spans="1:63" x14ac:dyDescent="0.35">
      <c r="A2803" t="str">
        <f t="shared" si="440"/>
        <v>0063_Fabrication de machines et équipements n.c.a._1+2</v>
      </c>
      <c r="B2803" t="str">
        <f>INDEX(PDC!$F$1:$G$40,MATCH('RP2016'!C2803,PDC!F:F,0),MATCH(PDC!$G$1,PDC!$F$1:$G$1,0))</f>
        <v>Fabrication de machines et équipements n.c.a.</v>
      </c>
      <c r="C2803" t="s">
        <v>211</v>
      </c>
      <c r="D2803" t="s">
        <v>181</v>
      </c>
      <c r="E2803" t="s">
        <v>238</v>
      </c>
      <c r="F2803" s="58">
        <v>66.286762646526</v>
      </c>
      <c r="G2803">
        <f t="shared" ref="G2803:G2843" si="446">F2803</f>
        <v>66.286762646526</v>
      </c>
      <c r="AC2803" t="str">
        <f t="shared" si="441"/>
        <v>8431_Ouvriers non qualifiés de type artisanal_1+2</v>
      </c>
      <c r="AD2803" t="str">
        <f>INDEX(PDC!$I$1:$L$33,MATCH('RP2016'!AF2803,PDC!I:I,0),MATCH(PDC!$K$1,PDC!$I$1:$L$1,0))</f>
        <v>Ouvriers non qualifiés de type artisanal</v>
      </c>
      <c r="AE2803" s="77" t="s">
        <v>238</v>
      </c>
      <c r="AF2803" t="s">
        <v>291</v>
      </c>
      <c r="AG2803" t="s">
        <v>183</v>
      </c>
      <c r="AH2803" s="58">
        <v>3521.3530477737499</v>
      </c>
      <c r="AI2803">
        <f t="shared" si="442"/>
        <v>3521.3530477737499</v>
      </c>
      <c r="BE2803" t="str">
        <f t="shared" si="443"/>
        <v>8423_KZ_TP1_SEXE2</v>
      </c>
      <c r="BF2803">
        <v>2</v>
      </c>
      <c r="BG2803" t="s">
        <v>199</v>
      </c>
      <c r="BH2803" t="s">
        <v>223</v>
      </c>
      <c r="BI2803" t="s">
        <v>165</v>
      </c>
      <c r="BJ2803" s="61">
        <v>367.97137977627699</v>
      </c>
      <c r="BK2803" s="61">
        <f t="shared" si="444"/>
        <v>367.97137977627699</v>
      </c>
    </row>
    <row r="2804" spans="1:63" x14ac:dyDescent="0.35">
      <c r="A2804" t="str">
        <f t="shared" si="440"/>
        <v>0063_Fabrication de matériels de transport_1+2</v>
      </c>
      <c r="B2804" t="str">
        <f>INDEX(PDC!$F$1:$G$40,MATCH('RP2016'!C2804,PDC!F:F,0),MATCH(PDC!$G$1,PDC!$F$1:$G$1,0))</f>
        <v>Fabrication de matériels de transport</v>
      </c>
      <c r="C2804" t="s">
        <v>212</v>
      </c>
      <c r="D2804" t="s">
        <v>181</v>
      </c>
      <c r="E2804" t="s">
        <v>238</v>
      </c>
      <c r="F2804" s="58">
        <v>5.1106194690265498</v>
      </c>
      <c r="G2804">
        <f t="shared" si="446"/>
        <v>5.1106194690265498</v>
      </c>
      <c r="AC2804" t="str">
        <f t="shared" si="441"/>
        <v>8431_Ouvriers agricoles_1+2</v>
      </c>
      <c r="AD2804" t="str">
        <f>INDEX(PDC!$I$1:$L$33,MATCH('RP2016'!AF2804,PDC!I:I,0),MATCH(PDC!$K$1,PDC!$I$1:$L$1,0))</f>
        <v>Ouvriers agricoles</v>
      </c>
      <c r="AE2804" s="77" t="s">
        <v>238</v>
      </c>
      <c r="AF2804" t="s">
        <v>109</v>
      </c>
      <c r="AG2804" t="s">
        <v>183</v>
      </c>
      <c r="AH2804" s="58">
        <v>1390.9765849169</v>
      </c>
      <c r="AI2804">
        <f t="shared" si="442"/>
        <v>1390.9765849169</v>
      </c>
      <c r="BE2804" t="str">
        <f t="shared" si="443"/>
        <v>8423_KZ_TP2_SEXE2</v>
      </c>
      <c r="BF2804">
        <v>2</v>
      </c>
      <c r="BG2804" t="s">
        <v>200</v>
      </c>
      <c r="BH2804" t="s">
        <v>223</v>
      </c>
      <c r="BI2804" t="s">
        <v>165</v>
      </c>
      <c r="BJ2804" s="61">
        <v>137.40761883057201</v>
      </c>
      <c r="BK2804" s="61">
        <f t="shared" si="444"/>
        <v>137.40761883057201</v>
      </c>
    </row>
    <row r="2805" spans="1:63" x14ac:dyDescent="0.35">
      <c r="A2805" t="str">
        <f t="shared" si="440"/>
        <v>0063_Autres industries manufacturières ; réparation et installation de machines et d'équipements_1+2</v>
      </c>
      <c r="B2805" t="str">
        <f>INDEX(PDC!$F$1:$G$40,MATCH('RP2016'!C2805,PDC!F:F,0),MATCH(PDC!$G$1,PDC!$F$1:$G$1,0))</f>
        <v>Autres industries manufacturières ; réparation et installation de machines et d'équipements</v>
      </c>
      <c r="C2805" t="s">
        <v>213</v>
      </c>
      <c r="D2805" t="s">
        <v>181</v>
      </c>
      <c r="E2805" t="s">
        <v>238</v>
      </c>
      <c r="F2805" s="58">
        <v>259.83388757382801</v>
      </c>
      <c r="G2805">
        <f t="shared" si="446"/>
        <v>259.83388757382801</v>
      </c>
      <c r="AC2805" t="str">
        <f t="shared" si="441"/>
        <v>8432_Professions libérales*_1+2</v>
      </c>
      <c r="AD2805" t="str">
        <f>INDEX(PDC!$I$1:$L$33,MATCH('RP2016'!AF2805,PDC!I:I,0),MATCH(PDC!$K$1,PDC!$I$1:$L$1,0))</f>
        <v>Professions libérales*</v>
      </c>
      <c r="AE2805" s="77" t="s">
        <v>238</v>
      </c>
      <c r="AF2805" t="s">
        <v>273</v>
      </c>
      <c r="AG2805" t="s">
        <v>187</v>
      </c>
      <c r="AH2805" s="58">
        <v>73.561979949855299</v>
      </c>
      <c r="AI2805">
        <f t="shared" si="442"/>
        <v>73.561979949855299</v>
      </c>
      <c r="BE2805" t="str">
        <f t="shared" si="443"/>
        <v>8423_LZ_TP1_SEXE2</v>
      </c>
      <c r="BF2805">
        <v>2</v>
      </c>
      <c r="BG2805" t="s">
        <v>199</v>
      </c>
      <c r="BH2805" t="s">
        <v>224</v>
      </c>
      <c r="BI2805" t="s">
        <v>165</v>
      </c>
      <c r="BJ2805" s="61">
        <v>159.66605599957401</v>
      </c>
      <c r="BK2805" s="61">
        <f t="shared" si="444"/>
        <v>159.66605599957401</v>
      </c>
    </row>
    <row r="2806" spans="1:63" x14ac:dyDescent="0.35">
      <c r="A2806" t="str">
        <f t="shared" si="440"/>
        <v>0063_Production et distribution d'électricité, de gaz, de vapeur et d'air conditionné_1+2</v>
      </c>
      <c r="B2806" t="str">
        <f>INDEX(PDC!$F$1:$G$40,MATCH('RP2016'!C2806,PDC!F:F,0),MATCH(PDC!$G$1,PDC!$F$1:$G$1,0))</f>
        <v>Production et distribution d'électricité, de gaz, de vapeur et d'air conditionné</v>
      </c>
      <c r="C2806" t="s">
        <v>214</v>
      </c>
      <c r="D2806" t="s">
        <v>181</v>
      </c>
      <c r="E2806" t="s">
        <v>238</v>
      </c>
      <c r="F2806" s="58">
        <v>30.043776998054899</v>
      </c>
      <c r="G2806">
        <f t="shared" si="446"/>
        <v>30.043776998054899</v>
      </c>
      <c r="AC2806" t="str">
        <f t="shared" si="441"/>
        <v>8432_Cadres de la fonction publique_1+2</v>
      </c>
      <c r="AD2806" t="str">
        <f>INDEX(PDC!$I$1:$L$33,MATCH('RP2016'!AF2806,PDC!I:I,0),MATCH(PDC!$K$1,PDC!$I$1:$L$1,0))</f>
        <v>Cadres de la fonction publique</v>
      </c>
      <c r="AE2806" s="77" t="s">
        <v>238</v>
      </c>
      <c r="AF2806" t="s">
        <v>274</v>
      </c>
      <c r="AG2806" t="s">
        <v>187</v>
      </c>
      <c r="AH2806" s="58">
        <v>94.435323660045398</v>
      </c>
      <c r="AI2806">
        <f t="shared" si="442"/>
        <v>94.435323660045398</v>
      </c>
      <c r="BE2806" t="str">
        <f t="shared" si="443"/>
        <v>8423_LZ_TP2_SEXE2</v>
      </c>
      <c r="BF2806">
        <v>2</v>
      </c>
      <c r="BG2806" t="s">
        <v>200</v>
      </c>
      <c r="BH2806" t="s">
        <v>224</v>
      </c>
      <c r="BI2806" t="s">
        <v>165</v>
      </c>
      <c r="BJ2806" s="61">
        <v>58.318796002187497</v>
      </c>
      <c r="BK2806" s="61">
        <f t="shared" si="444"/>
        <v>58.318796002187497</v>
      </c>
    </row>
    <row r="2807" spans="1:63" x14ac:dyDescent="0.35">
      <c r="A2807" t="str">
        <f t="shared" si="440"/>
        <v>0063_Production et distribution d'eau ; assainissement, gestion des déchets et dépollution_1+2</v>
      </c>
      <c r="B2807" t="str">
        <f>INDEX(PDC!$F$1:$G$40,MATCH('RP2016'!C2807,PDC!F:F,0),MATCH(PDC!$G$1,PDC!$F$1:$G$1,0))</f>
        <v>Production et distribution d'eau ; assainissement, gestion des déchets et dépollution</v>
      </c>
      <c r="C2807" t="s">
        <v>215</v>
      </c>
      <c r="D2807" t="s">
        <v>181</v>
      </c>
      <c r="E2807" t="s">
        <v>238</v>
      </c>
      <c r="F2807" s="58">
        <v>75.703247787141393</v>
      </c>
      <c r="G2807">
        <f t="shared" si="446"/>
        <v>75.703247787141393</v>
      </c>
      <c r="AC2807" t="str">
        <f t="shared" si="441"/>
        <v>8432_Professeurs, professions scientifiques_1+2</v>
      </c>
      <c r="AD2807" t="str">
        <f>INDEX(PDC!$I$1:$L$33,MATCH('RP2016'!AF2807,PDC!I:I,0),MATCH(PDC!$K$1,PDC!$I$1:$L$1,0))</f>
        <v>Professeurs, professions scientifiques</v>
      </c>
      <c r="AE2807" s="77" t="s">
        <v>238</v>
      </c>
      <c r="AF2807" t="s">
        <v>275</v>
      </c>
      <c r="AG2807" t="s">
        <v>187</v>
      </c>
      <c r="AH2807" s="58">
        <v>236.60745580300701</v>
      </c>
      <c r="AI2807">
        <f t="shared" si="442"/>
        <v>236.60745580300701</v>
      </c>
      <c r="BE2807" t="str">
        <f t="shared" si="443"/>
        <v>8423_MN_TP1_SEXE2</v>
      </c>
      <c r="BF2807">
        <v>2</v>
      </c>
      <c r="BG2807" t="s">
        <v>199</v>
      </c>
      <c r="BH2807" t="s">
        <v>320</v>
      </c>
      <c r="BI2807" t="s">
        <v>165</v>
      </c>
      <c r="BJ2807" s="61">
        <v>686.94388259625896</v>
      </c>
      <c r="BK2807" s="61">
        <f t="shared" si="444"/>
        <v>686.94388259625896</v>
      </c>
    </row>
    <row r="2808" spans="1:63" x14ac:dyDescent="0.35">
      <c r="A2808" t="str">
        <f t="shared" si="440"/>
        <v>0063_Construction _1+2</v>
      </c>
      <c r="B2808" t="str">
        <f>INDEX(PDC!$F$1:$G$40,MATCH('RP2016'!C2808,PDC!F:F,0),MATCH(PDC!$G$1,PDC!$F$1:$G$1,0))</f>
        <v xml:space="preserve">Construction </v>
      </c>
      <c r="C2808" t="s">
        <v>216</v>
      </c>
      <c r="D2808" t="s">
        <v>181</v>
      </c>
      <c r="E2808" t="s">
        <v>238</v>
      </c>
      <c r="F2808" s="58">
        <v>728.71779860140396</v>
      </c>
      <c r="G2808">
        <f t="shared" si="446"/>
        <v>728.71779860140396</v>
      </c>
      <c r="AC2808" t="str">
        <f t="shared" si="441"/>
        <v>8432_Professions de l'information, des arts et des spectacles_1+2</v>
      </c>
      <c r="AD2808" t="str">
        <f>INDEX(PDC!$I$1:$L$33,MATCH('RP2016'!AF2808,PDC!I:I,0),MATCH(PDC!$K$1,PDC!$I$1:$L$1,0))</f>
        <v>Professions de l'information, des arts et des spectacles</v>
      </c>
      <c r="AE2808" s="77" t="s">
        <v>238</v>
      </c>
      <c r="AF2808" t="s">
        <v>276</v>
      </c>
      <c r="AG2808" t="s">
        <v>187</v>
      </c>
      <c r="AH2808" s="58">
        <v>133.426192683903</v>
      </c>
      <c r="AI2808">
        <f t="shared" si="442"/>
        <v>133.426192683903</v>
      </c>
      <c r="BE2808" t="str">
        <f t="shared" si="443"/>
        <v>8423_MN_TP2_SEXE2</v>
      </c>
      <c r="BF2808">
        <v>2</v>
      </c>
      <c r="BG2808" t="s">
        <v>200</v>
      </c>
      <c r="BH2808" t="s">
        <v>320</v>
      </c>
      <c r="BI2808" t="s">
        <v>165</v>
      </c>
      <c r="BJ2808" s="61">
        <v>534.11987040084705</v>
      </c>
      <c r="BK2808" s="61">
        <f t="shared" si="444"/>
        <v>534.11987040084705</v>
      </c>
    </row>
    <row r="2809" spans="1:63" x14ac:dyDescent="0.35">
      <c r="A2809" t="str">
        <f t="shared" si="440"/>
        <v>0063_Commerce ; réparation d'automobiles et de motocycles_1+2</v>
      </c>
      <c r="B2809" t="str">
        <f>INDEX(PDC!$F$1:$G$40,MATCH('RP2016'!C2809,PDC!F:F,0),MATCH(PDC!$G$1,PDC!$F$1:$G$1,0))</f>
        <v>Commerce ; réparation d'automobiles et de motocycles</v>
      </c>
      <c r="C2809" t="s">
        <v>217</v>
      </c>
      <c r="D2809" t="s">
        <v>181</v>
      </c>
      <c r="E2809" t="s">
        <v>238</v>
      </c>
      <c r="F2809" s="58">
        <v>1027.9746181037001</v>
      </c>
      <c r="G2809">
        <f t="shared" si="446"/>
        <v>1027.9746181037001</v>
      </c>
      <c r="AC2809" t="str">
        <f t="shared" si="441"/>
        <v>8432_Cadres administratifs et commerciaux d'entreprise_1+2</v>
      </c>
      <c r="AD2809" t="str">
        <f>INDEX(PDC!$I$1:$L$33,MATCH('RP2016'!AF2809,PDC!I:I,0),MATCH(PDC!$K$1,PDC!$I$1:$L$1,0))</f>
        <v>Cadres administratifs et commerciaux d'entreprise</v>
      </c>
      <c r="AE2809" s="77" t="s">
        <v>238</v>
      </c>
      <c r="AF2809" t="s">
        <v>277</v>
      </c>
      <c r="AG2809" t="s">
        <v>187</v>
      </c>
      <c r="AH2809" s="58">
        <v>966.47528800185705</v>
      </c>
      <c r="AI2809">
        <f t="shared" si="442"/>
        <v>966.47528800185705</v>
      </c>
      <c r="BE2809" t="str">
        <f t="shared" si="443"/>
        <v>8423_OQ_TP1_SEXE2</v>
      </c>
      <c r="BF2809">
        <v>2</v>
      </c>
      <c r="BG2809" t="s">
        <v>199</v>
      </c>
      <c r="BH2809" t="s">
        <v>321</v>
      </c>
      <c r="BI2809" t="s">
        <v>165</v>
      </c>
      <c r="BJ2809" s="61">
        <v>3118.9246835242102</v>
      </c>
      <c r="BK2809" s="61">
        <f t="shared" si="444"/>
        <v>3118.9246835242102</v>
      </c>
    </row>
    <row r="2810" spans="1:63" x14ac:dyDescent="0.35">
      <c r="A2810" t="str">
        <f t="shared" si="440"/>
        <v>0063_Transports et entreposage _1+2</v>
      </c>
      <c r="B2810" t="str">
        <f>INDEX(PDC!$F$1:$G$40,MATCH('RP2016'!C2810,PDC!F:F,0),MATCH(PDC!$G$1,PDC!$F$1:$G$1,0))</f>
        <v xml:space="preserve">Transports et entreposage </v>
      </c>
      <c r="C2810" t="s">
        <v>218</v>
      </c>
      <c r="D2810" t="s">
        <v>181</v>
      </c>
      <c r="E2810" t="s">
        <v>238</v>
      </c>
      <c r="F2810" s="58">
        <v>328.56945763555802</v>
      </c>
      <c r="G2810">
        <f t="shared" si="446"/>
        <v>328.56945763555802</v>
      </c>
      <c r="AC2810" t="str">
        <f t="shared" si="441"/>
        <v>8432_Ingénieurs et cadres techniques d'entreprise_1+2</v>
      </c>
      <c r="AD2810" t="str">
        <f>INDEX(PDC!$I$1:$L$33,MATCH('RP2016'!AF2810,PDC!I:I,0),MATCH(PDC!$K$1,PDC!$I$1:$L$1,0))</f>
        <v>Ingénieurs et cadres techniques d'entreprise</v>
      </c>
      <c r="AE2810" s="77" t="s">
        <v>238</v>
      </c>
      <c r="AF2810" t="s">
        <v>101</v>
      </c>
      <c r="AG2810" t="s">
        <v>187</v>
      </c>
      <c r="AH2810" s="58">
        <v>986.73296856406398</v>
      </c>
      <c r="AI2810">
        <f t="shared" si="442"/>
        <v>986.73296856406398</v>
      </c>
      <c r="BE2810" t="str">
        <f t="shared" si="443"/>
        <v>8423_OQ_TP2_SEXE2</v>
      </c>
      <c r="BF2810">
        <v>2</v>
      </c>
      <c r="BG2810" t="s">
        <v>200</v>
      </c>
      <c r="BH2810" t="s">
        <v>321</v>
      </c>
      <c r="BI2810" t="s">
        <v>165</v>
      </c>
      <c r="BJ2810" s="61">
        <v>1944.96439626406</v>
      </c>
      <c r="BK2810" s="61">
        <f t="shared" si="444"/>
        <v>1944.96439626406</v>
      </c>
    </row>
    <row r="2811" spans="1:63" x14ac:dyDescent="0.35">
      <c r="A2811" t="str">
        <f t="shared" si="440"/>
        <v>0063_Hébergement et restauration_1+2</v>
      </c>
      <c r="B2811" t="str">
        <f>INDEX(PDC!$F$1:$G$40,MATCH('RP2016'!C2811,PDC!F:F,0),MATCH(PDC!$G$1,PDC!$F$1:$G$1,0))</f>
        <v>Hébergement et restauration</v>
      </c>
      <c r="C2811" t="s">
        <v>219</v>
      </c>
      <c r="D2811" t="s">
        <v>181</v>
      </c>
      <c r="E2811" t="s">
        <v>238</v>
      </c>
      <c r="F2811" s="58">
        <v>234.84924053134901</v>
      </c>
      <c r="G2811">
        <f t="shared" si="446"/>
        <v>234.84924053134901</v>
      </c>
      <c r="AC2811" t="str">
        <f t="shared" si="441"/>
        <v>8432_Professeurs des écoles, instituteurs et assimilés_1+2</v>
      </c>
      <c r="AD2811" t="str">
        <f>INDEX(PDC!$I$1:$L$33,MATCH('RP2016'!AF2811,PDC!I:I,0),MATCH(PDC!$K$1,PDC!$I$1:$L$1,0))</f>
        <v>Professeurs des écoles, instituteurs et assimilés</v>
      </c>
      <c r="AE2811" s="77" t="s">
        <v>238</v>
      </c>
      <c r="AF2811" t="s">
        <v>103</v>
      </c>
      <c r="AG2811" t="s">
        <v>187</v>
      </c>
      <c r="AH2811" s="58">
        <v>702.945825354357</v>
      </c>
      <c r="AI2811">
        <f t="shared" si="442"/>
        <v>702.945825354357</v>
      </c>
      <c r="BE2811" t="str">
        <f t="shared" si="443"/>
        <v>8423_RU_TP1_SEXE2</v>
      </c>
      <c r="BF2811">
        <v>2</v>
      </c>
      <c r="BG2811" t="s">
        <v>199</v>
      </c>
      <c r="BH2811" t="s">
        <v>322</v>
      </c>
      <c r="BI2811" t="s">
        <v>165</v>
      </c>
      <c r="BJ2811" s="61">
        <v>636.26303042915401</v>
      </c>
      <c r="BK2811" s="61">
        <f t="shared" si="444"/>
        <v>636.26303042915401</v>
      </c>
    </row>
    <row r="2812" spans="1:63" x14ac:dyDescent="0.35">
      <c r="A2812" t="str">
        <f t="shared" si="440"/>
        <v>0063_Edition, audiovisuel et diffusion_1+2</v>
      </c>
      <c r="B2812" t="str">
        <f>INDEX(PDC!$F$1:$G$40,MATCH('RP2016'!C2812,PDC!F:F,0),MATCH(PDC!$G$1,PDC!$F$1:$G$1,0))</f>
        <v>Edition, audiovisuel et diffusion</v>
      </c>
      <c r="C2812" t="s">
        <v>220</v>
      </c>
      <c r="D2812" t="s">
        <v>181</v>
      </c>
      <c r="E2812" t="s">
        <v>238</v>
      </c>
      <c r="F2812" s="58">
        <v>34.894365624987003</v>
      </c>
      <c r="G2812">
        <f t="shared" si="446"/>
        <v>34.894365624987003</v>
      </c>
      <c r="AC2812" t="str">
        <f t="shared" si="441"/>
        <v>8432_Professions intermédiaires de la santé et du travail social_1+2</v>
      </c>
      <c r="AD2812" t="str">
        <f>INDEX(PDC!$I$1:$L$33,MATCH('RP2016'!AF2812,PDC!I:I,0),MATCH(PDC!$K$1,PDC!$I$1:$L$1,0))</f>
        <v>Professions intermédiaires de la santé et du travail social</v>
      </c>
      <c r="AE2812" s="77" t="s">
        <v>238</v>
      </c>
      <c r="AF2812" t="s">
        <v>105</v>
      </c>
      <c r="AG2812" t="s">
        <v>187</v>
      </c>
      <c r="AH2812" s="58">
        <v>1253.77515665546</v>
      </c>
      <c r="AI2812">
        <f t="shared" si="442"/>
        <v>1253.77515665546</v>
      </c>
      <c r="BE2812" t="str">
        <f t="shared" si="443"/>
        <v>8423_RU_TP2_SEXE2</v>
      </c>
      <c r="BF2812">
        <v>2</v>
      </c>
      <c r="BG2812" t="s">
        <v>200</v>
      </c>
      <c r="BH2812" t="s">
        <v>322</v>
      </c>
      <c r="BI2812" t="s">
        <v>165</v>
      </c>
      <c r="BJ2812" s="61">
        <v>512.65747738414802</v>
      </c>
      <c r="BK2812" s="61">
        <f t="shared" si="444"/>
        <v>512.65747738414802</v>
      </c>
    </row>
    <row r="2813" spans="1:63" x14ac:dyDescent="0.35">
      <c r="A2813" t="str">
        <f t="shared" si="440"/>
        <v>0063_Activités informatiques et services d'information_1+2</v>
      </c>
      <c r="B2813" t="str">
        <f>INDEX(PDC!$F$1:$G$40,MATCH('RP2016'!C2813,PDC!F:F,0),MATCH(PDC!$G$1,PDC!$F$1:$G$1,0))</f>
        <v>Activités informatiques et services d'information</v>
      </c>
      <c r="C2813" t="s">
        <v>222</v>
      </c>
      <c r="D2813" t="s">
        <v>181</v>
      </c>
      <c r="E2813" t="s">
        <v>238</v>
      </c>
      <c r="F2813" s="58">
        <v>18.7500258118041</v>
      </c>
      <c r="G2813">
        <f t="shared" si="446"/>
        <v>18.7500258118041</v>
      </c>
      <c r="AC2813" t="str">
        <f t="shared" si="441"/>
        <v>8432_Clergé, religieux_1+2</v>
      </c>
      <c r="AD2813" t="str">
        <f>INDEX(PDC!$I$1:$L$33,MATCH('RP2016'!AF2813,PDC!I:I,0),MATCH(PDC!$K$1,PDC!$I$1:$L$1,0))</f>
        <v>Clergé, religieux</v>
      </c>
      <c r="AE2813" s="77" t="s">
        <v>238</v>
      </c>
      <c r="AF2813" t="s">
        <v>292</v>
      </c>
      <c r="AG2813" t="s">
        <v>187</v>
      </c>
      <c r="AH2813" s="58">
        <v>42.109641964846901</v>
      </c>
      <c r="AI2813">
        <f t="shared" si="442"/>
        <v>42.109641964846901</v>
      </c>
      <c r="BE2813" t="str">
        <f t="shared" si="443"/>
        <v>8424_AZ_TP1_SEXE2</v>
      </c>
      <c r="BF2813">
        <v>2</v>
      </c>
      <c r="BG2813" t="s">
        <v>199</v>
      </c>
      <c r="BH2813" t="s">
        <v>198</v>
      </c>
      <c r="BI2813" t="s">
        <v>167</v>
      </c>
      <c r="BJ2813" s="61">
        <v>91.124031330033702</v>
      </c>
      <c r="BK2813" s="61">
        <f t="shared" si="444"/>
        <v>91.124031330033702</v>
      </c>
    </row>
    <row r="2814" spans="1:63" x14ac:dyDescent="0.35">
      <c r="A2814" t="str">
        <f t="shared" si="440"/>
        <v>0063_Activités financières et d'assurance_1+2</v>
      </c>
      <c r="B2814" t="str">
        <f>INDEX(PDC!$F$1:$G$40,MATCH('RP2016'!C2814,PDC!F:F,0),MATCH(PDC!$G$1,PDC!$F$1:$G$1,0))</f>
        <v>Activités financières et d'assurance</v>
      </c>
      <c r="C2814" t="s">
        <v>223</v>
      </c>
      <c r="D2814" t="s">
        <v>181</v>
      </c>
      <c r="E2814" t="s">
        <v>238</v>
      </c>
      <c r="F2814" s="58">
        <v>122.176957141112</v>
      </c>
      <c r="G2814">
        <f t="shared" si="446"/>
        <v>122.176957141112</v>
      </c>
      <c r="AC2814" t="str">
        <f t="shared" si="441"/>
        <v>8432_Professions intermédiaires administratives de la Fonction Publique_1+2</v>
      </c>
      <c r="AD2814" t="str">
        <f>INDEX(PDC!$I$1:$L$33,MATCH('RP2016'!AF2814,PDC!I:I,0),MATCH(PDC!$K$1,PDC!$I$1:$L$1,0))</f>
        <v>Professions intermédiaires administratives de la Fonction Publique</v>
      </c>
      <c r="AE2814" s="77" t="s">
        <v>238</v>
      </c>
      <c r="AF2814" t="s">
        <v>278</v>
      </c>
      <c r="AG2814" t="s">
        <v>187</v>
      </c>
      <c r="AH2814" s="58">
        <v>96.790215465790197</v>
      </c>
      <c r="AI2814">
        <f t="shared" si="442"/>
        <v>96.790215465790197</v>
      </c>
      <c r="BE2814" t="str">
        <f t="shared" si="443"/>
        <v>8424_AZ_TP2_SEXE2</v>
      </c>
      <c r="BF2814">
        <v>2</v>
      </c>
      <c r="BG2814" t="s">
        <v>200</v>
      </c>
      <c r="BH2814" t="s">
        <v>198</v>
      </c>
      <c r="BI2814" t="s">
        <v>167</v>
      </c>
      <c r="BJ2814" s="61">
        <v>77.994216540328694</v>
      </c>
      <c r="BK2814" s="61">
        <f t="shared" si="444"/>
        <v>77.994216540328694</v>
      </c>
    </row>
    <row r="2815" spans="1:63" x14ac:dyDescent="0.35">
      <c r="A2815" t="str">
        <f t="shared" si="440"/>
        <v>0063_Activités immobilières_1+2</v>
      </c>
      <c r="B2815" t="str">
        <f>INDEX(PDC!$F$1:$G$40,MATCH('RP2016'!C2815,PDC!F:F,0),MATCH(PDC!$G$1,PDC!$F$1:$G$1,0))</f>
        <v>Activités immobilières</v>
      </c>
      <c r="C2815" t="s">
        <v>224</v>
      </c>
      <c r="D2815" t="s">
        <v>181</v>
      </c>
      <c r="E2815" t="s">
        <v>238</v>
      </c>
      <c r="F2815" s="58">
        <v>17.6926987687165</v>
      </c>
      <c r="G2815">
        <f t="shared" si="446"/>
        <v>17.6926987687165</v>
      </c>
      <c r="AC2815" t="str">
        <f t="shared" si="441"/>
        <v>8432_Professions intermédiaires administratives et commerciales des entreprises_1+2</v>
      </c>
      <c r="AD2815" t="str">
        <f>INDEX(PDC!$I$1:$L$33,MATCH('RP2016'!AF2815,PDC!I:I,0),MATCH(PDC!$K$1,PDC!$I$1:$L$1,0))</f>
        <v>Professions intermédiaires administratives et commerciales des entreprises</v>
      </c>
      <c r="AE2815" s="77" t="s">
        <v>238</v>
      </c>
      <c r="AF2815" t="s">
        <v>279</v>
      </c>
      <c r="AG2815" t="s">
        <v>187</v>
      </c>
      <c r="AH2815" s="58">
        <v>2896.5202572384801</v>
      </c>
      <c r="AI2815">
        <f t="shared" si="442"/>
        <v>2896.5202572384801</v>
      </c>
      <c r="BE2815" t="str">
        <f t="shared" si="443"/>
        <v>8424_C1_TP1_SEXE2</v>
      </c>
      <c r="BF2815">
        <v>2</v>
      </c>
      <c r="BG2815" t="s">
        <v>199</v>
      </c>
      <c r="BH2815" t="s">
        <v>314</v>
      </c>
      <c r="BI2815" t="s">
        <v>167</v>
      </c>
      <c r="BJ2815" s="61">
        <v>250.60150826876301</v>
      </c>
      <c r="BK2815" s="61">
        <f t="shared" si="444"/>
        <v>250.60150826876301</v>
      </c>
    </row>
    <row r="2816" spans="1:63" x14ac:dyDescent="0.35">
      <c r="A2816" t="str">
        <f t="shared" si="440"/>
        <v>0063_Activités juridiques, comptables, de gestion, d'architecture, d'ingénierie, de contrôle et d'analyses techniques_1+2</v>
      </c>
      <c r="B2816" t="str">
        <f>INDEX(PDC!$F$1:$G$40,MATCH('RP2016'!C2816,PDC!F:F,0),MATCH(PDC!$G$1,PDC!$F$1:$G$1,0))</f>
        <v>Activités juridiques, comptables, de gestion, d'architecture, d'ingénierie, de contrôle et d'analyses techniques</v>
      </c>
      <c r="C2816" t="s">
        <v>225</v>
      </c>
      <c r="D2816" t="s">
        <v>181</v>
      </c>
      <c r="E2816" t="s">
        <v>238</v>
      </c>
      <c r="F2816" s="58">
        <v>133.447919537941</v>
      </c>
      <c r="G2816">
        <f t="shared" si="446"/>
        <v>133.447919537941</v>
      </c>
      <c r="AC2816" t="str">
        <f t="shared" si="441"/>
        <v>8432_Techniciens_1+2</v>
      </c>
      <c r="AD2816" t="str">
        <f>INDEX(PDC!$I$1:$L$33,MATCH('RP2016'!AF2816,PDC!I:I,0),MATCH(PDC!$K$1,PDC!$I$1:$L$1,0))</f>
        <v>Techniciens</v>
      </c>
      <c r="AE2816" s="77" t="s">
        <v>238</v>
      </c>
      <c r="AF2816" t="s">
        <v>280</v>
      </c>
      <c r="AG2816" t="s">
        <v>187</v>
      </c>
      <c r="AH2816" s="58">
        <v>1455.1747867007</v>
      </c>
      <c r="AI2816">
        <f t="shared" si="442"/>
        <v>1455.1747867007</v>
      </c>
      <c r="BE2816" t="str">
        <f t="shared" si="443"/>
        <v>8424_C1_TP2_SEXE2</v>
      </c>
      <c r="BF2816">
        <v>2</v>
      </c>
      <c r="BG2816" t="s">
        <v>200</v>
      </c>
      <c r="BH2816" t="s">
        <v>314</v>
      </c>
      <c r="BI2816" t="s">
        <v>167</v>
      </c>
      <c r="BJ2816" s="61">
        <v>62.091024380815597</v>
      </c>
      <c r="BK2816" s="61">
        <f t="shared" si="444"/>
        <v>62.091024380815597</v>
      </c>
    </row>
    <row r="2817" spans="1:63" x14ac:dyDescent="0.35">
      <c r="A2817" t="str">
        <f t="shared" si="440"/>
        <v>0063_Recherche-développement scientifique_1+2</v>
      </c>
      <c r="B2817" t="str">
        <f>INDEX(PDC!$F$1:$G$40,MATCH('RP2016'!C2817,PDC!F:F,0),MATCH(PDC!$G$1,PDC!$F$1:$G$1,0))</f>
        <v>Recherche-développement scientifique</v>
      </c>
      <c r="C2817" t="s">
        <v>226</v>
      </c>
      <c r="D2817" t="s">
        <v>181</v>
      </c>
      <c r="E2817" t="s">
        <v>238</v>
      </c>
      <c r="F2817" s="58">
        <v>5.0828392163105303</v>
      </c>
      <c r="G2817">
        <f t="shared" si="446"/>
        <v>5.0828392163105303</v>
      </c>
      <c r="AC2817" t="str">
        <f t="shared" si="441"/>
        <v>8432_Contremaîtres, agents de maîtrise_1+2</v>
      </c>
      <c r="AD2817" t="str">
        <f>INDEX(PDC!$I$1:$L$33,MATCH('RP2016'!AF2817,PDC!I:I,0),MATCH(PDC!$K$1,PDC!$I$1:$L$1,0))</f>
        <v>Contremaîtres, agents de maîtrise</v>
      </c>
      <c r="AE2817" s="77" t="s">
        <v>238</v>
      </c>
      <c r="AF2817" t="s">
        <v>281</v>
      </c>
      <c r="AG2817" t="s">
        <v>187</v>
      </c>
      <c r="AH2817" s="58">
        <v>819.59218928074802</v>
      </c>
      <c r="AI2817">
        <f t="shared" si="442"/>
        <v>819.59218928074802</v>
      </c>
      <c r="BE2817" t="str">
        <f t="shared" si="443"/>
        <v>8424_C3_TP1_SEXE2</v>
      </c>
      <c r="BF2817">
        <v>2</v>
      </c>
      <c r="BG2817" t="s">
        <v>199</v>
      </c>
      <c r="BH2817" t="s">
        <v>315</v>
      </c>
      <c r="BI2817" t="s">
        <v>167</v>
      </c>
      <c r="BJ2817" s="61">
        <v>12.969266667207499</v>
      </c>
      <c r="BK2817" s="61">
        <f t="shared" si="444"/>
        <v>12.969266667207499</v>
      </c>
    </row>
    <row r="2818" spans="1:63" x14ac:dyDescent="0.35">
      <c r="A2818" t="str">
        <f t="shared" si="440"/>
        <v>0063_Autres activités spécialisées, scientifiques et techniques_1+2</v>
      </c>
      <c r="B2818" t="str">
        <f>INDEX(PDC!$F$1:$G$40,MATCH('RP2016'!C2818,PDC!F:F,0),MATCH(PDC!$G$1,PDC!$F$1:$G$1,0))</f>
        <v>Autres activités spécialisées, scientifiques et techniques</v>
      </c>
      <c r="C2818" t="s">
        <v>227</v>
      </c>
      <c r="D2818" t="s">
        <v>181</v>
      </c>
      <c r="E2818" t="s">
        <v>238</v>
      </c>
      <c r="F2818" s="58">
        <v>55.455379107888</v>
      </c>
      <c r="G2818">
        <f t="shared" si="446"/>
        <v>55.455379107888</v>
      </c>
      <c r="AC2818" t="str">
        <f t="shared" si="441"/>
        <v>8432_Employés civils et agents de service de la Fonction Publique_1+2</v>
      </c>
      <c r="AD2818" t="str">
        <f>INDEX(PDC!$I$1:$L$33,MATCH('RP2016'!AF2818,PDC!I:I,0),MATCH(PDC!$K$1,PDC!$I$1:$L$1,0))</f>
        <v>Employés civils et agents de service de la Fonction Publique</v>
      </c>
      <c r="AE2818" s="77" t="s">
        <v>238</v>
      </c>
      <c r="AF2818" t="s">
        <v>282</v>
      </c>
      <c r="AG2818" t="s">
        <v>187</v>
      </c>
      <c r="AH2818" s="58">
        <v>2738.2970114889899</v>
      </c>
      <c r="AI2818">
        <f t="shared" si="442"/>
        <v>2738.2970114889899</v>
      </c>
      <c r="BE2818" t="str">
        <f t="shared" si="443"/>
        <v>8424_C3_TP2_SEXE2</v>
      </c>
      <c r="BF2818">
        <v>2</v>
      </c>
      <c r="BG2818" t="s">
        <v>200</v>
      </c>
      <c r="BH2818" t="s">
        <v>315</v>
      </c>
      <c r="BI2818" t="s">
        <v>167</v>
      </c>
      <c r="BJ2818" s="61">
        <v>5.0683890577507604</v>
      </c>
      <c r="BK2818" s="61">
        <f t="shared" si="444"/>
        <v>5.0683890577507604</v>
      </c>
    </row>
    <row r="2819" spans="1:63" x14ac:dyDescent="0.35">
      <c r="A2819" t="str">
        <f t="shared" si="440"/>
        <v>0063_Activités de services administratifs et de soutien_1+2</v>
      </c>
      <c r="B2819" t="str">
        <f>INDEX(PDC!$F$1:$G$40,MATCH('RP2016'!C2819,PDC!F:F,0),MATCH(PDC!$G$1,PDC!$F$1:$G$1,0))</f>
        <v>Activités de services administratifs et de soutien</v>
      </c>
      <c r="C2819" t="s">
        <v>228</v>
      </c>
      <c r="D2819" t="s">
        <v>181</v>
      </c>
      <c r="E2819" t="s">
        <v>238</v>
      </c>
      <c r="F2819" s="58">
        <v>281.99797825521603</v>
      </c>
      <c r="G2819">
        <f t="shared" si="446"/>
        <v>281.99797825521603</v>
      </c>
      <c r="AC2819" t="str">
        <f t="shared" si="441"/>
        <v>8432_Policiers et militaires_1+2</v>
      </c>
      <c r="AD2819" t="str">
        <f>INDEX(PDC!$I$1:$L$33,MATCH('RP2016'!AF2819,PDC!I:I,0),MATCH(PDC!$K$1,PDC!$I$1:$L$1,0))</f>
        <v>Policiers et militaires</v>
      </c>
      <c r="AE2819" s="77" t="s">
        <v>238</v>
      </c>
      <c r="AF2819" t="s">
        <v>283</v>
      </c>
      <c r="AG2819" t="s">
        <v>187</v>
      </c>
      <c r="AH2819" s="58">
        <v>189.16322979366001</v>
      </c>
      <c r="AI2819">
        <f t="shared" si="442"/>
        <v>189.16322979366001</v>
      </c>
      <c r="BE2819" t="str">
        <f t="shared" si="443"/>
        <v>8424_C4_TP1_SEXE2</v>
      </c>
      <c r="BF2819">
        <v>2</v>
      </c>
      <c r="BG2819" t="s">
        <v>199</v>
      </c>
      <c r="BH2819" t="s">
        <v>316</v>
      </c>
      <c r="BI2819" t="s">
        <v>167</v>
      </c>
      <c r="BJ2819" s="61">
        <v>42.818585277711001</v>
      </c>
      <c r="BK2819" s="61">
        <f t="shared" si="444"/>
        <v>42.818585277711001</v>
      </c>
    </row>
    <row r="2820" spans="1:63" x14ac:dyDescent="0.35">
      <c r="A2820" t="str">
        <f t="shared" ref="A2820:A2883" si="447">D2820&amp;"_"&amp;B2820&amp;"_"&amp;E2820</f>
        <v>0063_Administration publique_1+2</v>
      </c>
      <c r="B2820" t="str">
        <f>INDEX(PDC!$F$1:$G$40,MATCH('RP2016'!C2820,PDC!F:F,0),MATCH(PDC!$G$1,PDC!$F$1:$G$1,0))</f>
        <v>Administration publique</v>
      </c>
      <c r="C2820" t="s">
        <v>229</v>
      </c>
      <c r="D2820" t="s">
        <v>181</v>
      </c>
      <c r="E2820" t="s">
        <v>238</v>
      </c>
      <c r="F2820" s="58">
        <v>390.599055734785</v>
      </c>
      <c r="G2820">
        <f t="shared" si="446"/>
        <v>390.599055734785</v>
      </c>
      <c r="AC2820" t="str">
        <f t="shared" si="441"/>
        <v>8432_Employés administratifs d'entreprise_1+2</v>
      </c>
      <c r="AD2820" t="str">
        <f>INDEX(PDC!$I$1:$L$33,MATCH('RP2016'!AF2820,PDC!I:I,0),MATCH(PDC!$K$1,PDC!$I$1:$L$1,0))</f>
        <v>Employés administratifs d'entreprise</v>
      </c>
      <c r="AE2820" s="77" t="s">
        <v>238</v>
      </c>
      <c r="AF2820" t="s">
        <v>284</v>
      </c>
      <c r="AG2820" t="s">
        <v>187</v>
      </c>
      <c r="AH2820" s="58">
        <v>2197.9666766209898</v>
      </c>
      <c r="AI2820">
        <f t="shared" si="442"/>
        <v>2197.9666766209898</v>
      </c>
      <c r="BE2820" t="str">
        <f t="shared" si="443"/>
        <v>8424_C4_TP2_SEXE2</v>
      </c>
      <c r="BF2820">
        <v>2</v>
      </c>
      <c r="BG2820" t="s">
        <v>200</v>
      </c>
      <c r="BH2820" t="s">
        <v>316</v>
      </c>
      <c r="BI2820" t="s">
        <v>167</v>
      </c>
      <c r="BJ2820" s="61">
        <v>5</v>
      </c>
      <c r="BK2820" s="61">
        <f t="shared" si="444"/>
        <v>5</v>
      </c>
    </row>
    <row r="2821" spans="1:63" x14ac:dyDescent="0.35">
      <c r="A2821" t="str">
        <f t="shared" si="447"/>
        <v>0063_Enseignement_1+2</v>
      </c>
      <c r="B2821" t="str">
        <f>INDEX(PDC!$F$1:$G$40,MATCH('RP2016'!C2821,PDC!F:F,0),MATCH(PDC!$G$1,PDC!$F$1:$G$1,0))</f>
        <v>Enseignement</v>
      </c>
      <c r="C2821" t="s">
        <v>230</v>
      </c>
      <c r="D2821" t="s">
        <v>181</v>
      </c>
      <c r="E2821" t="s">
        <v>238</v>
      </c>
      <c r="F2821" s="58">
        <v>242.72858585313699</v>
      </c>
      <c r="G2821">
        <f t="shared" si="446"/>
        <v>242.72858585313699</v>
      </c>
      <c r="AC2821" t="str">
        <f t="shared" ref="AC2821:AC2884" si="448">AG2821&amp;"_"&amp;AD2821&amp;"_"&amp;AE2821</f>
        <v>8432_Employés de commerce_1+2</v>
      </c>
      <c r="AD2821" t="str">
        <f>INDEX(PDC!$I$1:$L$33,MATCH('RP2016'!AF2821,PDC!I:I,0),MATCH(PDC!$K$1,PDC!$I$1:$L$1,0))</f>
        <v>Employés de commerce</v>
      </c>
      <c r="AE2821" s="77" t="s">
        <v>238</v>
      </c>
      <c r="AF2821" t="s">
        <v>285</v>
      </c>
      <c r="AG2821" t="s">
        <v>187</v>
      </c>
      <c r="AH2821" s="58">
        <v>2504.2764563440301</v>
      </c>
      <c r="AI2821">
        <f t="shared" ref="AI2821:AI2884" si="449">IF(AH2821&lt;5,"(s)",AH2821)</f>
        <v>2504.2764563440301</v>
      </c>
      <c r="BE2821" t="str">
        <f t="shared" ref="BE2821:BE2884" si="450">BI2821&amp;"_"&amp;BH2821&amp;"_TP"&amp;BG2821&amp;"_SEXE"&amp;BF2821</f>
        <v>8424_C5_TP1_SEXE2</v>
      </c>
      <c r="BF2821">
        <v>2</v>
      </c>
      <c r="BG2821" t="s">
        <v>199</v>
      </c>
      <c r="BH2821" t="s">
        <v>317</v>
      </c>
      <c r="BI2821" t="s">
        <v>167</v>
      </c>
      <c r="BJ2821" s="61">
        <v>272.26187017729001</v>
      </c>
      <c r="BK2821" s="61">
        <f t="shared" ref="BK2821:BK2884" si="451">IF(BJ2821&lt;5,"(s)",BJ2821)</f>
        <v>272.26187017729001</v>
      </c>
    </row>
    <row r="2822" spans="1:63" x14ac:dyDescent="0.35">
      <c r="A2822" t="str">
        <f t="shared" si="447"/>
        <v>0063_Activités pour la santé humaine_1+2</v>
      </c>
      <c r="B2822" t="str">
        <f>INDEX(PDC!$F$1:$G$40,MATCH('RP2016'!C2822,PDC!F:F,0),MATCH(PDC!$G$1,PDC!$F$1:$G$1,0))</f>
        <v>Activités pour la santé humaine</v>
      </c>
      <c r="C2822" t="s">
        <v>231</v>
      </c>
      <c r="D2822" t="s">
        <v>181</v>
      </c>
      <c r="E2822" t="s">
        <v>238</v>
      </c>
      <c r="F2822" s="58">
        <v>320.81463447471998</v>
      </c>
      <c r="G2822">
        <f t="shared" si="446"/>
        <v>320.81463447471998</v>
      </c>
      <c r="AC2822" t="str">
        <f t="shared" si="448"/>
        <v>8432_Personnels des services directs aux particuliers_1+2</v>
      </c>
      <c r="AD2822" t="str">
        <f>INDEX(PDC!$I$1:$L$33,MATCH('RP2016'!AF2822,PDC!I:I,0),MATCH(PDC!$K$1,PDC!$I$1:$L$1,0))</f>
        <v>Personnels des services directs aux particuliers</v>
      </c>
      <c r="AE2822" s="77" t="s">
        <v>238</v>
      </c>
      <c r="AF2822" t="s">
        <v>286</v>
      </c>
      <c r="AG2822" t="s">
        <v>187</v>
      </c>
      <c r="AH2822" s="58">
        <v>3557.8704200853999</v>
      </c>
      <c r="AI2822">
        <f t="shared" si="449"/>
        <v>3557.8704200853999</v>
      </c>
      <c r="BE2822" t="str">
        <f t="shared" si="450"/>
        <v>8424_C5_TP2_SEXE2</v>
      </c>
      <c r="BF2822">
        <v>2</v>
      </c>
      <c r="BG2822" t="s">
        <v>200</v>
      </c>
      <c r="BH2822" t="s">
        <v>317</v>
      </c>
      <c r="BI2822" t="s">
        <v>167</v>
      </c>
      <c r="BJ2822" s="61">
        <v>74.847683565992</v>
      </c>
      <c r="BK2822" s="61">
        <f t="shared" si="451"/>
        <v>74.847683565992</v>
      </c>
    </row>
    <row r="2823" spans="1:63" x14ac:dyDescent="0.35">
      <c r="A2823" t="str">
        <f t="shared" si="447"/>
        <v>0063_Hébergement médico-social et social et action sociale sans hébergement_1+2</v>
      </c>
      <c r="B2823" t="str">
        <f>INDEX(PDC!$F$1:$G$40,MATCH('RP2016'!C2823,PDC!F:F,0),MATCH(PDC!$G$1,PDC!$F$1:$G$1,0))</f>
        <v>Hébergement médico-social et social et action sociale sans hébergement</v>
      </c>
      <c r="C2823" t="s">
        <v>232</v>
      </c>
      <c r="D2823" t="s">
        <v>181</v>
      </c>
      <c r="E2823" t="s">
        <v>238</v>
      </c>
      <c r="F2823" s="58">
        <v>1025.55704285047</v>
      </c>
      <c r="G2823">
        <f t="shared" si="446"/>
        <v>1025.55704285047</v>
      </c>
      <c r="AC2823" t="str">
        <f t="shared" si="448"/>
        <v>8432_Ouvriers qualifiés de type industriel_1+2</v>
      </c>
      <c r="AD2823" t="str">
        <f>INDEX(PDC!$I$1:$L$33,MATCH('RP2016'!AF2823,PDC!I:I,0),MATCH(PDC!$K$1,PDC!$I$1:$L$1,0))</f>
        <v>Ouvriers qualifiés de type industriel</v>
      </c>
      <c r="AE2823" s="77" t="s">
        <v>238</v>
      </c>
      <c r="AF2823" t="s">
        <v>287</v>
      </c>
      <c r="AG2823" t="s">
        <v>187</v>
      </c>
      <c r="AH2823" s="58">
        <v>1996.59508356786</v>
      </c>
      <c r="AI2823">
        <f t="shared" si="449"/>
        <v>1996.59508356786</v>
      </c>
      <c r="BE2823" t="str">
        <f t="shared" si="450"/>
        <v>8424_DE_TP1_SEXE2</v>
      </c>
      <c r="BF2823">
        <v>2</v>
      </c>
      <c r="BG2823" t="s">
        <v>199</v>
      </c>
      <c r="BH2823" t="s">
        <v>318</v>
      </c>
      <c r="BI2823" t="s">
        <v>167</v>
      </c>
      <c r="BJ2823" s="61">
        <v>28.932215458061599</v>
      </c>
      <c r="BK2823" s="61">
        <f t="shared" si="451"/>
        <v>28.932215458061599</v>
      </c>
    </row>
    <row r="2824" spans="1:63" x14ac:dyDescent="0.35">
      <c r="A2824" t="str">
        <f t="shared" si="447"/>
        <v>0063_Arts, spectacles et activités récréatives_1+2</v>
      </c>
      <c r="B2824" t="str">
        <f>INDEX(PDC!$F$1:$G$40,MATCH('RP2016'!C2824,PDC!F:F,0),MATCH(PDC!$G$1,PDC!$F$1:$G$1,0))</f>
        <v>Arts, spectacles et activités récréatives</v>
      </c>
      <c r="C2824" t="s">
        <v>233</v>
      </c>
      <c r="D2824" t="s">
        <v>181</v>
      </c>
      <c r="E2824" t="s">
        <v>238</v>
      </c>
      <c r="F2824" s="58">
        <v>37.767491456121498</v>
      </c>
      <c r="G2824">
        <f t="shared" si="446"/>
        <v>37.767491456121498</v>
      </c>
      <c r="AC2824" t="str">
        <f t="shared" si="448"/>
        <v>8432_Ouvriers qualifiés de type artisanal_1+2</v>
      </c>
      <c r="AD2824" t="str">
        <f>INDEX(PDC!$I$1:$L$33,MATCH('RP2016'!AF2824,PDC!I:I,0),MATCH(PDC!$K$1,PDC!$I$1:$L$1,0))</f>
        <v>Ouvriers qualifiés de type artisanal</v>
      </c>
      <c r="AE2824" s="77" t="s">
        <v>238</v>
      </c>
      <c r="AF2824" t="s">
        <v>107</v>
      </c>
      <c r="AG2824" t="s">
        <v>187</v>
      </c>
      <c r="AH2824" s="58">
        <v>2450.8554986402601</v>
      </c>
      <c r="AI2824">
        <f t="shared" si="449"/>
        <v>2450.8554986402601</v>
      </c>
      <c r="BE2824" t="str">
        <f t="shared" si="450"/>
        <v>8424_DE_TP2_SEXE2</v>
      </c>
      <c r="BF2824">
        <v>2</v>
      </c>
      <c r="BG2824" t="s">
        <v>200</v>
      </c>
      <c r="BH2824" t="s">
        <v>318</v>
      </c>
      <c r="BI2824" t="s">
        <v>167</v>
      </c>
      <c r="BJ2824" s="61">
        <v>19.031785691304002</v>
      </c>
      <c r="BK2824" s="61">
        <f t="shared" si="451"/>
        <v>19.031785691304002</v>
      </c>
    </row>
    <row r="2825" spans="1:63" x14ac:dyDescent="0.35">
      <c r="A2825" t="str">
        <f t="shared" si="447"/>
        <v>0063_Autres activités de services _1+2</v>
      </c>
      <c r="B2825" t="str">
        <f>INDEX(PDC!$F$1:$G$40,MATCH('RP2016'!C2825,PDC!F:F,0),MATCH(PDC!$G$1,PDC!$F$1:$G$1,0))</f>
        <v xml:space="preserve">Autres activités de services </v>
      </c>
      <c r="C2825" t="s">
        <v>234</v>
      </c>
      <c r="D2825" t="s">
        <v>181</v>
      </c>
      <c r="E2825" t="s">
        <v>238</v>
      </c>
      <c r="F2825" s="58">
        <v>90.216895693972702</v>
      </c>
      <c r="G2825">
        <f t="shared" si="446"/>
        <v>90.216895693972702</v>
      </c>
      <c r="AC2825" t="str">
        <f t="shared" si="448"/>
        <v>8432_Chauffeurs_1+2</v>
      </c>
      <c r="AD2825" t="str">
        <f>INDEX(PDC!$I$1:$L$33,MATCH('RP2016'!AF2825,PDC!I:I,0),MATCH(PDC!$K$1,PDC!$I$1:$L$1,0))</f>
        <v>Chauffeurs</v>
      </c>
      <c r="AE2825" s="77" t="s">
        <v>238</v>
      </c>
      <c r="AF2825" t="s">
        <v>288</v>
      </c>
      <c r="AG2825" t="s">
        <v>187</v>
      </c>
      <c r="AH2825" s="58">
        <v>1544.20813098854</v>
      </c>
      <c r="AI2825">
        <f t="shared" si="449"/>
        <v>1544.20813098854</v>
      </c>
      <c r="BE2825" t="str">
        <f t="shared" si="450"/>
        <v>8424_FZ_TP1_SEXE2</v>
      </c>
      <c r="BF2825">
        <v>2</v>
      </c>
      <c r="BG2825" t="s">
        <v>199</v>
      </c>
      <c r="BH2825" t="s">
        <v>216</v>
      </c>
      <c r="BI2825" t="s">
        <v>167</v>
      </c>
      <c r="BJ2825" s="61">
        <v>139.54641356587501</v>
      </c>
      <c r="BK2825" s="61">
        <f t="shared" si="451"/>
        <v>139.54641356587501</v>
      </c>
    </row>
    <row r="2826" spans="1:63" x14ac:dyDescent="0.35">
      <c r="A2826" t="str">
        <f t="shared" si="447"/>
        <v>0063_Activités des ménages en tant qu'employeurs ; activités indifférenciées des ménages en tant que producteurs de biens et services pour usage propre_1+2</v>
      </c>
      <c r="B2826" t="str">
        <f>INDEX(PDC!$F$1:$G$40,MATCH('RP2016'!C2826,PDC!F:F,0),MATCH(PDC!$G$1,PDC!$F$1:$G$1,0))</f>
        <v>Activités des ménages en tant qu'employeurs ; activités indifférenciées des ménages en tant que producteurs de biens et services pour usage propre</v>
      </c>
      <c r="C2826" t="s">
        <v>235</v>
      </c>
      <c r="D2826" t="s">
        <v>181</v>
      </c>
      <c r="E2826" t="s">
        <v>238</v>
      </c>
      <c r="F2826" s="58">
        <v>54.7491317888217</v>
      </c>
      <c r="G2826">
        <f t="shared" si="446"/>
        <v>54.7491317888217</v>
      </c>
      <c r="AC2826" t="str">
        <f t="shared" si="448"/>
        <v>8432_Ouvriers qualifiés de la manutention, du magasinage et du transport_1+2</v>
      </c>
      <c r="AD2826" t="str">
        <f>INDEX(PDC!$I$1:$L$33,MATCH('RP2016'!AF2826,PDC!I:I,0),MATCH(PDC!$K$1,PDC!$I$1:$L$1,0))</f>
        <v>Ouvriers qualifiés de la manutention, du magasinage et du transport</v>
      </c>
      <c r="AE2826" s="77" t="s">
        <v>238</v>
      </c>
      <c r="AF2826" t="s">
        <v>289</v>
      </c>
      <c r="AG2826" t="s">
        <v>187</v>
      </c>
      <c r="AH2826" s="58">
        <v>699.97813849709598</v>
      </c>
      <c r="AI2826">
        <f t="shared" si="449"/>
        <v>699.97813849709598</v>
      </c>
      <c r="BE2826" t="str">
        <f t="shared" si="450"/>
        <v>8424_FZ_TP2_SEXE2</v>
      </c>
      <c r="BF2826">
        <v>2</v>
      </c>
      <c r="BG2826" t="s">
        <v>200</v>
      </c>
      <c r="BH2826" t="s">
        <v>216</v>
      </c>
      <c r="BI2826" t="s">
        <v>167</v>
      </c>
      <c r="BJ2826" s="61">
        <v>76.347547190525304</v>
      </c>
      <c r="BK2826" s="61">
        <f t="shared" si="451"/>
        <v>76.347547190525304</v>
      </c>
    </row>
    <row r="2827" spans="1:63" x14ac:dyDescent="0.35">
      <c r="A2827" t="str">
        <f t="shared" si="447"/>
        <v>0064_Agriculture, sylviculture et pêche_1+2</v>
      </c>
      <c r="B2827" t="str">
        <f>INDEX(PDC!$F$1:$G$40,MATCH('RP2016'!C2827,PDC!F:F,0),MATCH(PDC!$G$1,PDC!$F$1:$G$1,0))</f>
        <v>Agriculture, sylviculture et pêche</v>
      </c>
      <c r="C2827" t="s">
        <v>198</v>
      </c>
      <c r="D2827" t="s">
        <v>185</v>
      </c>
      <c r="E2827" t="s">
        <v>238</v>
      </c>
      <c r="F2827" s="58">
        <v>445.97511011159401</v>
      </c>
      <c r="G2827">
        <f t="shared" si="446"/>
        <v>445.97511011159401</v>
      </c>
      <c r="AC2827" t="str">
        <f t="shared" si="448"/>
        <v>8432_Ouvriers non qualifiés de type industriel_1+2</v>
      </c>
      <c r="AD2827" t="str">
        <f>INDEX(PDC!$I$1:$L$33,MATCH('RP2016'!AF2827,PDC!I:I,0),MATCH(PDC!$K$1,PDC!$I$1:$L$1,0))</f>
        <v>Ouvriers non qualifiés de type industriel</v>
      </c>
      <c r="AE2827" s="77" t="s">
        <v>238</v>
      </c>
      <c r="AF2827" t="s">
        <v>290</v>
      </c>
      <c r="AG2827" t="s">
        <v>187</v>
      </c>
      <c r="AH2827" s="58">
        <v>2562.3039327165202</v>
      </c>
      <c r="AI2827">
        <f t="shared" si="449"/>
        <v>2562.3039327165202</v>
      </c>
      <c r="BE2827" t="str">
        <f t="shared" si="450"/>
        <v>8424_GZ_TP1_SEXE2</v>
      </c>
      <c r="BF2827">
        <v>2</v>
      </c>
      <c r="BG2827" t="s">
        <v>199</v>
      </c>
      <c r="BH2827" t="s">
        <v>217</v>
      </c>
      <c r="BI2827" t="s">
        <v>167</v>
      </c>
      <c r="BJ2827" s="61">
        <v>1368.96580341097</v>
      </c>
      <c r="BK2827" s="61">
        <f t="shared" si="451"/>
        <v>1368.96580341097</v>
      </c>
    </row>
    <row r="2828" spans="1:63" x14ac:dyDescent="0.35">
      <c r="A2828" t="str">
        <f t="shared" si="447"/>
        <v>0064_Industries extractives _1+2</v>
      </c>
      <c r="B2828" t="str">
        <f>INDEX(PDC!$F$1:$G$40,MATCH('RP2016'!C2828,PDC!F:F,0),MATCH(PDC!$G$1,PDC!$F$1:$G$1,0))</f>
        <v xml:space="preserve">Industries extractives </v>
      </c>
      <c r="C2828" t="s">
        <v>201</v>
      </c>
      <c r="D2828" t="s">
        <v>185</v>
      </c>
      <c r="E2828" t="s">
        <v>238</v>
      </c>
      <c r="F2828" s="58">
        <v>5.0742104354228603</v>
      </c>
      <c r="G2828">
        <f t="shared" si="446"/>
        <v>5.0742104354228603</v>
      </c>
      <c r="AC2828" t="str">
        <f t="shared" si="448"/>
        <v>8432_Ouvriers non qualifiés de type artisanal_1+2</v>
      </c>
      <c r="AD2828" t="str">
        <f>INDEX(PDC!$I$1:$L$33,MATCH('RP2016'!AF2828,PDC!I:I,0),MATCH(PDC!$K$1,PDC!$I$1:$L$1,0))</f>
        <v>Ouvriers non qualifiés de type artisanal</v>
      </c>
      <c r="AE2828" s="77" t="s">
        <v>238</v>
      </c>
      <c r="AF2828" t="s">
        <v>291</v>
      </c>
      <c r="AG2828" t="s">
        <v>187</v>
      </c>
      <c r="AH2828" s="58">
        <v>1853.3083246966701</v>
      </c>
      <c r="AI2828">
        <f t="shared" si="449"/>
        <v>1853.3083246966701</v>
      </c>
      <c r="BE2828" t="str">
        <f t="shared" si="450"/>
        <v>8424_GZ_TP2_SEXE2</v>
      </c>
      <c r="BF2828">
        <v>2</v>
      </c>
      <c r="BG2828" t="s">
        <v>200</v>
      </c>
      <c r="BH2828" t="s">
        <v>217</v>
      </c>
      <c r="BI2828" t="s">
        <v>167</v>
      </c>
      <c r="BJ2828" s="61">
        <v>463.59764906559798</v>
      </c>
      <c r="BK2828" s="61">
        <f t="shared" si="451"/>
        <v>463.59764906559798</v>
      </c>
    </row>
    <row r="2829" spans="1:63" x14ac:dyDescent="0.35">
      <c r="A2829" t="str">
        <f t="shared" si="447"/>
        <v>0064_Fabrication de denrées alimentaires, de boissons et de produits à base de tabac_1+2</v>
      </c>
      <c r="B2829" t="str">
        <f>INDEX(PDC!$F$1:$G$40,MATCH('RP2016'!C2829,PDC!F:F,0),MATCH(PDC!$G$1,PDC!$F$1:$G$1,0))</f>
        <v>Fabrication de denrées alimentaires, de boissons et de produits à base de tabac</v>
      </c>
      <c r="C2829" t="s">
        <v>202</v>
      </c>
      <c r="D2829" t="s">
        <v>185</v>
      </c>
      <c r="E2829" t="s">
        <v>238</v>
      </c>
      <c r="F2829" s="58">
        <v>322.97492507573401</v>
      </c>
      <c r="G2829">
        <f t="shared" si="446"/>
        <v>322.97492507573401</v>
      </c>
      <c r="AC2829" t="str">
        <f t="shared" si="448"/>
        <v>8432_Ouvriers agricoles_1+2</v>
      </c>
      <c r="AD2829" t="str">
        <f>INDEX(PDC!$I$1:$L$33,MATCH('RP2016'!AF2829,PDC!I:I,0),MATCH(PDC!$K$1,PDC!$I$1:$L$1,0))</f>
        <v>Ouvriers agricoles</v>
      </c>
      <c r="AE2829" s="77" t="s">
        <v>238</v>
      </c>
      <c r="AF2829" t="s">
        <v>109</v>
      </c>
      <c r="AG2829" t="s">
        <v>187</v>
      </c>
      <c r="AH2829" s="58">
        <v>436.00709573247201</v>
      </c>
      <c r="AI2829">
        <f t="shared" si="449"/>
        <v>436.00709573247201</v>
      </c>
      <c r="BE2829" t="str">
        <f t="shared" si="450"/>
        <v>8424_HZ_TP1_SEXE2</v>
      </c>
      <c r="BF2829">
        <v>2</v>
      </c>
      <c r="BG2829" t="s">
        <v>199</v>
      </c>
      <c r="BH2829" t="s">
        <v>218</v>
      </c>
      <c r="BI2829" t="s">
        <v>167</v>
      </c>
      <c r="BJ2829" s="61">
        <v>288.977077315244</v>
      </c>
      <c r="BK2829" s="61">
        <f t="shared" si="451"/>
        <v>288.977077315244</v>
      </c>
    </row>
    <row r="2830" spans="1:63" x14ac:dyDescent="0.35">
      <c r="A2830" t="str">
        <f t="shared" si="447"/>
        <v>0064_Travail du bois, industries du papier et imprimerie _1+2</v>
      </c>
      <c r="B2830" t="str">
        <f>INDEX(PDC!$F$1:$G$40,MATCH('RP2016'!C2830,PDC!F:F,0),MATCH(PDC!$G$1,PDC!$F$1:$G$1,0))</f>
        <v xml:space="preserve">Travail du bois, industries du papier et imprimerie </v>
      </c>
      <c r="C2830" t="s">
        <v>204</v>
      </c>
      <c r="D2830" t="s">
        <v>185</v>
      </c>
      <c r="E2830" t="s">
        <v>238</v>
      </c>
      <c r="F2830" s="58">
        <v>53.093420775372401</v>
      </c>
      <c r="G2830">
        <f t="shared" si="446"/>
        <v>53.093420775372401</v>
      </c>
      <c r="AC2830" t="str">
        <f t="shared" si="448"/>
        <v>8433_Professions libérales*_1+2</v>
      </c>
      <c r="AD2830" t="str">
        <f>INDEX(PDC!$I$1:$L$33,MATCH('RP2016'!AF2830,PDC!I:I,0),MATCH(PDC!$K$1,PDC!$I$1:$L$1,0))</f>
        <v>Professions libérales*</v>
      </c>
      <c r="AE2830" s="77" t="s">
        <v>238</v>
      </c>
      <c r="AF2830" t="s">
        <v>273</v>
      </c>
      <c r="AG2830" t="s">
        <v>189</v>
      </c>
      <c r="AH2830" s="58">
        <v>100.149617857572</v>
      </c>
      <c r="AI2830">
        <f t="shared" si="449"/>
        <v>100.149617857572</v>
      </c>
      <c r="BE2830" t="str">
        <f t="shared" si="450"/>
        <v>8424_HZ_TP2_SEXE2</v>
      </c>
      <c r="BF2830">
        <v>2</v>
      </c>
      <c r="BG2830" t="s">
        <v>200</v>
      </c>
      <c r="BH2830" t="s">
        <v>218</v>
      </c>
      <c r="BI2830" t="s">
        <v>167</v>
      </c>
      <c r="BJ2830" s="61">
        <v>40.107626329800603</v>
      </c>
      <c r="BK2830" s="61">
        <f t="shared" si="451"/>
        <v>40.107626329800603</v>
      </c>
    </row>
    <row r="2831" spans="1:63" x14ac:dyDescent="0.35">
      <c r="A2831" t="str">
        <f t="shared" si="447"/>
        <v>0064_Industrie chimique_1+2</v>
      </c>
      <c r="B2831" t="str">
        <f>INDEX(PDC!$F$1:$G$40,MATCH('RP2016'!C2831,PDC!F:F,0),MATCH(PDC!$G$1,PDC!$F$1:$G$1,0))</f>
        <v>Industrie chimique</v>
      </c>
      <c r="C2831" t="s">
        <v>205</v>
      </c>
      <c r="D2831" t="s">
        <v>185</v>
      </c>
      <c r="E2831" t="s">
        <v>238</v>
      </c>
      <c r="F2831" s="58">
        <v>209.589106906224</v>
      </c>
      <c r="G2831">
        <f t="shared" si="446"/>
        <v>209.589106906224</v>
      </c>
      <c r="AC2831" t="str">
        <f t="shared" si="448"/>
        <v>8433_Cadres de la fonction publique_1+2</v>
      </c>
      <c r="AD2831" t="str">
        <f>INDEX(PDC!$I$1:$L$33,MATCH('RP2016'!AF2831,PDC!I:I,0),MATCH(PDC!$K$1,PDC!$I$1:$L$1,0))</f>
        <v>Cadres de la fonction publique</v>
      </c>
      <c r="AE2831" s="77" t="s">
        <v>238</v>
      </c>
      <c r="AF2831" t="s">
        <v>274</v>
      </c>
      <c r="AG2831" t="s">
        <v>189</v>
      </c>
      <c r="AH2831" s="58">
        <v>322.42002718787398</v>
      </c>
      <c r="AI2831">
        <f t="shared" si="449"/>
        <v>322.42002718787398</v>
      </c>
      <c r="BE2831" t="str">
        <f t="shared" si="450"/>
        <v>8424_IZ_TP1_SEXE2</v>
      </c>
      <c r="BF2831">
        <v>2</v>
      </c>
      <c r="BG2831" t="s">
        <v>199</v>
      </c>
      <c r="BH2831" t="s">
        <v>219</v>
      </c>
      <c r="BI2831" t="s">
        <v>167</v>
      </c>
      <c r="BJ2831" s="61">
        <v>269.78745646557098</v>
      </c>
      <c r="BK2831" s="61">
        <f t="shared" si="451"/>
        <v>269.78745646557098</v>
      </c>
    </row>
    <row r="2832" spans="1:63" x14ac:dyDescent="0.35">
      <c r="A2832" t="str">
        <f t="shared" si="447"/>
        <v>0064_Fabrication de produits en caoutchouc et en plastique ainsi que d'autres produits minéraux non métalliques_1+2</v>
      </c>
      <c r="B2832" t="str">
        <f>INDEX(PDC!$F$1:$G$40,MATCH('RP2016'!C2832,PDC!F:F,0),MATCH(PDC!$G$1,PDC!$F$1:$G$1,0))</f>
        <v>Fabrication de produits en caoutchouc et en plastique ainsi que d'autres produits minéraux non métalliques</v>
      </c>
      <c r="C2832" t="s">
        <v>207</v>
      </c>
      <c r="D2832" t="s">
        <v>185</v>
      </c>
      <c r="E2832" t="s">
        <v>238</v>
      </c>
      <c r="F2832" s="58">
        <v>45.520910273734302</v>
      </c>
      <c r="G2832">
        <f t="shared" si="446"/>
        <v>45.520910273734302</v>
      </c>
      <c r="AC2832" t="str">
        <f t="shared" si="448"/>
        <v>8433_Professeurs, professions scientifiques_1+2</v>
      </c>
      <c r="AD2832" t="str">
        <f>INDEX(PDC!$I$1:$L$33,MATCH('RP2016'!AF2832,PDC!I:I,0),MATCH(PDC!$K$1,PDC!$I$1:$L$1,0))</f>
        <v>Professeurs, professions scientifiques</v>
      </c>
      <c r="AE2832" s="77" t="s">
        <v>238</v>
      </c>
      <c r="AF2832" t="s">
        <v>275</v>
      </c>
      <c r="AG2832" t="s">
        <v>189</v>
      </c>
      <c r="AH2832" s="58">
        <v>616.22845396822004</v>
      </c>
      <c r="AI2832">
        <f t="shared" si="449"/>
        <v>616.22845396822004</v>
      </c>
      <c r="BE2832" t="str">
        <f t="shared" si="450"/>
        <v>8424_IZ_TP2_SEXE2</v>
      </c>
      <c r="BF2832">
        <v>2</v>
      </c>
      <c r="BG2832" t="s">
        <v>200</v>
      </c>
      <c r="BH2832" t="s">
        <v>219</v>
      </c>
      <c r="BI2832" t="s">
        <v>167</v>
      </c>
      <c r="BJ2832" s="61">
        <v>184.852895991823</v>
      </c>
      <c r="BK2832" s="61">
        <f t="shared" si="451"/>
        <v>184.852895991823</v>
      </c>
    </row>
    <row r="2833" spans="1:63" x14ac:dyDescent="0.35">
      <c r="A2833" t="str">
        <f t="shared" si="447"/>
        <v>0064_Métallurgie et fabrication de produits métalliques à l'exception des machines et des équipements_1+2</v>
      </c>
      <c r="B2833" t="str">
        <f>INDEX(PDC!$F$1:$G$40,MATCH('RP2016'!C2833,PDC!F:F,0),MATCH(PDC!$G$1,PDC!$F$1:$G$1,0))</f>
        <v>Métallurgie et fabrication de produits métalliques à l'exception des machines et des équipements</v>
      </c>
      <c r="C2833" t="s">
        <v>208</v>
      </c>
      <c r="D2833" t="s">
        <v>185</v>
      </c>
      <c r="E2833" t="s">
        <v>238</v>
      </c>
      <c r="F2833" s="58">
        <v>15.076080293521899</v>
      </c>
      <c r="G2833">
        <f t="shared" si="446"/>
        <v>15.076080293521899</v>
      </c>
      <c r="AC2833" t="str">
        <f t="shared" si="448"/>
        <v>8433_Professions de l'information, des arts et des spectacles_1+2</v>
      </c>
      <c r="AD2833" t="str">
        <f>INDEX(PDC!$I$1:$L$33,MATCH('RP2016'!AF2833,PDC!I:I,0),MATCH(PDC!$K$1,PDC!$I$1:$L$1,0))</f>
        <v>Professions de l'information, des arts et des spectacles</v>
      </c>
      <c r="AE2833" s="77" t="s">
        <v>238</v>
      </c>
      <c r="AF2833" t="s">
        <v>276</v>
      </c>
      <c r="AG2833" t="s">
        <v>189</v>
      </c>
      <c r="AH2833" s="58">
        <v>233.40821806907999</v>
      </c>
      <c r="AI2833">
        <f t="shared" si="449"/>
        <v>233.40821806907999</v>
      </c>
      <c r="BE2833" t="str">
        <f t="shared" si="450"/>
        <v>8424_JZ_TP1_SEXE2</v>
      </c>
      <c r="BF2833">
        <v>2</v>
      </c>
      <c r="BG2833" t="s">
        <v>199</v>
      </c>
      <c r="BH2833" t="s">
        <v>319</v>
      </c>
      <c r="BI2833" t="s">
        <v>167</v>
      </c>
      <c r="BJ2833" s="61">
        <v>23.862432706651099</v>
      </c>
      <c r="BK2833" s="61">
        <f t="shared" si="451"/>
        <v>23.862432706651099</v>
      </c>
    </row>
    <row r="2834" spans="1:63" x14ac:dyDescent="0.35">
      <c r="A2834" t="str">
        <f t="shared" si="447"/>
        <v>0064_Fabrication de produits informatiques, électroniques et optiques_1+2</v>
      </c>
      <c r="B2834" t="str">
        <f>INDEX(PDC!$F$1:$G$40,MATCH('RP2016'!C2834,PDC!F:F,0),MATCH(PDC!$G$1,PDC!$F$1:$G$1,0))</f>
        <v>Fabrication de produits informatiques, électroniques et optiques</v>
      </c>
      <c r="C2834" t="s">
        <v>209</v>
      </c>
      <c r="D2834" t="s">
        <v>185</v>
      </c>
      <c r="E2834" t="s">
        <v>238</v>
      </c>
      <c r="F2834" s="58">
        <v>9.9553129595107599</v>
      </c>
      <c r="G2834">
        <f t="shared" si="446"/>
        <v>9.9553129595107599</v>
      </c>
      <c r="AC2834" t="str">
        <f t="shared" si="448"/>
        <v>8433_Cadres administratifs et commerciaux d'entreprise_1+2</v>
      </c>
      <c r="AD2834" t="str">
        <f>INDEX(PDC!$I$1:$L$33,MATCH('RP2016'!AF2834,PDC!I:I,0),MATCH(PDC!$K$1,PDC!$I$1:$L$1,0))</f>
        <v>Cadres administratifs et commerciaux d'entreprise</v>
      </c>
      <c r="AE2834" s="77" t="s">
        <v>238</v>
      </c>
      <c r="AF2834" t="s">
        <v>277</v>
      </c>
      <c r="AG2834" t="s">
        <v>189</v>
      </c>
      <c r="AH2834" s="58">
        <v>2040.2408503143399</v>
      </c>
      <c r="AI2834">
        <f t="shared" si="449"/>
        <v>2040.2408503143399</v>
      </c>
      <c r="BE2834" t="str">
        <f t="shared" si="450"/>
        <v>8424_KZ_TP1_SEXE2</v>
      </c>
      <c r="BF2834">
        <v>2</v>
      </c>
      <c r="BG2834" t="s">
        <v>199</v>
      </c>
      <c r="BH2834" t="s">
        <v>223</v>
      </c>
      <c r="BI2834" t="s">
        <v>167</v>
      </c>
      <c r="BJ2834" s="61">
        <v>501.10960516933397</v>
      </c>
      <c r="BK2834" s="61">
        <f t="shared" si="451"/>
        <v>501.10960516933397</v>
      </c>
    </row>
    <row r="2835" spans="1:63" x14ac:dyDescent="0.35">
      <c r="A2835" t="str">
        <f t="shared" si="447"/>
        <v>0064_Fabrication d'équipements électriques_1+2</v>
      </c>
      <c r="B2835" t="str">
        <f>INDEX(PDC!$F$1:$G$40,MATCH('RP2016'!C2835,PDC!F:F,0),MATCH(PDC!$G$1,PDC!$F$1:$G$1,0))</f>
        <v>Fabrication d'équipements électriques</v>
      </c>
      <c r="C2835" t="s">
        <v>210</v>
      </c>
      <c r="D2835" t="s">
        <v>185</v>
      </c>
      <c r="E2835" t="s">
        <v>238</v>
      </c>
      <c r="F2835" s="58">
        <v>5.4719065607076196</v>
      </c>
      <c r="G2835">
        <f t="shared" si="446"/>
        <v>5.4719065607076196</v>
      </c>
      <c r="AC2835" t="str">
        <f t="shared" si="448"/>
        <v>8433_Ingénieurs et cadres techniques d'entreprise_1+2</v>
      </c>
      <c r="AD2835" t="str">
        <f>INDEX(PDC!$I$1:$L$33,MATCH('RP2016'!AF2835,PDC!I:I,0),MATCH(PDC!$K$1,PDC!$I$1:$L$1,0))</f>
        <v>Ingénieurs et cadres techniques d'entreprise</v>
      </c>
      <c r="AE2835" s="77" t="s">
        <v>238</v>
      </c>
      <c r="AF2835" t="s">
        <v>101</v>
      </c>
      <c r="AG2835" t="s">
        <v>189</v>
      </c>
      <c r="AH2835" s="58">
        <v>2578.9534141429599</v>
      </c>
      <c r="AI2835">
        <f t="shared" si="449"/>
        <v>2578.9534141429599</v>
      </c>
      <c r="BE2835" t="str">
        <f t="shared" si="450"/>
        <v>8424_KZ_TP2_SEXE2</v>
      </c>
      <c r="BF2835">
        <v>2</v>
      </c>
      <c r="BG2835" t="s">
        <v>200</v>
      </c>
      <c r="BH2835" t="s">
        <v>223</v>
      </c>
      <c r="BI2835" t="s">
        <v>167</v>
      </c>
      <c r="BJ2835" s="61">
        <v>89.807268564004602</v>
      </c>
      <c r="BK2835" s="61">
        <f t="shared" si="451"/>
        <v>89.807268564004602</v>
      </c>
    </row>
    <row r="2836" spans="1:63" x14ac:dyDescent="0.35">
      <c r="A2836" t="str">
        <f t="shared" si="447"/>
        <v>0064_Fabrication de machines et équipements n.c.a._1+2</v>
      </c>
      <c r="B2836" t="str">
        <f>INDEX(PDC!$F$1:$G$40,MATCH('RP2016'!C2836,PDC!F:F,0),MATCH(PDC!$G$1,PDC!$F$1:$G$1,0))</f>
        <v>Fabrication de machines et équipements n.c.a.</v>
      </c>
      <c r="C2836" t="s">
        <v>211</v>
      </c>
      <c r="D2836" t="s">
        <v>185</v>
      </c>
      <c r="E2836" t="s">
        <v>238</v>
      </c>
      <c r="F2836" s="58">
        <v>46.598856283704798</v>
      </c>
      <c r="G2836">
        <f t="shared" si="446"/>
        <v>46.598856283704798</v>
      </c>
      <c r="AC2836" t="str">
        <f t="shared" si="448"/>
        <v>8433_Professeurs des écoles, instituteurs et assimilés_1+2</v>
      </c>
      <c r="AD2836" t="str">
        <f>INDEX(PDC!$I$1:$L$33,MATCH('RP2016'!AF2836,PDC!I:I,0),MATCH(PDC!$K$1,PDC!$I$1:$L$1,0))</f>
        <v>Professeurs des écoles, instituteurs et assimilés</v>
      </c>
      <c r="AE2836" s="77" t="s">
        <v>238</v>
      </c>
      <c r="AF2836" t="s">
        <v>103</v>
      </c>
      <c r="AG2836" t="s">
        <v>189</v>
      </c>
      <c r="AH2836" s="58">
        <v>1296.8743840966099</v>
      </c>
      <c r="AI2836">
        <f t="shared" si="449"/>
        <v>1296.8743840966099</v>
      </c>
      <c r="BE2836" t="str">
        <f t="shared" si="450"/>
        <v>8424_LZ_TP1_SEXE2</v>
      </c>
      <c r="BF2836">
        <v>2</v>
      </c>
      <c r="BG2836" t="s">
        <v>199</v>
      </c>
      <c r="BH2836" t="s">
        <v>224</v>
      </c>
      <c r="BI2836" t="s">
        <v>167</v>
      </c>
      <c r="BJ2836" s="61">
        <v>103.130666495607</v>
      </c>
      <c r="BK2836" s="61">
        <f t="shared" si="451"/>
        <v>103.130666495607</v>
      </c>
    </row>
    <row r="2837" spans="1:63" x14ac:dyDescent="0.35">
      <c r="A2837" t="str">
        <f t="shared" si="447"/>
        <v>0064_Autres industries manufacturières ; réparation et installation de machines et d'équipements_1+2</v>
      </c>
      <c r="B2837" t="str">
        <f>INDEX(PDC!$F$1:$G$40,MATCH('RP2016'!C2837,PDC!F:F,0),MATCH(PDC!$G$1,PDC!$F$1:$G$1,0))</f>
        <v>Autres industries manufacturières ; réparation et installation de machines et d'équipements</v>
      </c>
      <c r="C2837" t="s">
        <v>213</v>
      </c>
      <c r="D2837" t="s">
        <v>185</v>
      </c>
      <c r="E2837" t="s">
        <v>238</v>
      </c>
      <c r="F2837" s="58">
        <v>28.275408552920499</v>
      </c>
      <c r="G2837">
        <f t="shared" si="446"/>
        <v>28.275408552920499</v>
      </c>
      <c r="AC2837" t="str">
        <f t="shared" si="448"/>
        <v>8433_Professions intermédiaires de la santé et du travail social_1+2</v>
      </c>
      <c r="AD2837" t="str">
        <f>INDEX(PDC!$I$1:$L$33,MATCH('RP2016'!AF2837,PDC!I:I,0),MATCH(PDC!$K$1,PDC!$I$1:$L$1,0))</f>
        <v>Professions intermédiaires de la santé et du travail social</v>
      </c>
      <c r="AE2837" s="77" t="s">
        <v>238</v>
      </c>
      <c r="AF2837" t="s">
        <v>105</v>
      </c>
      <c r="AG2837" t="s">
        <v>189</v>
      </c>
      <c r="AH2837" s="58">
        <v>2435.8791823522301</v>
      </c>
      <c r="AI2837">
        <f t="shared" si="449"/>
        <v>2435.8791823522301</v>
      </c>
      <c r="BE2837" t="str">
        <f t="shared" si="450"/>
        <v>8424_LZ_TP2_SEXE2</v>
      </c>
      <c r="BF2837">
        <v>2</v>
      </c>
      <c r="BG2837" t="s">
        <v>200</v>
      </c>
      <c r="BH2837" t="s">
        <v>224</v>
      </c>
      <c r="BI2837" t="s">
        <v>167</v>
      </c>
      <c r="BJ2837" s="61">
        <v>37.654228053317198</v>
      </c>
      <c r="BK2837" s="61">
        <f t="shared" si="451"/>
        <v>37.654228053317198</v>
      </c>
    </row>
    <row r="2838" spans="1:63" x14ac:dyDescent="0.35">
      <c r="A2838" t="str">
        <f t="shared" si="447"/>
        <v>0064_Production et distribution d'eau ; assainissement, gestion des déchets et dépollution_1+2</v>
      </c>
      <c r="B2838" t="str">
        <f>INDEX(PDC!$F$1:$G$40,MATCH('RP2016'!C2838,PDC!F:F,0),MATCH(PDC!$G$1,PDC!$F$1:$G$1,0))</f>
        <v>Production et distribution d'eau ; assainissement, gestion des déchets et dépollution</v>
      </c>
      <c r="C2838" t="s">
        <v>215</v>
      </c>
      <c r="D2838" t="s">
        <v>185</v>
      </c>
      <c r="E2838" t="s">
        <v>238</v>
      </c>
      <c r="F2838" s="58">
        <v>10.045806925369501</v>
      </c>
      <c r="G2838">
        <f t="shared" si="446"/>
        <v>10.045806925369501</v>
      </c>
      <c r="AC2838" t="str">
        <f t="shared" si="448"/>
        <v>8433_Clergé, religieux_1+2</v>
      </c>
      <c r="AD2838" t="str">
        <f>INDEX(PDC!$I$1:$L$33,MATCH('RP2016'!AF2838,PDC!I:I,0),MATCH(PDC!$K$1,PDC!$I$1:$L$1,0))</f>
        <v>Clergé, religieux</v>
      </c>
      <c r="AE2838" s="77" t="s">
        <v>238</v>
      </c>
      <c r="AF2838" t="s">
        <v>292</v>
      </c>
      <c r="AG2838" t="s">
        <v>189</v>
      </c>
      <c r="AH2838" s="58">
        <v>57.011516940358597</v>
      </c>
      <c r="AI2838">
        <f t="shared" si="449"/>
        <v>57.011516940358597</v>
      </c>
      <c r="BE2838" t="str">
        <f t="shared" si="450"/>
        <v>8424_MN_TP1_SEXE2</v>
      </c>
      <c r="BF2838">
        <v>2</v>
      </c>
      <c r="BG2838" t="s">
        <v>199</v>
      </c>
      <c r="BH2838" t="s">
        <v>320</v>
      </c>
      <c r="BI2838" t="s">
        <v>167</v>
      </c>
      <c r="BJ2838" s="61">
        <v>813.147250595944</v>
      </c>
      <c r="BK2838" s="61">
        <f t="shared" si="451"/>
        <v>813.147250595944</v>
      </c>
    </row>
    <row r="2839" spans="1:63" x14ac:dyDescent="0.35">
      <c r="A2839" t="str">
        <f t="shared" si="447"/>
        <v>0064_Construction _1+2</v>
      </c>
      <c r="B2839" t="str">
        <f>INDEX(PDC!$F$1:$G$40,MATCH('RP2016'!C2839,PDC!F:F,0),MATCH(PDC!$G$1,PDC!$F$1:$G$1,0))</f>
        <v xml:space="preserve">Construction </v>
      </c>
      <c r="C2839" t="s">
        <v>216</v>
      </c>
      <c r="D2839" t="s">
        <v>185</v>
      </c>
      <c r="E2839" t="s">
        <v>238</v>
      </c>
      <c r="F2839" s="58">
        <v>439.41635835722701</v>
      </c>
      <c r="G2839">
        <f t="shared" si="446"/>
        <v>439.41635835722701</v>
      </c>
      <c r="AC2839" t="str">
        <f t="shared" si="448"/>
        <v>8433_Professions intermédiaires administratives de la Fonction Publique_1+2</v>
      </c>
      <c r="AD2839" t="str">
        <f>INDEX(PDC!$I$1:$L$33,MATCH('RP2016'!AF2839,PDC!I:I,0),MATCH(PDC!$K$1,PDC!$I$1:$L$1,0))</f>
        <v>Professions intermédiaires administratives de la Fonction Publique</v>
      </c>
      <c r="AE2839" s="77" t="s">
        <v>238</v>
      </c>
      <c r="AF2839" t="s">
        <v>278</v>
      </c>
      <c r="AG2839" t="s">
        <v>189</v>
      </c>
      <c r="AH2839" s="58">
        <v>224.821843340291</v>
      </c>
      <c r="AI2839">
        <f t="shared" si="449"/>
        <v>224.821843340291</v>
      </c>
      <c r="BE2839" t="str">
        <f t="shared" si="450"/>
        <v>8424_MN_TP2_SEXE2</v>
      </c>
      <c r="BF2839">
        <v>2</v>
      </c>
      <c r="BG2839" t="s">
        <v>200</v>
      </c>
      <c r="BH2839" t="s">
        <v>320</v>
      </c>
      <c r="BI2839" t="s">
        <v>167</v>
      </c>
      <c r="BJ2839" s="61">
        <v>489.927172488807</v>
      </c>
      <c r="BK2839" s="61">
        <f t="shared" si="451"/>
        <v>489.927172488807</v>
      </c>
    </row>
    <row r="2840" spans="1:63" x14ac:dyDescent="0.35">
      <c r="A2840" t="str">
        <f t="shared" si="447"/>
        <v>0064_Commerce ; réparation d'automobiles et de motocycles_1+2</v>
      </c>
      <c r="B2840" t="str">
        <f>INDEX(PDC!$F$1:$G$40,MATCH('RP2016'!C2840,PDC!F:F,0),MATCH(PDC!$G$1,PDC!$F$1:$G$1,0))</f>
        <v>Commerce ; réparation d'automobiles et de motocycles</v>
      </c>
      <c r="C2840" t="s">
        <v>217</v>
      </c>
      <c r="D2840" t="s">
        <v>185</v>
      </c>
      <c r="E2840" t="s">
        <v>238</v>
      </c>
      <c r="F2840" s="58">
        <v>863.73477136115503</v>
      </c>
      <c r="G2840">
        <f t="shared" si="446"/>
        <v>863.73477136115503</v>
      </c>
      <c r="AC2840" t="str">
        <f t="shared" si="448"/>
        <v>8433_Professions intermédiaires administratives et commerciales des entreprises_1+2</v>
      </c>
      <c r="AD2840" t="str">
        <f>INDEX(PDC!$I$1:$L$33,MATCH('RP2016'!AF2840,PDC!I:I,0),MATCH(PDC!$K$1,PDC!$I$1:$L$1,0))</f>
        <v>Professions intermédiaires administratives et commerciales des entreprises</v>
      </c>
      <c r="AE2840" s="77" t="s">
        <v>238</v>
      </c>
      <c r="AF2840" t="s">
        <v>279</v>
      </c>
      <c r="AG2840" t="s">
        <v>189</v>
      </c>
      <c r="AH2840" s="58">
        <v>5650.0303574658901</v>
      </c>
      <c r="AI2840">
        <f t="shared" si="449"/>
        <v>5650.0303574658901</v>
      </c>
      <c r="BE2840" t="str">
        <f t="shared" si="450"/>
        <v>8424_OQ_TP1_SEXE2</v>
      </c>
      <c r="BF2840">
        <v>2</v>
      </c>
      <c r="BG2840" t="s">
        <v>199</v>
      </c>
      <c r="BH2840" t="s">
        <v>321</v>
      </c>
      <c r="BI2840" t="s">
        <v>167</v>
      </c>
      <c r="BJ2840" s="61">
        <v>3350.9354735995898</v>
      </c>
      <c r="BK2840" s="61">
        <f t="shared" si="451"/>
        <v>3350.9354735995898</v>
      </c>
    </row>
    <row r="2841" spans="1:63" x14ac:dyDescent="0.35">
      <c r="A2841" t="str">
        <f t="shared" si="447"/>
        <v>0064_Transports et entreposage _1+2</v>
      </c>
      <c r="B2841" t="str">
        <f>INDEX(PDC!$F$1:$G$40,MATCH('RP2016'!C2841,PDC!F:F,0),MATCH(PDC!$G$1,PDC!$F$1:$G$1,0))</f>
        <v xml:space="preserve">Transports et entreposage </v>
      </c>
      <c r="C2841" t="s">
        <v>218</v>
      </c>
      <c r="D2841" t="s">
        <v>185</v>
      </c>
      <c r="E2841" t="s">
        <v>238</v>
      </c>
      <c r="F2841" s="58">
        <v>146.14813486635799</v>
      </c>
      <c r="G2841">
        <f t="shared" si="446"/>
        <v>146.14813486635799</v>
      </c>
      <c r="AC2841" t="str">
        <f t="shared" si="448"/>
        <v>8433_Techniciens_1+2</v>
      </c>
      <c r="AD2841" t="str">
        <f>INDEX(PDC!$I$1:$L$33,MATCH('RP2016'!AF2841,PDC!I:I,0),MATCH(PDC!$K$1,PDC!$I$1:$L$1,0))</f>
        <v>Techniciens</v>
      </c>
      <c r="AE2841" s="77" t="s">
        <v>238</v>
      </c>
      <c r="AF2841" t="s">
        <v>280</v>
      </c>
      <c r="AG2841" t="s">
        <v>189</v>
      </c>
      <c r="AH2841" s="58">
        <v>3930.4460525725599</v>
      </c>
      <c r="AI2841">
        <f t="shared" si="449"/>
        <v>3930.4460525725599</v>
      </c>
      <c r="BE2841" t="str">
        <f t="shared" si="450"/>
        <v>8424_OQ_TP2_SEXE2</v>
      </c>
      <c r="BF2841">
        <v>2</v>
      </c>
      <c r="BG2841" t="s">
        <v>200</v>
      </c>
      <c r="BH2841" t="s">
        <v>321</v>
      </c>
      <c r="BI2841" t="s">
        <v>167</v>
      </c>
      <c r="BJ2841" s="61">
        <v>1504.6368109544601</v>
      </c>
      <c r="BK2841" s="61">
        <f t="shared" si="451"/>
        <v>1504.6368109544601</v>
      </c>
    </row>
    <row r="2842" spans="1:63" x14ac:dyDescent="0.35">
      <c r="A2842" t="str">
        <f t="shared" si="447"/>
        <v>0064_Hébergement et restauration_1+2</v>
      </c>
      <c r="B2842" t="str">
        <f>INDEX(PDC!$F$1:$G$40,MATCH('RP2016'!C2842,PDC!F:F,0),MATCH(PDC!$G$1,PDC!$F$1:$G$1,0))</f>
        <v>Hébergement et restauration</v>
      </c>
      <c r="C2842" t="s">
        <v>219</v>
      </c>
      <c r="D2842" t="s">
        <v>185</v>
      </c>
      <c r="E2842" t="s">
        <v>238</v>
      </c>
      <c r="F2842" s="58">
        <v>345.75614665448302</v>
      </c>
      <c r="G2842">
        <f t="shared" si="446"/>
        <v>345.75614665448302</v>
      </c>
      <c r="AC2842" t="str">
        <f t="shared" si="448"/>
        <v>8433_Contremaîtres, agents de maîtrise_1+2</v>
      </c>
      <c r="AD2842" t="str">
        <f>INDEX(PDC!$I$1:$L$33,MATCH('RP2016'!AF2842,PDC!I:I,0),MATCH(PDC!$K$1,PDC!$I$1:$L$1,0))</f>
        <v>Contremaîtres, agents de maîtrise</v>
      </c>
      <c r="AE2842" s="77" t="s">
        <v>238</v>
      </c>
      <c r="AF2842" t="s">
        <v>281</v>
      </c>
      <c r="AG2842" t="s">
        <v>189</v>
      </c>
      <c r="AH2842" s="58">
        <v>2275.03392598961</v>
      </c>
      <c r="AI2842">
        <f t="shared" si="449"/>
        <v>2275.03392598961</v>
      </c>
      <c r="BE2842" t="str">
        <f t="shared" si="450"/>
        <v>8424_RU_TP1_SEXE2</v>
      </c>
      <c r="BF2842">
        <v>2</v>
      </c>
      <c r="BG2842" t="s">
        <v>199</v>
      </c>
      <c r="BH2842" t="s">
        <v>322</v>
      </c>
      <c r="BI2842" t="s">
        <v>167</v>
      </c>
      <c r="BJ2842" s="61">
        <v>644.26539605291498</v>
      </c>
      <c r="BK2842" s="61">
        <f t="shared" si="451"/>
        <v>644.26539605291498</v>
      </c>
    </row>
    <row r="2843" spans="1:63" x14ac:dyDescent="0.35">
      <c r="A2843" t="str">
        <f t="shared" si="447"/>
        <v>0064_Edition, audiovisuel et diffusion_1+2</v>
      </c>
      <c r="B2843" t="str">
        <f>INDEX(PDC!$F$1:$G$40,MATCH('RP2016'!C2843,PDC!F:F,0),MATCH(PDC!$G$1,PDC!$F$1:$G$1,0))</f>
        <v>Edition, audiovisuel et diffusion</v>
      </c>
      <c r="C2843" t="s">
        <v>220</v>
      </c>
      <c r="D2843" t="s">
        <v>185</v>
      </c>
      <c r="E2843" t="s">
        <v>238</v>
      </c>
      <c r="F2843" s="58">
        <v>15.193111794727701</v>
      </c>
      <c r="G2843">
        <f t="shared" si="446"/>
        <v>15.193111794727701</v>
      </c>
      <c r="AC2843" t="str">
        <f t="shared" si="448"/>
        <v>8433_Employés civils et agents de service de la Fonction Publique_1+2</v>
      </c>
      <c r="AD2843" t="str">
        <f>INDEX(PDC!$I$1:$L$33,MATCH('RP2016'!AF2843,PDC!I:I,0),MATCH(PDC!$K$1,PDC!$I$1:$L$1,0))</f>
        <v>Employés civils et agents de service de la Fonction Publique</v>
      </c>
      <c r="AE2843" s="77" t="s">
        <v>238</v>
      </c>
      <c r="AF2843" t="s">
        <v>282</v>
      </c>
      <c r="AG2843" t="s">
        <v>189</v>
      </c>
      <c r="AH2843" s="58">
        <v>4502.6213399282497</v>
      </c>
      <c r="AI2843">
        <f t="shared" si="449"/>
        <v>4502.6213399282497</v>
      </c>
      <c r="BE2843" t="str">
        <f t="shared" si="450"/>
        <v>8424_RU_TP2_SEXE2</v>
      </c>
      <c r="BF2843">
        <v>2</v>
      </c>
      <c r="BG2843" t="s">
        <v>200</v>
      </c>
      <c r="BH2843" t="s">
        <v>322</v>
      </c>
      <c r="BI2843" t="s">
        <v>167</v>
      </c>
      <c r="BJ2843" s="61">
        <v>446.83280738009501</v>
      </c>
      <c r="BK2843" s="61">
        <f t="shared" si="451"/>
        <v>446.83280738009501</v>
      </c>
    </row>
    <row r="2844" spans="1:63" x14ac:dyDescent="0.35">
      <c r="A2844" t="str">
        <f t="shared" si="447"/>
        <v>0064_Télécommunications_1+2</v>
      </c>
      <c r="B2844" t="str">
        <f>INDEX(PDC!$F$1:$G$40,MATCH('RP2016'!C2844,PDC!F:F,0),MATCH(PDC!$G$1,PDC!$F$1:$G$1,0))</f>
        <v>Télécommunications</v>
      </c>
      <c r="C2844" t="s">
        <v>221</v>
      </c>
      <c r="D2844" t="s">
        <v>185</v>
      </c>
      <c r="E2844" t="s">
        <v>238</v>
      </c>
      <c r="F2844" s="58">
        <v>4.9553129595107599</v>
      </c>
      <c r="G2844" s="58" t="s">
        <v>242</v>
      </c>
      <c r="H2844" s="58"/>
      <c r="I2844" s="58"/>
      <c r="J2844" s="58"/>
      <c r="AC2844" t="str">
        <f t="shared" si="448"/>
        <v>8433_Policiers et militaires_1+2</v>
      </c>
      <c r="AD2844" t="str">
        <f>INDEX(PDC!$I$1:$L$33,MATCH('RP2016'!AF2844,PDC!I:I,0),MATCH(PDC!$K$1,PDC!$I$1:$L$1,0))</f>
        <v>Policiers et militaires</v>
      </c>
      <c r="AE2844" s="77" t="s">
        <v>238</v>
      </c>
      <c r="AF2844" t="s">
        <v>283</v>
      </c>
      <c r="AG2844" t="s">
        <v>189</v>
      </c>
      <c r="AH2844" s="58">
        <v>475.45727473549402</v>
      </c>
      <c r="AI2844">
        <f t="shared" si="449"/>
        <v>475.45727473549402</v>
      </c>
      <c r="BE2844" t="str">
        <f t="shared" si="450"/>
        <v>8425_AZ_TP1_SEXE2</v>
      </c>
      <c r="BF2844">
        <v>2</v>
      </c>
      <c r="BG2844" t="s">
        <v>199</v>
      </c>
      <c r="BH2844" t="s">
        <v>198</v>
      </c>
      <c r="BI2844" t="s">
        <v>169</v>
      </c>
      <c r="BJ2844" s="61">
        <v>9.9712188190419599</v>
      </c>
      <c r="BK2844" s="61">
        <f t="shared" si="451"/>
        <v>9.9712188190419599</v>
      </c>
    </row>
    <row r="2845" spans="1:63" x14ac:dyDescent="0.35">
      <c r="A2845" t="str">
        <f t="shared" si="447"/>
        <v>0064_Activités informatiques et services d'information_1+2</v>
      </c>
      <c r="B2845" t="str">
        <f>INDEX(PDC!$F$1:$G$40,MATCH('RP2016'!C2845,PDC!F:F,0),MATCH(PDC!$G$1,PDC!$F$1:$G$1,0))</f>
        <v>Activités informatiques et services d'information</v>
      </c>
      <c r="C2845" t="s">
        <v>222</v>
      </c>
      <c r="D2845" t="s">
        <v>185</v>
      </c>
      <c r="E2845" t="s">
        <v>238</v>
      </c>
      <c r="F2845" s="58">
        <v>10.120434754289899</v>
      </c>
      <c r="G2845">
        <f t="shared" ref="G2845:G2876" si="452">F2845</f>
        <v>10.120434754289899</v>
      </c>
      <c r="AC2845" t="str">
        <f t="shared" si="448"/>
        <v>8433_Employés administratifs d'entreprise_1+2</v>
      </c>
      <c r="AD2845" t="str">
        <f>INDEX(PDC!$I$1:$L$33,MATCH('RP2016'!AF2845,PDC!I:I,0),MATCH(PDC!$K$1,PDC!$I$1:$L$1,0))</f>
        <v>Employés administratifs d'entreprise</v>
      </c>
      <c r="AE2845" s="77" t="s">
        <v>238</v>
      </c>
      <c r="AF2845" t="s">
        <v>284</v>
      </c>
      <c r="AG2845" t="s">
        <v>189</v>
      </c>
      <c r="AH2845" s="58">
        <v>4290.6733162195897</v>
      </c>
      <c r="AI2845">
        <f t="shared" si="449"/>
        <v>4290.6733162195897</v>
      </c>
      <c r="BE2845" t="str">
        <f t="shared" si="450"/>
        <v>8425_C1_TP1_SEXE2</v>
      </c>
      <c r="BF2845">
        <v>2</v>
      </c>
      <c r="BG2845" t="s">
        <v>199</v>
      </c>
      <c r="BH2845" t="s">
        <v>314</v>
      </c>
      <c r="BI2845" t="s">
        <v>169</v>
      </c>
      <c r="BJ2845" s="61">
        <v>51.042880196279498</v>
      </c>
      <c r="BK2845" s="61">
        <f t="shared" si="451"/>
        <v>51.042880196279498</v>
      </c>
    </row>
    <row r="2846" spans="1:63" x14ac:dyDescent="0.35">
      <c r="A2846" t="str">
        <f t="shared" si="447"/>
        <v>0064_Activités financières et d'assurance_1+2</v>
      </c>
      <c r="B2846" t="str">
        <f>INDEX(PDC!$F$1:$G$40,MATCH('RP2016'!C2846,PDC!F:F,0),MATCH(PDC!$G$1,PDC!$F$1:$G$1,0))</f>
        <v>Activités financières et d'assurance</v>
      </c>
      <c r="C2846" t="s">
        <v>223</v>
      </c>
      <c r="D2846" t="s">
        <v>185</v>
      </c>
      <c r="E2846" t="s">
        <v>238</v>
      </c>
      <c r="F2846" s="58">
        <v>121.342464517734</v>
      </c>
      <c r="G2846">
        <f t="shared" si="452"/>
        <v>121.342464517734</v>
      </c>
      <c r="AC2846" t="str">
        <f t="shared" si="448"/>
        <v>8433_Employés de commerce_1+2</v>
      </c>
      <c r="AD2846" t="str">
        <f>INDEX(PDC!$I$1:$L$33,MATCH('RP2016'!AF2846,PDC!I:I,0),MATCH(PDC!$K$1,PDC!$I$1:$L$1,0))</f>
        <v>Employés de commerce</v>
      </c>
      <c r="AE2846" s="77" t="s">
        <v>238</v>
      </c>
      <c r="AF2846" t="s">
        <v>285</v>
      </c>
      <c r="AG2846" t="s">
        <v>189</v>
      </c>
      <c r="AH2846" s="58">
        <v>3713.65965111795</v>
      </c>
      <c r="AI2846">
        <f t="shared" si="449"/>
        <v>3713.65965111795</v>
      </c>
      <c r="BE2846" t="str">
        <f t="shared" si="450"/>
        <v>8425_C1_TP2_SEXE2</v>
      </c>
      <c r="BF2846">
        <v>2</v>
      </c>
      <c r="BG2846" t="s">
        <v>200</v>
      </c>
      <c r="BH2846" t="s">
        <v>314</v>
      </c>
      <c r="BI2846" t="s">
        <v>169</v>
      </c>
      <c r="BJ2846" s="61">
        <v>26.208654477677499</v>
      </c>
      <c r="BK2846" s="61">
        <f t="shared" si="451"/>
        <v>26.208654477677499</v>
      </c>
    </row>
    <row r="2847" spans="1:63" x14ac:dyDescent="0.35">
      <c r="A2847" t="str">
        <f t="shared" si="447"/>
        <v>0064_Activités immobilières_1+2</v>
      </c>
      <c r="B2847" t="str">
        <f>INDEX(PDC!$F$1:$G$40,MATCH('RP2016'!C2847,PDC!F:F,0),MATCH(PDC!$G$1,PDC!$F$1:$G$1,0))</f>
        <v>Activités immobilières</v>
      </c>
      <c r="C2847" t="s">
        <v>224</v>
      </c>
      <c r="D2847" t="s">
        <v>185</v>
      </c>
      <c r="E2847" t="s">
        <v>238</v>
      </c>
      <c r="F2847" s="58">
        <v>45.250770568743199</v>
      </c>
      <c r="G2847">
        <f t="shared" si="452"/>
        <v>45.250770568743199</v>
      </c>
      <c r="AC2847" t="str">
        <f t="shared" si="448"/>
        <v>8433_Personnels des services directs aux particuliers_1+2</v>
      </c>
      <c r="AD2847" t="str">
        <f>INDEX(PDC!$I$1:$L$33,MATCH('RP2016'!AF2847,PDC!I:I,0),MATCH(PDC!$K$1,PDC!$I$1:$L$1,0))</f>
        <v>Personnels des services directs aux particuliers</v>
      </c>
      <c r="AE2847" s="77" t="s">
        <v>238</v>
      </c>
      <c r="AF2847" t="s">
        <v>286</v>
      </c>
      <c r="AG2847" t="s">
        <v>189</v>
      </c>
      <c r="AH2847" s="58">
        <v>5526.6609521135997</v>
      </c>
      <c r="AI2847">
        <f t="shared" si="449"/>
        <v>5526.6609521135997</v>
      </c>
      <c r="BE2847" t="str">
        <f t="shared" si="450"/>
        <v>8425_C3_TP1_SEXE2</v>
      </c>
      <c r="BF2847">
        <v>2</v>
      </c>
      <c r="BG2847" t="s">
        <v>199</v>
      </c>
      <c r="BH2847" t="s">
        <v>315</v>
      </c>
      <c r="BI2847" t="s">
        <v>169</v>
      </c>
      <c r="BJ2847" s="61">
        <v>102.657082883748</v>
      </c>
      <c r="BK2847" s="61">
        <f t="shared" si="451"/>
        <v>102.657082883748</v>
      </c>
    </row>
    <row r="2848" spans="1:63" x14ac:dyDescent="0.35">
      <c r="A2848" t="str">
        <f t="shared" si="447"/>
        <v>0064_Activités juridiques, comptables, de gestion, d'architecture, d'ingénierie, de contrôle et d'analyses techniques_1+2</v>
      </c>
      <c r="B2848" t="str">
        <f>INDEX(PDC!$F$1:$G$40,MATCH('RP2016'!C2848,PDC!F:F,0),MATCH(PDC!$G$1,PDC!$F$1:$G$1,0))</f>
        <v>Activités juridiques, comptables, de gestion, d'architecture, d'ingénierie, de contrôle et d'analyses techniques</v>
      </c>
      <c r="C2848" t="s">
        <v>225</v>
      </c>
      <c r="D2848" t="s">
        <v>185</v>
      </c>
      <c r="E2848" t="s">
        <v>238</v>
      </c>
      <c r="F2848" s="58">
        <v>95.872802597398504</v>
      </c>
      <c r="G2848">
        <f t="shared" si="452"/>
        <v>95.872802597398504</v>
      </c>
      <c r="AC2848" t="str">
        <f t="shared" si="448"/>
        <v>8433_Ouvriers qualifiés de type industriel_1+2</v>
      </c>
      <c r="AD2848" t="str">
        <f>INDEX(PDC!$I$1:$L$33,MATCH('RP2016'!AF2848,PDC!I:I,0),MATCH(PDC!$K$1,PDC!$I$1:$L$1,0))</f>
        <v>Ouvriers qualifiés de type industriel</v>
      </c>
      <c r="AE2848" s="77" t="s">
        <v>238</v>
      </c>
      <c r="AF2848" t="s">
        <v>287</v>
      </c>
      <c r="AG2848" t="s">
        <v>189</v>
      </c>
      <c r="AH2848" s="58">
        <v>5158.7972738452499</v>
      </c>
      <c r="AI2848">
        <f t="shared" si="449"/>
        <v>5158.7972738452499</v>
      </c>
      <c r="BE2848" t="str">
        <f t="shared" si="450"/>
        <v>8425_C3_TP2_SEXE2</v>
      </c>
      <c r="BF2848">
        <v>2</v>
      </c>
      <c r="BG2848" t="s">
        <v>200</v>
      </c>
      <c r="BH2848" t="s">
        <v>315</v>
      </c>
      <c r="BI2848" t="s">
        <v>169</v>
      </c>
      <c r="BJ2848" s="61">
        <v>24.438109918952101</v>
      </c>
      <c r="BK2848" s="61">
        <f t="shared" si="451"/>
        <v>24.438109918952101</v>
      </c>
    </row>
    <row r="2849" spans="1:63" x14ac:dyDescent="0.35">
      <c r="A2849" t="str">
        <f t="shared" si="447"/>
        <v>0064_Autres activités spécialisées, scientifiques et techniques_1+2</v>
      </c>
      <c r="B2849" t="str">
        <f>INDEX(PDC!$F$1:$G$40,MATCH('RP2016'!C2849,PDC!F:F,0),MATCH(PDC!$G$1,PDC!$F$1:$G$1,0))</f>
        <v>Autres activités spécialisées, scientifiques et techniques</v>
      </c>
      <c r="C2849" t="s">
        <v>227</v>
      </c>
      <c r="D2849" t="s">
        <v>185</v>
      </c>
      <c r="E2849" t="s">
        <v>238</v>
      </c>
      <c r="F2849" s="58">
        <v>9.9106259190215198</v>
      </c>
      <c r="G2849">
        <f t="shared" si="452"/>
        <v>9.9106259190215198</v>
      </c>
      <c r="AC2849" t="str">
        <f t="shared" si="448"/>
        <v>8433_Ouvriers qualifiés de type artisanal_1+2</v>
      </c>
      <c r="AD2849" t="str">
        <f>INDEX(PDC!$I$1:$L$33,MATCH('RP2016'!AF2849,PDC!I:I,0),MATCH(PDC!$K$1,PDC!$I$1:$L$1,0))</f>
        <v>Ouvriers qualifiés de type artisanal</v>
      </c>
      <c r="AE2849" s="77" t="s">
        <v>238</v>
      </c>
      <c r="AF2849" t="s">
        <v>107</v>
      </c>
      <c r="AG2849" t="s">
        <v>189</v>
      </c>
      <c r="AH2849" s="58">
        <v>4071.5891764640201</v>
      </c>
      <c r="AI2849">
        <f t="shared" si="449"/>
        <v>4071.5891764640201</v>
      </c>
      <c r="BE2849" t="str">
        <f t="shared" si="450"/>
        <v>8425_C4_TP1_SEXE2</v>
      </c>
      <c r="BF2849">
        <v>2</v>
      </c>
      <c r="BG2849" t="s">
        <v>199</v>
      </c>
      <c r="BH2849" t="s">
        <v>316</v>
      </c>
      <c r="BI2849" t="s">
        <v>169</v>
      </c>
      <c r="BJ2849" s="61">
        <v>166.80498186076699</v>
      </c>
      <c r="BK2849" s="61">
        <f t="shared" si="451"/>
        <v>166.80498186076699</v>
      </c>
    </row>
    <row r="2850" spans="1:63" x14ac:dyDescent="0.35">
      <c r="A2850" t="str">
        <f t="shared" si="447"/>
        <v>0064_Activités de services administratifs et de soutien_1+2</v>
      </c>
      <c r="B2850" t="str">
        <f>INDEX(PDC!$F$1:$G$40,MATCH('RP2016'!C2850,PDC!F:F,0),MATCH(PDC!$G$1,PDC!$F$1:$G$1,0))</f>
        <v>Activités de services administratifs et de soutien</v>
      </c>
      <c r="C2850" t="s">
        <v>228</v>
      </c>
      <c r="D2850" t="s">
        <v>185</v>
      </c>
      <c r="E2850" t="s">
        <v>238</v>
      </c>
      <c r="F2850" s="58">
        <v>137.77845379253401</v>
      </c>
      <c r="G2850">
        <f t="shared" si="452"/>
        <v>137.77845379253401</v>
      </c>
      <c r="AC2850" t="str">
        <f t="shared" si="448"/>
        <v>8433_Chauffeurs_1+2</v>
      </c>
      <c r="AD2850" t="str">
        <f>INDEX(PDC!$I$1:$L$33,MATCH('RP2016'!AF2850,PDC!I:I,0),MATCH(PDC!$K$1,PDC!$I$1:$L$1,0))</f>
        <v>Chauffeurs</v>
      </c>
      <c r="AE2850" s="77" t="s">
        <v>238</v>
      </c>
      <c r="AF2850" t="s">
        <v>288</v>
      </c>
      <c r="AG2850" t="s">
        <v>189</v>
      </c>
      <c r="AH2850" s="58">
        <v>2089.16417822625</v>
      </c>
      <c r="AI2850">
        <f t="shared" si="449"/>
        <v>2089.16417822625</v>
      </c>
      <c r="BE2850" t="str">
        <f t="shared" si="450"/>
        <v>8425_C4_TP2_SEXE2</v>
      </c>
      <c r="BF2850">
        <v>2</v>
      </c>
      <c r="BG2850" t="s">
        <v>200</v>
      </c>
      <c r="BH2850" t="s">
        <v>316</v>
      </c>
      <c r="BI2850" t="s">
        <v>169</v>
      </c>
      <c r="BJ2850" s="61">
        <v>7.9085393149923702</v>
      </c>
      <c r="BK2850" s="61">
        <f t="shared" si="451"/>
        <v>7.9085393149923702</v>
      </c>
    </row>
    <row r="2851" spans="1:63" x14ac:dyDescent="0.35">
      <c r="A2851" t="str">
        <f t="shared" si="447"/>
        <v>0064_Administration publique_1+2</v>
      </c>
      <c r="B2851" t="str">
        <f>INDEX(PDC!$F$1:$G$40,MATCH('RP2016'!C2851,PDC!F:F,0),MATCH(PDC!$G$1,PDC!$F$1:$G$1,0))</f>
        <v>Administration publique</v>
      </c>
      <c r="C2851" t="s">
        <v>229</v>
      </c>
      <c r="D2851" t="s">
        <v>185</v>
      </c>
      <c r="E2851" t="s">
        <v>238</v>
      </c>
      <c r="F2851" s="58">
        <v>323.74015987519698</v>
      </c>
      <c r="G2851">
        <f t="shared" si="452"/>
        <v>323.74015987519698</v>
      </c>
      <c r="AC2851" t="str">
        <f t="shared" si="448"/>
        <v>8433_Ouvriers qualifiés de la manutention, du magasinage et du transport_1+2</v>
      </c>
      <c r="AD2851" t="str">
        <f>INDEX(PDC!$I$1:$L$33,MATCH('RP2016'!AF2851,PDC!I:I,0),MATCH(PDC!$K$1,PDC!$I$1:$L$1,0))</f>
        <v>Ouvriers qualifiés de la manutention, du magasinage et du transport</v>
      </c>
      <c r="AE2851" s="77" t="s">
        <v>238</v>
      </c>
      <c r="AF2851" t="s">
        <v>289</v>
      </c>
      <c r="AG2851" t="s">
        <v>189</v>
      </c>
      <c r="AH2851" s="58">
        <v>1519.59129805317</v>
      </c>
      <c r="AI2851">
        <f t="shared" si="449"/>
        <v>1519.59129805317</v>
      </c>
      <c r="BE2851" t="str">
        <f t="shared" si="450"/>
        <v>8425_C5_TP1_SEXE2</v>
      </c>
      <c r="BF2851">
        <v>2</v>
      </c>
      <c r="BG2851" t="s">
        <v>199</v>
      </c>
      <c r="BH2851" t="s">
        <v>317</v>
      </c>
      <c r="BI2851" t="s">
        <v>169</v>
      </c>
      <c r="BJ2851" s="61">
        <v>2458.9696352740202</v>
      </c>
      <c r="BK2851" s="61">
        <f t="shared" si="451"/>
        <v>2458.9696352740202</v>
      </c>
    </row>
    <row r="2852" spans="1:63" x14ac:dyDescent="0.35">
      <c r="A2852" t="str">
        <f t="shared" si="447"/>
        <v>0064_Enseignement_1+2</v>
      </c>
      <c r="B2852" t="str">
        <f>INDEX(PDC!$F$1:$G$40,MATCH('RP2016'!C2852,PDC!F:F,0),MATCH(PDC!$G$1,PDC!$F$1:$G$1,0))</f>
        <v>Enseignement</v>
      </c>
      <c r="C2852" t="s">
        <v>230</v>
      </c>
      <c r="D2852" t="s">
        <v>185</v>
      </c>
      <c r="E2852" t="s">
        <v>238</v>
      </c>
      <c r="F2852" s="58">
        <v>115.33287524578699</v>
      </c>
      <c r="G2852">
        <f t="shared" si="452"/>
        <v>115.33287524578699</v>
      </c>
      <c r="AC2852" t="str">
        <f t="shared" si="448"/>
        <v>8433_Ouvriers non qualifiés de type industriel_1+2</v>
      </c>
      <c r="AD2852" t="str">
        <f>INDEX(PDC!$I$1:$L$33,MATCH('RP2016'!AF2852,PDC!I:I,0),MATCH(PDC!$K$1,PDC!$I$1:$L$1,0))</f>
        <v>Ouvriers non qualifiés de type industriel</v>
      </c>
      <c r="AE2852" s="77" t="s">
        <v>238</v>
      </c>
      <c r="AF2852" t="s">
        <v>290</v>
      </c>
      <c r="AG2852" t="s">
        <v>189</v>
      </c>
      <c r="AH2852" s="58">
        <v>6189.8584066478898</v>
      </c>
      <c r="AI2852">
        <f t="shared" si="449"/>
        <v>6189.8584066478898</v>
      </c>
      <c r="BE2852" t="str">
        <f t="shared" si="450"/>
        <v>8425_C5_TP2_SEXE2</v>
      </c>
      <c r="BF2852">
        <v>2</v>
      </c>
      <c r="BG2852" t="s">
        <v>200</v>
      </c>
      <c r="BH2852" t="s">
        <v>317</v>
      </c>
      <c r="BI2852" t="s">
        <v>169</v>
      </c>
      <c r="BJ2852" s="61">
        <v>211.499770935355</v>
      </c>
      <c r="BK2852" s="61">
        <f t="shared" si="451"/>
        <v>211.499770935355</v>
      </c>
    </row>
    <row r="2853" spans="1:63" x14ac:dyDescent="0.35">
      <c r="A2853" t="str">
        <f t="shared" si="447"/>
        <v>0064_Activités pour la santé humaine_1+2</v>
      </c>
      <c r="B2853" t="str">
        <f>INDEX(PDC!$F$1:$G$40,MATCH('RP2016'!C2853,PDC!F:F,0),MATCH(PDC!$G$1,PDC!$F$1:$G$1,0))</f>
        <v>Activités pour la santé humaine</v>
      </c>
      <c r="C2853" t="s">
        <v>231</v>
      </c>
      <c r="D2853" t="s">
        <v>185</v>
      </c>
      <c r="E2853" t="s">
        <v>238</v>
      </c>
      <c r="F2853" s="58">
        <v>397.80375690607002</v>
      </c>
      <c r="G2853">
        <f t="shared" si="452"/>
        <v>397.80375690607002</v>
      </c>
      <c r="AC2853" t="str">
        <f t="shared" si="448"/>
        <v>8433_Ouvriers non qualifiés de type artisanal_1+2</v>
      </c>
      <c r="AD2853" t="str">
        <f>INDEX(PDC!$I$1:$L$33,MATCH('RP2016'!AF2853,PDC!I:I,0),MATCH(PDC!$K$1,PDC!$I$1:$L$1,0))</f>
        <v>Ouvriers non qualifiés de type artisanal</v>
      </c>
      <c r="AE2853" s="77" t="s">
        <v>238</v>
      </c>
      <c r="AF2853" t="s">
        <v>291</v>
      </c>
      <c r="AG2853" t="s">
        <v>189</v>
      </c>
      <c r="AH2853" s="58">
        <v>3135.2884334056498</v>
      </c>
      <c r="AI2853">
        <f t="shared" si="449"/>
        <v>3135.2884334056498</v>
      </c>
      <c r="BE2853" t="str">
        <f t="shared" si="450"/>
        <v>8425_DE_TP1_SEXE2</v>
      </c>
      <c r="BF2853">
        <v>2</v>
      </c>
      <c r="BG2853" t="s">
        <v>199</v>
      </c>
      <c r="BH2853" t="s">
        <v>318</v>
      </c>
      <c r="BI2853" t="s">
        <v>169</v>
      </c>
      <c r="BJ2853" s="61">
        <v>45.380165582693003</v>
      </c>
      <c r="BK2853" s="61">
        <f t="shared" si="451"/>
        <v>45.380165582693003</v>
      </c>
    </row>
    <row r="2854" spans="1:63" x14ac:dyDescent="0.35">
      <c r="A2854" t="str">
        <f t="shared" si="447"/>
        <v>0064_Hébergement médico-social et social et action sociale sans hébergement_1+2</v>
      </c>
      <c r="B2854" t="str">
        <f>INDEX(PDC!$F$1:$G$40,MATCH('RP2016'!C2854,PDC!F:F,0),MATCH(PDC!$G$1,PDC!$F$1:$G$1,0))</f>
        <v>Hébergement médico-social et social et action sociale sans hébergement</v>
      </c>
      <c r="C2854" t="s">
        <v>232</v>
      </c>
      <c r="D2854" t="s">
        <v>185</v>
      </c>
      <c r="E2854" t="s">
        <v>238</v>
      </c>
      <c r="F2854" s="58">
        <v>877.32661356010897</v>
      </c>
      <c r="G2854">
        <f t="shared" si="452"/>
        <v>877.32661356010897</v>
      </c>
      <c r="AC2854" t="str">
        <f t="shared" si="448"/>
        <v>8433_Ouvriers agricoles_1+2</v>
      </c>
      <c r="AD2854" t="str">
        <f>INDEX(PDC!$I$1:$L$33,MATCH('RP2016'!AF2854,PDC!I:I,0),MATCH(PDC!$K$1,PDC!$I$1:$L$1,0))</f>
        <v>Ouvriers agricoles</v>
      </c>
      <c r="AE2854" s="77" t="s">
        <v>238</v>
      </c>
      <c r="AF2854" t="s">
        <v>109</v>
      </c>
      <c r="AG2854" t="s">
        <v>189</v>
      </c>
      <c r="AH2854" s="58">
        <v>847.41657388266196</v>
      </c>
      <c r="AI2854">
        <f t="shared" si="449"/>
        <v>847.41657388266196</v>
      </c>
      <c r="BE2854" t="str">
        <f t="shared" si="450"/>
        <v>8425_DE_TP2_SEXE2</v>
      </c>
      <c r="BF2854">
        <v>2</v>
      </c>
      <c r="BG2854" t="s">
        <v>200</v>
      </c>
      <c r="BH2854" t="s">
        <v>318</v>
      </c>
      <c r="BI2854" t="s">
        <v>169</v>
      </c>
      <c r="BJ2854" s="61">
        <v>10.0876496727911</v>
      </c>
      <c r="BK2854" s="61">
        <f t="shared" si="451"/>
        <v>10.0876496727911</v>
      </c>
    </row>
    <row r="2855" spans="1:63" x14ac:dyDescent="0.35">
      <c r="A2855" t="str">
        <f t="shared" si="447"/>
        <v>0064_Arts, spectacles et activités récréatives_1+2</v>
      </c>
      <c r="B2855" t="str">
        <f>INDEX(PDC!$F$1:$G$40,MATCH('RP2016'!C2855,PDC!F:F,0),MATCH(PDC!$G$1,PDC!$F$1:$G$1,0))</f>
        <v>Arts, spectacles et activités récréatives</v>
      </c>
      <c r="C2855" t="s">
        <v>233</v>
      </c>
      <c r="D2855" t="s">
        <v>185</v>
      </c>
      <c r="E2855" t="s">
        <v>238</v>
      </c>
      <c r="F2855" s="58">
        <v>65.277990285203103</v>
      </c>
      <c r="G2855">
        <f t="shared" si="452"/>
        <v>65.277990285203103</v>
      </c>
      <c r="AC2855" t="str">
        <f t="shared" si="448"/>
        <v>8434_Professions libérales*_1+2</v>
      </c>
      <c r="AD2855" t="str">
        <f>INDEX(PDC!$I$1:$L$33,MATCH('RP2016'!AF2855,PDC!I:I,0),MATCH(PDC!$K$1,PDC!$I$1:$L$1,0))</f>
        <v>Professions libérales*</v>
      </c>
      <c r="AE2855" s="77" t="s">
        <v>238</v>
      </c>
      <c r="AF2855" t="s">
        <v>273</v>
      </c>
      <c r="AG2855" t="s">
        <v>191</v>
      </c>
      <c r="AH2855" s="58">
        <v>85.543289979978397</v>
      </c>
      <c r="AI2855">
        <f t="shared" si="449"/>
        <v>85.543289979978397</v>
      </c>
      <c r="BE2855" t="str">
        <f t="shared" si="450"/>
        <v>8425_FZ_TP1_SEXE2</v>
      </c>
      <c r="BF2855">
        <v>2</v>
      </c>
      <c r="BG2855" t="s">
        <v>199</v>
      </c>
      <c r="BH2855" t="s">
        <v>216</v>
      </c>
      <c r="BI2855" t="s">
        <v>169</v>
      </c>
      <c r="BJ2855" s="61">
        <v>44.957994684167801</v>
      </c>
      <c r="BK2855" s="61">
        <f t="shared" si="451"/>
        <v>44.957994684167801</v>
      </c>
    </row>
    <row r="2856" spans="1:63" x14ac:dyDescent="0.35">
      <c r="A2856" t="str">
        <f t="shared" si="447"/>
        <v>0064_Autres activités de services _1+2</v>
      </c>
      <c r="B2856" t="str">
        <f>INDEX(PDC!$F$1:$G$40,MATCH('RP2016'!C2856,PDC!F:F,0),MATCH(PDC!$G$1,PDC!$F$1:$G$1,0))</f>
        <v xml:space="preserve">Autres activités de services </v>
      </c>
      <c r="C2856" t="s">
        <v>234</v>
      </c>
      <c r="D2856" t="s">
        <v>185</v>
      </c>
      <c r="E2856" t="s">
        <v>238</v>
      </c>
      <c r="F2856" s="58">
        <v>261.02043604008901</v>
      </c>
      <c r="G2856">
        <f t="shared" si="452"/>
        <v>261.02043604008901</v>
      </c>
      <c r="AC2856" t="str">
        <f t="shared" si="448"/>
        <v>8434_Cadres de la fonction publique_1+2</v>
      </c>
      <c r="AD2856" t="str">
        <f>INDEX(PDC!$I$1:$L$33,MATCH('RP2016'!AF2856,PDC!I:I,0),MATCH(PDC!$K$1,PDC!$I$1:$L$1,0))</f>
        <v>Cadres de la fonction publique</v>
      </c>
      <c r="AE2856" s="77" t="s">
        <v>238</v>
      </c>
      <c r="AF2856" t="s">
        <v>274</v>
      </c>
      <c r="AG2856" t="s">
        <v>191</v>
      </c>
      <c r="AH2856" s="58">
        <v>123.513351646034</v>
      </c>
      <c r="AI2856">
        <f t="shared" si="449"/>
        <v>123.513351646034</v>
      </c>
      <c r="BE2856" t="str">
        <f t="shared" si="450"/>
        <v>8425_FZ_TP2_SEXE2</v>
      </c>
      <c r="BF2856">
        <v>2</v>
      </c>
      <c r="BG2856" t="s">
        <v>200</v>
      </c>
      <c r="BH2856" t="s">
        <v>216</v>
      </c>
      <c r="BI2856" t="s">
        <v>169</v>
      </c>
      <c r="BJ2856" s="61">
        <v>49.441633318541598</v>
      </c>
      <c r="BK2856" s="61">
        <f t="shared" si="451"/>
        <v>49.441633318541598</v>
      </c>
    </row>
    <row r="2857" spans="1:63" x14ac:dyDescent="0.35">
      <c r="A2857" t="str">
        <f t="shared" si="447"/>
        <v>0064_Activités des ménages en tant qu'employeurs ; activités indifférenciées des ménages en tant que producteurs de biens et services pour usage propre_1+2</v>
      </c>
      <c r="B2857" t="str">
        <f>INDEX(PDC!$F$1:$G$40,MATCH('RP2016'!C2857,PDC!F:F,0),MATCH(PDC!$G$1,PDC!$F$1:$G$1,0))</f>
        <v>Activités des ménages en tant qu'employeurs ; activités indifférenciées des ménages en tant que producteurs de biens et services pour usage propre</v>
      </c>
      <c r="C2857" t="s">
        <v>235</v>
      </c>
      <c r="D2857" t="s">
        <v>185</v>
      </c>
      <c r="E2857" t="s">
        <v>238</v>
      </c>
      <c r="F2857" s="58">
        <v>70.453120902883796</v>
      </c>
      <c r="G2857">
        <f t="shared" si="452"/>
        <v>70.453120902883796</v>
      </c>
      <c r="AC2857" t="str">
        <f t="shared" si="448"/>
        <v>8434_Professeurs, professions scientifiques_1+2</v>
      </c>
      <c r="AD2857" t="str">
        <f>INDEX(PDC!$I$1:$L$33,MATCH('RP2016'!AF2857,PDC!I:I,0),MATCH(PDC!$K$1,PDC!$I$1:$L$1,0))</f>
        <v>Professeurs, professions scientifiques</v>
      </c>
      <c r="AE2857" s="77" t="s">
        <v>238</v>
      </c>
      <c r="AF2857" t="s">
        <v>275</v>
      </c>
      <c r="AG2857" t="s">
        <v>191</v>
      </c>
      <c r="AH2857" s="58">
        <v>336.82256222108998</v>
      </c>
      <c r="AI2857">
        <f t="shared" si="449"/>
        <v>336.82256222108998</v>
      </c>
      <c r="BE2857" t="str">
        <f t="shared" si="450"/>
        <v>8425_GZ_TP1_SEXE2</v>
      </c>
      <c r="BF2857">
        <v>2</v>
      </c>
      <c r="BG2857" t="s">
        <v>199</v>
      </c>
      <c r="BH2857" t="s">
        <v>217</v>
      </c>
      <c r="BI2857" t="s">
        <v>169</v>
      </c>
      <c r="BJ2857" s="61">
        <v>878.03027427742802</v>
      </c>
      <c r="BK2857" s="61">
        <f t="shared" si="451"/>
        <v>878.03027427742802</v>
      </c>
    </row>
    <row r="2858" spans="1:63" x14ac:dyDescent="0.35">
      <c r="A2858" t="str">
        <f t="shared" si="447"/>
        <v>8401_Agriculture, sylviculture et pêche_1+2</v>
      </c>
      <c r="B2858" t="str">
        <f>INDEX(PDC!$F$1:$G$40,MATCH('RP2016'!C2858,PDC!F:F,0),MATCH(PDC!$G$1,PDC!$F$1:$G$1,0))</f>
        <v>Agriculture, sylviculture et pêche</v>
      </c>
      <c r="C2858" t="s">
        <v>198</v>
      </c>
      <c r="D2858" t="s">
        <v>117</v>
      </c>
      <c r="E2858" t="s">
        <v>238</v>
      </c>
      <c r="F2858" s="58">
        <v>582.90591028111305</v>
      </c>
      <c r="G2858">
        <f t="shared" si="452"/>
        <v>582.90591028111305</v>
      </c>
      <c r="AC2858" t="str">
        <f t="shared" si="448"/>
        <v>8434_Professions de l'information, des arts et des spectacles_1+2</v>
      </c>
      <c r="AD2858" t="str">
        <f>INDEX(PDC!$I$1:$L$33,MATCH('RP2016'!AF2858,PDC!I:I,0),MATCH(PDC!$K$1,PDC!$I$1:$L$1,0))</f>
        <v>Professions de l'information, des arts et des spectacles</v>
      </c>
      <c r="AE2858" s="77" t="s">
        <v>238</v>
      </c>
      <c r="AF2858" t="s">
        <v>276</v>
      </c>
      <c r="AG2858" t="s">
        <v>191</v>
      </c>
      <c r="AH2858" s="58">
        <v>140.88086678526599</v>
      </c>
      <c r="AI2858">
        <f t="shared" si="449"/>
        <v>140.88086678526599</v>
      </c>
      <c r="BE2858" t="str">
        <f t="shared" si="450"/>
        <v>8425_GZ_TP2_SEXE2</v>
      </c>
      <c r="BF2858">
        <v>2</v>
      </c>
      <c r="BG2858" t="s">
        <v>200</v>
      </c>
      <c r="BH2858" t="s">
        <v>217</v>
      </c>
      <c r="BI2858" t="s">
        <v>169</v>
      </c>
      <c r="BJ2858" s="61">
        <v>383.06372288997198</v>
      </c>
      <c r="BK2858" s="61">
        <f t="shared" si="451"/>
        <v>383.06372288997198</v>
      </c>
    </row>
    <row r="2859" spans="1:63" x14ac:dyDescent="0.35">
      <c r="A2859" t="str">
        <f t="shared" si="447"/>
        <v>8401_Industries extractives _1+2</v>
      </c>
      <c r="B2859" t="str">
        <f>INDEX(PDC!$F$1:$G$40,MATCH('RP2016'!C2859,PDC!F:F,0),MATCH(PDC!$G$1,PDC!$F$1:$G$1,0))</f>
        <v xml:space="preserve">Industries extractives </v>
      </c>
      <c r="C2859" t="s">
        <v>201</v>
      </c>
      <c r="D2859" t="s">
        <v>117</v>
      </c>
      <c r="E2859" t="s">
        <v>238</v>
      </c>
      <c r="F2859" s="58">
        <v>86.052803525505595</v>
      </c>
      <c r="G2859">
        <f t="shared" si="452"/>
        <v>86.052803525505595</v>
      </c>
      <c r="AC2859" t="str">
        <f t="shared" si="448"/>
        <v>8434_Cadres administratifs et commerciaux d'entreprise_1+2</v>
      </c>
      <c r="AD2859" t="str">
        <f>INDEX(PDC!$I$1:$L$33,MATCH('RP2016'!AF2859,PDC!I:I,0),MATCH(PDC!$K$1,PDC!$I$1:$L$1,0))</f>
        <v>Cadres administratifs et commerciaux d'entreprise</v>
      </c>
      <c r="AE2859" s="77" t="s">
        <v>238</v>
      </c>
      <c r="AF2859" t="s">
        <v>277</v>
      </c>
      <c r="AG2859" t="s">
        <v>191</v>
      </c>
      <c r="AH2859" s="58">
        <v>1978.0688201785999</v>
      </c>
      <c r="AI2859">
        <f t="shared" si="449"/>
        <v>1978.0688201785999</v>
      </c>
      <c r="BE2859" t="str">
        <f t="shared" si="450"/>
        <v>8425_HZ_TP1_SEXE2</v>
      </c>
      <c r="BF2859">
        <v>2</v>
      </c>
      <c r="BG2859" t="s">
        <v>199</v>
      </c>
      <c r="BH2859" t="s">
        <v>218</v>
      </c>
      <c r="BI2859" t="s">
        <v>169</v>
      </c>
      <c r="BJ2859" s="61">
        <v>123.84459520207299</v>
      </c>
      <c r="BK2859" s="61">
        <f t="shared" si="451"/>
        <v>123.84459520207299</v>
      </c>
    </row>
    <row r="2860" spans="1:63" x14ac:dyDescent="0.35">
      <c r="A2860" t="str">
        <f t="shared" si="447"/>
        <v>8401_Fabrication de denrées alimentaires, de boissons et de produits à base de tabac_1+2</v>
      </c>
      <c r="B2860" t="str">
        <f>INDEX(PDC!$F$1:$G$40,MATCH('RP2016'!C2860,PDC!F:F,0),MATCH(PDC!$G$1,PDC!$F$1:$G$1,0))</f>
        <v>Fabrication de denrées alimentaires, de boissons et de produits à base de tabac</v>
      </c>
      <c r="C2860" t="s">
        <v>202</v>
      </c>
      <c r="D2860" t="s">
        <v>117</v>
      </c>
      <c r="E2860" t="s">
        <v>238</v>
      </c>
      <c r="F2860" s="58">
        <v>2322.8853169896602</v>
      </c>
      <c r="G2860">
        <f t="shared" si="452"/>
        <v>2322.8853169896602</v>
      </c>
      <c r="AC2860" t="str">
        <f t="shared" si="448"/>
        <v>8434_Ingénieurs et cadres techniques d'entreprise_1+2</v>
      </c>
      <c r="AD2860" t="str">
        <f>INDEX(PDC!$I$1:$L$33,MATCH('RP2016'!AF2860,PDC!I:I,0),MATCH(PDC!$K$1,PDC!$I$1:$L$1,0))</f>
        <v>Ingénieurs et cadres techniques d'entreprise</v>
      </c>
      <c r="AE2860" s="77" t="s">
        <v>238</v>
      </c>
      <c r="AF2860" t="s">
        <v>101</v>
      </c>
      <c r="AG2860" t="s">
        <v>191</v>
      </c>
      <c r="AH2860" s="58">
        <v>1722.7298398314699</v>
      </c>
      <c r="AI2860">
        <f t="shared" si="449"/>
        <v>1722.7298398314699</v>
      </c>
      <c r="BE2860" t="str">
        <f t="shared" si="450"/>
        <v>8425_HZ_TP2_SEXE2</v>
      </c>
      <c r="BF2860">
        <v>2</v>
      </c>
      <c r="BG2860" t="s">
        <v>200</v>
      </c>
      <c r="BH2860" t="s">
        <v>218</v>
      </c>
      <c r="BI2860" t="s">
        <v>169</v>
      </c>
      <c r="BJ2860" s="61">
        <v>16.199345411411599</v>
      </c>
      <c r="BK2860" s="61">
        <f t="shared" si="451"/>
        <v>16.199345411411599</v>
      </c>
    </row>
    <row r="2861" spans="1:63" x14ac:dyDescent="0.35">
      <c r="A2861" t="str">
        <f t="shared" si="447"/>
        <v>8401_Fabrication de textiles, industries de l'habillement, industrie du cuir et de la chaussure_1+2</v>
      </c>
      <c r="B2861" t="str">
        <f>INDEX(PDC!$F$1:$G$40,MATCH('RP2016'!C2861,PDC!F:F,0),MATCH(PDC!$G$1,PDC!$F$1:$G$1,0))</f>
        <v>Fabrication de textiles, industries de l'habillement, industrie du cuir et de la chaussure</v>
      </c>
      <c r="C2861" t="s">
        <v>203</v>
      </c>
      <c r="D2861" t="s">
        <v>117</v>
      </c>
      <c r="E2861" t="s">
        <v>238</v>
      </c>
      <c r="F2861" s="58">
        <v>173.008933171265</v>
      </c>
      <c r="G2861">
        <f t="shared" si="452"/>
        <v>173.008933171265</v>
      </c>
      <c r="AC2861" t="str">
        <f t="shared" si="448"/>
        <v>8434_Professeurs des écoles, instituteurs et assimilés_1+2</v>
      </c>
      <c r="AD2861" t="str">
        <f>INDEX(PDC!$I$1:$L$33,MATCH('RP2016'!AF2861,PDC!I:I,0),MATCH(PDC!$K$1,PDC!$I$1:$L$1,0))</f>
        <v>Professeurs des écoles, instituteurs et assimilés</v>
      </c>
      <c r="AE2861" s="77" t="s">
        <v>238</v>
      </c>
      <c r="AF2861" t="s">
        <v>103</v>
      </c>
      <c r="AG2861" t="s">
        <v>191</v>
      </c>
      <c r="AH2861" s="58">
        <v>785.54604407011595</v>
      </c>
      <c r="AI2861">
        <f t="shared" si="449"/>
        <v>785.54604407011595</v>
      </c>
      <c r="BE2861" t="str">
        <f t="shared" si="450"/>
        <v>8425_IZ_TP1_SEXE2</v>
      </c>
      <c r="BF2861">
        <v>2</v>
      </c>
      <c r="BG2861" t="s">
        <v>199</v>
      </c>
      <c r="BH2861" t="s">
        <v>219</v>
      </c>
      <c r="BI2861" t="s">
        <v>169</v>
      </c>
      <c r="BJ2861" s="61">
        <v>137.464196655661</v>
      </c>
      <c r="BK2861" s="61">
        <f t="shared" si="451"/>
        <v>137.464196655661</v>
      </c>
    </row>
    <row r="2862" spans="1:63" x14ac:dyDescent="0.35">
      <c r="A2862" t="str">
        <f t="shared" si="447"/>
        <v>8401_Travail du bois, industries du papier et imprimerie _1+2</v>
      </c>
      <c r="B2862" t="str">
        <f>INDEX(PDC!$F$1:$G$40,MATCH('RP2016'!C2862,PDC!F:F,0),MATCH(PDC!$G$1,PDC!$F$1:$G$1,0))</f>
        <v xml:space="preserve">Travail du bois, industries du papier et imprimerie </v>
      </c>
      <c r="C2862" t="s">
        <v>204</v>
      </c>
      <c r="D2862" t="s">
        <v>117</v>
      </c>
      <c r="E2862" t="s">
        <v>238</v>
      </c>
      <c r="F2862" s="58">
        <v>649.50466478722797</v>
      </c>
      <c r="G2862">
        <f t="shared" si="452"/>
        <v>649.50466478722797</v>
      </c>
      <c r="AC2862" t="str">
        <f t="shared" si="448"/>
        <v>8434_Professions intermédiaires de la santé et du travail social_1+2</v>
      </c>
      <c r="AD2862" t="str">
        <f>INDEX(PDC!$I$1:$L$33,MATCH('RP2016'!AF2862,PDC!I:I,0),MATCH(PDC!$K$1,PDC!$I$1:$L$1,0))</f>
        <v>Professions intermédiaires de la santé et du travail social</v>
      </c>
      <c r="AE2862" s="77" t="s">
        <v>238</v>
      </c>
      <c r="AF2862" t="s">
        <v>105</v>
      </c>
      <c r="AG2862" t="s">
        <v>191</v>
      </c>
      <c r="AH2862" s="58">
        <v>1714.5381219334899</v>
      </c>
      <c r="AI2862">
        <f t="shared" si="449"/>
        <v>1714.5381219334899</v>
      </c>
      <c r="BE2862" t="str">
        <f t="shared" si="450"/>
        <v>8425_IZ_TP2_SEXE2</v>
      </c>
      <c r="BF2862">
        <v>2</v>
      </c>
      <c r="BG2862" t="s">
        <v>200</v>
      </c>
      <c r="BH2862" t="s">
        <v>219</v>
      </c>
      <c r="BI2862" t="s">
        <v>169</v>
      </c>
      <c r="BJ2862" s="61">
        <v>70.8346720678569</v>
      </c>
      <c r="BK2862" s="61">
        <f t="shared" si="451"/>
        <v>70.8346720678569</v>
      </c>
    </row>
    <row r="2863" spans="1:63" x14ac:dyDescent="0.35">
      <c r="A2863" t="str">
        <f t="shared" si="447"/>
        <v>8401_Industrie chimique_1+2</v>
      </c>
      <c r="B2863" t="str">
        <f>INDEX(PDC!$F$1:$G$40,MATCH('RP2016'!C2863,PDC!F:F,0),MATCH(PDC!$G$1,PDC!$F$1:$G$1,0))</f>
        <v>Industrie chimique</v>
      </c>
      <c r="C2863" t="s">
        <v>205</v>
      </c>
      <c r="D2863" t="s">
        <v>117</v>
      </c>
      <c r="E2863" t="s">
        <v>238</v>
      </c>
      <c r="F2863" s="58">
        <v>188.091913374759</v>
      </c>
      <c r="G2863">
        <f t="shared" si="452"/>
        <v>188.091913374759</v>
      </c>
      <c r="AC2863" t="str">
        <f t="shared" si="448"/>
        <v>8434_Clergé, religieux_1+2</v>
      </c>
      <c r="AD2863" t="str">
        <f>INDEX(PDC!$I$1:$L$33,MATCH('RP2016'!AF2863,PDC!I:I,0),MATCH(PDC!$K$1,PDC!$I$1:$L$1,0))</f>
        <v>Clergé, religieux</v>
      </c>
      <c r="AE2863" s="77" t="s">
        <v>238</v>
      </c>
      <c r="AF2863" t="s">
        <v>292</v>
      </c>
      <c r="AG2863" t="s">
        <v>191</v>
      </c>
      <c r="AH2863" s="58">
        <v>43.270454138369502</v>
      </c>
      <c r="AI2863">
        <f t="shared" si="449"/>
        <v>43.270454138369502</v>
      </c>
      <c r="BE2863" t="str">
        <f t="shared" si="450"/>
        <v>8425_JZ_TP1_SEXE2</v>
      </c>
      <c r="BF2863">
        <v>2</v>
      </c>
      <c r="BG2863" t="s">
        <v>199</v>
      </c>
      <c r="BH2863" t="s">
        <v>319</v>
      </c>
      <c r="BI2863" t="s">
        <v>169</v>
      </c>
      <c r="BJ2863" s="61">
        <v>26.1922687626301</v>
      </c>
      <c r="BK2863" s="61">
        <f t="shared" si="451"/>
        <v>26.1922687626301</v>
      </c>
    </row>
    <row r="2864" spans="1:63" x14ac:dyDescent="0.35">
      <c r="A2864" t="str">
        <f t="shared" si="447"/>
        <v>8401_Industrie pharmaceutique_1+2</v>
      </c>
      <c r="B2864" t="str">
        <f>INDEX(PDC!$F$1:$G$40,MATCH('RP2016'!C2864,PDC!F:F,0),MATCH(PDC!$G$1,PDC!$F$1:$G$1,0))</f>
        <v>Industrie pharmaceutique</v>
      </c>
      <c r="C2864" t="s">
        <v>206</v>
      </c>
      <c r="D2864" t="s">
        <v>117</v>
      </c>
      <c r="E2864" t="s">
        <v>238</v>
      </c>
      <c r="F2864" s="58">
        <v>527.36577847703995</v>
      </c>
      <c r="G2864">
        <f t="shared" si="452"/>
        <v>527.36577847703995</v>
      </c>
      <c r="AC2864" t="str">
        <f t="shared" si="448"/>
        <v>8434_Professions intermédiaires administratives de la Fonction Publique_1+2</v>
      </c>
      <c r="AD2864" t="str">
        <f>INDEX(PDC!$I$1:$L$33,MATCH('RP2016'!AF2864,PDC!I:I,0),MATCH(PDC!$K$1,PDC!$I$1:$L$1,0))</f>
        <v>Professions intermédiaires administratives de la Fonction Publique</v>
      </c>
      <c r="AE2864" s="77" t="s">
        <v>238</v>
      </c>
      <c r="AF2864" t="s">
        <v>278</v>
      </c>
      <c r="AG2864" t="s">
        <v>191</v>
      </c>
      <c r="AH2864" s="58">
        <v>184.861068310164</v>
      </c>
      <c r="AI2864">
        <f t="shared" si="449"/>
        <v>184.861068310164</v>
      </c>
      <c r="BE2864" t="str">
        <f t="shared" si="450"/>
        <v>8425_JZ_TP2_SEXE2</v>
      </c>
      <c r="BF2864">
        <v>2</v>
      </c>
      <c r="BG2864" t="s">
        <v>200</v>
      </c>
      <c r="BH2864" t="s">
        <v>319</v>
      </c>
      <c r="BI2864" t="s">
        <v>169</v>
      </c>
      <c r="BJ2864" s="61">
        <v>11.410923854887001</v>
      </c>
      <c r="BK2864" s="61">
        <f t="shared" si="451"/>
        <v>11.410923854887001</v>
      </c>
    </row>
    <row r="2865" spans="1:63" x14ac:dyDescent="0.35">
      <c r="A2865" t="str">
        <f t="shared" si="447"/>
        <v>8401_Fabrication de produits en caoutchouc et en plastique ainsi que d'autres produits minéraux non métalliques_1+2</v>
      </c>
      <c r="B2865" t="str">
        <f>INDEX(PDC!$F$1:$G$40,MATCH('RP2016'!C2865,PDC!F:F,0),MATCH(PDC!$G$1,PDC!$F$1:$G$1,0))</f>
        <v>Fabrication de produits en caoutchouc et en plastique ainsi que d'autres produits minéraux non métalliques</v>
      </c>
      <c r="C2865" t="s">
        <v>207</v>
      </c>
      <c r="D2865" t="s">
        <v>117</v>
      </c>
      <c r="E2865" t="s">
        <v>238</v>
      </c>
      <c r="F2865" s="58">
        <v>672.37835795874901</v>
      </c>
      <c r="G2865">
        <f t="shared" si="452"/>
        <v>672.37835795874901</v>
      </c>
      <c r="AC2865" t="str">
        <f t="shared" si="448"/>
        <v>8434_Professions intermédiaires administratives et commerciales des entreprises_1+2</v>
      </c>
      <c r="AD2865" t="str">
        <f>INDEX(PDC!$I$1:$L$33,MATCH('RP2016'!AF2865,PDC!I:I,0),MATCH(PDC!$K$1,PDC!$I$1:$L$1,0))</f>
        <v>Professions intermédiaires administratives et commerciales des entreprises</v>
      </c>
      <c r="AE2865" s="77" t="s">
        <v>238</v>
      </c>
      <c r="AF2865" t="s">
        <v>279</v>
      </c>
      <c r="AG2865" t="s">
        <v>191</v>
      </c>
      <c r="AH2865" s="58">
        <v>4893.4224314932198</v>
      </c>
      <c r="AI2865">
        <f t="shared" si="449"/>
        <v>4893.4224314932198</v>
      </c>
      <c r="BE2865" t="str">
        <f t="shared" si="450"/>
        <v>8425_KZ_TP1_SEXE2</v>
      </c>
      <c r="BF2865">
        <v>2</v>
      </c>
      <c r="BG2865" t="s">
        <v>199</v>
      </c>
      <c r="BH2865" t="s">
        <v>223</v>
      </c>
      <c r="BI2865" t="s">
        <v>169</v>
      </c>
      <c r="BJ2865" s="61">
        <v>203.71228263596399</v>
      </c>
      <c r="BK2865" s="61">
        <f t="shared" si="451"/>
        <v>203.71228263596399</v>
      </c>
    </row>
    <row r="2866" spans="1:63" x14ac:dyDescent="0.35">
      <c r="A2866" t="str">
        <f t="shared" si="447"/>
        <v>8401_Métallurgie et fabrication de produits métalliques à l'exception des machines et des équipements_1+2</v>
      </c>
      <c r="B2866" t="str">
        <f>INDEX(PDC!$F$1:$G$40,MATCH('RP2016'!C2866,PDC!F:F,0),MATCH(PDC!$G$1,PDC!$F$1:$G$1,0))</f>
        <v>Métallurgie et fabrication de produits métalliques à l'exception des machines et des équipements</v>
      </c>
      <c r="C2866" t="s">
        <v>208</v>
      </c>
      <c r="D2866" t="s">
        <v>117</v>
      </c>
      <c r="E2866" t="s">
        <v>238</v>
      </c>
      <c r="F2866" s="58">
        <v>3139.9822192411202</v>
      </c>
      <c r="G2866">
        <f t="shared" si="452"/>
        <v>3139.9822192411202</v>
      </c>
      <c r="AC2866" t="str">
        <f t="shared" si="448"/>
        <v>8434_Techniciens_1+2</v>
      </c>
      <c r="AD2866" t="str">
        <f>INDEX(PDC!$I$1:$L$33,MATCH('RP2016'!AF2866,PDC!I:I,0),MATCH(PDC!$K$1,PDC!$I$1:$L$1,0))</f>
        <v>Techniciens</v>
      </c>
      <c r="AE2866" s="77" t="s">
        <v>238</v>
      </c>
      <c r="AF2866" t="s">
        <v>280</v>
      </c>
      <c r="AG2866" t="s">
        <v>191</v>
      </c>
      <c r="AH2866" s="58">
        <v>2390.84676198952</v>
      </c>
      <c r="AI2866">
        <f t="shared" si="449"/>
        <v>2390.84676198952</v>
      </c>
      <c r="BE2866" t="str">
        <f t="shared" si="450"/>
        <v>8425_KZ_TP2_SEXE2</v>
      </c>
      <c r="BF2866">
        <v>2</v>
      </c>
      <c r="BG2866" t="s">
        <v>200</v>
      </c>
      <c r="BH2866" t="s">
        <v>223</v>
      </c>
      <c r="BI2866" t="s">
        <v>169</v>
      </c>
      <c r="BJ2866" s="61">
        <v>39.001218105472603</v>
      </c>
      <c r="BK2866" s="61">
        <f t="shared" si="451"/>
        <v>39.001218105472603</v>
      </c>
    </row>
    <row r="2867" spans="1:63" x14ac:dyDescent="0.35">
      <c r="A2867" t="str">
        <f t="shared" si="447"/>
        <v>8401_Fabrication de produits informatiques, électroniques et optiques_1+2</v>
      </c>
      <c r="B2867" t="str">
        <f>INDEX(PDC!$F$1:$G$40,MATCH('RP2016'!C2867,PDC!F:F,0),MATCH(PDC!$G$1,PDC!$F$1:$G$1,0))</f>
        <v>Fabrication de produits informatiques, électroniques et optiques</v>
      </c>
      <c r="C2867" t="s">
        <v>209</v>
      </c>
      <c r="D2867" t="s">
        <v>117</v>
      </c>
      <c r="E2867" t="s">
        <v>238</v>
      </c>
      <c r="F2867" s="58">
        <v>322.87682462198899</v>
      </c>
      <c r="G2867">
        <f t="shared" si="452"/>
        <v>322.87682462198899</v>
      </c>
      <c r="AC2867" t="str">
        <f t="shared" si="448"/>
        <v>8434_Contremaîtres, agents de maîtrise_1+2</v>
      </c>
      <c r="AD2867" t="str">
        <f>INDEX(PDC!$I$1:$L$33,MATCH('RP2016'!AF2867,PDC!I:I,0),MATCH(PDC!$K$1,PDC!$I$1:$L$1,0))</f>
        <v>Contremaîtres, agents de maîtrise</v>
      </c>
      <c r="AE2867" s="77" t="s">
        <v>238</v>
      </c>
      <c r="AF2867" t="s">
        <v>281</v>
      </c>
      <c r="AG2867" t="s">
        <v>191</v>
      </c>
      <c r="AH2867" s="58">
        <v>1340.2989542555999</v>
      </c>
      <c r="AI2867">
        <f t="shared" si="449"/>
        <v>1340.2989542555999</v>
      </c>
      <c r="BE2867" t="str">
        <f t="shared" si="450"/>
        <v>8425_LZ_TP1_SEXE2</v>
      </c>
      <c r="BF2867">
        <v>2</v>
      </c>
      <c r="BG2867" t="s">
        <v>199</v>
      </c>
      <c r="BH2867" t="s">
        <v>224</v>
      </c>
      <c r="BI2867" t="s">
        <v>169</v>
      </c>
      <c r="BJ2867" s="61">
        <v>69.727585289824304</v>
      </c>
      <c r="BK2867" s="61">
        <f t="shared" si="451"/>
        <v>69.727585289824304</v>
      </c>
    </row>
    <row r="2868" spans="1:63" x14ac:dyDescent="0.35">
      <c r="A2868" t="str">
        <f t="shared" si="447"/>
        <v>8401_Fabrication d'équipements électriques_1+2</v>
      </c>
      <c r="B2868" t="str">
        <f>INDEX(PDC!$F$1:$G$40,MATCH('RP2016'!C2868,PDC!F:F,0),MATCH(PDC!$G$1,PDC!$F$1:$G$1,0))</f>
        <v>Fabrication d'équipements électriques</v>
      </c>
      <c r="C2868" t="s">
        <v>210</v>
      </c>
      <c r="D2868" t="s">
        <v>117</v>
      </c>
      <c r="E2868" t="s">
        <v>238</v>
      </c>
      <c r="F2868" s="58">
        <v>395.81260843879602</v>
      </c>
      <c r="G2868">
        <f t="shared" si="452"/>
        <v>395.81260843879602</v>
      </c>
      <c r="AC2868" t="str">
        <f t="shared" si="448"/>
        <v>8434_Employés civils et agents de service de la Fonction Publique_1+2</v>
      </c>
      <c r="AD2868" t="str">
        <f>INDEX(PDC!$I$1:$L$33,MATCH('RP2016'!AF2868,PDC!I:I,0),MATCH(PDC!$K$1,PDC!$I$1:$L$1,0))</f>
        <v>Employés civils et agents de service de la Fonction Publique</v>
      </c>
      <c r="AE2868" s="77" t="s">
        <v>238</v>
      </c>
      <c r="AF2868" t="s">
        <v>282</v>
      </c>
      <c r="AG2868" t="s">
        <v>191</v>
      </c>
      <c r="AH2868" s="58">
        <v>2706.3451249310101</v>
      </c>
      <c r="AI2868">
        <f t="shared" si="449"/>
        <v>2706.3451249310101</v>
      </c>
      <c r="BE2868" t="str">
        <f t="shared" si="450"/>
        <v>8425_LZ_TP2_SEXE2</v>
      </c>
      <c r="BF2868">
        <v>2</v>
      </c>
      <c r="BG2868" t="s">
        <v>200</v>
      </c>
      <c r="BH2868" t="s">
        <v>224</v>
      </c>
      <c r="BI2868" t="s">
        <v>169</v>
      </c>
      <c r="BJ2868" s="61">
        <v>27.817172553294199</v>
      </c>
      <c r="BK2868" s="61">
        <f t="shared" si="451"/>
        <v>27.817172553294199</v>
      </c>
    </row>
    <row r="2869" spans="1:63" x14ac:dyDescent="0.35">
      <c r="A2869" t="str">
        <f t="shared" si="447"/>
        <v>8401_Fabrication de machines et équipements n.c.a._1+2</v>
      </c>
      <c r="B2869" t="str">
        <f>INDEX(PDC!$F$1:$G$40,MATCH('RP2016'!C2869,PDC!F:F,0),MATCH(PDC!$G$1,PDC!$F$1:$G$1,0))</f>
        <v>Fabrication de machines et équipements n.c.a.</v>
      </c>
      <c r="C2869" t="s">
        <v>211</v>
      </c>
      <c r="D2869" t="s">
        <v>117</v>
      </c>
      <c r="E2869" t="s">
        <v>238</v>
      </c>
      <c r="F2869" s="58">
        <v>4968.1493340336501</v>
      </c>
      <c r="G2869">
        <f t="shared" si="452"/>
        <v>4968.1493340336501</v>
      </c>
      <c r="AC2869" t="str">
        <f t="shared" si="448"/>
        <v>8434_Policiers et militaires_1+2</v>
      </c>
      <c r="AD2869" t="str">
        <f>INDEX(PDC!$I$1:$L$33,MATCH('RP2016'!AF2869,PDC!I:I,0),MATCH(PDC!$K$1,PDC!$I$1:$L$1,0))</f>
        <v>Policiers et militaires</v>
      </c>
      <c r="AE2869" s="77" t="s">
        <v>238</v>
      </c>
      <c r="AF2869" t="s">
        <v>283</v>
      </c>
      <c r="AG2869" t="s">
        <v>191</v>
      </c>
      <c r="AH2869" s="58">
        <v>268.34964376631598</v>
      </c>
      <c r="AI2869">
        <f t="shared" si="449"/>
        <v>268.34964376631598</v>
      </c>
      <c r="BE2869" t="str">
        <f t="shared" si="450"/>
        <v>8425_MN_TP1_SEXE2</v>
      </c>
      <c r="BF2869">
        <v>2</v>
      </c>
      <c r="BG2869" t="s">
        <v>199</v>
      </c>
      <c r="BH2869" t="s">
        <v>320</v>
      </c>
      <c r="BI2869" t="s">
        <v>169</v>
      </c>
      <c r="BJ2869" s="61">
        <v>998.86571656133697</v>
      </c>
      <c r="BK2869" s="61">
        <f t="shared" si="451"/>
        <v>998.86571656133697</v>
      </c>
    </row>
    <row r="2870" spans="1:63" x14ac:dyDescent="0.35">
      <c r="A2870" t="str">
        <f t="shared" si="447"/>
        <v>8401_Fabrication de matériels de transport_1+2</v>
      </c>
      <c r="B2870" t="str">
        <f>INDEX(PDC!$F$1:$G$40,MATCH('RP2016'!C2870,PDC!F:F,0),MATCH(PDC!$G$1,PDC!$F$1:$G$1,0))</f>
        <v>Fabrication de matériels de transport</v>
      </c>
      <c r="C2870" t="s">
        <v>212</v>
      </c>
      <c r="D2870" t="s">
        <v>117</v>
      </c>
      <c r="E2870" t="s">
        <v>238</v>
      </c>
      <c r="F2870" s="58">
        <v>695.87895714989202</v>
      </c>
      <c r="G2870">
        <f t="shared" si="452"/>
        <v>695.87895714989202</v>
      </c>
      <c r="AC2870" t="str">
        <f t="shared" si="448"/>
        <v>8434_Employés administratifs d'entreprise_1+2</v>
      </c>
      <c r="AD2870" t="str">
        <f>INDEX(PDC!$I$1:$L$33,MATCH('RP2016'!AF2870,PDC!I:I,0),MATCH(PDC!$K$1,PDC!$I$1:$L$1,0))</f>
        <v>Employés administratifs d'entreprise</v>
      </c>
      <c r="AE2870" s="77" t="s">
        <v>238</v>
      </c>
      <c r="AF2870" t="s">
        <v>284</v>
      </c>
      <c r="AG2870" t="s">
        <v>191</v>
      </c>
      <c r="AH2870" s="58">
        <v>3155.6183219835598</v>
      </c>
      <c r="AI2870">
        <f t="shared" si="449"/>
        <v>3155.6183219835598</v>
      </c>
      <c r="BE2870" t="str">
        <f t="shared" si="450"/>
        <v>8425_MN_TP2_SEXE2</v>
      </c>
      <c r="BF2870">
        <v>2</v>
      </c>
      <c r="BG2870" t="s">
        <v>200</v>
      </c>
      <c r="BH2870" t="s">
        <v>320</v>
      </c>
      <c r="BI2870" t="s">
        <v>169</v>
      </c>
      <c r="BJ2870" s="61">
        <v>254.84916400793199</v>
      </c>
      <c r="BK2870" s="61">
        <f t="shared" si="451"/>
        <v>254.84916400793199</v>
      </c>
    </row>
    <row r="2871" spans="1:63" x14ac:dyDescent="0.35">
      <c r="A2871" t="str">
        <f t="shared" si="447"/>
        <v>8401_Autres industries manufacturières ; réparation et installation de machines et d'équipements_1+2</v>
      </c>
      <c r="B2871" t="str">
        <f>INDEX(PDC!$F$1:$G$40,MATCH('RP2016'!C2871,PDC!F:F,0),MATCH(PDC!$G$1,PDC!$F$1:$G$1,0))</f>
        <v>Autres industries manufacturières ; réparation et installation de machines et d'équipements</v>
      </c>
      <c r="C2871" t="s">
        <v>213</v>
      </c>
      <c r="D2871" t="s">
        <v>117</v>
      </c>
      <c r="E2871" t="s">
        <v>238</v>
      </c>
      <c r="F2871" s="58">
        <v>3240.6132258931302</v>
      </c>
      <c r="G2871">
        <f t="shared" si="452"/>
        <v>3240.6132258931302</v>
      </c>
      <c r="AC2871" t="str">
        <f t="shared" si="448"/>
        <v>8434_Employés de commerce_1+2</v>
      </c>
      <c r="AD2871" t="str">
        <f>INDEX(PDC!$I$1:$L$33,MATCH('RP2016'!AF2871,PDC!I:I,0),MATCH(PDC!$K$1,PDC!$I$1:$L$1,0))</f>
        <v>Employés de commerce</v>
      </c>
      <c r="AE2871" s="77" t="s">
        <v>238</v>
      </c>
      <c r="AF2871" t="s">
        <v>285</v>
      </c>
      <c r="AG2871" t="s">
        <v>191</v>
      </c>
      <c r="AH2871" s="58">
        <v>2933.5625731331402</v>
      </c>
      <c r="AI2871">
        <f t="shared" si="449"/>
        <v>2933.5625731331402</v>
      </c>
      <c r="BE2871" t="str">
        <f t="shared" si="450"/>
        <v>8425_OQ_TP1_SEXE2</v>
      </c>
      <c r="BF2871">
        <v>2</v>
      </c>
      <c r="BG2871" t="s">
        <v>199</v>
      </c>
      <c r="BH2871" t="s">
        <v>321</v>
      </c>
      <c r="BI2871" t="s">
        <v>169</v>
      </c>
      <c r="BJ2871" s="61">
        <v>934.18138007585003</v>
      </c>
      <c r="BK2871" s="61">
        <f t="shared" si="451"/>
        <v>934.18138007585003</v>
      </c>
    </row>
    <row r="2872" spans="1:63" x14ac:dyDescent="0.35">
      <c r="A2872" t="str">
        <f t="shared" si="447"/>
        <v>8401_Production et distribution d'électricité, de gaz, de vapeur et d'air conditionné_1+2</v>
      </c>
      <c r="B2872" t="str">
        <f>INDEX(PDC!$F$1:$G$40,MATCH('RP2016'!C2872,PDC!F:F,0),MATCH(PDC!$G$1,PDC!$F$1:$G$1,0))</f>
        <v>Production et distribution d'électricité, de gaz, de vapeur et d'air conditionné</v>
      </c>
      <c r="C2872" t="s">
        <v>214</v>
      </c>
      <c r="D2872" t="s">
        <v>117</v>
      </c>
      <c r="E2872" t="s">
        <v>238</v>
      </c>
      <c r="F2872" s="58">
        <v>636.05736169424404</v>
      </c>
      <c r="G2872">
        <f t="shared" si="452"/>
        <v>636.05736169424404</v>
      </c>
      <c r="AC2872" t="str">
        <f t="shared" si="448"/>
        <v>8434_Personnels des services directs aux particuliers_1+2</v>
      </c>
      <c r="AD2872" t="str">
        <f>INDEX(PDC!$I$1:$L$33,MATCH('RP2016'!AF2872,PDC!I:I,0),MATCH(PDC!$K$1,PDC!$I$1:$L$1,0))</f>
        <v>Personnels des services directs aux particuliers</v>
      </c>
      <c r="AE2872" s="77" t="s">
        <v>238</v>
      </c>
      <c r="AF2872" t="s">
        <v>286</v>
      </c>
      <c r="AG2872" t="s">
        <v>191</v>
      </c>
      <c r="AH2872" s="58">
        <v>4283.7811662460599</v>
      </c>
      <c r="AI2872">
        <f t="shared" si="449"/>
        <v>4283.7811662460599</v>
      </c>
      <c r="BE2872" t="str">
        <f t="shared" si="450"/>
        <v>8425_OQ_TP2_SEXE2</v>
      </c>
      <c r="BF2872">
        <v>2</v>
      </c>
      <c r="BG2872" t="s">
        <v>200</v>
      </c>
      <c r="BH2872" t="s">
        <v>321</v>
      </c>
      <c r="BI2872" t="s">
        <v>169</v>
      </c>
      <c r="BJ2872" s="61">
        <v>686.78822797211899</v>
      </c>
      <c r="BK2872" s="61">
        <f t="shared" si="451"/>
        <v>686.78822797211899</v>
      </c>
    </row>
    <row r="2873" spans="1:63" x14ac:dyDescent="0.35">
      <c r="A2873" t="str">
        <f t="shared" si="447"/>
        <v>8401_Production et distribution d'eau ; assainissement, gestion des déchets et dépollution_1+2</v>
      </c>
      <c r="B2873" t="str">
        <f>INDEX(PDC!$F$1:$G$40,MATCH('RP2016'!C2873,PDC!F:F,0),MATCH(PDC!$G$1,PDC!$F$1:$G$1,0))</f>
        <v>Production et distribution d'eau ; assainissement, gestion des déchets et dépollution</v>
      </c>
      <c r="C2873" t="s">
        <v>215</v>
      </c>
      <c r="D2873" t="s">
        <v>117</v>
      </c>
      <c r="E2873" t="s">
        <v>238</v>
      </c>
      <c r="F2873" s="58">
        <v>524.29242723511595</v>
      </c>
      <c r="G2873">
        <f t="shared" si="452"/>
        <v>524.29242723511595</v>
      </c>
      <c r="AC2873" t="str">
        <f t="shared" si="448"/>
        <v>8434_Ouvriers qualifiés de type industriel_1+2</v>
      </c>
      <c r="AD2873" t="str">
        <f>INDEX(PDC!$I$1:$L$33,MATCH('RP2016'!AF2873,PDC!I:I,0),MATCH(PDC!$K$1,PDC!$I$1:$L$1,0))</f>
        <v>Ouvriers qualifiés de type industriel</v>
      </c>
      <c r="AE2873" s="77" t="s">
        <v>238</v>
      </c>
      <c r="AF2873" t="s">
        <v>287</v>
      </c>
      <c r="AG2873" t="s">
        <v>191</v>
      </c>
      <c r="AH2873" s="58">
        <v>3096.22265512279</v>
      </c>
      <c r="AI2873">
        <f t="shared" si="449"/>
        <v>3096.22265512279</v>
      </c>
      <c r="BE2873" t="str">
        <f t="shared" si="450"/>
        <v>8425_RU_TP1_SEXE2</v>
      </c>
      <c r="BF2873">
        <v>2</v>
      </c>
      <c r="BG2873" t="s">
        <v>199</v>
      </c>
      <c r="BH2873" t="s">
        <v>322</v>
      </c>
      <c r="BI2873" t="s">
        <v>169</v>
      </c>
      <c r="BJ2873" s="61">
        <v>131.17679457900499</v>
      </c>
      <c r="BK2873" s="61">
        <f t="shared" si="451"/>
        <v>131.17679457900499</v>
      </c>
    </row>
    <row r="2874" spans="1:63" x14ac:dyDescent="0.35">
      <c r="A2874" t="str">
        <f t="shared" si="447"/>
        <v>8401_Construction _1+2</v>
      </c>
      <c r="B2874" t="str">
        <f>INDEX(PDC!$F$1:$G$40,MATCH('RP2016'!C2874,PDC!F:F,0),MATCH(PDC!$G$1,PDC!$F$1:$G$1,0))</f>
        <v xml:space="preserve">Construction </v>
      </c>
      <c r="C2874" t="s">
        <v>216</v>
      </c>
      <c r="D2874" t="s">
        <v>117</v>
      </c>
      <c r="E2874" t="s">
        <v>238</v>
      </c>
      <c r="F2874" s="58">
        <v>7816.37163210571</v>
      </c>
      <c r="G2874">
        <f t="shared" si="452"/>
        <v>7816.37163210571</v>
      </c>
      <c r="AC2874" t="str">
        <f t="shared" si="448"/>
        <v>8434_Ouvriers qualifiés de type artisanal_1+2</v>
      </c>
      <c r="AD2874" t="str">
        <f>INDEX(PDC!$I$1:$L$33,MATCH('RP2016'!AF2874,PDC!I:I,0),MATCH(PDC!$K$1,PDC!$I$1:$L$1,0))</f>
        <v>Ouvriers qualifiés de type artisanal</v>
      </c>
      <c r="AE2874" s="77" t="s">
        <v>238</v>
      </c>
      <c r="AF2874" t="s">
        <v>107</v>
      </c>
      <c r="AG2874" t="s">
        <v>191</v>
      </c>
      <c r="AH2874" s="58">
        <v>2787.36948606852</v>
      </c>
      <c r="AI2874">
        <f t="shared" si="449"/>
        <v>2787.36948606852</v>
      </c>
      <c r="BE2874" t="str">
        <f t="shared" si="450"/>
        <v>8425_RU_TP2_SEXE2</v>
      </c>
      <c r="BF2874">
        <v>2</v>
      </c>
      <c r="BG2874" t="s">
        <v>200</v>
      </c>
      <c r="BH2874" t="s">
        <v>322</v>
      </c>
      <c r="BI2874" t="s">
        <v>169</v>
      </c>
      <c r="BJ2874" s="61">
        <v>143.516906612714</v>
      </c>
      <c r="BK2874" s="61">
        <f t="shared" si="451"/>
        <v>143.516906612714</v>
      </c>
    </row>
    <row r="2875" spans="1:63" x14ac:dyDescent="0.35">
      <c r="A2875" t="str">
        <f t="shared" si="447"/>
        <v>8401_Commerce ; réparation d'automobiles et de motocycles_1+2</v>
      </c>
      <c r="B2875" t="str">
        <f>INDEX(PDC!$F$1:$G$40,MATCH('RP2016'!C2875,PDC!F:F,0),MATCH(PDC!$G$1,PDC!$F$1:$G$1,0))</f>
        <v>Commerce ; réparation d'automobiles et de motocycles</v>
      </c>
      <c r="C2875" t="s">
        <v>217</v>
      </c>
      <c r="D2875" t="s">
        <v>117</v>
      </c>
      <c r="E2875" t="s">
        <v>238</v>
      </c>
      <c r="F2875" s="58">
        <v>15851.5776041558</v>
      </c>
      <c r="G2875">
        <f t="shared" si="452"/>
        <v>15851.5776041558</v>
      </c>
      <c r="AC2875" t="str">
        <f t="shared" si="448"/>
        <v>8434_Chauffeurs_1+2</v>
      </c>
      <c r="AD2875" t="str">
        <f>INDEX(PDC!$I$1:$L$33,MATCH('RP2016'!AF2875,PDC!I:I,0),MATCH(PDC!$K$1,PDC!$I$1:$L$1,0))</f>
        <v>Chauffeurs</v>
      </c>
      <c r="AE2875" s="77" t="s">
        <v>238</v>
      </c>
      <c r="AF2875" t="s">
        <v>288</v>
      </c>
      <c r="AG2875" t="s">
        <v>191</v>
      </c>
      <c r="AH2875" s="58">
        <v>1512.23300433804</v>
      </c>
      <c r="AI2875">
        <f t="shared" si="449"/>
        <v>1512.23300433804</v>
      </c>
      <c r="BE2875" t="str">
        <f t="shared" si="450"/>
        <v>8426_AZ_TP1_SEXE2</v>
      </c>
      <c r="BF2875">
        <v>2</v>
      </c>
      <c r="BG2875" t="s">
        <v>199</v>
      </c>
      <c r="BH2875" t="s">
        <v>198</v>
      </c>
      <c r="BI2875" t="s">
        <v>171</v>
      </c>
      <c r="BJ2875" s="61">
        <v>44.902246311984598</v>
      </c>
      <c r="BK2875" s="61">
        <f t="shared" si="451"/>
        <v>44.902246311984598</v>
      </c>
    </row>
    <row r="2876" spans="1:63" x14ac:dyDescent="0.35">
      <c r="A2876" t="str">
        <f t="shared" si="447"/>
        <v>8401_Transports et entreposage _1+2</v>
      </c>
      <c r="B2876" t="str">
        <f>INDEX(PDC!$F$1:$G$40,MATCH('RP2016'!C2876,PDC!F:F,0),MATCH(PDC!$G$1,PDC!$F$1:$G$1,0))</f>
        <v xml:space="preserve">Transports et entreposage </v>
      </c>
      <c r="C2876" t="s">
        <v>218</v>
      </c>
      <c r="D2876" t="s">
        <v>117</v>
      </c>
      <c r="E2876" t="s">
        <v>238</v>
      </c>
      <c r="F2876" s="58">
        <v>3730.13222209278</v>
      </c>
      <c r="G2876">
        <f t="shared" si="452"/>
        <v>3730.13222209278</v>
      </c>
      <c r="AC2876" t="str">
        <f t="shared" si="448"/>
        <v>8434_Ouvriers qualifiés de la manutention, du magasinage et du transport_1+2</v>
      </c>
      <c r="AD2876" t="str">
        <f>INDEX(PDC!$I$1:$L$33,MATCH('RP2016'!AF2876,PDC!I:I,0),MATCH(PDC!$K$1,PDC!$I$1:$L$1,0))</f>
        <v>Ouvriers qualifiés de la manutention, du magasinage et du transport</v>
      </c>
      <c r="AE2876" s="77" t="s">
        <v>238</v>
      </c>
      <c r="AF2876" t="s">
        <v>289</v>
      </c>
      <c r="AG2876" t="s">
        <v>191</v>
      </c>
      <c r="AH2876" s="58">
        <v>1007.44729012482</v>
      </c>
      <c r="AI2876">
        <f t="shared" si="449"/>
        <v>1007.44729012482</v>
      </c>
      <c r="BE2876" t="str">
        <f t="shared" si="450"/>
        <v>8426_AZ_TP2_SEXE2</v>
      </c>
      <c r="BF2876">
        <v>2</v>
      </c>
      <c r="BG2876" t="s">
        <v>200</v>
      </c>
      <c r="BH2876" t="s">
        <v>198</v>
      </c>
      <c r="BI2876" t="s">
        <v>171</v>
      </c>
      <c r="BJ2876" s="61">
        <v>46.739798872718801</v>
      </c>
      <c r="BK2876" s="61">
        <f t="shared" si="451"/>
        <v>46.739798872718801</v>
      </c>
    </row>
    <row r="2877" spans="1:63" x14ac:dyDescent="0.35">
      <c r="A2877" t="str">
        <f t="shared" si="447"/>
        <v>8401_Hébergement et restauration_1+2</v>
      </c>
      <c r="B2877" t="str">
        <f>INDEX(PDC!$F$1:$G$40,MATCH('RP2016'!C2877,PDC!F:F,0),MATCH(PDC!$G$1,PDC!$F$1:$G$1,0))</f>
        <v>Hébergement et restauration</v>
      </c>
      <c r="C2877" t="s">
        <v>219</v>
      </c>
      <c r="D2877" t="s">
        <v>117</v>
      </c>
      <c r="E2877" t="s">
        <v>238</v>
      </c>
      <c r="F2877" s="58">
        <v>4881.4748006357604</v>
      </c>
      <c r="G2877">
        <f t="shared" ref="G2877:G2908" si="453">F2877</f>
        <v>4881.4748006357604</v>
      </c>
      <c r="AC2877" t="str">
        <f t="shared" si="448"/>
        <v>8434_Ouvriers non qualifiés de type industriel_1+2</v>
      </c>
      <c r="AD2877" t="str">
        <f>INDEX(PDC!$I$1:$L$33,MATCH('RP2016'!AF2877,PDC!I:I,0),MATCH(PDC!$K$1,PDC!$I$1:$L$1,0))</f>
        <v>Ouvriers non qualifiés de type industriel</v>
      </c>
      <c r="AE2877" s="77" t="s">
        <v>238</v>
      </c>
      <c r="AF2877" t="s">
        <v>290</v>
      </c>
      <c r="AG2877" t="s">
        <v>191</v>
      </c>
      <c r="AH2877" s="58">
        <v>3553.12567698358</v>
      </c>
      <c r="AI2877">
        <f t="shared" si="449"/>
        <v>3553.12567698358</v>
      </c>
      <c r="BE2877" t="str">
        <f t="shared" si="450"/>
        <v>8426_C1_TP1_SEXE2</v>
      </c>
      <c r="BF2877">
        <v>2</v>
      </c>
      <c r="BG2877" t="s">
        <v>199</v>
      </c>
      <c r="BH2877" t="s">
        <v>314</v>
      </c>
      <c r="BI2877" t="s">
        <v>171</v>
      </c>
      <c r="BJ2877" s="61">
        <v>625.062240503407</v>
      </c>
      <c r="BK2877" s="61">
        <f t="shared" si="451"/>
        <v>625.062240503407</v>
      </c>
    </row>
    <row r="2878" spans="1:63" x14ac:dyDescent="0.35">
      <c r="A2878" t="str">
        <f t="shared" si="447"/>
        <v>8401_Edition, audiovisuel et diffusion_1+2</v>
      </c>
      <c r="B2878" t="str">
        <f>INDEX(PDC!$F$1:$G$40,MATCH('RP2016'!C2878,PDC!F:F,0),MATCH(PDC!$G$1,PDC!$F$1:$G$1,0))</f>
        <v>Edition, audiovisuel et diffusion</v>
      </c>
      <c r="C2878" t="s">
        <v>220</v>
      </c>
      <c r="D2878" t="s">
        <v>117</v>
      </c>
      <c r="E2878" t="s">
        <v>238</v>
      </c>
      <c r="F2878" s="58">
        <v>903.15161604311697</v>
      </c>
      <c r="G2878">
        <f t="shared" si="453"/>
        <v>903.15161604311697</v>
      </c>
      <c r="AC2878" t="str">
        <f t="shared" si="448"/>
        <v>8434_Ouvriers non qualifiés de type artisanal_1+2</v>
      </c>
      <c r="AD2878" t="str">
        <f>INDEX(PDC!$I$1:$L$33,MATCH('RP2016'!AF2878,PDC!I:I,0),MATCH(PDC!$K$1,PDC!$I$1:$L$1,0))</f>
        <v>Ouvriers non qualifiés de type artisanal</v>
      </c>
      <c r="AE2878" s="77" t="s">
        <v>238</v>
      </c>
      <c r="AF2878" t="s">
        <v>291</v>
      </c>
      <c r="AG2878" t="s">
        <v>191</v>
      </c>
      <c r="AH2878" s="58">
        <v>2137.4653971912098</v>
      </c>
      <c r="AI2878">
        <f t="shared" si="449"/>
        <v>2137.4653971912098</v>
      </c>
      <c r="BE2878" t="str">
        <f t="shared" si="450"/>
        <v>8426_C1_TP2_SEXE2</v>
      </c>
      <c r="BF2878">
        <v>2</v>
      </c>
      <c r="BG2878" t="s">
        <v>200</v>
      </c>
      <c r="BH2878" t="s">
        <v>314</v>
      </c>
      <c r="BI2878" t="s">
        <v>171</v>
      </c>
      <c r="BJ2878" s="61">
        <v>112.354559437541</v>
      </c>
      <c r="BK2878" s="61">
        <f t="shared" si="451"/>
        <v>112.354559437541</v>
      </c>
    </row>
    <row r="2879" spans="1:63" x14ac:dyDescent="0.35">
      <c r="A2879" t="str">
        <f t="shared" si="447"/>
        <v>8401_Télécommunications_1+2</v>
      </c>
      <c r="B2879" t="str">
        <f>INDEX(PDC!$F$1:$G$40,MATCH('RP2016'!C2879,PDC!F:F,0),MATCH(PDC!$G$1,PDC!$F$1:$G$1,0))</f>
        <v>Télécommunications</v>
      </c>
      <c r="C2879" t="s">
        <v>221</v>
      </c>
      <c r="D2879" t="s">
        <v>117</v>
      </c>
      <c r="E2879" t="s">
        <v>238</v>
      </c>
      <c r="F2879" s="58">
        <v>392.646059811155</v>
      </c>
      <c r="G2879">
        <f t="shared" si="453"/>
        <v>392.646059811155</v>
      </c>
      <c r="AC2879" t="str">
        <f t="shared" si="448"/>
        <v>8434_Ouvriers agricoles_1+2</v>
      </c>
      <c r="AD2879" t="str">
        <f>INDEX(PDC!$I$1:$L$33,MATCH('RP2016'!AF2879,PDC!I:I,0),MATCH(PDC!$K$1,PDC!$I$1:$L$1,0))</f>
        <v>Ouvriers agricoles</v>
      </c>
      <c r="AE2879" s="77" t="s">
        <v>238</v>
      </c>
      <c r="AF2879" t="s">
        <v>109</v>
      </c>
      <c r="AG2879" t="s">
        <v>191</v>
      </c>
      <c r="AH2879" s="58">
        <v>733.80359164623701</v>
      </c>
      <c r="AI2879">
        <f t="shared" si="449"/>
        <v>733.80359164623701</v>
      </c>
      <c r="BE2879" t="str">
        <f t="shared" si="450"/>
        <v>8426_C3_TP1_SEXE2</v>
      </c>
      <c r="BF2879">
        <v>2</v>
      </c>
      <c r="BG2879" t="s">
        <v>199</v>
      </c>
      <c r="BH2879" t="s">
        <v>315</v>
      </c>
      <c r="BI2879" t="s">
        <v>171</v>
      </c>
      <c r="BJ2879" s="61">
        <v>149.47497618692199</v>
      </c>
      <c r="BK2879" s="61">
        <f t="shared" si="451"/>
        <v>149.47497618692199</v>
      </c>
    </row>
    <row r="2880" spans="1:63" x14ac:dyDescent="0.35">
      <c r="A2880" t="str">
        <f t="shared" si="447"/>
        <v>8401_Activités informatiques et services d'information_1+2</v>
      </c>
      <c r="B2880" t="str">
        <f>INDEX(PDC!$F$1:$G$40,MATCH('RP2016'!C2880,PDC!F:F,0),MATCH(PDC!$G$1,PDC!$F$1:$G$1,0))</f>
        <v>Activités informatiques et services d'information</v>
      </c>
      <c r="C2880" t="s">
        <v>222</v>
      </c>
      <c r="D2880" t="s">
        <v>117</v>
      </c>
      <c r="E2880" t="s">
        <v>238</v>
      </c>
      <c r="F2880" s="58">
        <v>1389.62293249148</v>
      </c>
      <c r="G2880">
        <f t="shared" si="453"/>
        <v>1389.62293249148</v>
      </c>
      <c r="AC2880" t="str">
        <f t="shared" si="448"/>
        <v>8435_Professions libérales*_1+2</v>
      </c>
      <c r="AD2880" t="str">
        <f>INDEX(PDC!$I$1:$L$33,MATCH('RP2016'!AF2880,PDC!I:I,0),MATCH(PDC!$K$1,PDC!$I$1:$L$1,0))</f>
        <v>Professions libérales*</v>
      </c>
      <c r="AE2880" s="77" t="s">
        <v>238</v>
      </c>
      <c r="AF2880" t="s">
        <v>273</v>
      </c>
      <c r="AG2880" t="s">
        <v>193</v>
      </c>
      <c r="AH2880" s="58">
        <v>54.580514361679803</v>
      </c>
      <c r="AI2880">
        <f t="shared" si="449"/>
        <v>54.580514361679803</v>
      </c>
      <c r="BE2880" t="str">
        <f t="shared" si="450"/>
        <v>8426_C3_TP2_SEXE2</v>
      </c>
      <c r="BF2880">
        <v>2</v>
      </c>
      <c r="BG2880" t="s">
        <v>200</v>
      </c>
      <c r="BH2880" t="s">
        <v>315</v>
      </c>
      <c r="BI2880" t="s">
        <v>171</v>
      </c>
      <c r="BJ2880" s="61">
        <v>25.238536731437598</v>
      </c>
      <c r="BK2880" s="61">
        <f t="shared" si="451"/>
        <v>25.238536731437598</v>
      </c>
    </row>
    <row r="2881" spans="1:63" x14ac:dyDescent="0.35">
      <c r="A2881" t="str">
        <f t="shared" si="447"/>
        <v>8401_Activités financières et d'assurance_1+2</v>
      </c>
      <c r="B2881" t="str">
        <f>INDEX(PDC!$F$1:$G$40,MATCH('RP2016'!C2881,PDC!F:F,0),MATCH(PDC!$G$1,PDC!$F$1:$G$1,0))</f>
        <v>Activités financières et d'assurance</v>
      </c>
      <c r="C2881" t="s">
        <v>223</v>
      </c>
      <c r="D2881" t="s">
        <v>117</v>
      </c>
      <c r="E2881" t="s">
        <v>238</v>
      </c>
      <c r="F2881" s="58">
        <v>3641.9567084032101</v>
      </c>
      <c r="G2881">
        <f t="shared" si="453"/>
        <v>3641.9567084032101</v>
      </c>
      <c r="AC2881" t="str">
        <f t="shared" si="448"/>
        <v>8435_Cadres de la fonction publique_1+2</v>
      </c>
      <c r="AD2881" t="str">
        <f>INDEX(PDC!$I$1:$L$33,MATCH('RP2016'!AF2881,PDC!I:I,0),MATCH(PDC!$K$1,PDC!$I$1:$L$1,0))</f>
        <v>Cadres de la fonction publique</v>
      </c>
      <c r="AE2881" s="77" t="s">
        <v>238</v>
      </c>
      <c r="AF2881" t="s">
        <v>274</v>
      </c>
      <c r="AG2881" t="s">
        <v>193</v>
      </c>
      <c r="AH2881" s="58">
        <v>124.632120016562</v>
      </c>
      <c r="AI2881">
        <f t="shared" si="449"/>
        <v>124.632120016562</v>
      </c>
      <c r="BE2881" t="str">
        <f t="shared" si="450"/>
        <v>8426_C4_TP1_SEXE2</v>
      </c>
      <c r="BF2881">
        <v>2</v>
      </c>
      <c r="BG2881" t="s">
        <v>199</v>
      </c>
      <c r="BH2881" t="s">
        <v>316</v>
      </c>
      <c r="BI2881" t="s">
        <v>171</v>
      </c>
      <c r="BJ2881" s="61">
        <v>23.248310671838102</v>
      </c>
      <c r="BK2881" s="61">
        <f t="shared" si="451"/>
        <v>23.248310671838102</v>
      </c>
    </row>
    <row r="2882" spans="1:63" x14ac:dyDescent="0.35">
      <c r="A2882" t="str">
        <f t="shared" si="447"/>
        <v>8401_Activités immobilières_1+2</v>
      </c>
      <c r="B2882" t="str">
        <f>INDEX(PDC!$F$1:$G$40,MATCH('RP2016'!C2882,PDC!F:F,0),MATCH(PDC!$G$1,PDC!$F$1:$G$1,0))</f>
        <v>Activités immobilières</v>
      </c>
      <c r="C2882" t="s">
        <v>224</v>
      </c>
      <c r="D2882" t="s">
        <v>117</v>
      </c>
      <c r="E2882" t="s">
        <v>238</v>
      </c>
      <c r="F2882" s="58">
        <v>1379.3647834380499</v>
      </c>
      <c r="G2882">
        <f t="shared" si="453"/>
        <v>1379.3647834380499</v>
      </c>
      <c r="AC2882" t="str">
        <f t="shared" si="448"/>
        <v>8435_Professeurs, professions scientifiques_1+2</v>
      </c>
      <c r="AD2882" t="str">
        <f>INDEX(PDC!$I$1:$L$33,MATCH('RP2016'!AF2882,PDC!I:I,0),MATCH(PDC!$K$1,PDC!$I$1:$L$1,0))</f>
        <v>Professeurs, professions scientifiques</v>
      </c>
      <c r="AE2882" s="77" t="s">
        <v>238</v>
      </c>
      <c r="AF2882" t="s">
        <v>275</v>
      </c>
      <c r="AG2882" t="s">
        <v>193</v>
      </c>
      <c r="AH2882" s="58">
        <v>398.10426955299602</v>
      </c>
      <c r="AI2882">
        <f t="shared" si="449"/>
        <v>398.10426955299602</v>
      </c>
      <c r="BE2882" t="str">
        <f t="shared" si="450"/>
        <v>8426_C4_TP2_SEXE2</v>
      </c>
      <c r="BF2882">
        <v>2</v>
      </c>
      <c r="BG2882" t="s">
        <v>200</v>
      </c>
      <c r="BH2882" t="s">
        <v>316</v>
      </c>
      <c r="BI2882" t="s">
        <v>171</v>
      </c>
      <c r="BJ2882" s="61">
        <v>5.0471598077779296</v>
      </c>
      <c r="BK2882" s="61">
        <f t="shared" si="451"/>
        <v>5.0471598077779296</v>
      </c>
    </row>
    <row r="2883" spans="1:63" x14ac:dyDescent="0.35">
      <c r="A2883" t="str">
        <f t="shared" si="447"/>
        <v>8401_Activités juridiques, comptables, de gestion, d'architecture, d'ingénierie, de contrôle et d'analyses techniques_1+2</v>
      </c>
      <c r="B2883" t="str">
        <f>INDEX(PDC!$F$1:$G$40,MATCH('RP2016'!C2883,PDC!F:F,0),MATCH(PDC!$G$1,PDC!$F$1:$G$1,0))</f>
        <v>Activités juridiques, comptables, de gestion, d'architecture, d'ingénierie, de contrôle et d'analyses techniques</v>
      </c>
      <c r="C2883" t="s">
        <v>225</v>
      </c>
      <c r="D2883" t="s">
        <v>117</v>
      </c>
      <c r="E2883" t="s">
        <v>238</v>
      </c>
      <c r="F2883" s="58">
        <v>4471.6202021715599</v>
      </c>
      <c r="G2883">
        <f t="shared" si="453"/>
        <v>4471.6202021715599</v>
      </c>
      <c r="AC2883" t="str">
        <f t="shared" si="448"/>
        <v>8435_Professions de l'information, des arts et des spectacles_1+2</v>
      </c>
      <c r="AD2883" t="str">
        <f>INDEX(PDC!$I$1:$L$33,MATCH('RP2016'!AF2883,PDC!I:I,0),MATCH(PDC!$K$1,PDC!$I$1:$L$1,0))</f>
        <v>Professions de l'information, des arts et des spectacles</v>
      </c>
      <c r="AE2883" s="77" t="s">
        <v>238</v>
      </c>
      <c r="AF2883" t="s">
        <v>276</v>
      </c>
      <c r="AG2883" t="s">
        <v>193</v>
      </c>
      <c r="AH2883" s="58">
        <v>183.927414510745</v>
      </c>
      <c r="AI2883">
        <f t="shared" si="449"/>
        <v>183.927414510745</v>
      </c>
      <c r="BE2883" t="str">
        <f t="shared" si="450"/>
        <v>8426_C5_TP1_SEXE2</v>
      </c>
      <c r="BF2883">
        <v>2</v>
      </c>
      <c r="BG2883" t="s">
        <v>199</v>
      </c>
      <c r="BH2883" t="s">
        <v>317</v>
      </c>
      <c r="BI2883" t="s">
        <v>171</v>
      </c>
      <c r="BJ2883" s="61">
        <v>1368.39304666883</v>
      </c>
      <c r="BK2883" s="61">
        <f t="shared" si="451"/>
        <v>1368.39304666883</v>
      </c>
    </row>
    <row r="2884" spans="1:63" x14ac:dyDescent="0.35">
      <c r="A2884" t="str">
        <f t="shared" ref="A2884:A2947" si="454">D2884&amp;"_"&amp;B2884&amp;"_"&amp;E2884</f>
        <v>8401_Recherche-développement scientifique_1+2</v>
      </c>
      <c r="B2884" t="str">
        <f>INDEX(PDC!$F$1:$G$40,MATCH('RP2016'!C2884,PDC!F:F,0),MATCH(PDC!$G$1,PDC!$F$1:$G$1,0))</f>
        <v>Recherche-développement scientifique</v>
      </c>
      <c r="C2884" t="s">
        <v>226</v>
      </c>
      <c r="D2884" t="s">
        <v>117</v>
      </c>
      <c r="E2884" t="s">
        <v>238</v>
      </c>
      <c r="F2884" s="58">
        <v>135.132889623144</v>
      </c>
      <c r="G2884">
        <f t="shared" si="453"/>
        <v>135.132889623144</v>
      </c>
      <c r="AC2884" t="str">
        <f t="shared" si="448"/>
        <v>8435_Cadres administratifs et commerciaux d'entreprise_1+2</v>
      </c>
      <c r="AD2884" t="str">
        <f>INDEX(PDC!$I$1:$L$33,MATCH('RP2016'!AF2884,PDC!I:I,0),MATCH(PDC!$K$1,PDC!$I$1:$L$1,0))</f>
        <v>Cadres administratifs et commerciaux d'entreprise</v>
      </c>
      <c r="AE2884" s="77" t="s">
        <v>238</v>
      </c>
      <c r="AF2884" t="s">
        <v>277</v>
      </c>
      <c r="AG2884" t="s">
        <v>193</v>
      </c>
      <c r="AH2884" s="58">
        <v>1802.44397874469</v>
      </c>
      <c r="AI2884">
        <f t="shared" si="449"/>
        <v>1802.44397874469</v>
      </c>
      <c r="BE2884" t="str">
        <f t="shared" si="450"/>
        <v>8426_C5_TP2_SEXE2</v>
      </c>
      <c r="BF2884">
        <v>2</v>
      </c>
      <c r="BG2884" t="s">
        <v>200</v>
      </c>
      <c r="BH2884" t="s">
        <v>317</v>
      </c>
      <c r="BI2884" t="s">
        <v>171</v>
      </c>
      <c r="BJ2884" s="61">
        <v>230.87990881259199</v>
      </c>
      <c r="BK2884" s="61">
        <f t="shared" si="451"/>
        <v>230.87990881259199</v>
      </c>
    </row>
    <row r="2885" spans="1:63" x14ac:dyDescent="0.35">
      <c r="A2885" t="str">
        <f t="shared" si="454"/>
        <v>8401_Autres activités spécialisées, scientifiques et techniques_1+2</v>
      </c>
      <c r="B2885" t="str">
        <f>INDEX(PDC!$F$1:$G$40,MATCH('RP2016'!C2885,PDC!F:F,0),MATCH(PDC!$G$1,PDC!$F$1:$G$1,0))</f>
        <v>Autres activités spécialisées, scientifiques et techniques</v>
      </c>
      <c r="C2885" t="s">
        <v>227</v>
      </c>
      <c r="D2885" t="s">
        <v>117</v>
      </c>
      <c r="E2885" t="s">
        <v>238</v>
      </c>
      <c r="F2885" s="58">
        <v>892.62785417470104</v>
      </c>
      <c r="G2885">
        <f t="shared" si="453"/>
        <v>892.62785417470104</v>
      </c>
      <c r="AC2885" t="str">
        <f t="shared" ref="AC2885:AC2948" si="455">AG2885&amp;"_"&amp;AD2885&amp;"_"&amp;AE2885</f>
        <v>8435_Ingénieurs et cadres techniques d'entreprise_1+2</v>
      </c>
      <c r="AD2885" t="str">
        <f>INDEX(PDC!$I$1:$L$33,MATCH('RP2016'!AF2885,PDC!I:I,0),MATCH(PDC!$K$1,PDC!$I$1:$L$1,0))</f>
        <v>Ingénieurs et cadres techniques d'entreprise</v>
      </c>
      <c r="AE2885" s="77" t="s">
        <v>238</v>
      </c>
      <c r="AF2885" t="s">
        <v>101</v>
      </c>
      <c r="AG2885" t="s">
        <v>193</v>
      </c>
      <c r="AH2885" s="58">
        <v>2249.6957964959502</v>
      </c>
      <c r="AI2885">
        <f t="shared" ref="AI2885:AI2948" si="456">IF(AH2885&lt;5,"(s)",AH2885)</f>
        <v>2249.6957964959502</v>
      </c>
      <c r="BE2885" t="str">
        <f t="shared" ref="BE2885:BE2948" si="457">BI2885&amp;"_"&amp;BH2885&amp;"_TP"&amp;BG2885&amp;"_SEXE"&amp;BF2885</f>
        <v>8426_DE_TP1_SEXE2</v>
      </c>
      <c r="BF2885">
        <v>2</v>
      </c>
      <c r="BG2885" t="s">
        <v>199</v>
      </c>
      <c r="BH2885" t="s">
        <v>318</v>
      </c>
      <c r="BI2885" t="s">
        <v>171</v>
      </c>
      <c r="BJ2885" s="61">
        <v>67.636489882187604</v>
      </c>
      <c r="BK2885" s="61">
        <f t="shared" ref="BK2885:BK2948" si="458">IF(BJ2885&lt;5,"(s)",BJ2885)</f>
        <v>67.636489882187604</v>
      </c>
    </row>
    <row r="2886" spans="1:63" x14ac:dyDescent="0.35">
      <c r="A2886" t="str">
        <f t="shared" si="454"/>
        <v>8401_Activités de services administratifs et de soutien_1+2</v>
      </c>
      <c r="B2886" t="str">
        <f>INDEX(PDC!$F$1:$G$40,MATCH('RP2016'!C2886,PDC!F:F,0),MATCH(PDC!$G$1,PDC!$F$1:$G$1,0))</f>
        <v>Activités de services administratifs et de soutien</v>
      </c>
      <c r="C2886" t="s">
        <v>228</v>
      </c>
      <c r="D2886" t="s">
        <v>117</v>
      </c>
      <c r="E2886" t="s">
        <v>238</v>
      </c>
      <c r="F2886" s="58">
        <v>5866.8761216641797</v>
      </c>
      <c r="G2886">
        <f t="shared" si="453"/>
        <v>5866.8761216641797</v>
      </c>
      <c r="AC2886" t="str">
        <f t="shared" si="455"/>
        <v>8435_Professeurs des écoles, instituteurs et assimilés_1+2</v>
      </c>
      <c r="AD2886" t="str">
        <f>INDEX(PDC!$I$1:$L$33,MATCH('RP2016'!AF2886,PDC!I:I,0),MATCH(PDC!$K$1,PDC!$I$1:$L$1,0))</f>
        <v>Professeurs des écoles, instituteurs et assimilés</v>
      </c>
      <c r="AE2886" s="77" t="s">
        <v>238</v>
      </c>
      <c r="AF2886" t="s">
        <v>103</v>
      </c>
      <c r="AG2886" t="s">
        <v>193</v>
      </c>
      <c r="AH2886" s="58">
        <v>880.82801182342803</v>
      </c>
      <c r="AI2886">
        <f t="shared" si="456"/>
        <v>880.82801182342803</v>
      </c>
      <c r="BE2886" t="str">
        <f t="shared" si="457"/>
        <v>8426_DE_TP2_SEXE2</v>
      </c>
      <c r="BF2886">
        <v>2</v>
      </c>
      <c r="BG2886" t="s">
        <v>200</v>
      </c>
      <c r="BH2886" t="s">
        <v>318</v>
      </c>
      <c r="BI2886" t="s">
        <v>171</v>
      </c>
      <c r="BJ2886" s="61">
        <v>34.754491716113101</v>
      </c>
      <c r="BK2886" s="61">
        <f t="shared" si="458"/>
        <v>34.754491716113101</v>
      </c>
    </row>
    <row r="2887" spans="1:63" x14ac:dyDescent="0.35">
      <c r="A2887" t="str">
        <f t="shared" si="454"/>
        <v>8401_Administration publique_1+2</v>
      </c>
      <c r="B2887" t="str">
        <f>INDEX(PDC!$F$1:$G$40,MATCH('RP2016'!C2887,PDC!F:F,0),MATCH(PDC!$G$1,PDC!$F$1:$G$1,0))</f>
        <v>Administration publique</v>
      </c>
      <c r="C2887" t="s">
        <v>229</v>
      </c>
      <c r="D2887" t="s">
        <v>117</v>
      </c>
      <c r="E2887" t="s">
        <v>238</v>
      </c>
      <c r="F2887" s="58">
        <v>3813.6465835652298</v>
      </c>
      <c r="G2887">
        <f t="shared" si="453"/>
        <v>3813.6465835652298</v>
      </c>
      <c r="AC2887" t="str">
        <f t="shared" si="455"/>
        <v>8435_Professions intermédiaires de la santé et du travail social_1+2</v>
      </c>
      <c r="AD2887" t="str">
        <f>INDEX(PDC!$I$1:$L$33,MATCH('RP2016'!AF2887,PDC!I:I,0),MATCH(PDC!$K$1,PDC!$I$1:$L$1,0))</f>
        <v>Professions intermédiaires de la santé et du travail social</v>
      </c>
      <c r="AE2887" s="77" t="s">
        <v>238</v>
      </c>
      <c r="AF2887" t="s">
        <v>105</v>
      </c>
      <c r="AG2887" t="s">
        <v>193</v>
      </c>
      <c r="AH2887" s="58">
        <v>1566.46107612438</v>
      </c>
      <c r="AI2887">
        <f t="shared" si="456"/>
        <v>1566.46107612438</v>
      </c>
      <c r="BE2887" t="str">
        <f t="shared" si="457"/>
        <v>8426_FZ_TP1_SEXE2</v>
      </c>
      <c r="BF2887">
        <v>2</v>
      </c>
      <c r="BG2887" t="s">
        <v>199</v>
      </c>
      <c r="BH2887" t="s">
        <v>216</v>
      </c>
      <c r="BI2887" t="s">
        <v>171</v>
      </c>
      <c r="BJ2887" s="61">
        <v>120.174699370478</v>
      </c>
      <c r="BK2887" s="61">
        <f t="shared" si="458"/>
        <v>120.174699370478</v>
      </c>
    </row>
    <row r="2888" spans="1:63" x14ac:dyDescent="0.35">
      <c r="A2888" t="str">
        <f t="shared" si="454"/>
        <v>8401_Enseignement_1+2</v>
      </c>
      <c r="B2888" t="str">
        <f>INDEX(PDC!$F$1:$G$40,MATCH('RP2016'!C2888,PDC!F:F,0),MATCH(PDC!$G$1,PDC!$F$1:$G$1,0))</f>
        <v>Enseignement</v>
      </c>
      <c r="C2888" t="s">
        <v>230</v>
      </c>
      <c r="D2888" t="s">
        <v>117</v>
      </c>
      <c r="E2888" t="s">
        <v>238</v>
      </c>
      <c r="F2888" s="58">
        <v>3236.1070074976601</v>
      </c>
      <c r="G2888">
        <f t="shared" si="453"/>
        <v>3236.1070074976601</v>
      </c>
      <c r="AC2888" t="str">
        <f t="shared" si="455"/>
        <v>8435_Clergé, religieux_1+2</v>
      </c>
      <c r="AD2888" t="str">
        <f>INDEX(PDC!$I$1:$L$33,MATCH('RP2016'!AF2888,PDC!I:I,0),MATCH(PDC!$K$1,PDC!$I$1:$L$1,0))</f>
        <v>Clergé, religieux</v>
      </c>
      <c r="AE2888" s="77" t="s">
        <v>238</v>
      </c>
      <c r="AF2888" t="s">
        <v>292</v>
      </c>
      <c r="AG2888" t="s">
        <v>193</v>
      </c>
      <c r="AH2888" s="58">
        <v>70.068322883140098</v>
      </c>
      <c r="AI2888">
        <f t="shared" si="456"/>
        <v>70.068322883140098</v>
      </c>
      <c r="BE2888" t="str">
        <f t="shared" si="457"/>
        <v>8426_FZ_TP2_SEXE2</v>
      </c>
      <c r="BF2888">
        <v>2</v>
      </c>
      <c r="BG2888" t="s">
        <v>200</v>
      </c>
      <c r="BH2888" t="s">
        <v>216</v>
      </c>
      <c r="BI2888" t="s">
        <v>171</v>
      </c>
      <c r="BJ2888" s="61">
        <v>162.627336976408</v>
      </c>
      <c r="BK2888" s="61">
        <f t="shared" si="458"/>
        <v>162.627336976408</v>
      </c>
    </row>
    <row r="2889" spans="1:63" x14ac:dyDescent="0.35">
      <c r="A2889" t="str">
        <f t="shared" si="454"/>
        <v>8401_Activités pour la santé humaine_1+2</v>
      </c>
      <c r="B2889" t="str">
        <f>INDEX(PDC!$F$1:$G$40,MATCH('RP2016'!C2889,PDC!F:F,0),MATCH(PDC!$G$1,PDC!$F$1:$G$1,0))</f>
        <v>Activités pour la santé humaine</v>
      </c>
      <c r="C2889" t="s">
        <v>231</v>
      </c>
      <c r="D2889" t="s">
        <v>117</v>
      </c>
      <c r="E2889" t="s">
        <v>238</v>
      </c>
      <c r="F2889" s="58">
        <v>3304.1251355804402</v>
      </c>
      <c r="G2889">
        <f t="shared" si="453"/>
        <v>3304.1251355804402</v>
      </c>
      <c r="AC2889" t="str">
        <f t="shared" si="455"/>
        <v>8435_Professions intermédiaires administratives de la Fonction Publique_1+2</v>
      </c>
      <c r="AD2889" t="str">
        <f>INDEX(PDC!$I$1:$L$33,MATCH('RP2016'!AF2889,PDC!I:I,0),MATCH(PDC!$K$1,PDC!$I$1:$L$1,0))</f>
        <v>Professions intermédiaires administratives de la Fonction Publique</v>
      </c>
      <c r="AE2889" s="77" t="s">
        <v>238</v>
      </c>
      <c r="AF2889" t="s">
        <v>278</v>
      </c>
      <c r="AG2889" t="s">
        <v>193</v>
      </c>
      <c r="AH2889" s="58">
        <v>226.40555965990799</v>
      </c>
      <c r="AI2889">
        <f t="shared" si="456"/>
        <v>226.40555965990799</v>
      </c>
      <c r="BE2889" t="str">
        <f t="shared" si="457"/>
        <v>8426_GZ_TP1_SEXE2</v>
      </c>
      <c r="BF2889">
        <v>2</v>
      </c>
      <c r="BG2889" t="s">
        <v>199</v>
      </c>
      <c r="BH2889" t="s">
        <v>217</v>
      </c>
      <c r="BI2889" t="s">
        <v>171</v>
      </c>
      <c r="BJ2889" s="61">
        <v>1960.2527643057799</v>
      </c>
      <c r="BK2889" s="61">
        <f t="shared" si="458"/>
        <v>1960.2527643057799</v>
      </c>
    </row>
    <row r="2890" spans="1:63" x14ac:dyDescent="0.35">
      <c r="A2890" t="str">
        <f t="shared" si="454"/>
        <v>8401_Hébergement médico-social et social et action sociale sans hébergement_1+2</v>
      </c>
      <c r="B2890" t="str">
        <f>INDEX(PDC!$F$1:$G$40,MATCH('RP2016'!C2890,PDC!F:F,0),MATCH(PDC!$G$1,PDC!$F$1:$G$1,0))</f>
        <v>Hébergement médico-social et social et action sociale sans hébergement</v>
      </c>
      <c r="C2890" t="s">
        <v>232</v>
      </c>
      <c r="D2890" t="s">
        <v>117</v>
      </c>
      <c r="E2890" t="s">
        <v>238</v>
      </c>
      <c r="F2890" s="58">
        <v>6839.0579249145403</v>
      </c>
      <c r="G2890">
        <f t="shared" si="453"/>
        <v>6839.0579249145403</v>
      </c>
      <c r="AC2890" t="str">
        <f t="shared" si="455"/>
        <v>8435_Professions intermédiaires administratives et commerciales des entreprises_1+2</v>
      </c>
      <c r="AD2890" t="str">
        <f>INDEX(PDC!$I$1:$L$33,MATCH('RP2016'!AF2890,PDC!I:I,0),MATCH(PDC!$K$1,PDC!$I$1:$L$1,0))</f>
        <v>Professions intermédiaires administratives et commerciales des entreprises</v>
      </c>
      <c r="AE2890" s="77" t="s">
        <v>238</v>
      </c>
      <c r="AF2890" t="s">
        <v>279</v>
      </c>
      <c r="AG2890" t="s">
        <v>193</v>
      </c>
      <c r="AH2890" s="58">
        <v>3934.26039541917</v>
      </c>
      <c r="AI2890">
        <f t="shared" si="456"/>
        <v>3934.26039541917</v>
      </c>
      <c r="BE2890" t="str">
        <f t="shared" si="457"/>
        <v>8426_GZ_TP2_SEXE2</v>
      </c>
      <c r="BF2890">
        <v>2</v>
      </c>
      <c r="BG2890" t="s">
        <v>200</v>
      </c>
      <c r="BH2890" t="s">
        <v>217</v>
      </c>
      <c r="BI2890" t="s">
        <v>171</v>
      </c>
      <c r="BJ2890" s="61">
        <v>1110.4844269451401</v>
      </c>
      <c r="BK2890" s="61">
        <f t="shared" si="458"/>
        <v>1110.4844269451401</v>
      </c>
    </row>
    <row r="2891" spans="1:63" x14ac:dyDescent="0.35">
      <c r="A2891" t="str">
        <f t="shared" si="454"/>
        <v>8401_Arts, spectacles et activités récréatives_1+2</v>
      </c>
      <c r="B2891" t="str">
        <f>INDEX(PDC!$F$1:$G$40,MATCH('RP2016'!C2891,PDC!F:F,0),MATCH(PDC!$G$1,PDC!$F$1:$G$1,0))</f>
        <v>Arts, spectacles et activités récréatives</v>
      </c>
      <c r="C2891" t="s">
        <v>233</v>
      </c>
      <c r="D2891" t="s">
        <v>117</v>
      </c>
      <c r="E2891" t="s">
        <v>238</v>
      </c>
      <c r="F2891" s="58">
        <v>995.194054075895</v>
      </c>
      <c r="G2891">
        <f t="shared" si="453"/>
        <v>995.194054075895</v>
      </c>
      <c r="AC2891" t="str">
        <f t="shared" si="455"/>
        <v>8435_Techniciens_1+2</v>
      </c>
      <c r="AD2891" t="str">
        <f>INDEX(PDC!$I$1:$L$33,MATCH('RP2016'!AF2891,PDC!I:I,0),MATCH(PDC!$K$1,PDC!$I$1:$L$1,0))</f>
        <v>Techniciens</v>
      </c>
      <c r="AE2891" s="77" t="s">
        <v>238</v>
      </c>
      <c r="AF2891" t="s">
        <v>280</v>
      </c>
      <c r="AG2891" t="s">
        <v>193</v>
      </c>
      <c r="AH2891" s="58">
        <v>2501.61175318285</v>
      </c>
      <c r="AI2891">
        <f t="shared" si="456"/>
        <v>2501.61175318285</v>
      </c>
      <c r="BE2891" t="str">
        <f t="shared" si="457"/>
        <v>8426_HZ_TP1_SEXE2</v>
      </c>
      <c r="BF2891">
        <v>2</v>
      </c>
      <c r="BG2891" t="s">
        <v>199</v>
      </c>
      <c r="BH2891" t="s">
        <v>218</v>
      </c>
      <c r="BI2891" t="s">
        <v>171</v>
      </c>
      <c r="BJ2891" s="61">
        <v>216.38299401626799</v>
      </c>
      <c r="BK2891" s="61">
        <f t="shared" si="458"/>
        <v>216.38299401626799</v>
      </c>
    </row>
    <row r="2892" spans="1:63" x14ac:dyDescent="0.35">
      <c r="A2892" t="str">
        <f t="shared" si="454"/>
        <v>8401_Autres activités de services _1+2</v>
      </c>
      <c r="B2892" t="str">
        <f>INDEX(PDC!$F$1:$G$40,MATCH('RP2016'!C2892,PDC!F:F,0),MATCH(PDC!$G$1,PDC!$F$1:$G$1,0))</f>
        <v xml:space="preserve">Autres activités de services </v>
      </c>
      <c r="C2892" t="s">
        <v>234</v>
      </c>
      <c r="D2892" t="s">
        <v>117</v>
      </c>
      <c r="E2892" t="s">
        <v>238</v>
      </c>
      <c r="F2892" s="58">
        <v>3407.9210914140299</v>
      </c>
      <c r="G2892">
        <f t="shared" si="453"/>
        <v>3407.9210914140299</v>
      </c>
      <c r="AC2892" t="str">
        <f t="shared" si="455"/>
        <v>8435_Contremaîtres, agents de maîtrise_1+2</v>
      </c>
      <c r="AD2892" t="str">
        <f>INDEX(PDC!$I$1:$L$33,MATCH('RP2016'!AF2892,PDC!I:I,0),MATCH(PDC!$K$1,PDC!$I$1:$L$1,0))</f>
        <v>Contremaîtres, agents de maîtrise</v>
      </c>
      <c r="AE2892" s="77" t="s">
        <v>238</v>
      </c>
      <c r="AF2892" t="s">
        <v>281</v>
      </c>
      <c r="AG2892" t="s">
        <v>193</v>
      </c>
      <c r="AH2892" s="58">
        <v>1220.9754747634699</v>
      </c>
      <c r="AI2892">
        <f t="shared" si="456"/>
        <v>1220.9754747634699</v>
      </c>
      <c r="BE2892" t="str">
        <f t="shared" si="457"/>
        <v>8426_HZ_TP2_SEXE2</v>
      </c>
      <c r="BF2892">
        <v>2</v>
      </c>
      <c r="BG2892" t="s">
        <v>200</v>
      </c>
      <c r="BH2892" t="s">
        <v>218</v>
      </c>
      <c r="BI2892" t="s">
        <v>171</v>
      </c>
      <c r="BJ2892" s="61">
        <v>106.48018276951601</v>
      </c>
      <c r="BK2892" s="61">
        <f t="shared" si="458"/>
        <v>106.48018276951601</v>
      </c>
    </row>
    <row r="2893" spans="1:63" x14ac:dyDescent="0.35">
      <c r="A2893" t="str">
        <f t="shared" si="454"/>
        <v>8401_Activités des ménages en tant qu'employeurs ; activités indifférenciées des ménages en tant que producteurs de biens et services pour usage propre_1+2</v>
      </c>
      <c r="B2893" t="str">
        <f>INDEX(PDC!$F$1:$G$40,MATCH('RP2016'!C2893,PDC!F:F,0),MATCH(PDC!$G$1,PDC!$F$1:$G$1,0))</f>
        <v>Activités des ménages en tant qu'employeurs ; activités indifférenciées des ménages en tant que producteurs de biens et services pour usage propre</v>
      </c>
      <c r="C2893" t="s">
        <v>235</v>
      </c>
      <c r="D2893" t="s">
        <v>117</v>
      </c>
      <c r="E2893" t="s">
        <v>238</v>
      </c>
      <c r="F2893" s="58">
        <v>680.11606506827502</v>
      </c>
      <c r="G2893">
        <f t="shared" si="453"/>
        <v>680.11606506827502</v>
      </c>
      <c r="AC2893" t="str">
        <f t="shared" si="455"/>
        <v>8435_Employés civils et agents de service de la Fonction Publique_1+2</v>
      </c>
      <c r="AD2893" t="str">
        <f>INDEX(PDC!$I$1:$L$33,MATCH('RP2016'!AF2893,PDC!I:I,0),MATCH(PDC!$K$1,PDC!$I$1:$L$1,0))</f>
        <v>Employés civils et agents de service de la Fonction Publique</v>
      </c>
      <c r="AE2893" s="77" t="s">
        <v>238</v>
      </c>
      <c r="AF2893" t="s">
        <v>282</v>
      </c>
      <c r="AG2893" t="s">
        <v>193</v>
      </c>
      <c r="AH2893" s="58">
        <v>3212.2364985497002</v>
      </c>
      <c r="AI2893">
        <f t="shared" si="456"/>
        <v>3212.2364985497002</v>
      </c>
      <c r="BE2893" t="str">
        <f t="shared" si="457"/>
        <v>8426_IZ_TP1_SEXE2</v>
      </c>
      <c r="BF2893">
        <v>2</v>
      </c>
      <c r="BG2893" t="s">
        <v>199</v>
      </c>
      <c r="BH2893" t="s">
        <v>219</v>
      </c>
      <c r="BI2893" t="s">
        <v>171</v>
      </c>
      <c r="BJ2893" s="61">
        <v>442.60113372581998</v>
      </c>
      <c r="BK2893" s="61">
        <f t="shared" si="458"/>
        <v>442.60113372581998</v>
      </c>
    </row>
    <row r="2894" spans="1:63" x14ac:dyDescent="0.35">
      <c r="A2894" t="str">
        <f t="shared" si="454"/>
        <v>8401_Activités extra-territoriales_1+2</v>
      </c>
      <c r="B2894" t="str">
        <f>INDEX(PDC!$F$1:$G$40,MATCH('RP2016'!C2894,PDC!F:F,0),MATCH(PDC!$G$1,PDC!$F$1:$G$1,0))</f>
        <v>Activités extra-territoriales</v>
      </c>
      <c r="C2894" t="s">
        <v>237</v>
      </c>
      <c r="D2894" t="s">
        <v>117</v>
      </c>
      <c r="E2894" t="s">
        <v>238</v>
      </c>
      <c r="F2894" s="58">
        <v>29.235904757722299</v>
      </c>
      <c r="G2894">
        <f t="shared" si="453"/>
        <v>29.235904757722299</v>
      </c>
      <c r="AC2894" t="str">
        <f t="shared" si="455"/>
        <v>8435_Policiers et militaires_1+2</v>
      </c>
      <c r="AD2894" t="str">
        <f>INDEX(PDC!$I$1:$L$33,MATCH('RP2016'!AF2894,PDC!I:I,0),MATCH(PDC!$K$1,PDC!$I$1:$L$1,0))</f>
        <v>Policiers et militaires</v>
      </c>
      <c r="AE2894" s="77" t="s">
        <v>238</v>
      </c>
      <c r="AF2894" t="s">
        <v>283</v>
      </c>
      <c r="AG2894" t="s">
        <v>193</v>
      </c>
      <c r="AH2894" s="58">
        <v>303.40399378134202</v>
      </c>
      <c r="AI2894">
        <f t="shared" si="456"/>
        <v>303.40399378134202</v>
      </c>
      <c r="BE2894" t="str">
        <f t="shared" si="457"/>
        <v>8426_IZ_TP2_SEXE2</v>
      </c>
      <c r="BF2894">
        <v>2</v>
      </c>
      <c r="BG2894" t="s">
        <v>200</v>
      </c>
      <c r="BH2894" t="s">
        <v>219</v>
      </c>
      <c r="BI2894" t="s">
        <v>171</v>
      </c>
      <c r="BJ2894" s="61">
        <v>360.85225030371498</v>
      </c>
      <c r="BK2894" s="61">
        <f t="shared" si="458"/>
        <v>360.85225030371498</v>
      </c>
    </row>
    <row r="2895" spans="1:63" x14ac:dyDescent="0.35">
      <c r="A2895" t="str">
        <f t="shared" si="454"/>
        <v>8402_Agriculture, sylviculture et pêche_1+2</v>
      </c>
      <c r="B2895" t="str">
        <f>INDEX(PDC!$F$1:$G$40,MATCH('RP2016'!C2895,PDC!F:F,0),MATCH(PDC!$G$1,PDC!$F$1:$G$1,0))</f>
        <v>Agriculture, sylviculture et pêche</v>
      </c>
      <c r="C2895" t="s">
        <v>198</v>
      </c>
      <c r="D2895" t="s">
        <v>119</v>
      </c>
      <c r="E2895" t="s">
        <v>238</v>
      </c>
      <c r="F2895" s="58">
        <v>511.20039709408297</v>
      </c>
      <c r="G2895">
        <f t="shared" si="453"/>
        <v>511.20039709408297</v>
      </c>
      <c r="AC2895" t="str">
        <f t="shared" si="455"/>
        <v>8435_Employés administratifs d'entreprise_1+2</v>
      </c>
      <c r="AD2895" t="str">
        <f>INDEX(PDC!$I$1:$L$33,MATCH('RP2016'!AF2895,PDC!I:I,0),MATCH(PDC!$K$1,PDC!$I$1:$L$1,0))</f>
        <v>Employés administratifs d'entreprise</v>
      </c>
      <c r="AE2895" s="77" t="s">
        <v>238</v>
      </c>
      <c r="AF2895" t="s">
        <v>284</v>
      </c>
      <c r="AG2895" t="s">
        <v>193</v>
      </c>
      <c r="AH2895" s="58">
        <v>2947.8903313699702</v>
      </c>
      <c r="AI2895">
        <f t="shared" si="456"/>
        <v>2947.8903313699702</v>
      </c>
      <c r="BE2895" t="str">
        <f t="shared" si="457"/>
        <v>8426_JZ_TP1_SEXE2</v>
      </c>
      <c r="BF2895">
        <v>2</v>
      </c>
      <c r="BG2895" t="s">
        <v>199</v>
      </c>
      <c r="BH2895" t="s">
        <v>319</v>
      </c>
      <c r="BI2895" t="s">
        <v>171</v>
      </c>
      <c r="BJ2895" s="61">
        <v>171.52278535195899</v>
      </c>
      <c r="BK2895" s="61">
        <f t="shared" si="458"/>
        <v>171.52278535195899</v>
      </c>
    </row>
    <row r="2896" spans="1:63" x14ac:dyDescent="0.35">
      <c r="A2896" t="str">
        <f t="shared" si="454"/>
        <v>8402_Industries extractives _1+2</v>
      </c>
      <c r="B2896" t="str">
        <f>INDEX(PDC!$F$1:$G$40,MATCH('RP2016'!C2896,PDC!F:F,0),MATCH(PDC!$G$1,PDC!$F$1:$G$1,0))</f>
        <v xml:space="preserve">Industries extractives </v>
      </c>
      <c r="C2896" t="s">
        <v>201</v>
      </c>
      <c r="D2896" t="s">
        <v>119</v>
      </c>
      <c r="E2896" t="s">
        <v>238</v>
      </c>
      <c r="F2896" s="58">
        <v>63.873690823090897</v>
      </c>
      <c r="G2896">
        <f t="shared" si="453"/>
        <v>63.873690823090897</v>
      </c>
      <c r="AC2896" t="str">
        <f t="shared" si="455"/>
        <v>8435_Employés de commerce_1+2</v>
      </c>
      <c r="AD2896" t="str">
        <f>INDEX(PDC!$I$1:$L$33,MATCH('RP2016'!AF2896,PDC!I:I,0),MATCH(PDC!$K$1,PDC!$I$1:$L$1,0))</f>
        <v>Employés de commerce</v>
      </c>
      <c r="AE2896" s="77" t="s">
        <v>238</v>
      </c>
      <c r="AF2896" t="s">
        <v>285</v>
      </c>
      <c r="AG2896" t="s">
        <v>193</v>
      </c>
      <c r="AH2896" s="58">
        <v>2551.2206635152702</v>
      </c>
      <c r="AI2896">
        <f t="shared" si="456"/>
        <v>2551.2206635152702</v>
      </c>
      <c r="BE2896" t="str">
        <f t="shared" si="457"/>
        <v>8426_JZ_TP2_SEXE2</v>
      </c>
      <c r="BF2896">
        <v>2</v>
      </c>
      <c r="BG2896" t="s">
        <v>200</v>
      </c>
      <c r="BH2896" t="s">
        <v>319</v>
      </c>
      <c r="BI2896" t="s">
        <v>171</v>
      </c>
      <c r="BJ2896" s="61">
        <v>52.503921177937897</v>
      </c>
      <c r="BK2896" s="61">
        <f t="shared" si="458"/>
        <v>52.503921177937897</v>
      </c>
    </row>
    <row r="2897" spans="1:63" x14ac:dyDescent="0.35">
      <c r="A2897" t="str">
        <f t="shared" si="454"/>
        <v>8402_Fabrication de denrées alimentaires, de boissons et de produits à base de tabac_1+2</v>
      </c>
      <c r="B2897" t="str">
        <f>INDEX(PDC!$F$1:$G$40,MATCH('RP2016'!C2897,PDC!F:F,0),MATCH(PDC!$G$1,PDC!$F$1:$G$1,0))</f>
        <v>Fabrication de denrées alimentaires, de boissons et de produits à base de tabac</v>
      </c>
      <c r="C2897" t="s">
        <v>202</v>
      </c>
      <c r="D2897" t="s">
        <v>119</v>
      </c>
      <c r="E2897" t="s">
        <v>238</v>
      </c>
      <c r="F2897" s="58">
        <v>955.02443306170801</v>
      </c>
      <c r="G2897">
        <f t="shared" si="453"/>
        <v>955.02443306170801</v>
      </c>
      <c r="AC2897" t="str">
        <f t="shared" si="455"/>
        <v>8435_Personnels des services directs aux particuliers_1+2</v>
      </c>
      <c r="AD2897" t="str">
        <f>INDEX(PDC!$I$1:$L$33,MATCH('RP2016'!AF2897,PDC!I:I,0),MATCH(PDC!$K$1,PDC!$I$1:$L$1,0))</f>
        <v>Personnels des services directs aux particuliers</v>
      </c>
      <c r="AE2897" s="77" t="s">
        <v>238</v>
      </c>
      <c r="AF2897" t="s">
        <v>286</v>
      </c>
      <c r="AG2897" t="s">
        <v>193</v>
      </c>
      <c r="AH2897" s="58">
        <v>3754.4164757529102</v>
      </c>
      <c r="AI2897">
        <f t="shared" si="456"/>
        <v>3754.4164757529102</v>
      </c>
      <c r="BE2897" t="str">
        <f t="shared" si="457"/>
        <v>8426_KZ_TP1_SEXE2</v>
      </c>
      <c r="BF2897">
        <v>2</v>
      </c>
      <c r="BG2897" t="s">
        <v>199</v>
      </c>
      <c r="BH2897" t="s">
        <v>223</v>
      </c>
      <c r="BI2897" t="s">
        <v>171</v>
      </c>
      <c r="BJ2897" s="61">
        <v>415.51419285398299</v>
      </c>
      <c r="BK2897" s="61">
        <f t="shared" si="458"/>
        <v>415.51419285398299</v>
      </c>
    </row>
    <row r="2898" spans="1:63" x14ac:dyDescent="0.35">
      <c r="A2898" t="str">
        <f t="shared" si="454"/>
        <v>8402_Fabrication de textiles, industries de l'habillement, industrie du cuir et de la chaussure_1+2</v>
      </c>
      <c r="B2898" t="str">
        <f>INDEX(PDC!$F$1:$G$40,MATCH('RP2016'!C2898,PDC!F:F,0),MATCH(PDC!$G$1,PDC!$F$1:$G$1,0))</f>
        <v>Fabrication de textiles, industries de l'habillement, industrie du cuir et de la chaussure</v>
      </c>
      <c r="C2898" t="s">
        <v>203</v>
      </c>
      <c r="D2898" t="s">
        <v>119</v>
      </c>
      <c r="E2898" t="s">
        <v>238</v>
      </c>
      <c r="F2898" s="58">
        <v>322.30789532895801</v>
      </c>
      <c r="G2898">
        <f t="shared" si="453"/>
        <v>322.30789532895801</v>
      </c>
      <c r="AC2898" t="str">
        <f t="shared" si="455"/>
        <v>8435_Ouvriers qualifiés de type industriel_1+2</v>
      </c>
      <c r="AD2898" t="str">
        <f>INDEX(PDC!$I$1:$L$33,MATCH('RP2016'!AF2898,PDC!I:I,0),MATCH(PDC!$K$1,PDC!$I$1:$L$1,0))</f>
        <v>Ouvriers qualifiés de type industriel</v>
      </c>
      <c r="AE2898" s="77" t="s">
        <v>238</v>
      </c>
      <c r="AF2898" t="s">
        <v>287</v>
      </c>
      <c r="AG2898" t="s">
        <v>193</v>
      </c>
      <c r="AH2898" s="58">
        <v>3075.38112327827</v>
      </c>
      <c r="AI2898">
        <f t="shared" si="456"/>
        <v>3075.38112327827</v>
      </c>
      <c r="BE2898" t="str">
        <f t="shared" si="457"/>
        <v>8426_KZ_TP2_SEXE2</v>
      </c>
      <c r="BF2898">
        <v>2</v>
      </c>
      <c r="BG2898" t="s">
        <v>200</v>
      </c>
      <c r="BH2898" t="s">
        <v>223</v>
      </c>
      <c r="BI2898" t="s">
        <v>171</v>
      </c>
      <c r="BJ2898" s="61">
        <v>139.080939441504</v>
      </c>
      <c r="BK2898" s="61">
        <f t="shared" si="458"/>
        <v>139.080939441504</v>
      </c>
    </row>
    <row r="2899" spans="1:63" x14ac:dyDescent="0.35">
      <c r="A2899" t="str">
        <f t="shared" si="454"/>
        <v>8402_Travail du bois, industries du papier et imprimerie _1+2</v>
      </c>
      <c r="B2899" t="str">
        <f>INDEX(PDC!$F$1:$G$40,MATCH('RP2016'!C2899,PDC!F:F,0),MATCH(PDC!$G$1,PDC!$F$1:$G$1,0))</f>
        <v xml:space="preserve">Travail du bois, industries du papier et imprimerie </v>
      </c>
      <c r="C2899" t="s">
        <v>204</v>
      </c>
      <c r="D2899" t="s">
        <v>119</v>
      </c>
      <c r="E2899" t="s">
        <v>238</v>
      </c>
      <c r="F2899" s="58">
        <v>177.013475415773</v>
      </c>
      <c r="G2899">
        <f t="shared" si="453"/>
        <v>177.013475415773</v>
      </c>
      <c r="AC2899" t="str">
        <f t="shared" si="455"/>
        <v>8435_Ouvriers qualifiés de type artisanal_1+2</v>
      </c>
      <c r="AD2899" t="str">
        <f>INDEX(PDC!$I$1:$L$33,MATCH('RP2016'!AF2899,PDC!I:I,0),MATCH(PDC!$K$1,PDC!$I$1:$L$1,0))</f>
        <v>Ouvriers qualifiés de type artisanal</v>
      </c>
      <c r="AE2899" s="77" t="s">
        <v>238</v>
      </c>
      <c r="AF2899" t="s">
        <v>107</v>
      </c>
      <c r="AG2899" t="s">
        <v>193</v>
      </c>
      <c r="AH2899" s="58">
        <v>2533.9017455303001</v>
      </c>
      <c r="AI2899">
        <f t="shared" si="456"/>
        <v>2533.9017455303001</v>
      </c>
      <c r="BE2899" t="str">
        <f t="shared" si="457"/>
        <v>8426_LZ_TP1_SEXE2</v>
      </c>
      <c r="BF2899">
        <v>2</v>
      </c>
      <c r="BG2899" t="s">
        <v>199</v>
      </c>
      <c r="BH2899" t="s">
        <v>224</v>
      </c>
      <c r="BI2899" t="s">
        <v>171</v>
      </c>
      <c r="BJ2899" s="61">
        <v>146.22686284665099</v>
      </c>
      <c r="BK2899" s="61">
        <f t="shared" si="458"/>
        <v>146.22686284665099</v>
      </c>
    </row>
    <row r="2900" spans="1:63" x14ac:dyDescent="0.35">
      <c r="A2900" t="str">
        <f t="shared" si="454"/>
        <v>8402_Industrie chimique_1+2</v>
      </c>
      <c r="B2900" t="str">
        <f>INDEX(PDC!$F$1:$G$40,MATCH('RP2016'!C2900,PDC!F:F,0),MATCH(PDC!$G$1,PDC!$F$1:$G$1,0))</f>
        <v>Industrie chimique</v>
      </c>
      <c r="C2900" t="s">
        <v>205</v>
      </c>
      <c r="D2900" t="s">
        <v>119</v>
      </c>
      <c r="E2900" t="s">
        <v>238</v>
      </c>
      <c r="F2900" s="58">
        <v>345.84192090450802</v>
      </c>
      <c r="G2900">
        <f t="shared" si="453"/>
        <v>345.84192090450802</v>
      </c>
      <c r="AC2900" t="str">
        <f t="shared" si="455"/>
        <v>8435_Chauffeurs_1+2</v>
      </c>
      <c r="AD2900" t="str">
        <f>INDEX(PDC!$I$1:$L$33,MATCH('RP2016'!AF2900,PDC!I:I,0),MATCH(PDC!$K$1,PDC!$I$1:$L$1,0))</f>
        <v>Chauffeurs</v>
      </c>
      <c r="AE2900" s="77" t="s">
        <v>238</v>
      </c>
      <c r="AF2900" t="s">
        <v>288</v>
      </c>
      <c r="AG2900" t="s">
        <v>193</v>
      </c>
      <c r="AH2900" s="58">
        <v>1457.7641335936</v>
      </c>
      <c r="AI2900">
        <f t="shared" si="456"/>
        <v>1457.7641335936</v>
      </c>
      <c r="BE2900" t="str">
        <f t="shared" si="457"/>
        <v>8426_LZ_TP2_SEXE2</v>
      </c>
      <c r="BF2900">
        <v>2</v>
      </c>
      <c r="BG2900" t="s">
        <v>200</v>
      </c>
      <c r="BH2900" t="s">
        <v>224</v>
      </c>
      <c r="BI2900" t="s">
        <v>171</v>
      </c>
      <c r="BJ2900" s="61">
        <v>62.694657427331499</v>
      </c>
      <c r="BK2900" s="61">
        <f t="shared" si="458"/>
        <v>62.694657427331499</v>
      </c>
    </row>
    <row r="2901" spans="1:63" x14ac:dyDescent="0.35">
      <c r="A2901" t="str">
        <f t="shared" si="454"/>
        <v>8402_Industrie pharmaceutique_1+2</v>
      </c>
      <c r="B2901" t="str">
        <f>INDEX(PDC!$F$1:$G$40,MATCH('RP2016'!C2901,PDC!F:F,0),MATCH(PDC!$G$1,PDC!$F$1:$G$1,0))</f>
        <v>Industrie pharmaceutique</v>
      </c>
      <c r="C2901" t="s">
        <v>206</v>
      </c>
      <c r="D2901" t="s">
        <v>119</v>
      </c>
      <c r="E2901" t="s">
        <v>238</v>
      </c>
      <c r="F2901" s="58">
        <v>214.54853505564799</v>
      </c>
      <c r="G2901">
        <f t="shared" si="453"/>
        <v>214.54853505564799</v>
      </c>
      <c r="AC2901" t="str">
        <f t="shared" si="455"/>
        <v>8435_Ouvriers qualifiés de la manutention, du magasinage et du transport_1+2</v>
      </c>
      <c r="AD2901" t="str">
        <f>INDEX(PDC!$I$1:$L$33,MATCH('RP2016'!AF2901,PDC!I:I,0),MATCH(PDC!$K$1,PDC!$I$1:$L$1,0))</f>
        <v>Ouvriers qualifiés de la manutention, du magasinage et du transport</v>
      </c>
      <c r="AE2901" s="77" t="s">
        <v>238</v>
      </c>
      <c r="AF2901" t="s">
        <v>289</v>
      </c>
      <c r="AG2901" t="s">
        <v>193</v>
      </c>
      <c r="AH2901" s="58">
        <v>879.34901513777697</v>
      </c>
      <c r="AI2901">
        <f t="shared" si="456"/>
        <v>879.34901513777697</v>
      </c>
      <c r="BE2901" t="str">
        <f t="shared" si="457"/>
        <v>8426_MN_TP1_SEXE2</v>
      </c>
      <c r="BF2901">
        <v>2</v>
      </c>
      <c r="BG2901" t="s">
        <v>199</v>
      </c>
      <c r="BH2901" t="s">
        <v>320</v>
      </c>
      <c r="BI2901" t="s">
        <v>171</v>
      </c>
      <c r="BJ2901" s="61">
        <v>1465.7464066203299</v>
      </c>
      <c r="BK2901" s="61">
        <f t="shared" si="458"/>
        <v>1465.7464066203299</v>
      </c>
    </row>
    <row r="2902" spans="1:63" x14ac:dyDescent="0.35">
      <c r="A2902" t="str">
        <f t="shared" si="454"/>
        <v>8402_Fabrication de produits en caoutchouc et en plastique ainsi que d'autres produits minéraux non métalliques_1+2</v>
      </c>
      <c r="B2902" t="str">
        <f>INDEX(PDC!$F$1:$G$40,MATCH('RP2016'!C2902,PDC!F:F,0),MATCH(PDC!$G$1,PDC!$F$1:$G$1,0))</f>
        <v>Fabrication de produits en caoutchouc et en plastique ainsi que d'autres produits minéraux non métalliques</v>
      </c>
      <c r="C2902" t="s">
        <v>207</v>
      </c>
      <c r="D2902" t="s">
        <v>119</v>
      </c>
      <c r="E2902" t="s">
        <v>238</v>
      </c>
      <c r="F2902" s="58">
        <v>300.83110172760502</v>
      </c>
      <c r="G2902">
        <f t="shared" si="453"/>
        <v>300.83110172760502</v>
      </c>
      <c r="AC2902" t="str">
        <f t="shared" si="455"/>
        <v>8435_Ouvriers non qualifiés de type industriel_1+2</v>
      </c>
      <c r="AD2902" t="str">
        <f>INDEX(PDC!$I$1:$L$33,MATCH('RP2016'!AF2902,PDC!I:I,0),MATCH(PDC!$K$1,PDC!$I$1:$L$1,0))</f>
        <v>Ouvriers non qualifiés de type industriel</v>
      </c>
      <c r="AE2902" s="77" t="s">
        <v>238</v>
      </c>
      <c r="AF2902" t="s">
        <v>290</v>
      </c>
      <c r="AG2902" t="s">
        <v>193</v>
      </c>
      <c r="AH2902" s="58">
        <v>4061.4276948681299</v>
      </c>
      <c r="AI2902">
        <f t="shared" si="456"/>
        <v>4061.4276948681299</v>
      </c>
      <c r="BE2902" t="str">
        <f t="shared" si="457"/>
        <v>8426_MN_TP2_SEXE2</v>
      </c>
      <c r="BF2902">
        <v>2</v>
      </c>
      <c r="BG2902" t="s">
        <v>200</v>
      </c>
      <c r="BH2902" t="s">
        <v>320</v>
      </c>
      <c r="BI2902" t="s">
        <v>171</v>
      </c>
      <c r="BJ2902" s="61">
        <v>539.10664531648399</v>
      </c>
      <c r="BK2902" s="61">
        <f t="shared" si="458"/>
        <v>539.10664531648399</v>
      </c>
    </row>
    <row r="2903" spans="1:63" x14ac:dyDescent="0.35">
      <c r="A2903" t="str">
        <f t="shared" si="454"/>
        <v>8402_Métallurgie et fabrication de produits métalliques à l'exception des machines et des équipements_1+2</v>
      </c>
      <c r="B2903" t="str">
        <f>INDEX(PDC!$F$1:$G$40,MATCH('RP2016'!C2903,PDC!F:F,0),MATCH(PDC!$G$1,PDC!$F$1:$G$1,0))</f>
        <v>Métallurgie et fabrication de produits métalliques à l'exception des machines et des équipements</v>
      </c>
      <c r="C2903" t="s">
        <v>208</v>
      </c>
      <c r="D2903" t="s">
        <v>119</v>
      </c>
      <c r="E2903" t="s">
        <v>238</v>
      </c>
      <c r="F2903" s="58">
        <v>254.36397508252099</v>
      </c>
      <c r="G2903">
        <f t="shared" si="453"/>
        <v>254.36397508252099</v>
      </c>
      <c r="AC2903" t="str">
        <f t="shared" si="455"/>
        <v>8435_Ouvriers non qualifiés de type artisanal_1+2</v>
      </c>
      <c r="AD2903" t="str">
        <f>INDEX(PDC!$I$1:$L$33,MATCH('RP2016'!AF2903,PDC!I:I,0),MATCH(PDC!$K$1,PDC!$I$1:$L$1,0))</f>
        <v>Ouvriers non qualifiés de type artisanal</v>
      </c>
      <c r="AE2903" s="77" t="s">
        <v>238</v>
      </c>
      <c r="AF2903" t="s">
        <v>291</v>
      </c>
      <c r="AG2903" t="s">
        <v>193</v>
      </c>
      <c r="AH2903" s="58">
        <v>2194.76758073663</v>
      </c>
      <c r="AI2903">
        <f t="shared" si="456"/>
        <v>2194.76758073663</v>
      </c>
      <c r="BE2903" t="str">
        <f t="shared" si="457"/>
        <v>8426_OQ_TP1_SEXE2</v>
      </c>
      <c r="BF2903">
        <v>2</v>
      </c>
      <c r="BG2903" t="s">
        <v>199</v>
      </c>
      <c r="BH2903" t="s">
        <v>321</v>
      </c>
      <c r="BI2903" t="s">
        <v>171</v>
      </c>
      <c r="BJ2903" s="61">
        <v>3798.9354444717601</v>
      </c>
      <c r="BK2903" s="61">
        <f t="shared" si="458"/>
        <v>3798.9354444717601</v>
      </c>
    </row>
    <row r="2904" spans="1:63" x14ac:dyDescent="0.35">
      <c r="A2904" t="str">
        <f t="shared" si="454"/>
        <v>8402_Fabrication de produits informatiques, électroniques et optiques_1+2</v>
      </c>
      <c r="B2904" t="str">
        <f>INDEX(PDC!$F$1:$G$40,MATCH('RP2016'!C2904,PDC!F:F,0),MATCH(PDC!$G$1,PDC!$F$1:$G$1,0))</f>
        <v>Fabrication de produits informatiques, électroniques et optiques</v>
      </c>
      <c r="C2904" t="s">
        <v>209</v>
      </c>
      <c r="D2904" t="s">
        <v>119</v>
      </c>
      <c r="E2904" t="s">
        <v>238</v>
      </c>
      <c r="F2904" s="58">
        <v>9.7369107868209497</v>
      </c>
      <c r="G2904">
        <f t="shared" si="453"/>
        <v>9.7369107868209497</v>
      </c>
      <c r="AC2904" t="str">
        <f t="shared" si="455"/>
        <v>8435_Ouvriers agricoles_1+2</v>
      </c>
      <c r="AD2904" t="str">
        <f>INDEX(PDC!$I$1:$L$33,MATCH('RP2016'!AF2904,PDC!I:I,0),MATCH(PDC!$K$1,PDC!$I$1:$L$1,0))</f>
        <v>Ouvriers agricoles</v>
      </c>
      <c r="AE2904" s="77" t="s">
        <v>238</v>
      </c>
      <c r="AF2904" t="s">
        <v>109</v>
      </c>
      <c r="AG2904" t="s">
        <v>193</v>
      </c>
      <c r="AH2904" s="58">
        <v>352.68806855778001</v>
      </c>
      <c r="AI2904">
        <f t="shared" si="456"/>
        <v>352.68806855778001</v>
      </c>
      <c r="BE2904" t="str">
        <f t="shared" si="457"/>
        <v>8426_OQ_TP2_SEXE2</v>
      </c>
      <c r="BF2904">
        <v>2</v>
      </c>
      <c r="BG2904" t="s">
        <v>200</v>
      </c>
      <c r="BH2904" t="s">
        <v>321</v>
      </c>
      <c r="BI2904" t="s">
        <v>171</v>
      </c>
      <c r="BJ2904" s="61">
        <v>2484.9711184073799</v>
      </c>
      <c r="BK2904" s="61">
        <f t="shared" si="458"/>
        <v>2484.9711184073799</v>
      </c>
    </row>
    <row r="2905" spans="1:63" x14ac:dyDescent="0.35">
      <c r="A2905" t="str">
        <f t="shared" si="454"/>
        <v>8402_Fabrication d'équipements électriques_1+2</v>
      </c>
      <c r="B2905" t="str">
        <f>INDEX(PDC!$F$1:$G$40,MATCH('RP2016'!C2905,PDC!F:F,0),MATCH(PDC!$G$1,PDC!$F$1:$G$1,0))</f>
        <v>Fabrication d'équipements électriques</v>
      </c>
      <c r="C2905" t="s">
        <v>210</v>
      </c>
      <c r="D2905" t="s">
        <v>119</v>
      </c>
      <c r="E2905" t="s">
        <v>238</v>
      </c>
      <c r="F2905" s="58">
        <v>356.274924011547</v>
      </c>
      <c r="G2905">
        <f t="shared" si="453"/>
        <v>356.274924011547</v>
      </c>
      <c r="AC2905" t="str">
        <f t="shared" si="455"/>
        <v>0055_Toutes PCS_1</v>
      </c>
      <c r="AD2905" s="77" t="s">
        <v>294</v>
      </c>
      <c r="AE2905" t="s">
        <v>199</v>
      </c>
      <c r="AF2905" s="77" t="s">
        <v>294</v>
      </c>
      <c r="AG2905" t="s">
        <v>125</v>
      </c>
      <c r="AH2905" s="58">
        <v>11641.1162794021</v>
      </c>
      <c r="AI2905">
        <f t="shared" si="456"/>
        <v>11641.1162794021</v>
      </c>
      <c r="BE2905" t="str">
        <f t="shared" si="457"/>
        <v>8426_RU_TP1_SEXE2</v>
      </c>
      <c r="BF2905">
        <v>2</v>
      </c>
      <c r="BG2905" t="s">
        <v>199</v>
      </c>
      <c r="BH2905" t="s">
        <v>322</v>
      </c>
      <c r="BI2905" t="s">
        <v>171</v>
      </c>
      <c r="BJ2905" s="61">
        <v>683.09455031990694</v>
      </c>
      <c r="BK2905" s="61">
        <f t="shared" si="458"/>
        <v>683.09455031990694</v>
      </c>
    </row>
    <row r="2906" spans="1:63" x14ac:dyDescent="0.35">
      <c r="A2906" t="str">
        <f t="shared" si="454"/>
        <v>8402_Fabrication de machines et équipements n.c.a._1+2</v>
      </c>
      <c r="B2906" t="str">
        <f>INDEX(PDC!$F$1:$G$40,MATCH('RP2016'!C2906,PDC!F:F,0),MATCH(PDC!$G$1,PDC!$F$1:$G$1,0))</f>
        <v>Fabrication de machines et équipements n.c.a.</v>
      </c>
      <c r="C2906" t="s">
        <v>211</v>
      </c>
      <c r="D2906" t="s">
        <v>119</v>
      </c>
      <c r="E2906" t="s">
        <v>238</v>
      </c>
      <c r="F2906" s="58">
        <v>324.26097335628299</v>
      </c>
      <c r="G2906">
        <f t="shared" si="453"/>
        <v>324.26097335628299</v>
      </c>
      <c r="AC2906" t="str">
        <f t="shared" si="455"/>
        <v>0055_Toutes PCS_2</v>
      </c>
      <c r="AD2906" s="77" t="s">
        <v>294</v>
      </c>
      <c r="AE2906" t="s">
        <v>200</v>
      </c>
      <c r="AF2906" s="77" t="s">
        <v>294</v>
      </c>
      <c r="AG2906" t="s">
        <v>125</v>
      </c>
      <c r="AH2906" s="58">
        <v>6769.1479123428999</v>
      </c>
      <c r="AI2906">
        <f t="shared" si="456"/>
        <v>6769.1479123428999</v>
      </c>
      <c r="BE2906" t="str">
        <f t="shared" si="457"/>
        <v>8426_RU_TP2_SEXE2</v>
      </c>
      <c r="BF2906">
        <v>2</v>
      </c>
      <c r="BG2906" t="s">
        <v>200</v>
      </c>
      <c r="BH2906" t="s">
        <v>322</v>
      </c>
      <c r="BI2906" t="s">
        <v>171</v>
      </c>
      <c r="BJ2906" s="61">
        <v>675.21011471764496</v>
      </c>
      <c r="BK2906" s="61">
        <f t="shared" si="458"/>
        <v>675.21011471764496</v>
      </c>
    </row>
    <row r="2907" spans="1:63" x14ac:dyDescent="0.35">
      <c r="A2907" t="str">
        <f t="shared" si="454"/>
        <v>8402_Fabrication de matériels de transport_1+2</v>
      </c>
      <c r="B2907" t="str">
        <f>INDEX(PDC!$F$1:$G$40,MATCH('RP2016'!C2907,PDC!F:F,0),MATCH(PDC!$G$1,PDC!$F$1:$G$1,0))</f>
        <v>Fabrication de matériels de transport</v>
      </c>
      <c r="C2907" t="s">
        <v>212</v>
      </c>
      <c r="D2907" t="s">
        <v>119</v>
      </c>
      <c r="E2907" t="s">
        <v>238</v>
      </c>
      <c r="F2907" s="58">
        <v>69.116940771649695</v>
      </c>
      <c r="G2907">
        <f t="shared" si="453"/>
        <v>69.116940771649695</v>
      </c>
      <c r="AC2907" t="str">
        <f t="shared" si="455"/>
        <v>0059_Toutes PCS_1</v>
      </c>
      <c r="AD2907" s="77" t="s">
        <v>294</v>
      </c>
      <c r="AE2907" t="s">
        <v>199</v>
      </c>
      <c r="AF2907" s="77" t="s">
        <v>294</v>
      </c>
      <c r="AG2907" t="s">
        <v>161</v>
      </c>
      <c r="AH2907" s="58">
        <v>5480.6653754399904</v>
      </c>
      <c r="AI2907">
        <f t="shared" si="456"/>
        <v>5480.6653754399904</v>
      </c>
      <c r="BE2907" t="str">
        <f t="shared" si="457"/>
        <v>8427_AZ_TP1_SEXE2</v>
      </c>
      <c r="BF2907">
        <v>2</v>
      </c>
      <c r="BG2907" t="s">
        <v>199</v>
      </c>
      <c r="BH2907" t="s">
        <v>198</v>
      </c>
      <c r="BI2907" t="s">
        <v>173</v>
      </c>
      <c r="BJ2907" s="61">
        <v>103.059736892243</v>
      </c>
      <c r="BK2907" s="61">
        <f t="shared" si="458"/>
        <v>103.059736892243</v>
      </c>
    </row>
    <row r="2908" spans="1:63" x14ac:dyDescent="0.35">
      <c r="A2908" t="str">
        <f t="shared" si="454"/>
        <v>8402_Autres industries manufacturières ; réparation et installation de machines et d'équipements_1+2</v>
      </c>
      <c r="B2908" t="str">
        <f>INDEX(PDC!$F$1:$G$40,MATCH('RP2016'!C2908,PDC!F:F,0),MATCH(PDC!$G$1,PDC!$F$1:$G$1,0))</f>
        <v>Autres industries manufacturières ; réparation et installation de machines et d'équipements</v>
      </c>
      <c r="C2908" t="s">
        <v>213</v>
      </c>
      <c r="D2908" t="s">
        <v>119</v>
      </c>
      <c r="E2908" t="s">
        <v>238</v>
      </c>
      <c r="F2908" s="58">
        <v>198.74292212179699</v>
      </c>
      <c r="G2908">
        <f t="shared" si="453"/>
        <v>198.74292212179699</v>
      </c>
      <c r="AC2908" t="str">
        <f t="shared" si="455"/>
        <v>0059_Toutes PCS_2</v>
      </c>
      <c r="AD2908" s="77" t="s">
        <v>294</v>
      </c>
      <c r="AE2908" t="s">
        <v>200</v>
      </c>
      <c r="AF2908" s="77" t="s">
        <v>294</v>
      </c>
      <c r="AG2908" t="s">
        <v>161</v>
      </c>
      <c r="AH2908" s="58">
        <v>3926.7790147373298</v>
      </c>
      <c r="AI2908">
        <f t="shared" si="456"/>
        <v>3926.7790147373298</v>
      </c>
      <c r="BE2908" t="str">
        <f t="shared" si="457"/>
        <v>8427_AZ_TP2_SEXE2</v>
      </c>
      <c r="BF2908">
        <v>2</v>
      </c>
      <c r="BG2908" t="s">
        <v>200</v>
      </c>
      <c r="BH2908" t="s">
        <v>198</v>
      </c>
      <c r="BI2908" t="s">
        <v>173</v>
      </c>
      <c r="BJ2908" s="61">
        <v>80.168894108906699</v>
      </c>
      <c r="BK2908" s="61">
        <f t="shared" si="458"/>
        <v>80.168894108906699</v>
      </c>
    </row>
    <row r="2909" spans="1:63" x14ac:dyDescent="0.35">
      <c r="A2909" t="str">
        <f t="shared" si="454"/>
        <v>8402_Production et distribution d'électricité, de gaz, de vapeur et d'air conditionné_1+2</v>
      </c>
      <c r="B2909" t="str">
        <f>INDEX(PDC!$F$1:$G$40,MATCH('RP2016'!C2909,PDC!F:F,0),MATCH(PDC!$G$1,PDC!$F$1:$G$1,0))</f>
        <v>Production et distribution d'électricité, de gaz, de vapeur et d'air conditionné</v>
      </c>
      <c r="C2909" t="s">
        <v>214</v>
      </c>
      <c r="D2909" t="s">
        <v>119</v>
      </c>
      <c r="E2909" t="s">
        <v>238</v>
      </c>
      <c r="F2909" s="58">
        <v>64.098500624692207</v>
      </c>
      <c r="G2909">
        <f t="shared" ref="G2909:G2929" si="459">F2909</f>
        <v>64.098500624692207</v>
      </c>
      <c r="AC2909" t="str">
        <f t="shared" si="455"/>
        <v>0063_Toutes PCS_1</v>
      </c>
      <c r="AD2909" s="77" t="s">
        <v>294</v>
      </c>
      <c r="AE2909" t="s">
        <v>199</v>
      </c>
      <c r="AF2909" s="77" t="s">
        <v>294</v>
      </c>
      <c r="AG2909" t="s">
        <v>181</v>
      </c>
      <c r="AH2909" s="58">
        <v>3571.0962532206499</v>
      </c>
      <c r="AI2909">
        <f t="shared" si="456"/>
        <v>3571.0962532206499</v>
      </c>
      <c r="BE2909" t="str">
        <f t="shared" si="457"/>
        <v>8427_C1_TP1_SEXE2</v>
      </c>
      <c r="BF2909">
        <v>2</v>
      </c>
      <c r="BG2909" t="s">
        <v>199</v>
      </c>
      <c r="BH2909" t="s">
        <v>314</v>
      </c>
      <c r="BI2909" t="s">
        <v>173</v>
      </c>
      <c r="BJ2909" s="61">
        <v>460.80190430136599</v>
      </c>
      <c r="BK2909" s="61">
        <f t="shared" si="458"/>
        <v>460.80190430136599</v>
      </c>
    </row>
    <row r="2910" spans="1:63" x14ac:dyDescent="0.35">
      <c r="A2910" t="str">
        <f t="shared" si="454"/>
        <v>8402_Production et distribution d'eau ; assainissement, gestion des déchets et dépollution_1+2</v>
      </c>
      <c r="B2910" t="str">
        <f>INDEX(PDC!$F$1:$G$40,MATCH('RP2016'!C2910,PDC!F:F,0),MATCH(PDC!$G$1,PDC!$F$1:$G$1,0))</f>
        <v>Production et distribution d'eau ; assainissement, gestion des déchets et dépollution</v>
      </c>
      <c r="C2910" t="s">
        <v>215</v>
      </c>
      <c r="D2910" t="s">
        <v>119</v>
      </c>
      <c r="E2910" t="s">
        <v>238</v>
      </c>
      <c r="F2910" s="58">
        <v>255.148022018148</v>
      </c>
      <c r="G2910">
        <f t="shared" si="459"/>
        <v>255.148022018148</v>
      </c>
      <c r="AC2910" t="str">
        <f t="shared" si="455"/>
        <v>0063_Toutes PCS_2</v>
      </c>
      <c r="AD2910" s="77" t="s">
        <v>294</v>
      </c>
      <c r="AE2910" t="s">
        <v>200</v>
      </c>
      <c r="AF2910" s="77" t="s">
        <v>294</v>
      </c>
      <c r="AG2910" t="s">
        <v>181</v>
      </c>
      <c r="AH2910" s="58">
        <v>3386.2634553483099</v>
      </c>
      <c r="AI2910">
        <f t="shared" si="456"/>
        <v>3386.2634553483099</v>
      </c>
      <c r="BE2910" t="str">
        <f t="shared" si="457"/>
        <v>8427_C1_TP2_SEXE2</v>
      </c>
      <c r="BF2910">
        <v>2</v>
      </c>
      <c r="BG2910" t="s">
        <v>200</v>
      </c>
      <c r="BH2910" t="s">
        <v>314</v>
      </c>
      <c r="BI2910" t="s">
        <v>173</v>
      </c>
      <c r="BJ2910" s="61">
        <v>111.958815862021</v>
      </c>
      <c r="BK2910" s="61">
        <f t="shared" si="458"/>
        <v>111.958815862021</v>
      </c>
    </row>
    <row r="2911" spans="1:63" x14ac:dyDescent="0.35">
      <c r="A2911" t="str">
        <f t="shared" si="454"/>
        <v>8402_Construction _1+2</v>
      </c>
      <c r="B2911" t="str">
        <f>INDEX(PDC!$F$1:$G$40,MATCH('RP2016'!C2911,PDC!F:F,0),MATCH(PDC!$G$1,PDC!$F$1:$G$1,0))</f>
        <v xml:space="preserve">Construction </v>
      </c>
      <c r="C2911" t="s">
        <v>216</v>
      </c>
      <c r="D2911" t="s">
        <v>119</v>
      </c>
      <c r="E2911" t="s">
        <v>238</v>
      </c>
      <c r="F2911" s="58">
        <v>2741.19687189666</v>
      </c>
      <c r="G2911">
        <f t="shared" si="459"/>
        <v>2741.19687189666</v>
      </c>
      <c r="AC2911" t="str">
        <f t="shared" si="455"/>
        <v>0064_Toutes PCS_1</v>
      </c>
      <c r="AD2911" s="77" t="s">
        <v>294</v>
      </c>
      <c r="AE2911" t="s">
        <v>199</v>
      </c>
      <c r="AF2911" s="77" t="s">
        <v>294</v>
      </c>
      <c r="AG2911" t="s">
        <v>185</v>
      </c>
      <c r="AH2911" s="58">
        <v>2345.6057475719899</v>
      </c>
      <c r="AI2911">
        <f t="shared" si="456"/>
        <v>2345.6057475719899</v>
      </c>
      <c r="BE2911" t="str">
        <f t="shared" si="457"/>
        <v>8427_C3_TP1_SEXE2</v>
      </c>
      <c r="BF2911">
        <v>2</v>
      </c>
      <c r="BG2911" t="s">
        <v>199</v>
      </c>
      <c r="BH2911" t="s">
        <v>315</v>
      </c>
      <c r="BI2911" t="s">
        <v>173</v>
      </c>
      <c r="BJ2911" s="61">
        <v>102.24736242751899</v>
      </c>
      <c r="BK2911" s="61">
        <f t="shared" si="458"/>
        <v>102.24736242751899</v>
      </c>
    </row>
    <row r="2912" spans="1:63" x14ac:dyDescent="0.35">
      <c r="A2912" t="str">
        <f t="shared" si="454"/>
        <v>8402_Commerce ; réparation d'automobiles et de motocycles_1+2</v>
      </c>
      <c r="B2912" t="str">
        <f>INDEX(PDC!$F$1:$G$40,MATCH('RP2016'!C2912,PDC!F:F,0),MATCH(PDC!$G$1,PDC!$F$1:$G$1,0))</f>
        <v>Commerce ; réparation d'automobiles et de motocycles</v>
      </c>
      <c r="C2912" t="s">
        <v>217</v>
      </c>
      <c r="D2912" t="s">
        <v>119</v>
      </c>
      <c r="E2912" t="s">
        <v>238</v>
      </c>
      <c r="F2912" s="58">
        <v>4317.0663284688399</v>
      </c>
      <c r="G2912">
        <f t="shared" si="459"/>
        <v>4317.0663284688399</v>
      </c>
      <c r="AC2912" t="str">
        <f t="shared" si="455"/>
        <v>0064_Toutes PCS_2</v>
      </c>
      <c r="AD2912" s="77" t="s">
        <v>294</v>
      </c>
      <c r="AE2912" t="s">
        <v>200</v>
      </c>
      <c r="AF2912" s="77" t="s">
        <v>294</v>
      </c>
      <c r="AG2912" t="s">
        <v>185</v>
      </c>
      <c r="AH2912" s="58">
        <v>3198.4796485403499</v>
      </c>
      <c r="AI2912">
        <f t="shared" si="456"/>
        <v>3198.4796485403499</v>
      </c>
      <c r="BE2912" t="str">
        <f t="shared" si="457"/>
        <v>8427_C3_TP2_SEXE2</v>
      </c>
      <c r="BF2912">
        <v>2</v>
      </c>
      <c r="BG2912" t="s">
        <v>200</v>
      </c>
      <c r="BH2912" t="s">
        <v>315</v>
      </c>
      <c r="BI2912" t="s">
        <v>173</v>
      </c>
      <c r="BJ2912" s="61">
        <v>13.4630202971899</v>
      </c>
      <c r="BK2912" s="61">
        <f t="shared" si="458"/>
        <v>13.4630202971899</v>
      </c>
    </row>
    <row r="2913" spans="1:63" x14ac:dyDescent="0.35">
      <c r="A2913" t="str">
        <f t="shared" si="454"/>
        <v>8402_Transports et entreposage _1+2</v>
      </c>
      <c r="B2913" t="str">
        <f>INDEX(PDC!$F$1:$G$40,MATCH('RP2016'!C2913,PDC!F:F,0),MATCH(PDC!$G$1,PDC!$F$1:$G$1,0))</f>
        <v xml:space="preserve">Transports et entreposage </v>
      </c>
      <c r="C2913" t="s">
        <v>218</v>
      </c>
      <c r="D2913" t="s">
        <v>119</v>
      </c>
      <c r="E2913" t="s">
        <v>238</v>
      </c>
      <c r="F2913" s="58">
        <v>1111.7633256198401</v>
      </c>
      <c r="G2913">
        <f t="shared" si="459"/>
        <v>1111.7633256198401</v>
      </c>
      <c r="AC2913" t="str">
        <f t="shared" si="455"/>
        <v>8401_Toutes PCS_1</v>
      </c>
      <c r="AD2913" s="77" t="s">
        <v>294</v>
      </c>
      <c r="AE2913" t="s">
        <v>199</v>
      </c>
      <c r="AF2913" s="77" t="s">
        <v>294</v>
      </c>
      <c r="AG2913" t="s">
        <v>117</v>
      </c>
      <c r="AH2913" s="58">
        <v>48741.276880120502</v>
      </c>
      <c r="AI2913">
        <f t="shared" si="456"/>
        <v>48741.276880120502</v>
      </c>
      <c r="BE2913" t="str">
        <f t="shared" si="457"/>
        <v>8427_C4_TP1_SEXE2</v>
      </c>
      <c r="BF2913">
        <v>2</v>
      </c>
      <c r="BG2913" t="s">
        <v>199</v>
      </c>
      <c r="BH2913" t="s">
        <v>316</v>
      </c>
      <c r="BI2913" t="s">
        <v>173</v>
      </c>
      <c r="BJ2913" s="61">
        <v>59.983227096203699</v>
      </c>
      <c r="BK2913" s="61">
        <f t="shared" si="458"/>
        <v>59.983227096203699</v>
      </c>
    </row>
    <row r="2914" spans="1:63" x14ac:dyDescent="0.35">
      <c r="A2914" t="str">
        <f t="shared" si="454"/>
        <v>8402_Hébergement et restauration_1+2</v>
      </c>
      <c r="B2914" t="str">
        <f>INDEX(PDC!$F$1:$G$40,MATCH('RP2016'!C2914,PDC!F:F,0),MATCH(PDC!$G$1,PDC!$F$1:$G$1,0))</f>
        <v>Hébergement et restauration</v>
      </c>
      <c r="C2914" t="s">
        <v>219</v>
      </c>
      <c r="D2914" t="s">
        <v>119</v>
      </c>
      <c r="E2914" t="s">
        <v>238</v>
      </c>
      <c r="F2914" s="58">
        <v>1354.22432544087</v>
      </c>
      <c r="G2914">
        <f t="shared" si="459"/>
        <v>1354.22432544087</v>
      </c>
      <c r="AC2914" t="str">
        <f t="shared" si="455"/>
        <v>8401_Toutes PCS_2</v>
      </c>
      <c r="AD2914" s="77" t="s">
        <v>294</v>
      </c>
      <c r="AE2914" t="s">
        <v>200</v>
      </c>
      <c r="AF2914" s="77" t="s">
        <v>294</v>
      </c>
      <c r="AG2914" t="s">
        <v>117</v>
      </c>
      <c r="AH2914" s="58">
        <v>44042.538950437098</v>
      </c>
      <c r="AI2914">
        <f t="shared" si="456"/>
        <v>44042.538950437098</v>
      </c>
      <c r="BE2914" t="str">
        <f t="shared" si="457"/>
        <v>8427_C4_TP2_SEXE2</v>
      </c>
      <c r="BF2914">
        <v>2</v>
      </c>
      <c r="BG2914" t="s">
        <v>200</v>
      </c>
      <c r="BH2914" t="s">
        <v>316</v>
      </c>
      <c r="BI2914" t="s">
        <v>173</v>
      </c>
      <c r="BJ2914" s="61">
        <v>13.065922797962999</v>
      </c>
      <c r="BK2914" s="61">
        <f t="shared" si="458"/>
        <v>13.065922797962999</v>
      </c>
    </row>
    <row r="2915" spans="1:63" x14ac:dyDescent="0.35">
      <c r="A2915" t="str">
        <f t="shared" si="454"/>
        <v>8402_Edition, audiovisuel et diffusion_1+2</v>
      </c>
      <c r="B2915" t="str">
        <f>INDEX(PDC!$F$1:$G$40,MATCH('RP2016'!C2915,PDC!F:F,0),MATCH(PDC!$G$1,PDC!$F$1:$G$1,0))</f>
        <v>Edition, audiovisuel et diffusion</v>
      </c>
      <c r="C2915" t="s">
        <v>220</v>
      </c>
      <c r="D2915" t="s">
        <v>119</v>
      </c>
      <c r="E2915" t="s">
        <v>238</v>
      </c>
      <c r="F2915" s="58">
        <v>94.491304982676596</v>
      </c>
      <c r="G2915">
        <f t="shared" si="459"/>
        <v>94.491304982676596</v>
      </c>
      <c r="AC2915" t="str">
        <f t="shared" si="455"/>
        <v>8402_Toutes PCS_1</v>
      </c>
      <c r="AD2915" s="77" t="s">
        <v>294</v>
      </c>
      <c r="AE2915" t="s">
        <v>199</v>
      </c>
      <c r="AF2915" s="77" t="s">
        <v>294</v>
      </c>
      <c r="AG2915" t="s">
        <v>119</v>
      </c>
      <c r="AH2915" s="58">
        <v>14115.711726773199</v>
      </c>
      <c r="AI2915">
        <f t="shared" si="456"/>
        <v>14115.711726773199</v>
      </c>
      <c r="BE2915" t="str">
        <f t="shared" si="457"/>
        <v>8427_C5_TP1_SEXE2</v>
      </c>
      <c r="BF2915">
        <v>2</v>
      </c>
      <c r="BG2915" t="s">
        <v>199</v>
      </c>
      <c r="BH2915" t="s">
        <v>317</v>
      </c>
      <c r="BI2915" t="s">
        <v>173</v>
      </c>
      <c r="BJ2915" s="61">
        <v>1197.45228651102</v>
      </c>
      <c r="BK2915" s="61">
        <f t="shared" si="458"/>
        <v>1197.45228651102</v>
      </c>
    </row>
    <row r="2916" spans="1:63" x14ac:dyDescent="0.35">
      <c r="A2916" t="str">
        <f t="shared" si="454"/>
        <v>8402_Télécommunications_1+2</v>
      </c>
      <c r="B2916" t="str">
        <f>INDEX(PDC!$F$1:$G$40,MATCH('RP2016'!C2916,PDC!F:F,0),MATCH(PDC!$G$1,PDC!$F$1:$G$1,0))</f>
        <v>Télécommunications</v>
      </c>
      <c r="C2916" t="s">
        <v>221</v>
      </c>
      <c r="D2916" t="s">
        <v>119</v>
      </c>
      <c r="E2916" t="s">
        <v>238</v>
      </c>
      <c r="F2916" s="58">
        <v>59.611669266337401</v>
      </c>
      <c r="G2916">
        <f t="shared" si="459"/>
        <v>59.611669266337401</v>
      </c>
      <c r="AC2916" t="str">
        <f t="shared" si="455"/>
        <v>8402_Toutes PCS_2</v>
      </c>
      <c r="AD2916" s="77" t="s">
        <v>294</v>
      </c>
      <c r="AE2916" t="s">
        <v>200</v>
      </c>
      <c r="AF2916" s="77" t="s">
        <v>294</v>
      </c>
      <c r="AG2916" t="s">
        <v>119</v>
      </c>
      <c r="AH2916" s="58">
        <v>14131.8267293057</v>
      </c>
      <c r="AI2916">
        <f t="shared" si="456"/>
        <v>14131.8267293057</v>
      </c>
      <c r="BE2916" t="str">
        <f t="shared" si="457"/>
        <v>8427_C5_TP2_SEXE2</v>
      </c>
      <c r="BF2916">
        <v>2</v>
      </c>
      <c r="BG2916" t="s">
        <v>200</v>
      </c>
      <c r="BH2916" t="s">
        <v>317</v>
      </c>
      <c r="BI2916" t="s">
        <v>173</v>
      </c>
      <c r="BJ2916" s="61">
        <v>189.273669150709</v>
      </c>
      <c r="BK2916" s="61">
        <f t="shared" si="458"/>
        <v>189.273669150709</v>
      </c>
    </row>
    <row r="2917" spans="1:63" x14ac:dyDescent="0.35">
      <c r="A2917" t="str">
        <f t="shared" si="454"/>
        <v>8402_Activités informatiques et services d'information_1+2</v>
      </c>
      <c r="B2917" t="str">
        <f>INDEX(PDC!$F$1:$G$40,MATCH('RP2016'!C2917,PDC!F:F,0),MATCH(PDC!$G$1,PDC!$F$1:$G$1,0))</f>
        <v>Activités informatiques et services d'information</v>
      </c>
      <c r="C2917" t="s">
        <v>222</v>
      </c>
      <c r="D2917" t="s">
        <v>119</v>
      </c>
      <c r="E2917" t="s">
        <v>238</v>
      </c>
      <c r="F2917" s="58">
        <v>133.58656546969601</v>
      </c>
      <c r="G2917">
        <f t="shared" si="459"/>
        <v>133.58656546969601</v>
      </c>
      <c r="AC2917" t="str">
        <f t="shared" si="455"/>
        <v>8403_Toutes PCS_1</v>
      </c>
      <c r="AD2917" s="77" t="s">
        <v>294</v>
      </c>
      <c r="AE2917" t="s">
        <v>199</v>
      </c>
      <c r="AF2917" s="77" t="s">
        <v>294</v>
      </c>
      <c r="AG2917" t="s">
        <v>121</v>
      </c>
      <c r="AH2917" s="58">
        <v>11137.180847014</v>
      </c>
      <c r="AI2917">
        <f t="shared" si="456"/>
        <v>11137.180847014</v>
      </c>
      <c r="BE2917" t="str">
        <f t="shared" si="457"/>
        <v>8427_DE_TP1_SEXE2</v>
      </c>
      <c r="BF2917">
        <v>2</v>
      </c>
      <c r="BG2917" t="s">
        <v>199</v>
      </c>
      <c r="BH2917" t="s">
        <v>318</v>
      </c>
      <c r="BI2917" t="s">
        <v>173</v>
      </c>
      <c r="BJ2917" s="61">
        <v>38.351555555738997</v>
      </c>
      <c r="BK2917" s="61">
        <f t="shared" si="458"/>
        <v>38.351555555738997</v>
      </c>
    </row>
    <row r="2918" spans="1:63" x14ac:dyDescent="0.35">
      <c r="A2918" t="str">
        <f t="shared" si="454"/>
        <v>8402_Activités financières et d'assurance_1+2</v>
      </c>
      <c r="B2918" t="str">
        <f>INDEX(PDC!$F$1:$G$40,MATCH('RP2016'!C2918,PDC!F:F,0),MATCH(PDC!$G$1,PDC!$F$1:$G$1,0))</f>
        <v>Activités financières et d'assurance</v>
      </c>
      <c r="C2918" t="s">
        <v>223</v>
      </c>
      <c r="D2918" t="s">
        <v>119</v>
      </c>
      <c r="E2918" t="s">
        <v>238</v>
      </c>
      <c r="F2918" s="58">
        <v>850.99028736073797</v>
      </c>
      <c r="G2918">
        <f t="shared" si="459"/>
        <v>850.99028736073797</v>
      </c>
      <c r="AC2918" t="str">
        <f t="shared" si="455"/>
        <v>8403_Toutes PCS_2</v>
      </c>
      <c r="AD2918" s="77" t="s">
        <v>294</v>
      </c>
      <c r="AE2918" t="s">
        <v>200</v>
      </c>
      <c r="AF2918" s="77" t="s">
        <v>294</v>
      </c>
      <c r="AG2918" t="s">
        <v>121</v>
      </c>
      <c r="AH2918" s="58">
        <v>10482.665960874399</v>
      </c>
      <c r="AI2918">
        <f t="shared" si="456"/>
        <v>10482.665960874399</v>
      </c>
      <c r="BE2918" t="str">
        <f t="shared" si="457"/>
        <v>8427_DE_TP2_SEXE2</v>
      </c>
      <c r="BF2918">
        <v>2</v>
      </c>
      <c r="BG2918" t="s">
        <v>200</v>
      </c>
      <c r="BH2918" t="s">
        <v>318</v>
      </c>
      <c r="BI2918" t="s">
        <v>173</v>
      </c>
      <c r="BJ2918" s="61">
        <v>22.230511640001101</v>
      </c>
      <c r="BK2918" s="61">
        <f t="shared" si="458"/>
        <v>22.230511640001101</v>
      </c>
    </row>
    <row r="2919" spans="1:63" x14ac:dyDescent="0.35">
      <c r="A2919" t="str">
        <f t="shared" si="454"/>
        <v>8402_Activités immobilières_1+2</v>
      </c>
      <c r="B2919" t="str">
        <f>INDEX(PDC!$F$1:$G$40,MATCH('RP2016'!C2919,PDC!F:F,0),MATCH(PDC!$G$1,PDC!$F$1:$G$1,0))</f>
        <v>Activités immobilières</v>
      </c>
      <c r="C2919" t="s">
        <v>224</v>
      </c>
      <c r="D2919" t="s">
        <v>119</v>
      </c>
      <c r="E2919" t="s">
        <v>238</v>
      </c>
      <c r="F2919" s="58">
        <v>227.971775887375</v>
      </c>
      <c r="G2919">
        <f t="shared" si="459"/>
        <v>227.971775887375</v>
      </c>
      <c r="AC2919" t="str">
        <f t="shared" si="455"/>
        <v>8404_Toutes PCS_1</v>
      </c>
      <c r="AD2919" s="77" t="s">
        <v>294</v>
      </c>
      <c r="AE2919" t="s">
        <v>199</v>
      </c>
      <c r="AF2919" s="77" t="s">
        <v>294</v>
      </c>
      <c r="AG2919" t="s">
        <v>123</v>
      </c>
      <c r="AH2919" s="58">
        <v>6122.1205086431501</v>
      </c>
      <c r="AI2919">
        <f t="shared" si="456"/>
        <v>6122.1205086431501</v>
      </c>
      <c r="BE2919" t="str">
        <f t="shared" si="457"/>
        <v>8427_FZ_TP1_SEXE2</v>
      </c>
      <c r="BF2919">
        <v>2</v>
      </c>
      <c r="BG2919" t="s">
        <v>199</v>
      </c>
      <c r="BH2919" t="s">
        <v>216</v>
      </c>
      <c r="BI2919" t="s">
        <v>173</v>
      </c>
      <c r="BJ2919" s="61">
        <v>128.650560272229</v>
      </c>
      <c r="BK2919" s="61">
        <f t="shared" si="458"/>
        <v>128.650560272229</v>
      </c>
    </row>
    <row r="2920" spans="1:63" x14ac:dyDescent="0.35">
      <c r="A2920" t="str">
        <f t="shared" si="454"/>
        <v>8402_Activités juridiques, comptables, de gestion, d'architecture, d'ingénierie, de contrôle et d'analyses techniques_1+2</v>
      </c>
      <c r="B2920" t="str">
        <f>INDEX(PDC!$F$1:$G$40,MATCH('RP2016'!C2920,PDC!F:F,0),MATCH(PDC!$G$1,PDC!$F$1:$G$1,0))</f>
        <v>Activités juridiques, comptables, de gestion, d'architecture, d'ingénierie, de contrôle et d'analyses techniques</v>
      </c>
      <c r="C2920" t="s">
        <v>225</v>
      </c>
      <c r="D2920" t="s">
        <v>119</v>
      </c>
      <c r="E2920" t="s">
        <v>238</v>
      </c>
      <c r="F2920" s="58">
        <v>622.35089608853502</v>
      </c>
      <c r="G2920">
        <f t="shared" si="459"/>
        <v>622.35089608853502</v>
      </c>
      <c r="AC2920" t="str">
        <f t="shared" si="455"/>
        <v>8404_Toutes PCS_2</v>
      </c>
      <c r="AD2920" s="77" t="s">
        <v>294</v>
      </c>
      <c r="AE2920" t="s">
        <v>200</v>
      </c>
      <c r="AF2920" s="77" t="s">
        <v>294</v>
      </c>
      <c r="AG2920" t="s">
        <v>123</v>
      </c>
      <c r="AH2920" s="58">
        <v>5712.0592148956403</v>
      </c>
      <c r="AI2920">
        <f t="shared" si="456"/>
        <v>5712.0592148956403</v>
      </c>
      <c r="BE2920" t="str">
        <f t="shared" si="457"/>
        <v>8427_FZ_TP2_SEXE2</v>
      </c>
      <c r="BF2920">
        <v>2</v>
      </c>
      <c r="BG2920" t="s">
        <v>200</v>
      </c>
      <c r="BH2920" t="s">
        <v>216</v>
      </c>
      <c r="BI2920" t="s">
        <v>173</v>
      </c>
      <c r="BJ2920" s="61">
        <v>88.402916041670395</v>
      </c>
      <c r="BK2920" s="61">
        <f t="shared" si="458"/>
        <v>88.402916041670395</v>
      </c>
    </row>
    <row r="2921" spans="1:63" x14ac:dyDescent="0.35">
      <c r="A2921" t="str">
        <f t="shared" si="454"/>
        <v>8402_Autres activités spécialisées, scientifiques et techniques_1+2</v>
      </c>
      <c r="B2921" t="str">
        <f>INDEX(PDC!$F$1:$G$40,MATCH('RP2016'!C2921,PDC!F:F,0),MATCH(PDC!$G$1,PDC!$F$1:$G$1,0))</f>
        <v>Autres activités spécialisées, scientifiques et techniques</v>
      </c>
      <c r="C2921" t="s">
        <v>227</v>
      </c>
      <c r="D2921" t="s">
        <v>119</v>
      </c>
      <c r="E2921" t="s">
        <v>238</v>
      </c>
      <c r="F2921" s="58">
        <v>136.49666371820899</v>
      </c>
      <c r="G2921">
        <f t="shared" si="459"/>
        <v>136.49666371820899</v>
      </c>
      <c r="AC2921" t="str">
        <f t="shared" si="455"/>
        <v>8405_Toutes PCS_1</v>
      </c>
      <c r="AD2921" s="77" t="s">
        <v>294</v>
      </c>
      <c r="AE2921" t="s">
        <v>199</v>
      </c>
      <c r="AF2921" s="77" t="s">
        <v>294</v>
      </c>
      <c r="AG2921" t="s">
        <v>127</v>
      </c>
      <c r="AH2921" s="58">
        <v>37913.671811958797</v>
      </c>
      <c r="AI2921">
        <f t="shared" si="456"/>
        <v>37913.671811958797</v>
      </c>
      <c r="BE2921" t="str">
        <f t="shared" si="457"/>
        <v>8427_GZ_TP1_SEXE2</v>
      </c>
      <c r="BF2921">
        <v>2</v>
      </c>
      <c r="BG2921" t="s">
        <v>199</v>
      </c>
      <c r="BH2921" t="s">
        <v>217</v>
      </c>
      <c r="BI2921" t="s">
        <v>173</v>
      </c>
      <c r="BJ2921" s="61">
        <v>1187.59995850871</v>
      </c>
      <c r="BK2921" s="61">
        <f t="shared" si="458"/>
        <v>1187.59995850871</v>
      </c>
    </row>
    <row r="2922" spans="1:63" x14ac:dyDescent="0.35">
      <c r="A2922" t="str">
        <f t="shared" si="454"/>
        <v>8402_Activités de services administratifs et de soutien_1+2</v>
      </c>
      <c r="B2922" t="str">
        <f>INDEX(PDC!$F$1:$G$40,MATCH('RP2016'!C2922,PDC!F:F,0),MATCH(PDC!$G$1,PDC!$F$1:$G$1,0))</f>
        <v>Activités de services administratifs et de soutien</v>
      </c>
      <c r="C2922" t="s">
        <v>228</v>
      </c>
      <c r="D2922" t="s">
        <v>119</v>
      </c>
      <c r="E2922" t="s">
        <v>238</v>
      </c>
      <c r="F2922" s="58">
        <v>1162.5044400970801</v>
      </c>
      <c r="G2922">
        <f t="shared" si="459"/>
        <v>1162.5044400970801</v>
      </c>
      <c r="AC2922" t="str">
        <f t="shared" si="455"/>
        <v>8405_Toutes PCS_2</v>
      </c>
      <c r="AD2922" s="77" t="s">
        <v>294</v>
      </c>
      <c r="AE2922" t="s">
        <v>200</v>
      </c>
      <c r="AF2922" s="77" t="s">
        <v>294</v>
      </c>
      <c r="AG2922" t="s">
        <v>127</v>
      </c>
      <c r="AH2922" s="58">
        <v>35236.832972226199</v>
      </c>
      <c r="AI2922">
        <f t="shared" si="456"/>
        <v>35236.832972226199</v>
      </c>
      <c r="BE2922" t="str">
        <f t="shared" si="457"/>
        <v>8427_GZ_TP2_SEXE2</v>
      </c>
      <c r="BF2922">
        <v>2</v>
      </c>
      <c r="BG2922" t="s">
        <v>200</v>
      </c>
      <c r="BH2922" t="s">
        <v>217</v>
      </c>
      <c r="BI2922" t="s">
        <v>173</v>
      </c>
      <c r="BJ2922" s="61">
        <v>624.01077786178303</v>
      </c>
      <c r="BK2922" s="61">
        <f t="shared" si="458"/>
        <v>624.01077786178303</v>
      </c>
    </row>
    <row r="2923" spans="1:63" x14ac:dyDescent="0.35">
      <c r="A2923" t="str">
        <f t="shared" si="454"/>
        <v>8402_Administration publique_1+2</v>
      </c>
      <c r="B2923" t="str">
        <f>INDEX(PDC!$F$1:$G$40,MATCH('RP2016'!C2923,PDC!F:F,0),MATCH(PDC!$G$1,PDC!$F$1:$G$1,0))</f>
        <v>Administration publique</v>
      </c>
      <c r="C2923" t="s">
        <v>229</v>
      </c>
      <c r="D2923" t="s">
        <v>119</v>
      </c>
      <c r="E2923" t="s">
        <v>238</v>
      </c>
      <c r="F2923" s="58">
        <v>1894.1071224818299</v>
      </c>
      <c r="G2923">
        <f t="shared" si="459"/>
        <v>1894.1071224818299</v>
      </c>
      <c r="AC2923" t="str">
        <f t="shared" si="455"/>
        <v>8406_Toutes PCS_1</v>
      </c>
      <c r="AD2923" s="77" t="s">
        <v>294</v>
      </c>
      <c r="AE2923" t="s">
        <v>199</v>
      </c>
      <c r="AF2923" s="77" t="s">
        <v>294</v>
      </c>
      <c r="AG2923" t="s">
        <v>129</v>
      </c>
      <c r="AH2923" s="58">
        <v>32221.2546791768</v>
      </c>
      <c r="AI2923">
        <f t="shared" si="456"/>
        <v>32221.2546791768</v>
      </c>
      <c r="BE2923" t="str">
        <f t="shared" si="457"/>
        <v>8427_HZ_TP1_SEXE2</v>
      </c>
      <c r="BF2923">
        <v>2</v>
      </c>
      <c r="BG2923" t="s">
        <v>199</v>
      </c>
      <c r="BH2923" t="s">
        <v>218</v>
      </c>
      <c r="BI2923" t="s">
        <v>173</v>
      </c>
      <c r="BJ2923" s="61">
        <v>159.99042054833899</v>
      </c>
      <c r="BK2923" s="61">
        <f t="shared" si="458"/>
        <v>159.99042054833899</v>
      </c>
    </row>
    <row r="2924" spans="1:63" x14ac:dyDescent="0.35">
      <c r="A2924" t="str">
        <f t="shared" si="454"/>
        <v>8402_Enseignement_1+2</v>
      </c>
      <c r="B2924" t="str">
        <f>INDEX(PDC!$F$1:$G$40,MATCH('RP2016'!C2924,PDC!F:F,0),MATCH(PDC!$G$1,PDC!$F$1:$G$1,0))</f>
        <v>Enseignement</v>
      </c>
      <c r="C2924" t="s">
        <v>230</v>
      </c>
      <c r="D2924" t="s">
        <v>119</v>
      </c>
      <c r="E2924" t="s">
        <v>238</v>
      </c>
      <c r="F2924" s="58">
        <v>1160.4490293086899</v>
      </c>
      <c r="G2924">
        <f t="shared" si="459"/>
        <v>1160.4490293086899</v>
      </c>
      <c r="AC2924" t="str">
        <f t="shared" si="455"/>
        <v>8406_Toutes PCS_2</v>
      </c>
      <c r="AD2924" s="77" t="s">
        <v>294</v>
      </c>
      <c r="AE2924" t="s">
        <v>200</v>
      </c>
      <c r="AF2924" s="77" t="s">
        <v>294</v>
      </c>
      <c r="AG2924" t="s">
        <v>129</v>
      </c>
      <c r="AH2924" s="58">
        <v>30019.6276920731</v>
      </c>
      <c r="AI2924">
        <f t="shared" si="456"/>
        <v>30019.6276920731</v>
      </c>
      <c r="BE2924" t="str">
        <f t="shared" si="457"/>
        <v>8427_HZ_TP2_SEXE2</v>
      </c>
      <c r="BF2924">
        <v>2</v>
      </c>
      <c r="BG2924" t="s">
        <v>200</v>
      </c>
      <c r="BH2924" t="s">
        <v>218</v>
      </c>
      <c r="BI2924" t="s">
        <v>173</v>
      </c>
      <c r="BJ2924" s="61">
        <v>87.351790179229297</v>
      </c>
      <c r="BK2924" s="61">
        <f t="shared" si="458"/>
        <v>87.351790179229297</v>
      </c>
    </row>
    <row r="2925" spans="1:63" x14ac:dyDescent="0.35">
      <c r="A2925" t="str">
        <f t="shared" si="454"/>
        <v>8402_Activités pour la santé humaine_1+2</v>
      </c>
      <c r="B2925" t="str">
        <f>INDEX(PDC!$F$1:$G$40,MATCH('RP2016'!C2925,PDC!F:F,0),MATCH(PDC!$G$1,PDC!$F$1:$G$1,0))</f>
        <v>Activités pour la santé humaine</v>
      </c>
      <c r="C2925" t="s">
        <v>231</v>
      </c>
      <c r="D2925" t="s">
        <v>119</v>
      </c>
      <c r="E2925" t="s">
        <v>238</v>
      </c>
      <c r="F2925" s="58">
        <v>1743.5214508071199</v>
      </c>
      <c r="G2925">
        <f t="shared" si="459"/>
        <v>1743.5214508071199</v>
      </c>
      <c r="AC2925" t="str">
        <f t="shared" si="455"/>
        <v>8407_Toutes PCS_1</v>
      </c>
      <c r="AD2925" s="77" t="s">
        <v>294</v>
      </c>
      <c r="AE2925" t="s">
        <v>199</v>
      </c>
      <c r="AF2925" s="77" t="s">
        <v>294</v>
      </c>
      <c r="AG2925" t="s">
        <v>131</v>
      </c>
      <c r="AH2925" s="58">
        <v>38177.158976712701</v>
      </c>
      <c r="AI2925">
        <f t="shared" si="456"/>
        <v>38177.158976712701</v>
      </c>
      <c r="BE2925" t="str">
        <f t="shared" si="457"/>
        <v>8427_IZ_TP1_SEXE2</v>
      </c>
      <c r="BF2925">
        <v>2</v>
      </c>
      <c r="BG2925" t="s">
        <v>199</v>
      </c>
      <c r="BH2925" t="s">
        <v>219</v>
      </c>
      <c r="BI2925" t="s">
        <v>173</v>
      </c>
      <c r="BJ2925" s="61">
        <v>214.20942777029001</v>
      </c>
      <c r="BK2925" s="61">
        <f t="shared" si="458"/>
        <v>214.20942777029001</v>
      </c>
    </row>
    <row r="2926" spans="1:63" x14ac:dyDescent="0.35">
      <c r="A2926" t="str">
        <f t="shared" si="454"/>
        <v>8402_Hébergement médico-social et social et action sociale sans hébergement_1+2</v>
      </c>
      <c r="B2926" t="str">
        <f>INDEX(PDC!$F$1:$G$40,MATCH('RP2016'!C2926,PDC!F:F,0),MATCH(PDC!$G$1,PDC!$F$1:$G$1,0))</f>
        <v>Hébergement médico-social et social et action sociale sans hébergement</v>
      </c>
      <c r="C2926" t="s">
        <v>232</v>
      </c>
      <c r="D2926" t="s">
        <v>119</v>
      </c>
      <c r="E2926" t="s">
        <v>238</v>
      </c>
      <c r="F2926" s="58">
        <v>4231.00105230797</v>
      </c>
      <c r="G2926">
        <f t="shared" si="459"/>
        <v>4231.00105230797</v>
      </c>
      <c r="AC2926" t="str">
        <f t="shared" si="455"/>
        <v>8407_Toutes PCS_2</v>
      </c>
      <c r="AD2926" s="77" t="s">
        <v>294</v>
      </c>
      <c r="AE2926" t="s">
        <v>200</v>
      </c>
      <c r="AF2926" s="77" t="s">
        <v>294</v>
      </c>
      <c r="AG2926" t="s">
        <v>131</v>
      </c>
      <c r="AH2926" s="58">
        <v>33537.417528928803</v>
      </c>
      <c r="AI2926">
        <f t="shared" si="456"/>
        <v>33537.417528928803</v>
      </c>
      <c r="BE2926" t="str">
        <f t="shared" si="457"/>
        <v>8427_IZ_TP2_SEXE2</v>
      </c>
      <c r="BF2926">
        <v>2</v>
      </c>
      <c r="BG2926" t="s">
        <v>200</v>
      </c>
      <c r="BH2926" t="s">
        <v>219</v>
      </c>
      <c r="BI2926" t="s">
        <v>173</v>
      </c>
      <c r="BJ2926" s="61">
        <v>177.076340942017</v>
      </c>
      <c r="BK2926" s="61">
        <f t="shared" si="458"/>
        <v>177.076340942017</v>
      </c>
    </row>
    <row r="2927" spans="1:63" x14ac:dyDescent="0.35">
      <c r="A2927" t="str">
        <f t="shared" si="454"/>
        <v>8402_Arts, spectacles et activités récréatives_1+2</v>
      </c>
      <c r="B2927" t="str">
        <f>INDEX(PDC!$F$1:$G$40,MATCH('RP2016'!C2927,PDC!F:F,0),MATCH(PDC!$G$1,PDC!$F$1:$G$1,0))</f>
        <v>Arts, spectacles et activités récréatives</v>
      </c>
      <c r="C2927" t="s">
        <v>233</v>
      </c>
      <c r="D2927" t="s">
        <v>119</v>
      </c>
      <c r="E2927" t="s">
        <v>238</v>
      </c>
      <c r="F2927" s="58">
        <v>550.28338343228802</v>
      </c>
      <c r="G2927">
        <f t="shared" si="459"/>
        <v>550.28338343228802</v>
      </c>
      <c r="AC2927" t="str">
        <f t="shared" si="455"/>
        <v>8408_Toutes PCS_1</v>
      </c>
      <c r="AD2927" s="77" t="s">
        <v>294</v>
      </c>
      <c r="AE2927" t="s">
        <v>199</v>
      </c>
      <c r="AF2927" s="77" t="s">
        <v>294</v>
      </c>
      <c r="AG2927" t="s">
        <v>133</v>
      </c>
      <c r="AH2927" s="58">
        <v>79292.694533168105</v>
      </c>
      <c r="AI2927">
        <f t="shared" si="456"/>
        <v>79292.694533168105</v>
      </c>
      <c r="BE2927" t="str">
        <f t="shared" si="457"/>
        <v>8427_JZ_TP1_SEXE2</v>
      </c>
      <c r="BF2927">
        <v>2</v>
      </c>
      <c r="BG2927" t="s">
        <v>199</v>
      </c>
      <c r="BH2927" t="s">
        <v>319</v>
      </c>
      <c r="BI2927" t="s">
        <v>173</v>
      </c>
      <c r="BJ2927" s="61">
        <v>27.354845037701899</v>
      </c>
      <c r="BK2927" s="61">
        <f t="shared" si="458"/>
        <v>27.354845037701899</v>
      </c>
    </row>
    <row r="2928" spans="1:63" x14ac:dyDescent="0.35">
      <c r="A2928" t="str">
        <f t="shared" si="454"/>
        <v>8402_Autres activités de services _1+2</v>
      </c>
      <c r="B2928" t="str">
        <f>INDEX(PDC!$F$1:$G$40,MATCH('RP2016'!C2928,PDC!F:F,0),MATCH(PDC!$G$1,PDC!$F$1:$G$1,0))</f>
        <v xml:space="preserve">Autres activités de services </v>
      </c>
      <c r="C2928" t="s">
        <v>234</v>
      </c>
      <c r="D2928" t="s">
        <v>119</v>
      </c>
      <c r="E2928" t="s">
        <v>238</v>
      </c>
      <c r="F2928" s="58">
        <v>1212.6974032942001</v>
      </c>
      <c r="G2928">
        <f t="shared" si="459"/>
        <v>1212.6974032942001</v>
      </c>
      <c r="AC2928" t="str">
        <f t="shared" si="455"/>
        <v>8408_Toutes PCS_2</v>
      </c>
      <c r="AD2928" s="77" t="s">
        <v>294</v>
      </c>
      <c r="AE2928" t="s">
        <v>200</v>
      </c>
      <c r="AF2928" s="77" t="s">
        <v>294</v>
      </c>
      <c r="AG2928" t="s">
        <v>133</v>
      </c>
      <c r="AH2928" s="58">
        <v>67384.539585909297</v>
      </c>
      <c r="AI2928">
        <f t="shared" si="456"/>
        <v>67384.539585909297</v>
      </c>
      <c r="BE2928" t="str">
        <f t="shared" si="457"/>
        <v>8427_JZ_TP2_SEXE2</v>
      </c>
      <c r="BF2928">
        <v>2</v>
      </c>
      <c r="BG2928" t="s">
        <v>200</v>
      </c>
      <c r="BH2928" t="s">
        <v>319</v>
      </c>
      <c r="BI2928" t="s">
        <v>173</v>
      </c>
      <c r="BJ2928" s="61">
        <v>10.2319781712575</v>
      </c>
      <c r="BK2928" s="61">
        <f t="shared" si="458"/>
        <v>10.2319781712575</v>
      </c>
    </row>
    <row r="2929" spans="1:63" x14ac:dyDescent="0.35">
      <c r="A2929" t="str">
        <f t="shared" si="454"/>
        <v>8402_Activités des ménages en tant qu'employeurs ; activités indifférenciées des ménages en tant que producteurs de biens et services pour usage propre_1+2</v>
      </c>
      <c r="B2929" t="str">
        <f>INDEX(PDC!$F$1:$G$40,MATCH('RP2016'!C2929,PDC!F:F,0),MATCH(PDC!$G$1,PDC!$F$1:$G$1,0))</f>
        <v>Activités des ménages en tant qu'employeurs ; activités indifférenciées des ménages en tant que producteurs de biens et services pour usage propre</v>
      </c>
      <c r="C2929" t="s">
        <v>235</v>
      </c>
      <c r="D2929" t="s">
        <v>119</v>
      </c>
      <c r="E2929" t="s">
        <v>238</v>
      </c>
      <c r="F2929" s="58">
        <v>215.85287175916201</v>
      </c>
      <c r="G2929">
        <f t="shared" si="459"/>
        <v>215.85287175916201</v>
      </c>
      <c r="AC2929" t="str">
        <f t="shared" si="455"/>
        <v>8409_Toutes PCS_1</v>
      </c>
      <c r="AD2929" s="77" t="s">
        <v>294</v>
      </c>
      <c r="AE2929" t="s">
        <v>199</v>
      </c>
      <c r="AF2929" s="77" t="s">
        <v>294</v>
      </c>
      <c r="AG2929" t="s">
        <v>135</v>
      </c>
      <c r="AH2929" s="58">
        <v>109294.409648531</v>
      </c>
      <c r="AI2929">
        <f t="shared" si="456"/>
        <v>109294.409648531</v>
      </c>
      <c r="BE2929" t="str">
        <f t="shared" si="457"/>
        <v>8427_KZ_TP1_SEXE2</v>
      </c>
      <c r="BF2929">
        <v>2</v>
      </c>
      <c r="BG2929" t="s">
        <v>199</v>
      </c>
      <c r="BH2929" t="s">
        <v>223</v>
      </c>
      <c r="BI2929" t="s">
        <v>173</v>
      </c>
      <c r="BJ2929" s="61">
        <v>461.12549680973899</v>
      </c>
      <c r="BK2929" s="61">
        <f t="shared" si="458"/>
        <v>461.12549680973899</v>
      </c>
    </row>
    <row r="2930" spans="1:63" x14ac:dyDescent="0.35">
      <c r="A2930" t="str">
        <f t="shared" si="454"/>
        <v>8402_Activités extra-territoriales_1+2</v>
      </c>
      <c r="B2930" t="str">
        <f>INDEX(PDC!$F$1:$G$40,MATCH('RP2016'!C2930,PDC!F:F,0),MATCH(PDC!$G$1,PDC!$F$1:$G$1,0))</f>
        <v>Activités extra-territoriales</v>
      </c>
      <c r="C2930" t="s">
        <v>237</v>
      </c>
      <c r="D2930" t="s">
        <v>119</v>
      </c>
      <c r="E2930" t="s">
        <v>238</v>
      </c>
      <c r="F2930" s="58">
        <v>4.9870702059061003</v>
      </c>
      <c r="G2930" s="58" t="s">
        <v>242</v>
      </c>
      <c r="H2930" s="58"/>
      <c r="I2930" s="58"/>
      <c r="J2930" s="58"/>
      <c r="AC2930" t="str">
        <f t="shared" si="455"/>
        <v>8409_Toutes PCS_2</v>
      </c>
      <c r="AD2930" s="77" t="s">
        <v>294</v>
      </c>
      <c r="AE2930" t="s">
        <v>200</v>
      </c>
      <c r="AF2930" s="77" t="s">
        <v>294</v>
      </c>
      <c r="AG2930" t="s">
        <v>135</v>
      </c>
      <c r="AH2930" s="58">
        <v>88359.137159316597</v>
      </c>
      <c r="AI2930">
        <f t="shared" si="456"/>
        <v>88359.137159316597</v>
      </c>
      <c r="BE2930" t="str">
        <f t="shared" si="457"/>
        <v>8427_KZ_TP2_SEXE2</v>
      </c>
      <c r="BF2930">
        <v>2</v>
      </c>
      <c r="BG2930" t="s">
        <v>200</v>
      </c>
      <c r="BH2930" t="s">
        <v>223</v>
      </c>
      <c r="BI2930" t="s">
        <v>173</v>
      </c>
      <c r="BJ2930" s="61">
        <v>115.815675007282</v>
      </c>
      <c r="BK2930" s="61">
        <f t="shared" si="458"/>
        <v>115.815675007282</v>
      </c>
    </row>
    <row r="2931" spans="1:63" x14ac:dyDescent="0.35">
      <c r="A2931" t="str">
        <f t="shared" si="454"/>
        <v>8403_Agriculture, sylviculture et pêche_1+2</v>
      </c>
      <c r="B2931" t="str">
        <f>INDEX(PDC!$F$1:$G$40,MATCH('RP2016'!C2931,PDC!F:F,0),MATCH(PDC!$G$1,PDC!$F$1:$G$1,0))</f>
        <v>Agriculture, sylviculture et pêche</v>
      </c>
      <c r="C2931" t="s">
        <v>198</v>
      </c>
      <c r="D2931" t="s">
        <v>121</v>
      </c>
      <c r="E2931" t="s">
        <v>238</v>
      </c>
      <c r="F2931" s="58">
        <v>480.55877807938401</v>
      </c>
      <c r="G2931">
        <f t="shared" ref="G2931:G2962" si="460">F2931</f>
        <v>480.55877807938401</v>
      </c>
      <c r="AC2931" t="str">
        <f t="shared" si="455"/>
        <v>8410_Toutes PCS_1</v>
      </c>
      <c r="AD2931" s="77" t="s">
        <v>294</v>
      </c>
      <c r="AE2931" t="s">
        <v>199</v>
      </c>
      <c r="AF2931" s="77" t="s">
        <v>294</v>
      </c>
      <c r="AG2931" t="s">
        <v>137</v>
      </c>
      <c r="AH2931" s="58">
        <v>11594.283282983801</v>
      </c>
      <c r="AI2931">
        <f t="shared" si="456"/>
        <v>11594.283282983801</v>
      </c>
      <c r="BE2931" t="str">
        <f t="shared" si="457"/>
        <v>8427_LZ_TP1_SEXE2</v>
      </c>
      <c r="BF2931">
        <v>2</v>
      </c>
      <c r="BG2931" t="s">
        <v>199</v>
      </c>
      <c r="BH2931" t="s">
        <v>224</v>
      </c>
      <c r="BI2931" t="s">
        <v>173</v>
      </c>
      <c r="BJ2931" s="61">
        <v>104.066322621691</v>
      </c>
      <c r="BK2931" s="61">
        <f t="shared" si="458"/>
        <v>104.066322621691</v>
      </c>
    </row>
    <row r="2932" spans="1:63" x14ac:dyDescent="0.35">
      <c r="A2932" t="str">
        <f t="shared" si="454"/>
        <v>8403_Industries extractives _1+2</v>
      </c>
      <c r="B2932" t="str">
        <f>INDEX(PDC!$F$1:$G$40,MATCH('RP2016'!C2932,PDC!F:F,0),MATCH(PDC!$G$1,PDC!$F$1:$G$1,0))</f>
        <v xml:space="preserve">Industries extractives </v>
      </c>
      <c r="C2932" t="s">
        <v>201</v>
      </c>
      <c r="D2932" t="s">
        <v>121</v>
      </c>
      <c r="E2932" t="s">
        <v>238</v>
      </c>
      <c r="F2932" s="58">
        <v>23.927486519572899</v>
      </c>
      <c r="G2932">
        <f t="shared" si="460"/>
        <v>23.927486519572899</v>
      </c>
      <c r="AC2932" t="str">
        <f t="shared" si="455"/>
        <v>8410_Toutes PCS_2</v>
      </c>
      <c r="AD2932" s="77" t="s">
        <v>294</v>
      </c>
      <c r="AE2932" t="s">
        <v>200</v>
      </c>
      <c r="AF2932" s="77" t="s">
        <v>294</v>
      </c>
      <c r="AG2932" t="s">
        <v>137</v>
      </c>
      <c r="AH2932" s="58">
        <v>9452.4831953284192</v>
      </c>
      <c r="AI2932">
        <f t="shared" si="456"/>
        <v>9452.4831953284192</v>
      </c>
      <c r="BE2932" t="str">
        <f t="shared" si="457"/>
        <v>8427_LZ_TP2_SEXE2</v>
      </c>
      <c r="BF2932">
        <v>2</v>
      </c>
      <c r="BG2932" t="s">
        <v>200</v>
      </c>
      <c r="BH2932" t="s">
        <v>224</v>
      </c>
      <c r="BI2932" t="s">
        <v>173</v>
      </c>
      <c r="BJ2932" s="61">
        <v>39.271053577186599</v>
      </c>
      <c r="BK2932" s="61">
        <f t="shared" si="458"/>
        <v>39.271053577186599</v>
      </c>
    </row>
    <row r="2933" spans="1:63" x14ac:dyDescent="0.35">
      <c r="A2933" t="str">
        <f t="shared" si="454"/>
        <v>8403_Fabrication de denrées alimentaires, de boissons et de produits à base de tabac_1+2</v>
      </c>
      <c r="B2933" t="str">
        <f>INDEX(PDC!$F$1:$G$40,MATCH('RP2016'!C2933,PDC!F:F,0),MATCH(PDC!$G$1,PDC!$F$1:$G$1,0))</f>
        <v>Fabrication de denrées alimentaires, de boissons et de produits à base de tabac</v>
      </c>
      <c r="C2933" t="s">
        <v>202</v>
      </c>
      <c r="D2933" t="s">
        <v>121</v>
      </c>
      <c r="E2933" t="s">
        <v>238</v>
      </c>
      <c r="F2933" s="58">
        <v>889.51305649309597</v>
      </c>
      <c r="G2933">
        <f t="shared" si="460"/>
        <v>889.51305649309597</v>
      </c>
      <c r="AC2933" t="str">
        <f t="shared" si="455"/>
        <v>8411_Toutes PCS_1</v>
      </c>
      <c r="AD2933" s="77" t="s">
        <v>294</v>
      </c>
      <c r="AE2933" t="s">
        <v>199</v>
      </c>
      <c r="AF2933" s="77" t="s">
        <v>294</v>
      </c>
      <c r="AG2933" t="s">
        <v>139</v>
      </c>
      <c r="AH2933" s="58">
        <v>6791.2510851843999</v>
      </c>
      <c r="AI2933">
        <f t="shared" si="456"/>
        <v>6791.2510851843999</v>
      </c>
      <c r="BE2933" t="str">
        <f t="shared" si="457"/>
        <v>8427_MN_TP1_SEXE2</v>
      </c>
      <c r="BF2933">
        <v>2</v>
      </c>
      <c r="BG2933" t="s">
        <v>199</v>
      </c>
      <c r="BH2933" t="s">
        <v>320</v>
      </c>
      <c r="BI2933" t="s">
        <v>173</v>
      </c>
      <c r="BJ2933" s="61">
        <v>594.81997532589003</v>
      </c>
      <c r="BK2933" s="61">
        <f t="shared" si="458"/>
        <v>594.81997532589003</v>
      </c>
    </row>
    <row r="2934" spans="1:63" x14ac:dyDescent="0.35">
      <c r="A2934" t="str">
        <f t="shared" si="454"/>
        <v>8403_Fabrication de textiles, industries de l'habillement, industrie du cuir et de la chaussure_1+2</v>
      </c>
      <c r="B2934" t="str">
        <f>INDEX(PDC!$F$1:$G$40,MATCH('RP2016'!C2934,PDC!F:F,0),MATCH(PDC!$G$1,PDC!$F$1:$G$1,0))</f>
        <v>Fabrication de textiles, industries de l'habillement, industrie du cuir et de la chaussure</v>
      </c>
      <c r="C2934" t="s">
        <v>203</v>
      </c>
      <c r="D2934" t="s">
        <v>121</v>
      </c>
      <c r="E2934" t="s">
        <v>238</v>
      </c>
      <c r="F2934" s="58">
        <v>107.565948106698</v>
      </c>
      <c r="G2934">
        <f t="shared" si="460"/>
        <v>107.565948106698</v>
      </c>
      <c r="AC2934" t="str">
        <f t="shared" si="455"/>
        <v>8411_Toutes PCS_2</v>
      </c>
      <c r="AD2934" s="77" t="s">
        <v>294</v>
      </c>
      <c r="AE2934" t="s">
        <v>200</v>
      </c>
      <c r="AF2934" s="77" t="s">
        <v>294</v>
      </c>
      <c r="AG2934" t="s">
        <v>139</v>
      </c>
      <c r="AH2934" s="58">
        <v>5611.3203222554803</v>
      </c>
      <c r="AI2934">
        <f t="shared" si="456"/>
        <v>5611.3203222554803</v>
      </c>
      <c r="BE2934" t="str">
        <f t="shared" si="457"/>
        <v>8427_MN_TP2_SEXE2</v>
      </c>
      <c r="BF2934">
        <v>2</v>
      </c>
      <c r="BG2934" t="s">
        <v>200</v>
      </c>
      <c r="BH2934" t="s">
        <v>320</v>
      </c>
      <c r="BI2934" t="s">
        <v>173</v>
      </c>
      <c r="BJ2934" s="61">
        <v>466.67367392633099</v>
      </c>
      <c r="BK2934" s="61">
        <f t="shared" si="458"/>
        <v>466.67367392633099</v>
      </c>
    </row>
    <row r="2935" spans="1:63" x14ac:dyDescent="0.35">
      <c r="A2935" t="str">
        <f t="shared" si="454"/>
        <v>8403_Travail du bois, industries du papier et imprimerie _1+2</v>
      </c>
      <c r="B2935" t="str">
        <f>INDEX(PDC!$F$1:$G$40,MATCH('RP2016'!C2935,PDC!F:F,0),MATCH(PDC!$G$1,PDC!$F$1:$G$1,0))</f>
        <v xml:space="preserve">Travail du bois, industries du papier et imprimerie </v>
      </c>
      <c r="C2935" t="s">
        <v>204</v>
      </c>
      <c r="D2935" t="s">
        <v>121</v>
      </c>
      <c r="E2935" t="s">
        <v>238</v>
      </c>
      <c r="F2935" s="58">
        <v>192.13842081806001</v>
      </c>
      <c r="G2935">
        <f t="shared" si="460"/>
        <v>192.13842081806001</v>
      </c>
      <c r="AC2935" t="str">
        <f t="shared" si="455"/>
        <v>8412_Toutes PCS_1</v>
      </c>
      <c r="AD2935" s="77" t="s">
        <v>294</v>
      </c>
      <c r="AE2935" t="s">
        <v>199</v>
      </c>
      <c r="AF2935" s="77" t="s">
        <v>294</v>
      </c>
      <c r="AG2935" t="s">
        <v>141</v>
      </c>
      <c r="AH2935" s="58">
        <v>10682.777366942801</v>
      </c>
      <c r="AI2935">
        <f t="shared" si="456"/>
        <v>10682.777366942801</v>
      </c>
      <c r="BE2935" t="str">
        <f t="shared" si="457"/>
        <v>8427_OQ_TP1_SEXE2</v>
      </c>
      <c r="BF2935">
        <v>2</v>
      </c>
      <c r="BG2935" t="s">
        <v>199</v>
      </c>
      <c r="BH2935" t="s">
        <v>321</v>
      </c>
      <c r="BI2935" t="s">
        <v>173</v>
      </c>
      <c r="BJ2935" s="61">
        <v>2191.65454232095</v>
      </c>
      <c r="BK2935" s="61">
        <f t="shared" si="458"/>
        <v>2191.65454232095</v>
      </c>
    </row>
    <row r="2936" spans="1:63" x14ac:dyDescent="0.35">
      <c r="A2936" t="str">
        <f t="shared" si="454"/>
        <v>8403_Industrie chimique_1+2</v>
      </c>
      <c r="B2936" t="str">
        <f>INDEX(PDC!$F$1:$G$40,MATCH('RP2016'!C2936,PDC!F:F,0),MATCH(PDC!$G$1,PDC!$F$1:$G$1,0))</f>
        <v>Industrie chimique</v>
      </c>
      <c r="C2936" t="s">
        <v>205</v>
      </c>
      <c r="D2936" t="s">
        <v>121</v>
      </c>
      <c r="E2936" t="s">
        <v>238</v>
      </c>
      <c r="F2936" s="58">
        <v>37.401400135253397</v>
      </c>
      <c r="G2936">
        <f t="shared" si="460"/>
        <v>37.401400135253397</v>
      </c>
      <c r="AC2936" t="str">
        <f t="shared" si="455"/>
        <v>8412_Toutes PCS_2</v>
      </c>
      <c r="AD2936" s="77" t="s">
        <v>294</v>
      </c>
      <c r="AE2936" t="s">
        <v>200</v>
      </c>
      <c r="AF2936" s="77" t="s">
        <v>294</v>
      </c>
      <c r="AG2936" t="s">
        <v>141</v>
      </c>
      <c r="AH2936" s="58">
        <v>9537.9263195498297</v>
      </c>
      <c r="AI2936">
        <f t="shared" si="456"/>
        <v>9537.9263195498297</v>
      </c>
      <c r="BE2936" t="str">
        <f t="shared" si="457"/>
        <v>8427_OQ_TP2_SEXE2</v>
      </c>
      <c r="BF2936">
        <v>2</v>
      </c>
      <c r="BG2936" t="s">
        <v>200</v>
      </c>
      <c r="BH2936" t="s">
        <v>321</v>
      </c>
      <c r="BI2936" t="s">
        <v>173</v>
      </c>
      <c r="BJ2936" s="61">
        <v>2049.3112362478901</v>
      </c>
      <c r="BK2936" s="61">
        <f t="shared" si="458"/>
        <v>2049.3112362478901</v>
      </c>
    </row>
    <row r="2937" spans="1:63" x14ac:dyDescent="0.35">
      <c r="A2937" t="str">
        <f t="shared" si="454"/>
        <v>8403_Industrie pharmaceutique_1+2</v>
      </c>
      <c r="B2937" t="str">
        <f>INDEX(PDC!$F$1:$G$40,MATCH('RP2016'!C2937,PDC!F:F,0),MATCH(PDC!$G$1,PDC!$F$1:$G$1,0))</f>
        <v>Industrie pharmaceutique</v>
      </c>
      <c r="C2937" t="s">
        <v>206</v>
      </c>
      <c r="D2937" t="s">
        <v>121</v>
      </c>
      <c r="E2937" t="s">
        <v>238</v>
      </c>
      <c r="F2937" s="58">
        <v>59.022953002872804</v>
      </c>
      <c r="G2937">
        <f t="shared" si="460"/>
        <v>59.022953002872804</v>
      </c>
      <c r="AC2937" t="str">
        <f t="shared" si="455"/>
        <v>8413_Toutes PCS_1</v>
      </c>
      <c r="AD2937" s="77" t="s">
        <v>294</v>
      </c>
      <c r="AE2937" t="s">
        <v>199</v>
      </c>
      <c r="AF2937" s="77" t="s">
        <v>294</v>
      </c>
      <c r="AG2937" t="s">
        <v>143</v>
      </c>
      <c r="AH2937" s="58">
        <v>21662.1417323368</v>
      </c>
      <c r="AI2937">
        <f t="shared" si="456"/>
        <v>21662.1417323368</v>
      </c>
      <c r="BE2937" t="str">
        <f t="shared" si="457"/>
        <v>8427_RU_TP1_SEXE2</v>
      </c>
      <c r="BF2937">
        <v>2</v>
      </c>
      <c r="BG2937" t="s">
        <v>199</v>
      </c>
      <c r="BH2937" t="s">
        <v>322</v>
      </c>
      <c r="BI2937" t="s">
        <v>173</v>
      </c>
      <c r="BJ2937" s="61">
        <v>374.41178732244703</v>
      </c>
      <c r="BK2937" s="61">
        <f t="shared" si="458"/>
        <v>374.41178732244703</v>
      </c>
    </row>
    <row r="2938" spans="1:63" x14ac:dyDescent="0.35">
      <c r="A2938" t="str">
        <f t="shared" si="454"/>
        <v>8403_Fabrication de produits en caoutchouc et en plastique ainsi que d'autres produits minéraux non métalliques_1+2</v>
      </c>
      <c r="B2938" t="str">
        <f>INDEX(PDC!$F$1:$G$40,MATCH('RP2016'!C2938,PDC!F:F,0),MATCH(PDC!$G$1,PDC!$F$1:$G$1,0))</f>
        <v>Fabrication de produits en caoutchouc et en plastique ainsi que d'autres produits minéraux non métalliques</v>
      </c>
      <c r="C2938" t="s">
        <v>207</v>
      </c>
      <c r="D2938" t="s">
        <v>121</v>
      </c>
      <c r="E2938" t="s">
        <v>238</v>
      </c>
      <c r="F2938" s="58">
        <v>602.49941467434201</v>
      </c>
      <c r="G2938">
        <f t="shared" si="460"/>
        <v>602.49941467434201</v>
      </c>
      <c r="AC2938" t="str">
        <f t="shared" si="455"/>
        <v>8413_Toutes PCS_2</v>
      </c>
      <c r="AD2938" s="77" t="s">
        <v>294</v>
      </c>
      <c r="AE2938" t="s">
        <v>200</v>
      </c>
      <c r="AF2938" s="77" t="s">
        <v>294</v>
      </c>
      <c r="AG2938" t="s">
        <v>143</v>
      </c>
      <c r="AH2938" s="58">
        <v>18438.5649563876</v>
      </c>
      <c r="AI2938">
        <f t="shared" si="456"/>
        <v>18438.5649563876</v>
      </c>
      <c r="BE2938" t="str">
        <f t="shared" si="457"/>
        <v>8427_RU_TP2_SEXE2</v>
      </c>
      <c r="BF2938">
        <v>2</v>
      </c>
      <c r="BG2938" t="s">
        <v>200</v>
      </c>
      <c r="BH2938" t="s">
        <v>322</v>
      </c>
      <c r="BI2938" t="s">
        <v>173</v>
      </c>
      <c r="BJ2938" s="61">
        <v>289.86457425855701</v>
      </c>
      <c r="BK2938" s="61">
        <f t="shared" si="458"/>
        <v>289.86457425855701</v>
      </c>
    </row>
    <row r="2939" spans="1:63" x14ac:dyDescent="0.35">
      <c r="A2939" t="str">
        <f t="shared" si="454"/>
        <v>8403_Métallurgie et fabrication de produits métalliques à l'exception des machines et des équipements_1+2</v>
      </c>
      <c r="B2939" t="str">
        <f>INDEX(PDC!$F$1:$G$40,MATCH('RP2016'!C2939,PDC!F:F,0),MATCH(PDC!$G$1,PDC!$F$1:$G$1,0))</f>
        <v>Métallurgie et fabrication de produits métalliques à l'exception des machines et des équipements</v>
      </c>
      <c r="C2939" t="s">
        <v>208</v>
      </c>
      <c r="D2939" t="s">
        <v>121</v>
      </c>
      <c r="E2939" t="s">
        <v>238</v>
      </c>
      <c r="F2939" s="58">
        <v>132.11937294315999</v>
      </c>
      <c r="G2939">
        <f t="shared" si="460"/>
        <v>132.11937294315999</v>
      </c>
      <c r="AC2939" t="str">
        <f t="shared" si="455"/>
        <v>8414_Toutes PCS_1</v>
      </c>
      <c r="AD2939" s="77" t="s">
        <v>294</v>
      </c>
      <c r="AE2939" t="s">
        <v>199</v>
      </c>
      <c r="AF2939" s="77" t="s">
        <v>294</v>
      </c>
      <c r="AG2939" t="s">
        <v>145</v>
      </c>
      <c r="AH2939" s="58">
        <v>15434.9802418046</v>
      </c>
      <c r="AI2939">
        <f t="shared" si="456"/>
        <v>15434.9802418046</v>
      </c>
      <c r="BE2939" t="str">
        <f t="shared" si="457"/>
        <v>8428_AZ_TP1_SEXE2</v>
      </c>
      <c r="BF2939">
        <v>2</v>
      </c>
      <c r="BG2939" t="s">
        <v>199</v>
      </c>
      <c r="BH2939" t="s">
        <v>198</v>
      </c>
      <c r="BI2939" t="s">
        <v>175</v>
      </c>
      <c r="BJ2939" s="61">
        <v>131.394693693796</v>
      </c>
      <c r="BK2939" s="61">
        <f t="shared" si="458"/>
        <v>131.394693693796</v>
      </c>
    </row>
    <row r="2940" spans="1:63" x14ac:dyDescent="0.35">
      <c r="A2940" t="str">
        <f t="shared" si="454"/>
        <v>8403_Fabrication de produits informatiques, électroniques et optiques_1+2</v>
      </c>
      <c r="B2940" t="str">
        <f>INDEX(PDC!$F$1:$G$40,MATCH('RP2016'!C2940,PDC!F:F,0),MATCH(PDC!$G$1,PDC!$F$1:$G$1,0))</f>
        <v>Fabrication de produits informatiques, électroniques et optiques</v>
      </c>
      <c r="C2940" t="s">
        <v>209</v>
      </c>
      <c r="D2940" t="s">
        <v>121</v>
      </c>
      <c r="E2940" t="s">
        <v>238</v>
      </c>
      <c r="F2940" s="58">
        <v>45.922679208820398</v>
      </c>
      <c r="G2940">
        <f t="shared" si="460"/>
        <v>45.922679208820398</v>
      </c>
      <c r="AC2940" t="str">
        <f t="shared" si="455"/>
        <v>8414_Toutes PCS_2</v>
      </c>
      <c r="AD2940" s="77" t="s">
        <v>294</v>
      </c>
      <c r="AE2940" t="s">
        <v>200</v>
      </c>
      <c r="AF2940" s="77" t="s">
        <v>294</v>
      </c>
      <c r="AG2940" t="s">
        <v>145</v>
      </c>
      <c r="AH2940" s="58">
        <v>12891.0309716829</v>
      </c>
      <c r="AI2940">
        <f t="shared" si="456"/>
        <v>12891.0309716829</v>
      </c>
      <c r="BE2940" t="str">
        <f t="shared" si="457"/>
        <v>8428_AZ_TP2_SEXE2</v>
      </c>
      <c r="BF2940">
        <v>2</v>
      </c>
      <c r="BG2940" t="s">
        <v>200</v>
      </c>
      <c r="BH2940" t="s">
        <v>198</v>
      </c>
      <c r="BI2940" t="s">
        <v>175</v>
      </c>
      <c r="BJ2940" s="61">
        <v>94.475333304421198</v>
      </c>
      <c r="BK2940" s="61">
        <f t="shared" si="458"/>
        <v>94.475333304421198</v>
      </c>
    </row>
    <row r="2941" spans="1:63" x14ac:dyDescent="0.35">
      <c r="A2941" t="str">
        <f t="shared" si="454"/>
        <v>8403_Fabrication d'équipements électriques_1+2</v>
      </c>
      <c r="B2941" t="str">
        <f>INDEX(PDC!$F$1:$G$40,MATCH('RP2016'!C2941,PDC!F:F,0),MATCH(PDC!$G$1,PDC!$F$1:$G$1,0))</f>
        <v>Fabrication d'équipements électriques</v>
      </c>
      <c r="C2941" t="s">
        <v>210</v>
      </c>
      <c r="D2941" t="s">
        <v>121</v>
      </c>
      <c r="E2941" t="s">
        <v>238</v>
      </c>
      <c r="F2941" s="58">
        <v>5.3560600157989997</v>
      </c>
      <c r="G2941">
        <f t="shared" si="460"/>
        <v>5.3560600157989997</v>
      </c>
      <c r="AC2941" t="str">
        <f t="shared" si="455"/>
        <v>8415_Toutes PCS_1</v>
      </c>
      <c r="AD2941" s="77" t="s">
        <v>294</v>
      </c>
      <c r="AE2941" t="s">
        <v>199</v>
      </c>
      <c r="AF2941" s="77" t="s">
        <v>294</v>
      </c>
      <c r="AG2941" t="s">
        <v>147</v>
      </c>
      <c r="AH2941" s="58">
        <v>13824.915719815999</v>
      </c>
      <c r="AI2941">
        <f t="shared" si="456"/>
        <v>13824.915719815999</v>
      </c>
      <c r="BE2941" t="str">
        <f t="shared" si="457"/>
        <v>8428_C1_TP1_SEXE2</v>
      </c>
      <c r="BF2941">
        <v>2</v>
      </c>
      <c r="BG2941" t="s">
        <v>199</v>
      </c>
      <c r="BH2941" t="s">
        <v>314</v>
      </c>
      <c r="BI2941" t="s">
        <v>175</v>
      </c>
      <c r="BJ2941" s="61">
        <v>1228.85160879663</v>
      </c>
      <c r="BK2941" s="61">
        <f t="shared" si="458"/>
        <v>1228.85160879663</v>
      </c>
    </row>
    <row r="2942" spans="1:63" x14ac:dyDescent="0.35">
      <c r="A2942" t="str">
        <f t="shared" si="454"/>
        <v>8403_Fabrication de machines et équipements n.c.a._1+2</v>
      </c>
      <c r="B2942" t="str">
        <f>INDEX(PDC!$F$1:$G$40,MATCH('RP2016'!C2942,PDC!F:F,0),MATCH(PDC!$G$1,PDC!$F$1:$G$1,0))</f>
        <v>Fabrication de machines et équipements n.c.a.</v>
      </c>
      <c r="C2942" t="s">
        <v>211</v>
      </c>
      <c r="D2942" t="s">
        <v>121</v>
      </c>
      <c r="E2942" t="s">
        <v>238</v>
      </c>
      <c r="F2942" s="58">
        <v>42.728100160739402</v>
      </c>
      <c r="G2942">
        <f t="shared" si="460"/>
        <v>42.728100160739402</v>
      </c>
      <c r="AC2942" t="str">
        <f t="shared" si="455"/>
        <v>8415_Toutes PCS_2</v>
      </c>
      <c r="AD2942" s="77" t="s">
        <v>294</v>
      </c>
      <c r="AE2942" t="s">
        <v>200</v>
      </c>
      <c r="AF2942" s="77" t="s">
        <v>294</v>
      </c>
      <c r="AG2942" t="s">
        <v>147</v>
      </c>
      <c r="AH2942" s="58">
        <v>14117.5271829501</v>
      </c>
      <c r="AI2942">
        <f t="shared" si="456"/>
        <v>14117.5271829501</v>
      </c>
      <c r="BE2942" t="str">
        <f t="shared" si="457"/>
        <v>8428_C1_TP2_SEXE2</v>
      </c>
      <c r="BF2942">
        <v>2</v>
      </c>
      <c r="BG2942" t="s">
        <v>200</v>
      </c>
      <c r="BH2942" t="s">
        <v>314</v>
      </c>
      <c r="BI2942" t="s">
        <v>175</v>
      </c>
      <c r="BJ2942" s="61">
        <v>512.90357316683799</v>
      </c>
      <c r="BK2942" s="61">
        <f t="shared" si="458"/>
        <v>512.90357316683799</v>
      </c>
    </row>
    <row r="2943" spans="1:63" x14ac:dyDescent="0.35">
      <c r="A2943" t="str">
        <f t="shared" si="454"/>
        <v>8403_Fabrication de matériels de transport_1+2</v>
      </c>
      <c r="B2943" t="str">
        <f>INDEX(PDC!$F$1:$G$40,MATCH('RP2016'!C2943,PDC!F:F,0),MATCH(PDC!$G$1,PDC!$F$1:$G$1,0))</f>
        <v>Fabrication de matériels de transport</v>
      </c>
      <c r="C2943" t="s">
        <v>212</v>
      </c>
      <c r="D2943" t="s">
        <v>121</v>
      </c>
      <c r="E2943" t="s">
        <v>238</v>
      </c>
      <c r="F2943" s="58">
        <v>12.9469600522894</v>
      </c>
      <c r="G2943">
        <f t="shared" si="460"/>
        <v>12.9469600522894</v>
      </c>
      <c r="AC2943" t="str">
        <f t="shared" si="455"/>
        <v>8416_Toutes PCS_1</v>
      </c>
      <c r="AD2943" s="77" t="s">
        <v>294</v>
      </c>
      <c r="AE2943" t="s">
        <v>199</v>
      </c>
      <c r="AF2943" s="77" t="s">
        <v>294</v>
      </c>
      <c r="AG2943" t="s">
        <v>149</v>
      </c>
      <c r="AH2943" s="58">
        <v>33783.215811652197</v>
      </c>
      <c r="AI2943">
        <f t="shared" si="456"/>
        <v>33783.215811652197</v>
      </c>
      <c r="BE2943" t="str">
        <f t="shared" si="457"/>
        <v>8428_C3_TP1_SEXE2</v>
      </c>
      <c r="BF2943">
        <v>2</v>
      </c>
      <c r="BG2943" t="s">
        <v>199</v>
      </c>
      <c r="BH2943" t="s">
        <v>315</v>
      </c>
      <c r="BI2943" t="s">
        <v>175</v>
      </c>
      <c r="BJ2943" s="61">
        <v>970.83188716573704</v>
      </c>
      <c r="BK2943" s="61">
        <f t="shared" si="458"/>
        <v>970.83188716573704</v>
      </c>
    </row>
    <row r="2944" spans="1:63" x14ac:dyDescent="0.35">
      <c r="A2944" t="str">
        <f t="shared" si="454"/>
        <v>8403_Autres industries manufacturières ; réparation et installation de machines et d'équipements_1+2</v>
      </c>
      <c r="B2944" t="str">
        <f>INDEX(PDC!$F$1:$G$40,MATCH('RP2016'!C2944,PDC!F:F,0),MATCH(PDC!$G$1,PDC!$F$1:$G$1,0))</f>
        <v>Autres industries manufacturières ; réparation et installation de machines et d'équipements</v>
      </c>
      <c r="C2944" t="s">
        <v>213</v>
      </c>
      <c r="D2944" t="s">
        <v>121</v>
      </c>
      <c r="E2944" t="s">
        <v>238</v>
      </c>
      <c r="F2944" s="58">
        <v>599.67994735046204</v>
      </c>
      <c r="G2944">
        <f t="shared" si="460"/>
        <v>599.67994735046204</v>
      </c>
      <c r="AC2944" t="str">
        <f t="shared" si="455"/>
        <v>8416_Toutes PCS_2</v>
      </c>
      <c r="AD2944" s="77" t="s">
        <v>294</v>
      </c>
      <c r="AE2944" t="s">
        <v>200</v>
      </c>
      <c r="AF2944" s="77" t="s">
        <v>294</v>
      </c>
      <c r="AG2944" t="s">
        <v>149</v>
      </c>
      <c r="AH2944" s="58">
        <v>34706.782206621203</v>
      </c>
      <c r="AI2944">
        <f t="shared" si="456"/>
        <v>34706.782206621203</v>
      </c>
      <c r="BE2944" t="str">
        <f t="shared" si="457"/>
        <v>8428_C3_TP2_SEXE2</v>
      </c>
      <c r="BF2944">
        <v>2</v>
      </c>
      <c r="BG2944" t="s">
        <v>200</v>
      </c>
      <c r="BH2944" t="s">
        <v>315</v>
      </c>
      <c r="BI2944" t="s">
        <v>175</v>
      </c>
      <c r="BJ2944" s="61">
        <v>244.17746987865101</v>
      </c>
      <c r="BK2944" s="61">
        <f t="shared" si="458"/>
        <v>244.17746987865101</v>
      </c>
    </row>
    <row r="2945" spans="1:63" x14ac:dyDescent="0.35">
      <c r="A2945" t="str">
        <f t="shared" si="454"/>
        <v>8403_Production et distribution d'électricité, de gaz, de vapeur et d'air conditionné_1+2</v>
      </c>
      <c r="B2945" t="str">
        <f>INDEX(PDC!$F$1:$G$40,MATCH('RP2016'!C2945,PDC!F:F,0),MATCH(PDC!$G$1,PDC!$F$1:$G$1,0))</f>
        <v>Production et distribution d'électricité, de gaz, de vapeur et d'air conditionné</v>
      </c>
      <c r="C2945" t="s">
        <v>214</v>
      </c>
      <c r="D2945" t="s">
        <v>121</v>
      </c>
      <c r="E2945" t="s">
        <v>238</v>
      </c>
      <c r="F2945" s="58">
        <v>217.49346194566999</v>
      </c>
      <c r="G2945">
        <f t="shared" si="460"/>
        <v>217.49346194566999</v>
      </c>
      <c r="AC2945" t="str">
        <f t="shared" si="455"/>
        <v>8417_Toutes PCS_1</v>
      </c>
      <c r="AD2945" s="77" t="s">
        <v>294</v>
      </c>
      <c r="AE2945" t="s">
        <v>199</v>
      </c>
      <c r="AF2945" s="77" t="s">
        <v>294</v>
      </c>
      <c r="AG2945" t="s">
        <v>151</v>
      </c>
      <c r="AH2945" s="58">
        <v>10819.221579745699</v>
      </c>
      <c r="AI2945">
        <f t="shared" si="456"/>
        <v>10819.221579745699</v>
      </c>
      <c r="BE2945" t="str">
        <f t="shared" si="457"/>
        <v>8428_C4_TP1_SEXE2</v>
      </c>
      <c r="BF2945">
        <v>2</v>
      </c>
      <c r="BG2945" t="s">
        <v>199</v>
      </c>
      <c r="BH2945" t="s">
        <v>316</v>
      </c>
      <c r="BI2945" t="s">
        <v>175</v>
      </c>
      <c r="BJ2945" s="61">
        <v>465.03747194814099</v>
      </c>
      <c r="BK2945" s="61">
        <f t="shared" si="458"/>
        <v>465.03747194814099</v>
      </c>
    </row>
    <row r="2946" spans="1:63" x14ac:dyDescent="0.35">
      <c r="A2946" t="str">
        <f t="shared" si="454"/>
        <v>8403_Production et distribution d'eau ; assainissement, gestion des déchets et dépollution_1+2</v>
      </c>
      <c r="B2946" t="str">
        <f>INDEX(PDC!$F$1:$G$40,MATCH('RP2016'!C2946,PDC!F:F,0),MATCH(PDC!$G$1,PDC!$F$1:$G$1,0))</f>
        <v>Production et distribution d'eau ; assainissement, gestion des déchets et dépollution</v>
      </c>
      <c r="C2946" t="s">
        <v>215</v>
      </c>
      <c r="D2946" t="s">
        <v>121</v>
      </c>
      <c r="E2946" t="s">
        <v>238</v>
      </c>
      <c r="F2946" s="58">
        <v>35.585204292009998</v>
      </c>
      <c r="G2946">
        <f t="shared" si="460"/>
        <v>35.585204292009998</v>
      </c>
      <c r="AC2946" t="str">
        <f t="shared" si="455"/>
        <v>8417_Toutes PCS_2</v>
      </c>
      <c r="AD2946" s="77" t="s">
        <v>294</v>
      </c>
      <c r="AE2946" t="s">
        <v>200</v>
      </c>
      <c r="AF2946" s="77" t="s">
        <v>294</v>
      </c>
      <c r="AG2946" t="s">
        <v>151</v>
      </c>
      <c r="AH2946" s="58">
        <v>9366.1692586514291</v>
      </c>
      <c r="AI2946">
        <f t="shared" si="456"/>
        <v>9366.1692586514291</v>
      </c>
      <c r="BE2946" t="str">
        <f t="shared" si="457"/>
        <v>8428_C4_TP2_SEXE2</v>
      </c>
      <c r="BF2946">
        <v>2</v>
      </c>
      <c r="BG2946" t="s">
        <v>200</v>
      </c>
      <c r="BH2946" t="s">
        <v>316</v>
      </c>
      <c r="BI2946" t="s">
        <v>175</v>
      </c>
      <c r="BJ2946" s="61">
        <v>25.503108962879299</v>
      </c>
      <c r="BK2946" s="61">
        <f t="shared" si="458"/>
        <v>25.503108962879299</v>
      </c>
    </row>
    <row r="2947" spans="1:63" x14ac:dyDescent="0.35">
      <c r="A2947" t="str">
        <f t="shared" si="454"/>
        <v>8403_Construction _1+2</v>
      </c>
      <c r="B2947" t="str">
        <f>INDEX(PDC!$F$1:$G$40,MATCH('RP2016'!C2947,PDC!F:F,0),MATCH(PDC!$G$1,PDC!$F$1:$G$1,0))</f>
        <v xml:space="preserve">Construction </v>
      </c>
      <c r="C2947" t="s">
        <v>216</v>
      </c>
      <c r="D2947" t="s">
        <v>121</v>
      </c>
      <c r="E2947" t="s">
        <v>238</v>
      </c>
      <c r="F2947" s="58">
        <v>2063.3921870918398</v>
      </c>
      <c r="G2947">
        <f t="shared" si="460"/>
        <v>2063.3921870918398</v>
      </c>
      <c r="AC2947" t="str">
        <f t="shared" si="455"/>
        <v>8418_Toutes PCS_1</v>
      </c>
      <c r="AD2947" s="77" t="s">
        <v>294</v>
      </c>
      <c r="AE2947" t="s">
        <v>199</v>
      </c>
      <c r="AF2947" s="77" t="s">
        <v>294</v>
      </c>
      <c r="AG2947" t="s">
        <v>153</v>
      </c>
      <c r="AH2947" s="58">
        <v>9765.84209068169</v>
      </c>
      <c r="AI2947">
        <f t="shared" si="456"/>
        <v>9765.84209068169</v>
      </c>
      <c r="BE2947" t="str">
        <f t="shared" si="457"/>
        <v>8428_C5_TP1_SEXE2</v>
      </c>
      <c r="BF2947">
        <v>2</v>
      </c>
      <c r="BG2947" t="s">
        <v>199</v>
      </c>
      <c r="BH2947" t="s">
        <v>317</v>
      </c>
      <c r="BI2947" t="s">
        <v>175</v>
      </c>
      <c r="BJ2947" s="61">
        <v>4307.6250994109396</v>
      </c>
      <c r="BK2947" s="61">
        <f t="shared" si="458"/>
        <v>4307.6250994109396</v>
      </c>
    </row>
    <row r="2948" spans="1:63" x14ac:dyDescent="0.35">
      <c r="A2948" t="str">
        <f t="shared" ref="A2948:A3011" si="461">D2948&amp;"_"&amp;B2948&amp;"_"&amp;E2948</f>
        <v>8403_Commerce ; réparation d'automobiles et de motocycles_1+2</v>
      </c>
      <c r="B2948" t="str">
        <f>INDEX(PDC!$F$1:$G$40,MATCH('RP2016'!C2948,PDC!F:F,0),MATCH(PDC!$G$1,PDC!$F$1:$G$1,0))</f>
        <v>Commerce ; réparation d'automobiles et de motocycles</v>
      </c>
      <c r="C2948" t="s">
        <v>217</v>
      </c>
      <c r="D2948" t="s">
        <v>121</v>
      </c>
      <c r="E2948" t="s">
        <v>238</v>
      </c>
      <c r="F2948" s="58">
        <v>3770.17302085439</v>
      </c>
      <c r="G2948">
        <f t="shared" si="460"/>
        <v>3770.17302085439</v>
      </c>
      <c r="AC2948" t="str">
        <f t="shared" si="455"/>
        <v>8418_Toutes PCS_2</v>
      </c>
      <c r="AD2948" s="77" t="s">
        <v>294</v>
      </c>
      <c r="AE2948" t="s">
        <v>200</v>
      </c>
      <c r="AF2948" s="77" t="s">
        <v>294</v>
      </c>
      <c r="AG2948" t="s">
        <v>153</v>
      </c>
      <c r="AH2948" s="58">
        <v>9829.15397132613</v>
      </c>
      <c r="AI2948">
        <f t="shared" si="456"/>
        <v>9829.15397132613</v>
      </c>
      <c r="BE2948" t="str">
        <f t="shared" si="457"/>
        <v>8428_C5_TP2_SEXE2</v>
      </c>
      <c r="BF2948">
        <v>2</v>
      </c>
      <c r="BG2948" t="s">
        <v>200</v>
      </c>
      <c r="BH2948" t="s">
        <v>317</v>
      </c>
      <c r="BI2948" t="s">
        <v>175</v>
      </c>
      <c r="BJ2948" s="61">
        <v>941.94525883879999</v>
      </c>
      <c r="BK2948" s="61">
        <f t="shared" si="458"/>
        <v>941.94525883879999</v>
      </c>
    </row>
    <row r="2949" spans="1:63" x14ac:dyDescent="0.35">
      <c r="A2949" t="str">
        <f t="shared" si="461"/>
        <v>8403_Transports et entreposage _1+2</v>
      </c>
      <c r="B2949" t="str">
        <f>INDEX(PDC!$F$1:$G$40,MATCH('RP2016'!C2949,PDC!F:F,0),MATCH(PDC!$G$1,PDC!$F$1:$G$1,0))</f>
        <v xml:space="preserve">Transports et entreposage </v>
      </c>
      <c r="C2949" t="s">
        <v>218</v>
      </c>
      <c r="D2949" t="s">
        <v>121</v>
      </c>
      <c r="E2949" t="s">
        <v>238</v>
      </c>
      <c r="F2949" s="58">
        <v>1251.7695206021399</v>
      </c>
      <c r="G2949">
        <f t="shared" si="460"/>
        <v>1251.7695206021399</v>
      </c>
      <c r="AC2949" t="str">
        <f t="shared" ref="AC2949:AC3012" si="462">AG2949&amp;"_"&amp;AD2949&amp;"_"&amp;AE2949</f>
        <v>8419_Toutes PCS_1</v>
      </c>
      <c r="AD2949" s="77" t="s">
        <v>294</v>
      </c>
      <c r="AE2949" t="s">
        <v>199</v>
      </c>
      <c r="AF2949" s="77" t="s">
        <v>294</v>
      </c>
      <c r="AG2949" t="s">
        <v>155</v>
      </c>
      <c r="AH2949" s="58">
        <v>14933.715454998401</v>
      </c>
      <c r="AI2949">
        <f t="shared" ref="AI2949:AI3012" si="463">IF(AH2949&lt;5,"(s)",AH2949)</f>
        <v>14933.715454998401</v>
      </c>
      <c r="BE2949" t="str">
        <f t="shared" ref="BE2949:BE3012" si="464">BI2949&amp;"_"&amp;BH2949&amp;"_TP"&amp;BG2949&amp;"_SEXE"&amp;BF2949</f>
        <v>8428_DE_TP1_SEXE2</v>
      </c>
      <c r="BF2949">
        <v>2</v>
      </c>
      <c r="BG2949" t="s">
        <v>199</v>
      </c>
      <c r="BH2949" t="s">
        <v>318</v>
      </c>
      <c r="BI2949" t="s">
        <v>175</v>
      </c>
      <c r="BJ2949" s="61">
        <v>400.54551483740198</v>
      </c>
      <c r="BK2949" s="61">
        <f t="shared" ref="BK2949:BK3012" si="465">IF(BJ2949&lt;5,"(s)",BJ2949)</f>
        <v>400.54551483740198</v>
      </c>
    </row>
    <row r="2950" spans="1:63" x14ac:dyDescent="0.35">
      <c r="A2950" t="str">
        <f t="shared" si="461"/>
        <v>8403_Hébergement et restauration_1+2</v>
      </c>
      <c r="B2950" t="str">
        <f>INDEX(PDC!$F$1:$G$40,MATCH('RP2016'!C2950,PDC!F:F,0),MATCH(PDC!$G$1,PDC!$F$1:$G$1,0))</f>
        <v>Hébergement et restauration</v>
      </c>
      <c r="C2950" t="s">
        <v>219</v>
      </c>
      <c r="D2950" t="s">
        <v>121</v>
      </c>
      <c r="E2950" t="s">
        <v>238</v>
      </c>
      <c r="F2950" s="58">
        <v>822.75394883147806</v>
      </c>
      <c r="G2950">
        <f t="shared" si="460"/>
        <v>822.75394883147806</v>
      </c>
      <c r="AC2950" t="str">
        <f t="shared" si="462"/>
        <v>8419_Toutes PCS_2</v>
      </c>
      <c r="AD2950" s="77" t="s">
        <v>294</v>
      </c>
      <c r="AE2950" t="s">
        <v>200</v>
      </c>
      <c r="AF2950" s="77" t="s">
        <v>294</v>
      </c>
      <c r="AG2950" t="s">
        <v>155</v>
      </c>
      <c r="AH2950" s="58">
        <v>14416.998897342201</v>
      </c>
      <c r="AI2950">
        <f t="shared" si="463"/>
        <v>14416.998897342201</v>
      </c>
      <c r="BE2950" t="str">
        <f t="shared" si="464"/>
        <v>8428_DE_TP2_SEXE2</v>
      </c>
      <c r="BF2950">
        <v>2</v>
      </c>
      <c r="BG2950" t="s">
        <v>200</v>
      </c>
      <c r="BH2950" t="s">
        <v>318</v>
      </c>
      <c r="BI2950" t="s">
        <v>175</v>
      </c>
      <c r="BJ2950" s="61">
        <v>102.822688145424</v>
      </c>
      <c r="BK2950" s="61">
        <f t="shared" si="465"/>
        <v>102.822688145424</v>
      </c>
    </row>
    <row r="2951" spans="1:63" x14ac:dyDescent="0.35">
      <c r="A2951" t="str">
        <f t="shared" si="461"/>
        <v>8403_Edition, audiovisuel et diffusion_1+2</v>
      </c>
      <c r="B2951" t="str">
        <f>INDEX(PDC!$F$1:$G$40,MATCH('RP2016'!C2951,PDC!F:F,0),MATCH(PDC!$G$1,PDC!$F$1:$G$1,0))</f>
        <v>Edition, audiovisuel et diffusion</v>
      </c>
      <c r="C2951" t="s">
        <v>220</v>
      </c>
      <c r="D2951" t="s">
        <v>121</v>
      </c>
      <c r="E2951" t="s">
        <v>238</v>
      </c>
      <c r="F2951" s="58">
        <v>170.52581876841799</v>
      </c>
      <c r="G2951">
        <f t="shared" si="460"/>
        <v>170.52581876841799</v>
      </c>
      <c r="AC2951" t="str">
        <f t="shared" si="462"/>
        <v>8420_Toutes PCS_1</v>
      </c>
      <c r="AD2951" s="77" t="s">
        <v>294</v>
      </c>
      <c r="AE2951" t="s">
        <v>199</v>
      </c>
      <c r="AF2951" s="77" t="s">
        <v>294</v>
      </c>
      <c r="AG2951" t="s">
        <v>157</v>
      </c>
      <c r="AH2951" s="58">
        <v>10977.674941597101</v>
      </c>
      <c r="AI2951">
        <f t="shared" si="463"/>
        <v>10977.674941597101</v>
      </c>
      <c r="BE2951" t="str">
        <f t="shared" si="464"/>
        <v>8428_FZ_TP1_SEXE2</v>
      </c>
      <c r="BF2951">
        <v>2</v>
      </c>
      <c r="BG2951" t="s">
        <v>199</v>
      </c>
      <c r="BH2951" t="s">
        <v>216</v>
      </c>
      <c r="BI2951" t="s">
        <v>175</v>
      </c>
      <c r="BJ2951" s="61">
        <v>804.48167218036201</v>
      </c>
      <c r="BK2951" s="61">
        <f t="shared" si="465"/>
        <v>804.48167218036201</v>
      </c>
    </row>
    <row r="2952" spans="1:63" x14ac:dyDescent="0.35">
      <c r="A2952" t="str">
        <f t="shared" si="461"/>
        <v>8403_Télécommunications_1+2</v>
      </c>
      <c r="B2952" t="str">
        <f>INDEX(PDC!$F$1:$G$40,MATCH('RP2016'!C2952,PDC!F:F,0),MATCH(PDC!$G$1,PDC!$F$1:$G$1,0))</f>
        <v>Télécommunications</v>
      </c>
      <c r="C2952" t="s">
        <v>221</v>
      </c>
      <c r="D2952" t="s">
        <v>121</v>
      </c>
      <c r="E2952" t="s">
        <v>238</v>
      </c>
      <c r="F2952" s="58">
        <v>61.173536679244499</v>
      </c>
      <c r="G2952">
        <f t="shared" si="460"/>
        <v>61.173536679244499</v>
      </c>
      <c r="AC2952" t="str">
        <f t="shared" si="462"/>
        <v>8420_Toutes PCS_2</v>
      </c>
      <c r="AD2952" s="77" t="s">
        <v>294</v>
      </c>
      <c r="AE2952" t="s">
        <v>200</v>
      </c>
      <c r="AF2952" s="77" t="s">
        <v>294</v>
      </c>
      <c r="AG2952" t="s">
        <v>157</v>
      </c>
      <c r="AH2952" s="58">
        <v>9333.2818526893698</v>
      </c>
      <c r="AI2952">
        <f t="shared" si="463"/>
        <v>9333.2818526893698</v>
      </c>
      <c r="BE2952" t="str">
        <f t="shared" si="464"/>
        <v>8428_FZ_TP2_SEXE2</v>
      </c>
      <c r="BF2952">
        <v>2</v>
      </c>
      <c r="BG2952" t="s">
        <v>200</v>
      </c>
      <c r="BH2952" t="s">
        <v>216</v>
      </c>
      <c r="BI2952" t="s">
        <v>175</v>
      </c>
      <c r="BJ2952" s="61">
        <v>436.97183776875499</v>
      </c>
      <c r="BK2952" s="61">
        <f t="shared" si="465"/>
        <v>436.97183776875499</v>
      </c>
    </row>
    <row r="2953" spans="1:63" x14ac:dyDescent="0.35">
      <c r="A2953" t="str">
        <f t="shared" si="461"/>
        <v>8403_Activités informatiques et services d'information_1+2</v>
      </c>
      <c r="B2953" t="str">
        <f>INDEX(PDC!$F$1:$G$40,MATCH('RP2016'!C2953,PDC!F:F,0),MATCH(PDC!$G$1,PDC!$F$1:$G$1,0))</f>
        <v>Activités informatiques et services d'information</v>
      </c>
      <c r="C2953" t="s">
        <v>222</v>
      </c>
      <c r="D2953" t="s">
        <v>121</v>
      </c>
      <c r="E2953" t="s">
        <v>238</v>
      </c>
      <c r="F2953" s="58">
        <v>95.414193410677299</v>
      </c>
      <c r="G2953">
        <f t="shared" si="460"/>
        <v>95.414193410677299</v>
      </c>
      <c r="AC2953" t="str">
        <f t="shared" si="462"/>
        <v>8421_Toutes PCS_1</v>
      </c>
      <c r="AD2953" s="77" t="s">
        <v>294</v>
      </c>
      <c r="AE2953" t="s">
        <v>199</v>
      </c>
      <c r="AF2953" s="77" t="s">
        <v>294</v>
      </c>
      <c r="AG2953" t="s">
        <v>159</v>
      </c>
      <c r="AH2953" s="58">
        <v>341259.59256523103</v>
      </c>
      <c r="AI2953">
        <f t="shared" si="463"/>
        <v>341259.59256523103</v>
      </c>
      <c r="BE2953" t="str">
        <f t="shared" si="464"/>
        <v>8428_GZ_TP1_SEXE2</v>
      </c>
      <c r="BF2953">
        <v>2</v>
      </c>
      <c r="BG2953" t="s">
        <v>199</v>
      </c>
      <c r="BH2953" t="s">
        <v>217</v>
      </c>
      <c r="BI2953" t="s">
        <v>175</v>
      </c>
      <c r="BJ2953" s="61">
        <v>6493.6128119410196</v>
      </c>
      <c r="BK2953" s="61">
        <f t="shared" si="465"/>
        <v>6493.6128119410196</v>
      </c>
    </row>
    <row r="2954" spans="1:63" x14ac:dyDescent="0.35">
      <c r="A2954" t="str">
        <f t="shared" si="461"/>
        <v>8403_Activités financières et d'assurance_1+2</v>
      </c>
      <c r="B2954" t="str">
        <f>INDEX(PDC!$F$1:$G$40,MATCH('RP2016'!C2954,PDC!F:F,0),MATCH(PDC!$G$1,PDC!$F$1:$G$1,0))</f>
        <v>Activités financières et d'assurance</v>
      </c>
      <c r="C2954" t="s">
        <v>223</v>
      </c>
      <c r="D2954" t="s">
        <v>121</v>
      </c>
      <c r="E2954" t="s">
        <v>238</v>
      </c>
      <c r="F2954" s="58">
        <v>675.20577730795901</v>
      </c>
      <c r="G2954">
        <f t="shared" si="460"/>
        <v>675.20577730795901</v>
      </c>
      <c r="AC2954" t="str">
        <f t="shared" si="462"/>
        <v>8421_Toutes PCS_2</v>
      </c>
      <c r="AD2954" s="77" t="s">
        <v>294</v>
      </c>
      <c r="AE2954" t="s">
        <v>200</v>
      </c>
      <c r="AF2954" s="77" t="s">
        <v>294</v>
      </c>
      <c r="AG2954" t="s">
        <v>159</v>
      </c>
      <c r="AH2954" s="58">
        <v>298391.91540203098</v>
      </c>
      <c r="AI2954">
        <f t="shared" si="463"/>
        <v>298391.91540203098</v>
      </c>
      <c r="BE2954" t="str">
        <f t="shared" si="464"/>
        <v>8428_GZ_TP2_SEXE2</v>
      </c>
      <c r="BF2954">
        <v>2</v>
      </c>
      <c r="BG2954" t="s">
        <v>200</v>
      </c>
      <c r="BH2954" t="s">
        <v>217</v>
      </c>
      <c r="BI2954" t="s">
        <v>175</v>
      </c>
      <c r="BJ2954" s="61">
        <v>3485.5921093954598</v>
      </c>
      <c r="BK2954" s="61">
        <f t="shared" si="465"/>
        <v>3485.5921093954598</v>
      </c>
    </row>
    <row r="2955" spans="1:63" x14ac:dyDescent="0.35">
      <c r="A2955" t="str">
        <f t="shared" si="461"/>
        <v>8403_Activités immobilières_1+2</v>
      </c>
      <c r="B2955" t="str">
        <f>INDEX(PDC!$F$1:$G$40,MATCH('RP2016'!C2955,PDC!F:F,0),MATCH(PDC!$G$1,PDC!$F$1:$G$1,0))</f>
        <v>Activités immobilières</v>
      </c>
      <c r="C2955" t="s">
        <v>224</v>
      </c>
      <c r="D2955" t="s">
        <v>121</v>
      </c>
      <c r="E2955" t="s">
        <v>238</v>
      </c>
      <c r="F2955" s="58">
        <v>181.64297192703799</v>
      </c>
      <c r="G2955">
        <f t="shared" si="460"/>
        <v>181.64297192703799</v>
      </c>
      <c r="AC2955" t="str">
        <f t="shared" si="462"/>
        <v>8422_Toutes PCS_1</v>
      </c>
      <c r="AD2955" s="77" t="s">
        <v>294</v>
      </c>
      <c r="AE2955" t="s">
        <v>199</v>
      </c>
      <c r="AF2955" s="77" t="s">
        <v>294</v>
      </c>
      <c r="AG2955" t="s">
        <v>163</v>
      </c>
      <c r="AH2955" s="58">
        <v>14926.445296516</v>
      </c>
      <c r="AI2955">
        <f t="shared" si="463"/>
        <v>14926.445296516</v>
      </c>
      <c r="BE2955" t="str">
        <f t="shared" si="464"/>
        <v>8428_HZ_TP1_SEXE2</v>
      </c>
      <c r="BF2955">
        <v>2</v>
      </c>
      <c r="BG2955" t="s">
        <v>199</v>
      </c>
      <c r="BH2955" t="s">
        <v>218</v>
      </c>
      <c r="BI2955" t="s">
        <v>175</v>
      </c>
      <c r="BJ2955" s="61">
        <v>1276.79276974141</v>
      </c>
      <c r="BK2955" s="61">
        <f t="shared" si="465"/>
        <v>1276.79276974141</v>
      </c>
    </row>
    <row r="2956" spans="1:63" x14ac:dyDescent="0.35">
      <c r="A2956" t="str">
        <f t="shared" si="461"/>
        <v>8403_Activités juridiques, comptables, de gestion, d'architecture, d'ingénierie, de contrôle et d'analyses techniques_1+2</v>
      </c>
      <c r="B2956" t="str">
        <f>INDEX(PDC!$F$1:$G$40,MATCH('RP2016'!C2956,PDC!F:F,0),MATCH(PDC!$G$1,PDC!$F$1:$G$1,0))</f>
        <v>Activités juridiques, comptables, de gestion, d'architecture, d'ingénierie, de contrôle et d'analyses techniques</v>
      </c>
      <c r="C2956" t="s">
        <v>225</v>
      </c>
      <c r="D2956" t="s">
        <v>121</v>
      </c>
      <c r="E2956" t="s">
        <v>238</v>
      </c>
      <c r="F2956" s="58">
        <v>584.485823616826</v>
      </c>
      <c r="G2956">
        <f t="shared" si="460"/>
        <v>584.485823616826</v>
      </c>
      <c r="AC2956" t="str">
        <f t="shared" si="462"/>
        <v>8422_Toutes PCS_2</v>
      </c>
      <c r="AD2956" s="77" t="s">
        <v>294</v>
      </c>
      <c r="AE2956" t="s">
        <v>200</v>
      </c>
      <c r="AF2956" s="77" t="s">
        <v>294</v>
      </c>
      <c r="AG2956" t="s">
        <v>163</v>
      </c>
      <c r="AH2956" s="58">
        <v>12731.5339125584</v>
      </c>
      <c r="AI2956">
        <f t="shared" si="463"/>
        <v>12731.5339125584</v>
      </c>
      <c r="BE2956" t="str">
        <f t="shared" si="464"/>
        <v>8428_HZ_TP2_SEXE2</v>
      </c>
      <c r="BF2956">
        <v>2</v>
      </c>
      <c r="BG2956" t="s">
        <v>200</v>
      </c>
      <c r="BH2956" t="s">
        <v>218</v>
      </c>
      <c r="BI2956" t="s">
        <v>175</v>
      </c>
      <c r="BJ2956" s="61">
        <v>337.12637608355402</v>
      </c>
      <c r="BK2956" s="61">
        <f t="shared" si="465"/>
        <v>337.12637608355402</v>
      </c>
    </row>
    <row r="2957" spans="1:63" x14ac:dyDescent="0.35">
      <c r="A2957" t="str">
        <f t="shared" si="461"/>
        <v>8403_Recherche-développement scientifique_1+2</v>
      </c>
      <c r="B2957" t="str">
        <f>INDEX(PDC!$F$1:$G$40,MATCH('RP2016'!C2957,PDC!F:F,0),MATCH(PDC!$G$1,PDC!$F$1:$G$1,0))</f>
        <v>Recherche-développement scientifique</v>
      </c>
      <c r="C2957" t="s">
        <v>226</v>
      </c>
      <c r="D2957" t="s">
        <v>121</v>
      </c>
      <c r="E2957" t="s">
        <v>238</v>
      </c>
      <c r="F2957" s="58">
        <v>7.7264485444644597</v>
      </c>
      <c r="G2957">
        <f t="shared" si="460"/>
        <v>7.7264485444644597</v>
      </c>
      <c r="AC2957" t="str">
        <f t="shared" si="462"/>
        <v>8423_Toutes PCS_1</v>
      </c>
      <c r="AD2957" s="77" t="s">
        <v>294</v>
      </c>
      <c r="AE2957" t="s">
        <v>199</v>
      </c>
      <c r="AF2957" s="77" t="s">
        <v>294</v>
      </c>
      <c r="AG2957" t="s">
        <v>165</v>
      </c>
      <c r="AH2957" s="58">
        <v>15205.382397425299</v>
      </c>
      <c r="AI2957">
        <f t="shared" si="463"/>
        <v>15205.382397425299</v>
      </c>
      <c r="BE2957" t="str">
        <f t="shared" si="464"/>
        <v>8428_IZ_TP1_SEXE2</v>
      </c>
      <c r="BF2957">
        <v>2</v>
      </c>
      <c r="BG2957" t="s">
        <v>199</v>
      </c>
      <c r="BH2957" t="s">
        <v>219</v>
      </c>
      <c r="BI2957" t="s">
        <v>175</v>
      </c>
      <c r="BJ2957" s="61">
        <v>1100.7388278997</v>
      </c>
      <c r="BK2957" s="61">
        <f t="shared" si="465"/>
        <v>1100.7388278997</v>
      </c>
    </row>
    <row r="2958" spans="1:63" x14ac:dyDescent="0.35">
      <c r="A2958" t="str">
        <f t="shared" si="461"/>
        <v>8403_Autres activités spécialisées, scientifiques et techniques_1+2</v>
      </c>
      <c r="B2958" t="str">
        <f>INDEX(PDC!$F$1:$G$40,MATCH('RP2016'!C2958,PDC!F:F,0),MATCH(PDC!$G$1,PDC!$F$1:$G$1,0))</f>
        <v>Autres activités spécialisées, scientifiques et techniques</v>
      </c>
      <c r="C2958" t="s">
        <v>227</v>
      </c>
      <c r="D2958" t="s">
        <v>121</v>
      </c>
      <c r="E2958" t="s">
        <v>238</v>
      </c>
      <c r="F2958" s="58">
        <v>128.56715544863101</v>
      </c>
      <c r="G2958">
        <f t="shared" si="460"/>
        <v>128.56715544863101</v>
      </c>
      <c r="AC2958" t="str">
        <f t="shared" si="462"/>
        <v>8423_Toutes PCS_2</v>
      </c>
      <c r="AD2958" s="77" t="s">
        <v>294</v>
      </c>
      <c r="AE2958" t="s">
        <v>200</v>
      </c>
      <c r="AF2958" s="77" t="s">
        <v>294</v>
      </c>
      <c r="AG2958" t="s">
        <v>165</v>
      </c>
      <c r="AH2958" s="58">
        <v>13474.9722834391</v>
      </c>
      <c r="AI2958">
        <f t="shared" si="463"/>
        <v>13474.9722834391</v>
      </c>
      <c r="BE2958" t="str">
        <f t="shared" si="464"/>
        <v>8428_IZ_TP2_SEXE2</v>
      </c>
      <c r="BF2958">
        <v>2</v>
      </c>
      <c r="BG2958" t="s">
        <v>200</v>
      </c>
      <c r="BH2958" t="s">
        <v>219</v>
      </c>
      <c r="BI2958" t="s">
        <v>175</v>
      </c>
      <c r="BJ2958" s="61">
        <v>1108.45182012429</v>
      </c>
      <c r="BK2958" s="61">
        <f t="shared" si="465"/>
        <v>1108.45182012429</v>
      </c>
    </row>
    <row r="2959" spans="1:63" x14ac:dyDescent="0.35">
      <c r="A2959" t="str">
        <f t="shared" si="461"/>
        <v>8403_Activités de services administratifs et de soutien_1+2</v>
      </c>
      <c r="B2959" t="str">
        <f>INDEX(PDC!$F$1:$G$40,MATCH('RP2016'!C2959,PDC!F:F,0),MATCH(PDC!$G$1,PDC!$F$1:$G$1,0))</f>
        <v>Activités de services administratifs et de soutien</v>
      </c>
      <c r="C2959" t="s">
        <v>228</v>
      </c>
      <c r="D2959" t="s">
        <v>121</v>
      </c>
      <c r="E2959" t="s">
        <v>238</v>
      </c>
      <c r="F2959" s="58">
        <v>971.28356461228498</v>
      </c>
      <c r="G2959">
        <f t="shared" si="460"/>
        <v>971.28356461228498</v>
      </c>
      <c r="AC2959" t="str">
        <f t="shared" si="462"/>
        <v>8424_Toutes PCS_1</v>
      </c>
      <c r="AD2959" s="77" t="s">
        <v>294</v>
      </c>
      <c r="AE2959" t="s">
        <v>199</v>
      </c>
      <c r="AF2959" s="77" t="s">
        <v>294</v>
      </c>
      <c r="AG2959" t="s">
        <v>167</v>
      </c>
      <c r="AH2959" s="58">
        <v>12540.333185568799</v>
      </c>
      <c r="AI2959">
        <f t="shared" si="463"/>
        <v>12540.333185568799</v>
      </c>
      <c r="BE2959" t="str">
        <f t="shared" si="464"/>
        <v>8428_JZ_TP1_SEXE2</v>
      </c>
      <c r="BF2959">
        <v>2</v>
      </c>
      <c r="BG2959" t="s">
        <v>199</v>
      </c>
      <c r="BH2959" t="s">
        <v>319</v>
      </c>
      <c r="BI2959" t="s">
        <v>175</v>
      </c>
      <c r="BJ2959" s="61">
        <v>472.34624525494002</v>
      </c>
      <c r="BK2959" s="61">
        <f t="shared" si="465"/>
        <v>472.34624525494002</v>
      </c>
    </row>
    <row r="2960" spans="1:63" x14ac:dyDescent="0.35">
      <c r="A2960" t="str">
        <f t="shared" si="461"/>
        <v>8403_Administration publique_1+2</v>
      </c>
      <c r="B2960" t="str">
        <f>INDEX(PDC!$F$1:$G$40,MATCH('RP2016'!C2960,PDC!F:F,0),MATCH(PDC!$G$1,PDC!$F$1:$G$1,0))</f>
        <v>Administration publique</v>
      </c>
      <c r="C2960" t="s">
        <v>229</v>
      </c>
      <c r="D2960" t="s">
        <v>121</v>
      </c>
      <c r="E2960" t="s">
        <v>238</v>
      </c>
      <c r="F2960" s="58">
        <v>1207.9922754419099</v>
      </c>
      <c r="G2960">
        <f t="shared" si="460"/>
        <v>1207.9922754419099</v>
      </c>
      <c r="AC2960" t="str">
        <f t="shared" si="462"/>
        <v>8424_Toutes PCS_2</v>
      </c>
      <c r="AD2960" s="77" t="s">
        <v>294</v>
      </c>
      <c r="AE2960" t="s">
        <v>200</v>
      </c>
      <c r="AF2960" s="77" t="s">
        <v>294</v>
      </c>
      <c r="AG2960" t="s">
        <v>167</v>
      </c>
      <c r="AH2960" s="58">
        <v>11780.232157811401</v>
      </c>
      <c r="AI2960">
        <f t="shared" si="463"/>
        <v>11780.232157811401</v>
      </c>
      <c r="BE2960" t="str">
        <f t="shared" si="464"/>
        <v>8428_JZ_TP2_SEXE2</v>
      </c>
      <c r="BF2960">
        <v>2</v>
      </c>
      <c r="BG2960" t="s">
        <v>200</v>
      </c>
      <c r="BH2960" t="s">
        <v>319</v>
      </c>
      <c r="BI2960" t="s">
        <v>175</v>
      </c>
      <c r="BJ2960" s="61">
        <v>156.01469523303999</v>
      </c>
      <c r="BK2960" s="61">
        <f t="shared" si="465"/>
        <v>156.01469523303999</v>
      </c>
    </row>
    <row r="2961" spans="1:63" x14ac:dyDescent="0.35">
      <c r="A2961" t="str">
        <f t="shared" si="461"/>
        <v>8403_Enseignement_1+2</v>
      </c>
      <c r="B2961" t="str">
        <f>INDEX(PDC!$F$1:$G$40,MATCH('RP2016'!C2961,PDC!F:F,0),MATCH(PDC!$G$1,PDC!$F$1:$G$1,0))</f>
        <v>Enseignement</v>
      </c>
      <c r="C2961" t="s">
        <v>230</v>
      </c>
      <c r="D2961" t="s">
        <v>121</v>
      </c>
      <c r="E2961" t="s">
        <v>238</v>
      </c>
      <c r="F2961" s="58">
        <v>821.44149746909602</v>
      </c>
      <c r="G2961">
        <f t="shared" si="460"/>
        <v>821.44149746909602</v>
      </c>
      <c r="AC2961" t="str">
        <f t="shared" si="462"/>
        <v>8425_Toutes PCS_1</v>
      </c>
      <c r="AD2961" s="77" t="s">
        <v>294</v>
      </c>
      <c r="AE2961" t="s">
        <v>199</v>
      </c>
      <c r="AF2961" s="77" t="s">
        <v>294</v>
      </c>
      <c r="AG2961" t="s">
        <v>169</v>
      </c>
      <c r="AH2961" s="58">
        <v>11147.168401340899</v>
      </c>
      <c r="AI2961">
        <f t="shared" si="463"/>
        <v>11147.168401340899</v>
      </c>
      <c r="BE2961" t="str">
        <f t="shared" si="464"/>
        <v>8428_KZ_TP1_SEXE2</v>
      </c>
      <c r="BF2961">
        <v>2</v>
      </c>
      <c r="BG2961" t="s">
        <v>199</v>
      </c>
      <c r="BH2961" t="s">
        <v>223</v>
      </c>
      <c r="BI2961" t="s">
        <v>175</v>
      </c>
      <c r="BJ2961" s="61">
        <v>2748.27855446178</v>
      </c>
      <c r="BK2961" s="61">
        <f t="shared" si="465"/>
        <v>2748.27855446178</v>
      </c>
    </row>
    <row r="2962" spans="1:63" x14ac:dyDescent="0.35">
      <c r="A2962" t="str">
        <f t="shared" si="461"/>
        <v>8403_Activités pour la santé humaine_1+2</v>
      </c>
      <c r="B2962" t="str">
        <f>INDEX(PDC!$F$1:$G$40,MATCH('RP2016'!C2962,PDC!F:F,0),MATCH(PDC!$G$1,PDC!$F$1:$G$1,0))</f>
        <v>Activités pour la santé humaine</v>
      </c>
      <c r="C2962" t="s">
        <v>231</v>
      </c>
      <c r="D2962" t="s">
        <v>121</v>
      </c>
      <c r="E2962" t="s">
        <v>238</v>
      </c>
      <c r="F2962" s="58">
        <v>881.70512046870101</v>
      </c>
      <c r="G2962">
        <f t="shared" si="460"/>
        <v>881.70512046870101</v>
      </c>
      <c r="AC2962" t="str">
        <f t="shared" si="462"/>
        <v>8425_Toutes PCS_2</v>
      </c>
      <c r="AD2962" s="77" t="s">
        <v>294</v>
      </c>
      <c r="AE2962" t="s">
        <v>200</v>
      </c>
      <c r="AF2962" s="77" t="s">
        <v>294</v>
      </c>
      <c r="AG2962" t="s">
        <v>169</v>
      </c>
      <c r="AH2962" s="58">
        <v>8346.0447644544602</v>
      </c>
      <c r="AI2962">
        <f t="shared" si="463"/>
        <v>8346.0447644544602</v>
      </c>
      <c r="BE2962" t="str">
        <f t="shared" si="464"/>
        <v>8428_KZ_TP2_SEXE2</v>
      </c>
      <c r="BF2962">
        <v>2</v>
      </c>
      <c r="BG2962" t="s">
        <v>200</v>
      </c>
      <c r="BH2962" t="s">
        <v>223</v>
      </c>
      <c r="BI2962" t="s">
        <v>175</v>
      </c>
      <c r="BJ2962" s="61">
        <v>816.59930070036899</v>
      </c>
      <c r="BK2962" s="61">
        <f t="shared" si="465"/>
        <v>816.59930070036899</v>
      </c>
    </row>
    <row r="2963" spans="1:63" x14ac:dyDescent="0.35">
      <c r="A2963" t="str">
        <f t="shared" si="461"/>
        <v>8403_Hébergement médico-social et social et action sociale sans hébergement_1+2</v>
      </c>
      <c r="B2963" t="str">
        <f>INDEX(PDC!$F$1:$G$40,MATCH('RP2016'!C2963,PDC!F:F,0),MATCH(PDC!$G$1,PDC!$F$1:$G$1,0))</f>
        <v>Hébergement médico-social et social et action sociale sans hébergement</v>
      </c>
      <c r="C2963" t="s">
        <v>232</v>
      </c>
      <c r="D2963" t="s">
        <v>121</v>
      </c>
      <c r="E2963" t="s">
        <v>238</v>
      </c>
      <c r="F2963" s="58">
        <v>3264.6453459230402</v>
      </c>
      <c r="G2963">
        <f t="shared" ref="G2963:G2991" si="466">F2963</f>
        <v>3264.6453459230402</v>
      </c>
      <c r="AC2963" t="str">
        <f t="shared" si="462"/>
        <v>8426_Toutes PCS_1</v>
      </c>
      <c r="AD2963" s="77" t="s">
        <v>294</v>
      </c>
      <c r="AE2963" t="s">
        <v>199</v>
      </c>
      <c r="AF2963" s="77" t="s">
        <v>294</v>
      </c>
      <c r="AG2963" t="s">
        <v>171</v>
      </c>
      <c r="AH2963" s="58">
        <v>18552.524802113901</v>
      </c>
      <c r="AI2963">
        <f t="shared" si="463"/>
        <v>18552.524802113901</v>
      </c>
      <c r="BE2963" t="str">
        <f t="shared" si="464"/>
        <v>8428_LZ_TP1_SEXE2</v>
      </c>
      <c r="BF2963">
        <v>2</v>
      </c>
      <c r="BG2963" t="s">
        <v>199</v>
      </c>
      <c r="BH2963" t="s">
        <v>224</v>
      </c>
      <c r="BI2963" t="s">
        <v>175</v>
      </c>
      <c r="BJ2963" s="61">
        <v>899.80259005815697</v>
      </c>
      <c r="BK2963" s="61">
        <f t="shared" si="465"/>
        <v>899.80259005815697</v>
      </c>
    </row>
    <row r="2964" spans="1:63" x14ac:dyDescent="0.35">
      <c r="A2964" t="str">
        <f t="shared" si="461"/>
        <v>8403_Arts, spectacles et activités récréatives_1+2</v>
      </c>
      <c r="B2964" t="str">
        <f>INDEX(PDC!$F$1:$G$40,MATCH('RP2016'!C2964,PDC!F:F,0),MATCH(PDC!$G$1,PDC!$F$1:$G$1,0))</f>
        <v>Arts, spectacles et activités récréatives</v>
      </c>
      <c r="C2964" t="s">
        <v>233</v>
      </c>
      <c r="D2964" t="s">
        <v>121</v>
      </c>
      <c r="E2964" t="s">
        <v>238</v>
      </c>
      <c r="F2964" s="58">
        <v>206.11613932823599</v>
      </c>
      <c r="G2964">
        <f t="shared" si="466"/>
        <v>206.11613932823599</v>
      </c>
      <c r="AC2964" t="str">
        <f t="shared" si="462"/>
        <v>8426_Toutes PCS_2</v>
      </c>
      <c r="AD2964" s="77" t="s">
        <v>294</v>
      </c>
      <c r="AE2964" t="s">
        <v>200</v>
      </c>
      <c r="AF2964" s="77" t="s">
        <v>294</v>
      </c>
      <c r="AG2964" t="s">
        <v>171</v>
      </c>
      <c r="AH2964" s="58">
        <v>17848.195192969401</v>
      </c>
      <c r="AI2964">
        <f t="shared" si="463"/>
        <v>17848.195192969401</v>
      </c>
      <c r="BE2964" t="str">
        <f t="shared" si="464"/>
        <v>8428_LZ_TP2_SEXE2</v>
      </c>
      <c r="BF2964">
        <v>2</v>
      </c>
      <c r="BG2964" t="s">
        <v>200</v>
      </c>
      <c r="BH2964" t="s">
        <v>224</v>
      </c>
      <c r="BI2964" t="s">
        <v>175</v>
      </c>
      <c r="BJ2964" s="61">
        <v>491.431561450581</v>
      </c>
      <c r="BK2964" s="61">
        <f t="shared" si="465"/>
        <v>491.431561450581</v>
      </c>
    </row>
    <row r="2965" spans="1:63" x14ac:dyDescent="0.35">
      <c r="A2965" t="str">
        <f t="shared" si="461"/>
        <v>8403_Autres activités de services _1+2</v>
      </c>
      <c r="B2965" t="str">
        <f>INDEX(PDC!$F$1:$G$40,MATCH('RP2016'!C2965,PDC!F:F,0),MATCH(PDC!$G$1,PDC!$F$1:$G$1,0))</f>
        <v xml:space="preserve">Autres activités de services </v>
      </c>
      <c r="C2965" t="s">
        <v>234</v>
      </c>
      <c r="D2965" t="s">
        <v>121</v>
      </c>
      <c r="E2965" t="s">
        <v>238</v>
      </c>
      <c r="F2965" s="58">
        <v>783.76003379538099</v>
      </c>
      <c r="G2965">
        <f t="shared" si="466"/>
        <v>783.76003379538099</v>
      </c>
      <c r="AC2965" t="str">
        <f t="shared" si="462"/>
        <v>8427_Toutes PCS_1</v>
      </c>
      <c r="AD2965" s="77" t="s">
        <v>294</v>
      </c>
      <c r="AE2965" t="s">
        <v>199</v>
      </c>
      <c r="AF2965" s="77" t="s">
        <v>294</v>
      </c>
      <c r="AG2965" t="s">
        <v>173</v>
      </c>
      <c r="AH2965" s="58">
        <v>12112.5246314129</v>
      </c>
      <c r="AI2965">
        <f t="shared" si="463"/>
        <v>12112.5246314129</v>
      </c>
      <c r="BE2965" t="str">
        <f t="shared" si="464"/>
        <v>8428_MN_TP1_SEXE2</v>
      </c>
      <c r="BF2965">
        <v>2</v>
      </c>
      <c r="BG2965" t="s">
        <v>199</v>
      </c>
      <c r="BH2965" t="s">
        <v>320</v>
      </c>
      <c r="BI2965" t="s">
        <v>175</v>
      </c>
      <c r="BJ2965" s="61">
        <v>5234.0657736743497</v>
      </c>
      <c r="BK2965" s="61">
        <f t="shared" si="465"/>
        <v>5234.0657736743497</v>
      </c>
    </row>
    <row r="2966" spans="1:63" x14ac:dyDescent="0.35">
      <c r="A2966" t="str">
        <f t="shared" si="461"/>
        <v>8403_Activités des ménages en tant qu'employeurs ; activités indifférenciées des ménages en tant que producteurs de biens et services pour usage propre_1+2</v>
      </c>
      <c r="B2966" t="str">
        <f>INDEX(PDC!$F$1:$G$40,MATCH('RP2016'!C2966,PDC!F:F,0),MATCH(PDC!$G$1,PDC!$F$1:$G$1,0))</f>
        <v>Activités des ménages en tant qu'employeurs ; activités indifférenciées des ménages en tant que producteurs de biens et services pour usage propre</v>
      </c>
      <c r="C2966" t="s">
        <v>235</v>
      </c>
      <c r="D2966" t="s">
        <v>121</v>
      </c>
      <c r="E2966" t="s">
        <v>238</v>
      </c>
      <c r="F2966" s="58">
        <v>185.61318396846499</v>
      </c>
      <c r="G2966">
        <f t="shared" si="466"/>
        <v>185.61318396846499</v>
      </c>
      <c r="AC2966" t="str">
        <f t="shared" si="462"/>
        <v>8427_Toutes PCS_2</v>
      </c>
      <c r="AD2966" s="77" t="s">
        <v>294</v>
      </c>
      <c r="AE2966" t="s">
        <v>200</v>
      </c>
      <c r="AF2966" s="77" t="s">
        <v>294</v>
      </c>
      <c r="AG2966" t="s">
        <v>173</v>
      </c>
      <c r="AH2966" s="58">
        <v>11783.950259392101</v>
      </c>
      <c r="AI2966">
        <f t="shared" si="463"/>
        <v>11783.950259392101</v>
      </c>
      <c r="BE2966" t="str">
        <f t="shared" si="464"/>
        <v>8428_MN_TP2_SEXE2</v>
      </c>
      <c r="BF2966">
        <v>2</v>
      </c>
      <c r="BG2966" t="s">
        <v>200</v>
      </c>
      <c r="BH2966" t="s">
        <v>320</v>
      </c>
      <c r="BI2966" t="s">
        <v>175</v>
      </c>
      <c r="BJ2966" s="61">
        <v>2956.7095638443998</v>
      </c>
      <c r="BK2966" s="61">
        <f t="shared" si="465"/>
        <v>2956.7095638443998</v>
      </c>
    </row>
    <row r="2967" spans="1:63" x14ac:dyDescent="0.35">
      <c r="A2967" t="str">
        <f t="shared" si="461"/>
        <v>8404_Agriculture, sylviculture et pêche_1+2</v>
      </c>
      <c r="B2967" t="str">
        <f>INDEX(PDC!$F$1:$G$40,MATCH('RP2016'!C2967,PDC!F:F,0),MATCH(PDC!$G$1,PDC!$F$1:$G$1,0))</f>
        <v>Agriculture, sylviculture et pêche</v>
      </c>
      <c r="C2967" t="s">
        <v>198</v>
      </c>
      <c r="D2967" t="s">
        <v>123</v>
      </c>
      <c r="E2967" t="s">
        <v>238</v>
      </c>
      <c r="F2967" s="58">
        <v>208.65905217097199</v>
      </c>
      <c r="G2967">
        <f t="shared" si="466"/>
        <v>208.65905217097199</v>
      </c>
      <c r="AC2967" t="str">
        <f t="shared" si="462"/>
        <v>8428_Toutes PCS_1</v>
      </c>
      <c r="AD2967" s="77" t="s">
        <v>294</v>
      </c>
      <c r="AE2967" t="s">
        <v>199</v>
      </c>
      <c r="AF2967" s="77" t="s">
        <v>294</v>
      </c>
      <c r="AG2967" t="s">
        <v>175</v>
      </c>
      <c r="AH2967" s="58">
        <v>76812.581156178596</v>
      </c>
      <c r="AI2967">
        <f t="shared" si="463"/>
        <v>76812.581156178596</v>
      </c>
      <c r="BE2967" t="str">
        <f t="shared" si="464"/>
        <v>8428_OQ_TP1_SEXE2</v>
      </c>
      <c r="BF2967">
        <v>2</v>
      </c>
      <c r="BG2967" t="s">
        <v>199</v>
      </c>
      <c r="BH2967" t="s">
        <v>321</v>
      </c>
      <c r="BI2967" t="s">
        <v>175</v>
      </c>
      <c r="BJ2967" s="61">
        <v>13754.3848519987</v>
      </c>
      <c r="BK2967" s="61">
        <f t="shared" si="465"/>
        <v>13754.3848519987</v>
      </c>
    </row>
    <row r="2968" spans="1:63" x14ac:dyDescent="0.35">
      <c r="A2968" t="str">
        <f t="shared" si="461"/>
        <v>8404_Industries extractives _1+2</v>
      </c>
      <c r="B2968" t="str">
        <f>INDEX(PDC!$F$1:$G$40,MATCH('RP2016'!C2968,PDC!F:F,0),MATCH(PDC!$G$1,PDC!$F$1:$G$1,0))</f>
        <v xml:space="preserve">Industries extractives </v>
      </c>
      <c r="C2968" t="s">
        <v>201</v>
      </c>
      <c r="D2968" t="s">
        <v>123</v>
      </c>
      <c r="E2968" t="s">
        <v>238</v>
      </c>
      <c r="F2968" s="58">
        <v>25.177348769413001</v>
      </c>
      <c r="G2968">
        <f t="shared" si="466"/>
        <v>25.177348769413001</v>
      </c>
      <c r="AC2968" t="str">
        <f t="shared" si="462"/>
        <v>8428_Toutes PCS_2</v>
      </c>
      <c r="AD2968" s="77" t="s">
        <v>294</v>
      </c>
      <c r="AE2968" t="s">
        <v>200</v>
      </c>
      <c r="AF2968" s="77" t="s">
        <v>294</v>
      </c>
      <c r="AG2968" t="s">
        <v>175</v>
      </c>
      <c r="AH2968" s="58">
        <v>68072.569056836699</v>
      </c>
      <c r="AI2968">
        <f t="shared" si="463"/>
        <v>68072.569056836699</v>
      </c>
      <c r="BE2968" t="str">
        <f t="shared" si="464"/>
        <v>8428_OQ_TP2_SEXE2</v>
      </c>
      <c r="BF2968">
        <v>2</v>
      </c>
      <c r="BG2968" t="s">
        <v>200</v>
      </c>
      <c r="BH2968" t="s">
        <v>321</v>
      </c>
      <c r="BI2968" t="s">
        <v>175</v>
      </c>
      <c r="BJ2968" s="61">
        <v>11717.901637408</v>
      </c>
      <c r="BK2968" s="61">
        <f t="shared" si="465"/>
        <v>11717.901637408</v>
      </c>
    </row>
    <row r="2969" spans="1:63" x14ac:dyDescent="0.35">
      <c r="A2969" t="str">
        <f t="shared" si="461"/>
        <v>8404_Fabrication de denrées alimentaires, de boissons et de produits à base de tabac_1+2</v>
      </c>
      <c r="B2969" t="str">
        <f>INDEX(PDC!$F$1:$G$40,MATCH('RP2016'!C2969,PDC!F:F,0),MATCH(PDC!$G$1,PDC!$F$1:$G$1,0))</f>
        <v>Fabrication de denrées alimentaires, de boissons et de produits à base de tabac</v>
      </c>
      <c r="C2969" t="s">
        <v>202</v>
      </c>
      <c r="D2969" t="s">
        <v>123</v>
      </c>
      <c r="E2969" t="s">
        <v>238</v>
      </c>
      <c r="F2969" s="58">
        <v>355.62773469543498</v>
      </c>
      <c r="G2969">
        <f t="shared" si="466"/>
        <v>355.62773469543498</v>
      </c>
      <c r="AC2969" t="str">
        <f t="shared" si="462"/>
        <v>8429_Toutes PCS_1</v>
      </c>
      <c r="AD2969" s="77" t="s">
        <v>294</v>
      </c>
      <c r="AE2969" t="s">
        <v>199</v>
      </c>
      <c r="AF2969" s="77" t="s">
        <v>294</v>
      </c>
      <c r="AG2969" t="s">
        <v>177</v>
      </c>
      <c r="AH2969" s="58">
        <v>4065.9926528401002</v>
      </c>
      <c r="AI2969">
        <f t="shared" si="463"/>
        <v>4065.9926528401002</v>
      </c>
      <c r="BE2969" t="str">
        <f t="shared" si="464"/>
        <v>8428_RU_TP1_SEXE2</v>
      </c>
      <c r="BF2969">
        <v>2</v>
      </c>
      <c r="BG2969" t="s">
        <v>199</v>
      </c>
      <c r="BH2969" t="s">
        <v>322</v>
      </c>
      <c r="BI2969" t="s">
        <v>175</v>
      </c>
      <c r="BJ2969" s="61">
        <v>2132.2713443826601</v>
      </c>
      <c r="BK2969" s="61">
        <f t="shared" si="465"/>
        <v>2132.2713443826601</v>
      </c>
    </row>
    <row r="2970" spans="1:63" x14ac:dyDescent="0.35">
      <c r="A2970" t="str">
        <f t="shared" si="461"/>
        <v>8404_Fabrication de textiles, industries de l'habillement, industrie du cuir et de la chaussure_1+2</v>
      </c>
      <c r="B2970" t="str">
        <f>INDEX(PDC!$F$1:$G$40,MATCH('RP2016'!C2970,PDC!F:F,0),MATCH(PDC!$G$1,PDC!$F$1:$G$1,0))</f>
        <v>Fabrication de textiles, industries de l'habillement, industrie du cuir et de la chaussure</v>
      </c>
      <c r="C2970" t="s">
        <v>203</v>
      </c>
      <c r="D2970" t="s">
        <v>123</v>
      </c>
      <c r="E2970" t="s">
        <v>238</v>
      </c>
      <c r="F2970" s="58">
        <v>257.97509209339199</v>
      </c>
      <c r="G2970">
        <f t="shared" si="466"/>
        <v>257.97509209339199</v>
      </c>
      <c r="AC2970" t="str">
        <f t="shared" si="462"/>
        <v>8429_Toutes PCS_2</v>
      </c>
      <c r="AD2970" s="77" t="s">
        <v>294</v>
      </c>
      <c r="AE2970" t="s">
        <v>200</v>
      </c>
      <c r="AF2970" s="77" t="s">
        <v>294</v>
      </c>
      <c r="AG2970" t="s">
        <v>177</v>
      </c>
      <c r="AH2970" s="58">
        <v>4009.26004581607</v>
      </c>
      <c r="AI2970">
        <f t="shared" si="463"/>
        <v>4009.26004581607</v>
      </c>
      <c r="BE2970" t="str">
        <f t="shared" si="464"/>
        <v>8428_RU_TP2_SEXE2</v>
      </c>
      <c r="BF2970">
        <v>2</v>
      </c>
      <c r="BG2970" t="s">
        <v>200</v>
      </c>
      <c r="BH2970" t="s">
        <v>322</v>
      </c>
      <c r="BI2970" t="s">
        <v>175</v>
      </c>
      <c r="BJ2970" s="61">
        <v>2222.88100508564</v>
      </c>
      <c r="BK2970" s="61">
        <f t="shared" si="465"/>
        <v>2222.88100508564</v>
      </c>
    </row>
    <row r="2971" spans="1:63" x14ac:dyDescent="0.35">
      <c r="A2971" t="str">
        <f t="shared" si="461"/>
        <v>8404_Travail du bois, industries du papier et imprimerie _1+2</v>
      </c>
      <c r="B2971" t="str">
        <f>INDEX(PDC!$F$1:$G$40,MATCH('RP2016'!C2971,PDC!F:F,0),MATCH(PDC!$G$1,PDC!$F$1:$G$1,0))</f>
        <v xml:space="preserve">Travail du bois, industries du papier et imprimerie </v>
      </c>
      <c r="C2971" t="s">
        <v>204</v>
      </c>
      <c r="D2971" t="s">
        <v>123</v>
      </c>
      <c r="E2971" t="s">
        <v>238</v>
      </c>
      <c r="F2971" s="58">
        <v>98.185117811341797</v>
      </c>
      <c r="G2971">
        <f t="shared" si="466"/>
        <v>98.185117811341797</v>
      </c>
      <c r="AC2971" t="str">
        <f t="shared" si="462"/>
        <v>8430_Toutes PCS_1</v>
      </c>
      <c r="AD2971" s="77" t="s">
        <v>294</v>
      </c>
      <c r="AE2971" t="s">
        <v>199</v>
      </c>
      <c r="AF2971" s="77" t="s">
        <v>294</v>
      </c>
      <c r="AG2971" t="s">
        <v>179</v>
      </c>
      <c r="AH2971" s="58">
        <v>8051.3373908912699</v>
      </c>
      <c r="AI2971">
        <f t="shared" si="463"/>
        <v>8051.3373908912699</v>
      </c>
      <c r="BE2971" t="str">
        <f t="shared" si="464"/>
        <v>8429_AZ_TP1_SEXE2</v>
      </c>
      <c r="BF2971">
        <v>2</v>
      </c>
      <c r="BG2971" t="s">
        <v>199</v>
      </c>
      <c r="BH2971" t="s">
        <v>198</v>
      </c>
      <c r="BI2971" t="s">
        <v>177</v>
      </c>
      <c r="BJ2971" s="61">
        <v>85.900854664810495</v>
      </c>
      <c r="BK2971" s="61">
        <f t="shared" si="465"/>
        <v>85.900854664810495</v>
      </c>
    </row>
    <row r="2972" spans="1:63" x14ac:dyDescent="0.35">
      <c r="A2972" t="str">
        <f t="shared" si="461"/>
        <v>8404_Industrie chimique_1+2</v>
      </c>
      <c r="B2972" t="str">
        <f>INDEX(PDC!$F$1:$G$40,MATCH('RP2016'!C2972,PDC!F:F,0),MATCH(PDC!$G$1,PDC!$F$1:$G$1,0))</f>
        <v>Industrie chimique</v>
      </c>
      <c r="C2972" t="s">
        <v>205</v>
      </c>
      <c r="D2972" t="s">
        <v>123</v>
      </c>
      <c r="E2972" t="s">
        <v>238</v>
      </c>
      <c r="F2972" s="58">
        <v>18.218636243624601</v>
      </c>
      <c r="G2972">
        <f t="shared" si="466"/>
        <v>18.218636243624601</v>
      </c>
      <c r="AC2972" t="str">
        <f t="shared" si="462"/>
        <v>8430_Toutes PCS_2</v>
      </c>
      <c r="AD2972" s="77" t="s">
        <v>294</v>
      </c>
      <c r="AE2972" t="s">
        <v>200</v>
      </c>
      <c r="AF2972" s="77" t="s">
        <v>294</v>
      </c>
      <c r="AG2972" t="s">
        <v>179</v>
      </c>
      <c r="AH2972" s="58">
        <v>6425.7519103264804</v>
      </c>
      <c r="AI2972">
        <f t="shared" si="463"/>
        <v>6425.7519103264804</v>
      </c>
      <c r="BE2972" t="str">
        <f t="shared" si="464"/>
        <v>8429_AZ_TP2_SEXE2</v>
      </c>
      <c r="BF2972">
        <v>2</v>
      </c>
      <c r="BG2972" t="s">
        <v>200</v>
      </c>
      <c r="BH2972" t="s">
        <v>198</v>
      </c>
      <c r="BI2972" t="s">
        <v>177</v>
      </c>
      <c r="BJ2972" s="61">
        <v>58.432289618440798</v>
      </c>
      <c r="BK2972" s="61">
        <f t="shared" si="465"/>
        <v>58.432289618440798</v>
      </c>
    </row>
    <row r="2973" spans="1:63" x14ac:dyDescent="0.35">
      <c r="A2973" t="str">
        <f t="shared" si="461"/>
        <v>8404_Fabrication de produits en caoutchouc et en plastique ainsi que d'autres produits minéraux non métalliques_1+2</v>
      </c>
      <c r="B2973" t="str">
        <f>INDEX(PDC!$F$1:$G$40,MATCH('RP2016'!C2973,PDC!F:F,0),MATCH(PDC!$G$1,PDC!$F$1:$G$1,0))</f>
        <v>Fabrication de produits en caoutchouc et en plastique ainsi que d'autres produits minéraux non métalliques</v>
      </c>
      <c r="C2973" t="s">
        <v>207</v>
      </c>
      <c r="D2973" t="s">
        <v>123</v>
      </c>
      <c r="E2973" t="s">
        <v>238</v>
      </c>
      <c r="F2973" s="58">
        <v>194.52071523328701</v>
      </c>
      <c r="G2973">
        <f t="shared" si="466"/>
        <v>194.52071523328701</v>
      </c>
      <c r="AC2973" t="str">
        <f t="shared" si="462"/>
        <v>8431_Toutes PCS_1</v>
      </c>
      <c r="AD2973" s="77" t="s">
        <v>294</v>
      </c>
      <c r="AE2973" t="s">
        <v>199</v>
      </c>
      <c r="AF2973" s="77" t="s">
        <v>294</v>
      </c>
      <c r="AG2973" t="s">
        <v>183</v>
      </c>
      <c r="AH2973" s="58">
        <v>45546.9852510407</v>
      </c>
      <c r="AI2973">
        <f t="shared" si="463"/>
        <v>45546.9852510407</v>
      </c>
      <c r="BE2973" t="str">
        <f t="shared" si="464"/>
        <v>8429_C1_TP1_SEXE2</v>
      </c>
      <c r="BF2973">
        <v>2</v>
      </c>
      <c r="BG2973" t="s">
        <v>199</v>
      </c>
      <c r="BH2973" t="s">
        <v>314</v>
      </c>
      <c r="BI2973" t="s">
        <v>177</v>
      </c>
      <c r="BJ2973" s="61">
        <v>151.58973676395499</v>
      </c>
      <c r="BK2973" s="61">
        <f t="shared" si="465"/>
        <v>151.58973676395499</v>
      </c>
    </row>
    <row r="2974" spans="1:63" x14ac:dyDescent="0.35">
      <c r="A2974" t="str">
        <f t="shared" si="461"/>
        <v>8404_Métallurgie et fabrication de produits métalliques à l'exception des machines et des équipements_1+2</v>
      </c>
      <c r="B2974" t="str">
        <f>INDEX(PDC!$F$1:$G$40,MATCH('RP2016'!C2974,PDC!F:F,0),MATCH(PDC!$G$1,PDC!$F$1:$G$1,0))</f>
        <v>Métallurgie et fabrication de produits métalliques à l'exception des machines et des équipements</v>
      </c>
      <c r="C2974" t="s">
        <v>208</v>
      </c>
      <c r="D2974" t="s">
        <v>123</v>
      </c>
      <c r="E2974" t="s">
        <v>238</v>
      </c>
      <c r="F2974" s="58">
        <v>225.14344903416799</v>
      </c>
      <c r="G2974">
        <f t="shared" si="466"/>
        <v>225.14344903416799</v>
      </c>
      <c r="AC2974" t="str">
        <f t="shared" si="462"/>
        <v>8431_Toutes PCS_2</v>
      </c>
      <c r="AD2974" s="77" t="s">
        <v>294</v>
      </c>
      <c r="AE2974" t="s">
        <v>200</v>
      </c>
      <c r="AF2974" s="77" t="s">
        <v>294</v>
      </c>
      <c r="AG2974" t="s">
        <v>183</v>
      </c>
      <c r="AH2974" s="58">
        <v>40552.376861288598</v>
      </c>
      <c r="AI2974">
        <f t="shared" si="463"/>
        <v>40552.376861288598</v>
      </c>
      <c r="BE2974" t="str">
        <f t="shared" si="464"/>
        <v>8429_C1_TP2_SEXE2</v>
      </c>
      <c r="BF2974">
        <v>2</v>
      </c>
      <c r="BG2974" t="s">
        <v>200</v>
      </c>
      <c r="BH2974" t="s">
        <v>314</v>
      </c>
      <c r="BI2974" t="s">
        <v>177</v>
      </c>
      <c r="BJ2974" s="61">
        <v>9.8399168399168495</v>
      </c>
      <c r="BK2974" s="61">
        <f t="shared" si="465"/>
        <v>9.8399168399168495</v>
      </c>
    </row>
    <row r="2975" spans="1:63" x14ac:dyDescent="0.35">
      <c r="A2975" t="str">
        <f t="shared" si="461"/>
        <v>8404_Fabrication de produits informatiques, électroniques et optiques_1+2</v>
      </c>
      <c r="B2975" t="str">
        <f>INDEX(PDC!$F$1:$G$40,MATCH('RP2016'!C2975,PDC!F:F,0),MATCH(PDC!$G$1,PDC!$F$1:$G$1,0))</f>
        <v>Fabrication de produits informatiques, électroniques et optiques</v>
      </c>
      <c r="C2975" t="s">
        <v>209</v>
      </c>
      <c r="D2975" t="s">
        <v>123</v>
      </c>
      <c r="E2975" t="s">
        <v>238</v>
      </c>
      <c r="F2975" s="58">
        <v>187.310066527076</v>
      </c>
      <c r="G2975">
        <f t="shared" si="466"/>
        <v>187.310066527076</v>
      </c>
      <c r="AC2975" t="str">
        <f t="shared" si="462"/>
        <v>8432_Toutes PCS_1</v>
      </c>
      <c r="AD2975" s="77" t="s">
        <v>294</v>
      </c>
      <c r="AE2975" t="s">
        <v>199</v>
      </c>
      <c r="AF2975" s="77" t="s">
        <v>294</v>
      </c>
      <c r="AG2975" t="s">
        <v>187</v>
      </c>
      <c r="AH2975" s="58">
        <v>15816.235062607801</v>
      </c>
      <c r="AI2975">
        <f t="shared" si="463"/>
        <v>15816.235062607801</v>
      </c>
      <c r="BE2975" t="str">
        <f t="shared" si="464"/>
        <v>8429_C5_TP1_SEXE2</v>
      </c>
      <c r="BF2975">
        <v>2</v>
      </c>
      <c r="BG2975" t="s">
        <v>199</v>
      </c>
      <c r="BH2975" t="s">
        <v>317</v>
      </c>
      <c r="BI2975" t="s">
        <v>177</v>
      </c>
      <c r="BJ2975" s="61">
        <v>232.029345837741</v>
      </c>
      <c r="BK2975" s="61">
        <f t="shared" si="465"/>
        <v>232.029345837741</v>
      </c>
    </row>
    <row r="2976" spans="1:63" x14ac:dyDescent="0.35">
      <c r="A2976" t="str">
        <f t="shared" si="461"/>
        <v>8404_Fabrication d'équipements électriques_1+2</v>
      </c>
      <c r="B2976" t="str">
        <f>INDEX(PDC!$F$1:$G$40,MATCH('RP2016'!C2976,PDC!F:F,0),MATCH(PDC!$G$1,PDC!$F$1:$G$1,0))</f>
        <v>Fabrication d'équipements électriques</v>
      </c>
      <c r="C2976" t="s">
        <v>210</v>
      </c>
      <c r="D2976" t="s">
        <v>123</v>
      </c>
      <c r="E2976" t="s">
        <v>238</v>
      </c>
      <c r="F2976" s="58">
        <v>261.081650382178</v>
      </c>
      <c r="G2976">
        <f t="shared" si="466"/>
        <v>261.081650382178</v>
      </c>
      <c r="AC2976" t="str">
        <f t="shared" si="462"/>
        <v>8432_Toutes PCS_2</v>
      </c>
      <c r="AD2976" s="77" t="s">
        <v>294</v>
      </c>
      <c r="AE2976" t="s">
        <v>200</v>
      </c>
      <c r="AF2976" s="77" t="s">
        <v>294</v>
      </c>
      <c r="AG2976" t="s">
        <v>187</v>
      </c>
      <c r="AH2976" s="58">
        <v>16672.742217887801</v>
      </c>
      <c r="AI2976">
        <f t="shared" si="463"/>
        <v>16672.742217887801</v>
      </c>
      <c r="BE2976" t="str">
        <f t="shared" si="464"/>
        <v>8429_C5_TP2_SEXE2</v>
      </c>
      <c r="BF2976">
        <v>2</v>
      </c>
      <c r="BG2976" t="s">
        <v>200</v>
      </c>
      <c r="BH2976" t="s">
        <v>317</v>
      </c>
      <c r="BI2976" t="s">
        <v>177</v>
      </c>
      <c r="BJ2976" s="61">
        <v>25.245086628610501</v>
      </c>
      <c r="BK2976" s="61">
        <f t="shared" si="465"/>
        <v>25.245086628610501</v>
      </c>
    </row>
    <row r="2977" spans="1:63" x14ac:dyDescent="0.35">
      <c r="A2977" t="str">
        <f t="shared" si="461"/>
        <v>8404_Fabrication de machines et équipements n.c.a._1+2</v>
      </c>
      <c r="B2977" t="str">
        <f>INDEX(PDC!$F$1:$G$40,MATCH('RP2016'!C2977,PDC!F:F,0),MATCH(PDC!$G$1,PDC!$F$1:$G$1,0))</f>
        <v>Fabrication de machines et équipements n.c.a.</v>
      </c>
      <c r="C2977" t="s">
        <v>211</v>
      </c>
      <c r="D2977" t="s">
        <v>123</v>
      </c>
      <c r="E2977" t="s">
        <v>238</v>
      </c>
      <c r="F2977" s="58">
        <v>1208.15119958018</v>
      </c>
      <c r="G2977">
        <f t="shared" si="466"/>
        <v>1208.15119958018</v>
      </c>
      <c r="AC2977" t="str">
        <f t="shared" si="462"/>
        <v>8433_Toutes PCS_1</v>
      </c>
      <c r="AD2977" s="77" t="s">
        <v>294</v>
      </c>
      <c r="AE2977" t="s">
        <v>199</v>
      </c>
      <c r="AF2977" s="77" t="s">
        <v>294</v>
      </c>
      <c r="AG2977" t="s">
        <v>189</v>
      </c>
      <c r="AH2977" s="58">
        <v>33312.011515227699</v>
      </c>
      <c r="AI2977">
        <f t="shared" si="463"/>
        <v>33312.011515227699</v>
      </c>
      <c r="BE2977" t="str">
        <f t="shared" si="464"/>
        <v>8429_DE_TP1_SEXE2</v>
      </c>
      <c r="BF2977">
        <v>2</v>
      </c>
      <c r="BG2977" t="s">
        <v>199</v>
      </c>
      <c r="BH2977" t="s">
        <v>318</v>
      </c>
      <c r="BI2977" t="s">
        <v>177</v>
      </c>
      <c r="BJ2977" s="61">
        <v>9.9453045237540607</v>
      </c>
      <c r="BK2977" s="61">
        <f t="shared" si="465"/>
        <v>9.9453045237540607</v>
      </c>
    </row>
    <row r="2978" spans="1:63" x14ac:dyDescent="0.35">
      <c r="A2978" t="str">
        <f t="shared" si="461"/>
        <v>8404_Fabrication de matériels de transport_1+2</v>
      </c>
      <c r="B2978" t="str">
        <f>INDEX(PDC!$F$1:$G$40,MATCH('RP2016'!C2978,PDC!F:F,0),MATCH(PDC!$G$1,PDC!$F$1:$G$1,0))</f>
        <v>Fabrication de matériels de transport</v>
      </c>
      <c r="C2978" t="s">
        <v>212</v>
      </c>
      <c r="D2978" t="s">
        <v>123</v>
      </c>
      <c r="E2978" t="s">
        <v>238</v>
      </c>
      <c r="F2978" s="58">
        <v>79.924928742471394</v>
      </c>
      <c r="G2978">
        <f t="shared" si="466"/>
        <v>79.924928742471394</v>
      </c>
      <c r="AC2978" t="str">
        <f t="shared" si="462"/>
        <v>8433_Toutes PCS_2</v>
      </c>
      <c r="AD2978" s="77" t="s">
        <v>294</v>
      </c>
      <c r="AE2978" t="s">
        <v>200</v>
      </c>
      <c r="AF2978" s="77" t="s">
        <v>294</v>
      </c>
      <c r="AG2978" t="s">
        <v>189</v>
      </c>
      <c r="AH2978" s="58">
        <v>29970.264203709601</v>
      </c>
      <c r="AI2978">
        <f t="shared" si="463"/>
        <v>29970.264203709601</v>
      </c>
      <c r="BE2978" t="str">
        <f t="shared" si="464"/>
        <v>8429_DE_TP2_SEXE2</v>
      </c>
      <c r="BF2978">
        <v>2</v>
      </c>
      <c r="BG2978" t="s">
        <v>200</v>
      </c>
      <c r="BH2978" t="s">
        <v>318</v>
      </c>
      <c r="BI2978" t="s">
        <v>177</v>
      </c>
      <c r="BJ2978" s="61">
        <v>5.1026787562994302</v>
      </c>
      <c r="BK2978" s="61">
        <f t="shared" si="465"/>
        <v>5.1026787562994302</v>
      </c>
    </row>
    <row r="2979" spans="1:63" x14ac:dyDescent="0.35">
      <c r="A2979" t="str">
        <f t="shared" si="461"/>
        <v>8404_Autres industries manufacturières ; réparation et installation de machines et d'équipements_1+2</v>
      </c>
      <c r="B2979" t="str">
        <f>INDEX(PDC!$F$1:$G$40,MATCH('RP2016'!C2979,PDC!F:F,0),MATCH(PDC!$G$1,PDC!$F$1:$G$1,0))</f>
        <v>Autres industries manufacturières ; réparation et installation de machines et d'équipements</v>
      </c>
      <c r="C2979" t="s">
        <v>213</v>
      </c>
      <c r="D2979" t="s">
        <v>123</v>
      </c>
      <c r="E2979" t="s">
        <v>238</v>
      </c>
      <c r="F2979" s="58">
        <v>124.212069338332</v>
      </c>
      <c r="G2979">
        <f t="shared" si="466"/>
        <v>124.212069338332</v>
      </c>
      <c r="AC2979" t="str">
        <f t="shared" si="462"/>
        <v>8434_Toutes PCS_1</v>
      </c>
      <c r="AD2979" s="77" t="s">
        <v>294</v>
      </c>
      <c r="AE2979" t="s">
        <v>199</v>
      </c>
      <c r="AF2979" s="77" t="s">
        <v>294</v>
      </c>
      <c r="AG2979" t="s">
        <v>191</v>
      </c>
      <c r="AH2979" s="58">
        <v>22449.458872976698</v>
      </c>
      <c r="AI2979">
        <f t="shared" si="463"/>
        <v>22449.458872976698</v>
      </c>
      <c r="BE2979" t="str">
        <f t="shared" si="464"/>
        <v>8429_FZ_TP1_SEXE2</v>
      </c>
      <c r="BF2979">
        <v>2</v>
      </c>
      <c r="BG2979" t="s">
        <v>199</v>
      </c>
      <c r="BH2979" t="s">
        <v>216</v>
      </c>
      <c r="BI2979" t="s">
        <v>177</v>
      </c>
      <c r="BJ2979" s="61">
        <v>29.979376716652499</v>
      </c>
      <c r="BK2979" s="61">
        <f t="shared" si="465"/>
        <v>29.979376716652499</v>
      </c>
    </row>
    <row r="2980" spans="1:63" x14ac:dyDescent="0.35">
      <c r="A2980" t="str">
        <f t="shared" si="461"/>
        <v>8404_Production et distribution d'électricité, de gaz, de vapeur et d'air conditionné_1+2</v>
      </c>
      <c r="B2980" t="str">
        <f>INDEX(PDC!$F$1:$G$40,MATCH('RP2016'!C2980,PDC!F:F,0),MATCH(PDC!$G$1,PDC!$F$1:$G$1,0))</f>
        <v>Production et distribution d'électricité, de gaz, de vapeur et d'air conditionné</v>
      </c>
      <c r="C2980" t="s">
        <v>214</v>
      </c>
      <c r="D2980" t="s">
        <v>123</v>
      </c>
      <c r="E2980" t="s">
        <v>238</v>
      </c>
      <c r="F2980" s="58">
        <v>112.261584397189</v>
      </c>
      <c r="G2980">
        <f t="shared" si="466"/>
        <v>112.261584397189</v>
      </c>
      <c r="AC2980" t="str">
        <f t="shared" si="462"/>
        <v>8434_Toutes PCS_2</v>
      </c>
      <c r="AD2980" s="77" t="s">
        <v>294</v>
      </c>
      <c r="AE2980" t="s">
        <v>200</v>
      </c>
      <c r="AF2980" s="77" t="s">
        <v>294</v>
      </c>
      <c r="AG2980" t="s">
        <v>191</v>
      </c>
      <c r="AH2980" s="58">
        <v>21466.2076253915</v>
      </c>
      <c r="AI2980">
        <f t="shared" si="463"/>
        <v>21466.2076253915</v>
      </c>
      <c r="BE2980" t="str">
        <f t="shared" si="464"/>
        <v>8429_FZ_TP2_SEXE2</v>
      </c>
      <c r="BF2980">
        <v>2</v>
      </c>
      <c r="BG2980" t="s">
        <v>200</v>
      </c>
      <c r="BH2980" t="s">
        <v>216</v>
      </c>
      <c r="BI2980" t="s">
        <v>177</v>
      </c>
      <c r="BJ2980" s="61">
        <v>25.414507826259101</v>
      </c>
      <c r="BK2980" s="61">
        <f t="shared" si="465"/>
        <v>25.414507826259101</v>
      </c>
    </row>
    <row r="2981" spans="1:63" x14ac:dyDescent="0.35">
      <c r="A2981" t="str">
        <f t="shared" si="461"/>
        <v>8404_Production et distribution d'eau ; assainissement, gestion des déchets et dépollution_1+2</v>
      </c>
      <c r="B2981" t="str">
        <f>INDEX(PDC!$F$1:$G$40,MATCH('RP2016'!C2981,PDC!F:F,0),MATCH(PDC!$G$1,PDC!$F$1:$G$1,0))</f>
        <v>Production et distribution d'eau ; assainissement, gestion des déchets et dépollution</v>
      </c>
      <c r="C2981" t="s">
        <v>215</v>
      </c>
      <c r="D2981" t="s">
        <v>123</v>
      </c>
      <c r="E2981" t="s">
        <v>238</v>
      </c>
      <c r="F2981" s="58">
        <v>112.43842051881801</v>
      </c>
      <c r="G2981">
        <f t="shared" si="466"/>
        <v>112.43842051881801</v>
      </c>
      <c r="AC2981" t="str">
        <f t="shared" si="462"/>
        <v>8435_Toutes PCS_1</v>
      </c>
      <c r="AD2981" s="77" t="s">
        <v>294</v>
      </c>
      <c r="AE2981" t="s">
        <v>199</v>
      </c>
      <c r="AF2981" s="77" t="s">
        <v>294</v>
      </c>
      <c r="AG2981" t="s">
        <v>193</v>
      </c>
      <c r="AH2981" s="58">
        <v>22511.703696728899</v>
      </c>
      <c r="AI2981">
        <f t="shared" si="463"/>
        <v>22511.703696728899</v>
      </c>
      <c r="BE2981" t="str">
        <f t="shared" si="464"/>
        <v>8429_GZ_TP1_SEXE2</v>
      </c>
      <c r="BF2981">
        <v>2</v>
      </c>
      <c r="BG2981" t="s">
        <v>199</v>
      </c>
      <c r="BH2981" t="s">
        <v>217</v>
      </c>
      <c r="BI2981" t="s">
        <v>177</v>
      </c>
      <c r="BJ2981" s="61">
        <v>492.637113686254</v>
      </c>
      <c r="BK2981" s="61">
        <f t="shared" si="465"/>
        <v>492.637113686254</v>
      </c>
    </row>
    <row r="2982" spans="1:63" x14ac:dyDescent="0.35">
      <c r="A2982" t="str">
        <f t="shared" si="461"/>
        <v>8404_Construction _1+2</v>
      </c>
      <c r="B2982" t="str">
        <f>INDEX(PDC!$F$1:$G$40,MATCH('RP2016'!C2982,PDC!F:F,0),MATCH(PDC!$G$1,PDC!$F$1:$G$1,0))</f>
        <v xml:space="preserve">Construction </v>
      </c>
      <c r="C2982" t="s">
        <v>216</v>
      </c>
      <c r="D2982" t="s">
        <v>123</v>
      </c>
      <c r="E2982" t="s">
        <v>238</v>
      </c>
      <c r="F2982" s="58">
        <v>829.33315483566003</v>
      </c>
      <c r="G2982">
        <f t="shared" si="466"/>
        <v>829.33315483566003</v>
      </c>
      <c r="AC2982" t="str">
        <f t="shared" si="462"/>
        <v>8435_Toutes PCS_2</v>
      </c>
      <c r="AD2982" s="77" t="s">
        <v>294</v>
      </c>
      <c r="AE2982" t="s">
        <v>200</v>
      </c>
      <c r="AF2982" s="77" t="s">
        <v>294</v>
      </c>
      <c r="AG2982" t="s">
        <v>193</v>
      </c>
      <c r="AH2982" s="58">
        <v>20026.738315481802</v>
      </c>
      <c r="AI2982">
        <f t="shared" si="463"/>
        <v>20026.738315481802</v>
      </c>
      <c r="BE2982" t="str">
        <f t="shared" si="464"/>
        <v>8429_GZ_TP2_SEXE2</v>
      </c>
      <c r="BF2982">
        <v>2</v>
      </c>
      <c r="BG2982" t="s">
        <v>200</v>
      </c>
      <c r="BH2982" t="s">
        <v>217</v>
      </c>
      <c r="BI2982" t="s">
        <v>177</v>
      </c>
      <c r="BJ2982" s="61">
        <v>156.98765530402201</v>
      </c>
      <c r="BK2982" s="61">
        <f t="shared" si="465"/>
        <v>156.98765530402201</v>
      </c>
    </row>
    <row r="2983" spans="1:63" x14ac:dyDescent="0.35">
      <c r="A2983" t="str">
        <f t="shared" si="461"/>
        <v>8404_Commerce ; réparation d'automobiles et de motocycles_1+2</v>
      </c>
      <c r="B2983" t="str">
        <f>INDEX(PDC!$F$1:$G$40,MATCH('RP2016'!C2983,PDC!F:F,0),MATCH(PDC!$G$1,PDC!$F$1:$G$1,0))</f>
        <v>Commerce ; réparation d'automobiles et de motocycles</v>
      </c>
      <c r="C2983" t="s">
        <v>217</v>
      </c>
      <c r="D2983" t="s">
        <v>123</v>
      </c>
      <c r="E2983" t="s">
        <v>238</v>
      </c>
      <c r="F2983" s="58">
        <v>1331.0744269765701</v>
      </c>
      <c r="G2983">
        <f t="shared" si="466"/>
        <v>1331.0744269765701</v>
      </c>
      <c r="AC2983" t="str">
        <f t="shared" si="462"/>
        <v>0055_Toutes PCS_1+2</v>
      </c>
      <c r="AD2983" s="77" t="s">
        <v>294</v>
      </c>
      <c r="AE2983" s="77" t="s">
        <v>238</v>
      </c>
      <c r="AF2983" s="77" t="s">
        <v>294</v>
      </c>
      <c r="AG2983" t="s">
        <v>125</v>
      </c>
      <c r="AH2983" s="58">
        <v>18410.264191744998</v>
      </c>
      <c r="AI2983">
        <f t="shared" si="463"/>
        <v>18410.264191744998</v>
      </c>
      <c r="BE2983" t="str">
        <f t="shared" si="464"/>
        <v>8429_HZ_TP1_SEXE2</v>
      </c>
      <c r="BF2983">
        <v>2</v>
      </c>
      <c r="BG2983" t="s">
        <v>199</v>
      </c>
      <c r="BH2983" t="s">
        <v>218</v>
      </c>
      <c r="BI2983" t="s">
        <v>177</v>
      </c>
      <c r="BJ2983" s="61">
        <v>87.305129906747595</v>
      </c>
      <c r="BK2983" s="61">
        <f t="shared" si="465"/>
        <v>87.305129906747595</v>
      </c>
    </row>
    <row r="2984" spans="1:63" x14ac:dyDescent="0.35">
      <c r="A2984" t="str">
        <f t="shared" si="461"/>
        <v>8404_Transports et entreposage _1+2</v>
      </c>
      <c r="B2984" t="str">
        <f>INDEX(PDC!$F$1:$G$40,MATCH('RP2016'!C2984,PDC!F:F,0),MATCH(PDC!$G$1,PDC!$F$1:$G$1,0))</f>
        <v xml:space="preserve">Transports et entreposage </v>
      </c>
      <c r="C2984" t="s">
        <v>218</v>
      </c>
      <c r="D2984" t="s">
        <v>123</v>
      </c>
      <c r="E2984" t="s">
        <v>238</v>
      </c>
      <c r="F2984" s="58">
        <v>473.08761209843101</v>
      </c>
      <c r="G2984">
        <f t="shared" si="466"/>
        <v>473.08761209843101</v>
      </c>
      <c r="AC2984" t="str">
        <f t="shared" si="462"/>
        <v>0059_Toutes PCS_1+2</v>
      </c>
      <c r="AD2984" s="77" t="s">
        <v>294</v>
      </c>
      <c r="AE2984" s="77" t="s">
        <v>238</v>
      </c>
      <c r="AF2984" s="77" t="s">
        <v>294</v>
      </c>
      <c r="AG2984" t="s">
        <v>161</v>
      </c>
      <c r="AH2984" s="58">
        <v>9407.4443901773193</v>
      </c>
      <c r="AI2984">
        <f t="shared" si="463"/>
        <v>9407.4443901773193</v>
      </c>
      <c r="BE2984" t="str">
        <f t="shared" si="464"/>
        <v>8429_HZ_TP2_SEXE2</v>
      </c>
      <c r="BF2984">
        <v>2</v>
      </c>
      <c r="BG2984" t="s">
        <v>200</v>
      </c>
      <c r="BH2984" t="s">
        <v>218</v>
      </c>
      <c r="BI2984" t="s">
        <v>177</v>
      </c>
      <c r="BJ2984" s="61">
        <v>38.390914443440302</v>
      </c>
      <c r="BK2984" s="61">
        <f t="shared" si="465"/>
        <v>38.390914443440302</v>
      </c>
    </row>
    <row r="2985" spans="1:63" x14ac:dyDescent="0.35">
      <c r="A2985" t="str">
        <f t="shared" si="461"/>
        <v>8404_Hébergement et restauration_1+2</v>
      </c>
      <c r="B2985" t="str">
        <f>INDEX(PDC!$F$1:$G$40,MATCH('RP2016'!C2985,PDC!F:F,0),MATCH(PDC!$G$1,PDC!$F$1:$G$1,0))</f>
        <v>Hébergement et restauration</v>
      </c>
      <c r="C2985" t="s">
        <v>219</v>
      </c>
      <c r="D2985" t="s">
        <v>123</v>
      </c>
      <c r="E2985" t="s">
        <v>238</v>
      </c>
      <c r="F2985" s="58">
        <v>343.80937500353599</v>
      </c>
      <c r="G2985">
        <f t="shared" si="466"/>
        <v>343.80937500353599</v>
      </c>
      <c r="AC2985" t="str">
        <f t="shared" si="462"/>
        <v>0063_Toutes PCS_1+2</v>
      </c>
      <c r="AD2985" s="77" t="s">
        <v>294</v>
      </c>
      <c r="AE2985" s="77" t="s">
        <v>238</v>
      </c>
      <c r="AF2985" s="77" t="s">
        <v>294</v>
      </c>
      <c r="AG2985" t="s">
        <v>181</v>
      </c>
      <c r="AH2985" s="58">
        <v>6957.3597085689598</v>
      </c>
      <c r="AI2985">
        <f t="shared" si="463"/>
        <v>6957.3597085689598</v>
      </c>
      <c r="BE2985" t="str">
        <f t="shared" si="464"/>
        <v>8429_IZ_TP1_SEXE2</v>
      </c>
      <c r="BF2985">
        <v>2</v>
      </c>
      <c r="BG2985" t="s">
        <v>199</v>
      </c>
      <c r="BH2985" t="s">
        <v>219</v>
      </c>
      <c r="BI2985" t="s">
        <v>177</v>
      </c>
      <c r="BJ2985" s="61">
        <v>112.55708978310599</v>
      </c>
      <c r="BK2985" s="61">
        <f t="shared" si="465"/>
        <v>112.55708978310599</v>
      </c>
    </row>
    <row r="2986" spans="1:63" x14ac:dyDescent="0.35">
      <c r="A2986" t="str">
        <f t="shared" si="461"/>
        <v>8404_Edition, audiovisuel et diffusion_1+2</v>
      </c>
      <c r="B2986" t="str">
        <f>INDEX(PDC!$F$1:$G$40,MATCH('RP2016'!C2986,PDC!F:F,0),MATCH(PDC!$G$1,PDC!$F$1:$G$1,0))</f>
        <v>Edition, audiovisuel et diffusion</v>
      </c>
      <c r="C2986" t="s">
        <v>220</v>
      </c>
      <c r="D2986" t="s">
        <v>123</v>
      </c>
      <c r="E2986" t="s">
        <v>238</v>
      </c>
      <c r="F2986" s="58">
        <v>5.0392851717288796</v>
      </c>
      <c r="G2986">
        <f t="shared" si="466"/>
        <v>5.0392851717288796</v>
      </c>
      <c r="AC2986" t="str">
        <f t="shared" si="462"/>
        <v>0064_Toutes PCS_1+2</v>
      </c>
      <c r="AD2986" s="77" t="s">
        <v>294</v>
      </c>
      <c r="AE2986" s="77" t="s">
        <v>238</v>
      </c>
      <c r="AF2986" s="77" t="s">
        <v>294</v>
      </c>
      <c r="AG2986" t="s">
        <v>185</v>
      </c>
      <c r="AH2986" s="58">
        <v>5544.0853961123403</v>
      </c>
      <c r="AI2986">
        <f t="shared" si="463"/>
        <v>5544.0853961123403</v>
      </c>
      <c r="BE2986" t="str">
        <f t="shared" si="464"/>
        <v>8429_IZ_TP2_SEXE2</v>
      </c>
      <c r="BF2986">
        <v>2</v>
      </c>
      <c r="BG2986" t="s">
        <v>200</v>
      </c>
      <c r="BH2986" t="s">
        <v>219</v>
      </c>
      <c r="BI2986" t="s">
        <v>177</v>
      </c>
      <c r="BJ2986" s="61">
        <v>100.700334924305</v>
      </c>
      <c r="BK2986" s="61">
        <f t="shared" si="465"/>
        <v>100.700334924305</v>
      </c>
    </row>
    <row r="2987" spans="1:63" x14ac:dyDescent="0.35">
      <c r="A2987" t="str">
        <f t="shared" si="461"/>
        <v>8404_Télécommunications_1+2</v>
      </c>
      <c r="B2987" t="str">
        <f>INDEX(PDC!$F$1:$G$40,MATCH('RP2016'!C2987,PDC!F:F,0),MATCH(PDC!$G$1,PDC!$F$1:$G$1,0))</f>
        <v>Télécommunications</v>
      </c>
      <c r="C2987" t="s">
        <v>221</v>
      </c>
      <c r="D2987" t="s">
        <v>123</v>
      </c>
      <c r="E2987" t="s">
        <v>238</v>
      </c>
      <c r="F2987" s="58">
        <v>9.7159090909090899</v>
      </c>
      <c r="G2987">
        <f t="shared" si="466"/>
        <v>9.7159090909090899</v>
      </c>
      <c r="AC2987" t="str">
        <f t="shared" si="462"/>
        <v>8401_Toutes PCS_1+2</v>
      </c>
      <c r="AD2987" s="77" t="s">
        <v>294</v>
      </c>
      <c r="AE2987" s="77" t="s">
        <v>238</v>
      </c>
      <c r="AF2987" s="77" t="s">
        <v>294</v>
      </c>
      <c r="AG2987" t="s">
        <v>117</v>
      </c>
      <c r="AH2987" s="58">
        <v>92783.815830557607</v>
      </c>
      <c r="AI2987">
        <f t="shared" si="463"/>
        <v>92783.815830557607</v>
      </c>
      <c r="BE2987" t="str">
        <f t="shared" si="464"/>
        <v>8429_JZ_TP1_SEXE2</v>
      </c>
      <c r="BF2987">
        <v>2</v>
      </c>
      <c r="BG2987" t="s">
        <v>199</v>
      </c>
      <c r="BH2987" t="s">
        <v>319</v>
      </c>
      <c r="BI2987" t="s">
        <v>177</v>
      </c>
      <c r="BJ2987" s="61">
        <v>10.1913510911813</v>
      </c>
      <c r="BK2987" s="61">
        <f t="shared" si="465"/>
        <v>10.1913510911813</v>
      </c>
    </row>
    <row r="2988" spans="1:63" x14ac:dyDescent="0.35">
      <c r="A2988" t="str">
        <f t="shared" si="461"/>
        <v>8404_Activités informatiques et services d'information_1+2</v>
      </c>
      <c r="B2988" t="str">
        <f>INDEX(PDC!$F$1:$G$40,MATCH('RP2016'!C2988,PDC!F:F,0),MATCH(PDC!$G$1,PDC!$F$1:$G$1,0))</f>
        <v>Activités informatiques et services d'information</v>
      </c>
      <c r="C2988" t="s">
        <v>222</v>
      </c>
      <c r="D2988" t="s">
        <v>123</v>
      </c>
      <c r="E2988" t="s">
        <v>238</v>
      </c>
      <c r="F2988" s="58">
        <v>36.265240317881798</v>
      </c>
      <c r="G2988">
        <f t="shared" si="466"/>
        <v>36.265240317881798</v>
      </c>
      <c r="AC2988" t="str">
        <f t="shared" si="462"/>
        <v>8402_Toutes PCS_1+2</v>
      </c>
      <c r="AD2988" s="77" t="s">
        <v>294</v>
      </c>
      <c r="AE2988" s="77" t="s">
        <v>238</v>
      </c>
      <c r="AF2988" s="77" t="s">
        <v>294</v>
      </c>
      <c r="AG2988" t="s">
        <v>119</v>
      </c>
      <c r="AH2988" s="58">
        <v>28247.538456078899</v>
      </c>
      <c r="AI2988">
        <f t="shared" si="463"/>
        <v>28247.538456078899</v>
      </c>
      <c r="BE2988" t="str">
        <f t="shared" si="464"/>
        <v>8429_KZ_TP1_SEXE2</v>
      </c>
      <c r="BF2988">
        <v>2</v>
      </c>
      <c r="BG2988" t="s">
        <v>199</v>
      </c>
      <c r="BH2988" t="s">
        <v>223</v>
      </c>
      <c r="BI2988" t="s">
        <v>177</v>
      </c>
      <c r="BJ2988" s="61">
        <v>87.329867203284394</v>
      </c>
      <c r="BK2988" s="61">
        <f t="shared" si="465"/>
        <v>87.329867203284394</v>
      </c>
    </row>
    <row r="2989" spans="1:63" x14ac:dyDescent="0.35">
      <c r="A2989" t="str">
        <f t="shared" si="461"/>
        <v>8404_Activités financières et d'assurance_1+2</v>
      </c>
      <c r="B2989" t="str">
        <f>INDEX(PDC!$F$1:$G$40,MATCH('RP2016'!C2989,PDC!F:F,0),MATCH(PDC!$G$1,PDC!$F$1:$G$1,0))</f>
        <v>Activités financières et d'assurance</v>
      </c>
      <c r="C2989" t="s">
        <v>223</v>
      </c>
      <c r="D2989" t="s">
        <v>123</v>
      </c>
      <c r="E2989" t="s">
        <v>238</v>
      </c>
      <c r="F2989" s="58">
        <v>178.481906699793</v>
      </c>
      <c r="G2989">
        <f t="shared" si="466"/>
        <v>178.481906699793</v>
      </c>
      <c r="AC2989" t="str">
        <f t="shared" si="462"/>
        <v>8403_Toutes PCS_1+2</v>
      </c>
      <c r="AD2989" s="77" t="s">
        <v>294</v>
      </c>
      <c r="AE2989" s="77" t="s">
        <v>238</v>
      </c>
      <c r="AF2989" s="77" t="s">
        <v>294</v>
      </c>
      <c r="AG2989" t="s">
        <v>121</v>
      </c>
      <c r="AH2989" s="58">
        <v>21619.846807888502</v>
      </c>
      <c r="AI2989">
        <f t="shared" si="463"/>
        <v>21619.846807888502</v>
      </c>
      <c r="BE2989" t="str">
        <f t="shared" si="464"/>
        <v>8429_KZ_TP2_SEXE2</v>
      </c>
      <c r="BF2989">
        <v>2</v>
      </c>
      <c r="BG2989" t="s">
        <v>200</v>
      </c>
      <c r="BH2989" t="s">
        <v>223</v>
      </c>
      <c r="BI2989" t="s">
        <v>177</v>
      </c>
      <c r="BJ2989" s="61">
        <v>45.827756832706598</v>
      </c>
      <c r="BK2989" s="61">
        <f t="shared" si="465"/>
        <v>45.827756832706598</v>
      </c>
    </row>
    <row r="2990" spans="1:63" x14ac:dyDescent="0.35">
      <c r="A2990" t="str">
        <f t="shared" si="461"/>
        <v>8404_Activités immobilières_1+2</v>
      </c>
      <c r="B2990" t="str">
        <f>INDEX(PDC!$F$1:$G$40,MATCH('RP2016'!C2990,PDC!F:F,0),MATCH(PDC!$G$1,PDC!$F$1:$G$1,0))</f>
        <v>Activités immobilières</v>
      </c>
      <c r="C2990" t="s">
        <v>224</v>
      </c>
      <c r="D2990" t="s">
        <v>123</v>
      </c>
      <c r="E2990" t="s">
        <v>238</v>
      </c>
      <c r="F2990" s="58">
        <v>66.669212054060196</v>
      </c>
      <c r="G2990">
        <f t="shared" si="466"/>
        <v>66.669212054060196</v>
      </c>
      <c r="AC2990" t="str">
        <f t="shared" si="462"/>
        <v>8404_Toutes PCS_1+2</v>
      </c>
      <c r="AD2990" s="77" t="s">
        <v>294</v>
      </c>
      <c r="AE2990" s="77" t="s">
        <v>238</v>
      </c>
      <c r="AF2990" s="77" t="s">
        <v>294</v>
      </c>
      <c r="AG2990" t="s">
        <v>123</v>
      </c>
      <c r="AH2990" s="58">
        <v>11834.1797235388</v>
      </c>
      <c r="AI2990">
        <f t="shared" si="463"/>
        <v>11834.1797235388</v>
      </c>
      <c r="BE2990" t="str">
        <f t="shared" si="464"/>
        <v>8429_LZ_TP1_SEXE2</v>
      </c>
      <c r="BF2990">
        <v>2</v>
      </c>
      <c r="BG2990" t="s">
        <v>199</v>
      </c>
      <c r="BH2990" t="s">
        <v>224</v>
      </c>
      <c r="BI2990" t="s">
        <v>177</v>
      </c>
      <c r="BJ2990" s="61">
        <v>14.7382792624303</v>
      </c>
      <c r="BK2990" s="61">
        <f t="shared" si="465"/>
        <v>14.7382792624303</v>
      </c>
    </row>
    <row r="2991" spans="1:63" x14ac:dyDescent="0.35">
      <c r="A2991" t="str">
        <f t="shared" si="461"/>
        <v>8404_Activités juridiques, comptables, de gestion, d'architecture, d'ingénierie, de contrôle et d'analyses techniques_1+2</v>
      </c>
      <c r="B2991" t="str">
        <f>INDEX(PDC!$F$1:$G$40,MATCH('RP2016'!C2991,PDC!F:F,0),MATCH(PDC!$G$1,PDC!$F$1:$G$1,0))</f>
        <v>Activités juridiques, comptables, de gestion, d'architecture, d'ingénierie, de contrôle et d'analyses techniques</v>
      </c>
      <c r="C2991" t="s">
        <v>225</v>
      </c>
      <c r="D2991" t="s">
        <v>123</v>
      </c>
      <c r="E2991" t="s">
        <v>238</v>
      </c>
      <c r="F2991" s="58">
        <v>281.68873490916297</v>
      </c>
      <c r="G2991">
        <f t="shared" si="466"/>
        <v>281.68873490916297</v>
      </c>
      <c r="AC2991" t="str">
        <f t="shared" si="462"/>
        <v>8405_Toutes PCS_1+2</v>
      </c>
      <c r="AD2991" s="77" t="s">
        <v>294</v>
      </c>
      <c r="AE2991" s="77" t="s">
        <v>238</v>
      </c>
      <c r="AF2991" s="77" t="s">
        <v>294</v>
      </c>
      <c r="AG2991" t="s">
        <v>127</v>
      </c>
      <c r="AH2991" s="58">
        <v>73150.504784185003</v>
      </c>
      <c r="AI2991">
        <f t="shared" si="463"/>
        <v>73150.504784185003</v>
      </c>
      <c r="BE2991" t="str">
        <f t="shared" si="464"/>
        <v>8429_LZ_TP2_SEXE2</v>
      </c>
      <c r="BF2991">
        <v>2</v>
      </c>
      <c r="BG2991" t="s">
        <v>200</v>
      </c>
      <c r="BH2991" t="s">
        <v>224</v>
      </c>
      <c r="BI2991" t="s">
        <v>177</v>
      </c>
      <c r="BJ2991" s="61">
        <v>5.1353678083841503</v>
      </c>
      <c r="BK2991" s="61">
        <f t="shared" si="465"/>
        <v>5.1353678083841503</v>
      </c>
    </row>
    <row r="2992" spans="1:63" x14ac:dyDescent="0.35">
      <c r="A2992" t="str">
        <f t="shared" si="461"/>
        <v>8404_Recherche-développement scientifique_1+2</v>
      </c>
      <c r="B2992" t="str">
        <f>INDEX(PDC!$F$1:$G$40,MATCH('RP2016'!C2992,PDC!F:F,0),MATCH(PDC!$G$1,PDC!$F$1:$G$1,0))</f>
        <v>Recherche-développement scientifique</v>
      </c>
      <c r="C2992" t="s">
        <v>226</v>
      </c>
      <c r="D2992" t="s">
        <v>123</v>
      </c>
      <c r="E2992" t="s">
        <v>238</v>
      </c>
      <c r="F2992" s="58">
        <v>4.9999987030183304</v>
      </c>
      <c r="G2992" s="58" t="s">
        <v>242</v>
      </c>
      <c r="H2992" s="58"/>
      <c r="I2992" s="58"/>
      <c r="J2992" s="58"/>
      <c r="AC2992" t="str">
        <f t="shared" si="462"/>
        <v>8406_Toutes PCS_1+2</v>
      </c>
      <c r="AD2992" s="77" t="s">
        <v>294</v>
      </c>
      <c r="AE2992" s="77" t="s">
        <v>238</v>
      </c>
      <c r="AF2992" s="77" t="s">
        <v>294</v>
      </c>
      <c r="AG2992" t="s">
        <v>129</v>
      </c>
      <c r="AH2992" s="58">
        <v>62240.882371249798</v>
      </c>
      <c r="AI2992">
        <f t="shared" si="463"/>
        <v>62240.882371249798</v>
      </c>
      <c r="BE2992" t="str">
        <f t="shared" si="464"/>
        <v>8429_MN_TP1_SEXE2</v>
      </c>
      <c r="BF2992">
        <v>2</v>
      </c>
      <c r="BG2992" t="s">
        <v>199</v>
      </c>
      <c r="BH2992" t="s">
        <v>320</v>
      </c>
      <c r="BI2992" t="s">
        <v>177</v>
      </c>
      <c r="BJ2992" s="61">
        <v>165.02852691888199</v>
      </c>
      <c r="BK2992" s="61">
        <f t="shared" si="465"/>
        <v>165.02852691888199</v>
      </c>
    </row>
    <row r="2993" spans="1:63" x14ac:dyDescent="0.35">
      <c r="A2993" t="str">
        <f t="shared" si="461"/>
        <v>8404_Autres activités spécialisées, scientifiques et techniques_1+2</v>
      </c>
      <c r="B2993" t="str">
        <f>INDEX(PDC!$F$1:$G$40,MATCH('RP2016'!C2993,PDC!F:F,0),MATCH(PDC!$G$1,PDC!$F$1:$G$1,0))</f>
        <v>Autres activités spécialisées, scientifiques et techniques</v>
      </c>
      <c r="C2993" t="s">
        <v>227</v>
      </c>
      <c r="D2993" t="s">
        <v>123</v>
      </c>
      <c r="E2993" t="s">
        <v>238</v>
      </c>
      <c r="F2993" s="58">
        <v>45.255396722305598</v>
      </c>
      <c r="G2993">
        <f t="shared" ref="G2993:G3024" si="467">F2993</f>
        <v>45.255396722305598</v>
      </c>
      <c r="AC2993" t="str">
        <f t="shared" si="462"/>
        <v>8407_Toutes PCS_1+2</v>
      </c>
      <c r="AD2993" s="77" t="s">
        <v>294</v>
      </c>
      <c r="AE2993" s="77" t="s">
        <v>238</v>
      </c>
      <c r="AF2993" s="77" t="s">
        <v>294</v>
      </c>
      <c r="AG2993" t="s">
        <v>131</v>
      </c>
      <c r="AH2993" s="58">
        <v>71714.576505641497</v>
      </c>
      <c r="AI2993">
        <f t="shared" si="463"/>
        <v>71714.576505641497</v>
      </c>
      <c r="BE2993" t="str">
        <f t="shared" si="464"/>
        <v>8429_MN_TP2_SEXE2</v>
      </c>
      <c r="BF2993">
        <v>2</v>
      </c>
      <c r="BG2993" t="s">
        <v>200</v>
      </c>
      <c r="BH2993" t="s">
        <v>320</v>
      </c>
      <c r="BI2993" t="s">
        <v>177</v>
      </c>
      <c r="BJ2993" s="61">
        <v>65.558573993930295</v>
      </c>
      <c r="BK2993" s="61">
        <f t="shared" si="465"/>
        <v>65.558573993930295</v>
      </c>
    </row>
    <row r="2994" spans="1:63" x14ac:dyDescent="0.35">
      <c r="A2994" t="str">
        <f t="shared" si="461"/>
        <v>8404_Activités de services administratifs et de soutien_1+2</v>
      </c>
      <c r="B2994" t="str">
        <f>INDEX(PDC!$F$1:$G$40,MATCH('RP2016'!C2994,PDC!F:F,0),MATCH(PDC!$G$1,PDC!$F$1:$G$1,0))</f>
        <v>Activités de services administratifs et de soutien</v>
      </c>
      <c r="C2994" t="s">
        <v>228</v>
      </c>
      <c r="D2994" t="s">
        <v>123</v>
      </c>
      <c r="E2994" t="s">
        <v>238</v>
      </c>
      <c r="F2994" s="58">
        <v>707.743599113654</v>
      </c>
      <c r="G2994">
        <f t="shared" si="467"/>
        <v>707.743599113654</v>
      </c>
      <c r="AC2994" t="str">
        <f t="shared" si="462"/>
        <v>8408_Toutes PCS_1+2</v>
      </c>
      <c r="AD2994" s="77" t="s">
        <v>294</v>
      </c>
      <c r="AE2994" s="77" t="s">
        <v>238</v>
      </c>
      <c r="AF2994" s="77" t="s">
        <v>294</v>
      </c>
      <c r="AG2994" t="s">
        <v>133</v>
      </c>
      <c r="AH2994" s="58">
        <v>146677.23411907701</v>
      </c>
      <c r="AI2994">
        <f t="shared" si="463"/>
        <v>146677.23411907701</v>
      </c>
      <c r="BE2994" t="str">
        <f t="shared" si="464"/>
        <v>8429_OQ_TP1_SEXE2</v>
      </c>
      <c r="BF2994">
        <v>2</v>
      </c>
      <c r="BG2994" t="s">
        <v>199</v>
      </c>
      <c r="BH2994" t="s">
        <v>321</v>
      </c>
      <c r="BI2994" t="s">
        <v>177</v>
      </c>
      <c r="BJ2994" s="61">
        <v>1138.0804431939</v>
      </c>
      <c r="BK2994" s="61">
        <f t="shared" si="465"/>
        <v>1138.0804431939</v>
      </c>
    </row>
    <row r="2995" spans="1:63" x14ac:dyDescent="0.35">
      <c r="A2995" t="str">
        <f t="shared" si="461"/>
        <v>8404_Administration publique_1+2</v>
      </c>
      <c r="B2995" t="str">
        <f>INDEX(PDC!$F$1:$G$40,MATCH('RP2016'!C2995,PDC!F:F,0),MATCH(PDC!$G$1,PDC!$F$1:$G$1,0))</f>
        <v>Administration publique</v>
      </c>
      <c r="C2995" t="s">
        <v>229</v>
      </c>
      <c r="D2995" t="s">
        <v>123</v>
      </c>
      <c r="E2995" t="s">
        <v>238</v>
      </c>
      <c r="F2995" s="58">
        <v>455.65330549325398</v>
      </c>
      <c r="G2995">
        <f t="shared" si="467"/>
        <v>455.65330549325398</v>
      </c>
      <c r="AC2995" t="str">
        <f t="shared" si="462"/>
        <v>8409_Toutes PCS_1+2</v>
      </c>
      <c r="AD2995" s="77" t="s">
        <v>294</v>
      </c>
      <c r="AE2995" s="77" t="s">
        <v>238</v>
      </c>
      <c r="AF2995" s="77" t="s">
        <v>294</v>
      </c>
      <c r="AG2995" t="s">
        <v>135</v>
      </c>
      <c r="AH2995" s="58">
        <v>197653.546807848</v>
      </c>
      <c r="AI2995">
        <f t="shared" si="463"/>
        <v>197653.546807848</v>
      </c>
      <c r="BE2995" t="str">
        <f t="shared" si="464"/>
        <v>8429_OQ_TP2_SEXE2</v>
      </c>
      <c r="BF2995">
        <v>2</v>
      </c>
      <c r="BG2995" t="s">
        <v>200</v>
      </c>
      <c r="BH2995" t="s">
        <v>321</v>
      </c>
      <c r="BI2995" t="s">
        <v>177</v>
      </c>
      <c r="BJ2995" s="61">
        <v>572.22374090092603</v>
      </c>
      <c r="BK2995" s="61">
        <f t="shared" si="465"/>
        <v>572.22374090092603</v>
      </c>
    </row>
    <row r="2996" spans="1:63" x14ac:dyDescent="0.35">
      <c r="A2996" t="str">
        <f t="shared" si="461"/>
        <v>8404_Enseignement_1+2</v>
      </c>
      <c r="B2996" t="str">
        <f>INDEX(PDC!$F$1:$G$40,MATCH('RP2016'!C2996,PDC!F:F,0),MATCH(PDC!$G$1,PDC!$F$1:$G$1,0))</f>
        <v>Enseignement</v>
      </c>
      <c r="C2996" t="s">
        <v>230</v>
      </c>
      <c r="D2996" t="s">
        <v>123</v>
      </c>
      <c r="E2996" t="s">
        <v>238</v>
      </c>
      <c r="F2996" s="58">
        <v>438.03722544786598</v>
      </c>
      <c r="G2996">
        <f t="shared" si="467"/>
        <v>438.03722544786598</v>
      </c>
      <c r="AC2996" t="str">
        <f t="shared" si="462"/>
        <v>8410_Toutes PCS_1+2</v>
      </c>
      <c r="AD2996" s="77" t="s">
        <v>294</v>
      </c>
      <c r="AE2996" s="77" t="s">
        <v>238</v>
      </c>
      <c r="AF2996" s="77" t="s">
        <v>294</v>
      </c>
      <c r="AG2996" t="s">
        <v>137</v>
      </c>
      <c r="AH2996" s="58">
        <v>21046.766478312202</v>
      </c>
      <c r="AI2996">
        <f t="shared" si="463"/>
        <v>21046.766478312202</v>
      </c>
      <c r="BE2996" t="str">
        <f t="shared" si="464"/>
        <v>8429_RU_TP1_SEXE2</v>
      </c>
      <c r="BF2996">
        <v>2</v>
      </c>
      <c r="BG2996" t="s">
        <v>199</v>
      </c>
      <c r="BH2996" t="s">
        <v>322</v>
      </c>
      <c r="BI2996" t="s">
        <v>177</v>
      </c>
      <c r="BJ2996" s="61">
        <v>143.576467194179</v>
      </c>
      <c r="BK2996" s="61">
        <f t="shared" si="465"/>
        <v>143.576467194179</v>
      </c>
    </row>
    <row r="2997" spans="1:63" x14ac:dyDescent="0.35">
      <c r="A2997" t="str">
        <f t="shared" si="461"/>
        <v>8404_Activités pour la santé humaine_1+2</v>
      </c>
      <c r="B2997" t="str">
        <f>INDEX(PDC!$F$1:$G$40,MATCH('RP2016'!C2997,PDC!F:F,0),MATCH(PDC!$G$1,PDC!$F$1:$G$1,0))</f>
        <v>Activités pour la santé humaine</v>
      </c>
      <c r="C2997" t="s">
        <v>231</v>
      </c>
      <c r="D2997" t="s">
        <v>123</v>
      </c>
      <c r="E2997" t="s">
        <v>238</v>
      </c>
      <c r="F2997" s="58">
        <v>811.03998565905397</v>
      </c>
      <c r="G2997">
        <f t="shared" si="467"/>
        <v>811.03998565905397</v>
      </c>
      <c r="AC2997" t="str">
        <f t="shared" si="462"/>
        <v>8411_Toutes PCS_1+2</v>
      </c>
      <c r="AD2997" s="77" t="s">
        <v>294</v>
      </c>
      <c r="AE2997" s="77" t="s">
        <v>238</v>
      </c>
      <c r="AF2997" s="77" t="s">
        <v>294</v>
      </c>
      <c r="AG2997" t="s">
        <v>139</v>
      </c>
      <c r="AH2997" s="58">
        <v>12402.5714074399</v>
      </c>
      <c r="AI2997">
        <f t="shared" si="463"/>
        <v>12402.5714074399</v>
      </c>
      <c r="BE2997" t="str">
        <f t="shared" si="464"/>
        <v>8429_RU_TP2_SEXE2</v>
      </c>
      <c r="BF2997">
        <v>2</v>
      </c>
      <c r="BG2997" t="s">
        <v>200</v>
      </c>
      <c r="BH2997" t="s">
        <v>322</v>
      </c>
      <c r="BI2997" t="s">
        <v>177</v>
      </c>
      <c r="BJ2997" s="61">
        <v>139.51233519195799</v>
      </c>
      <c r="BK2997" s="61">
        <f t="shared" si="465"/>
        <v>139.51233519195799</v>
      </c>
    </row>
    <row r="2998" spans="1:63" x14ac:dyDescent="0.35">
      <c r="A2998" t="str">
        <f t="shared" si="461"/>
        <v>8404_Hébergement médico-social et social et action sociale sans hébergement_1+2</v>
      </c>
      <c r="B2998" t="str">
        <f>INDEX(PDC!$F$1:$G$40,MATCH('RP2016'!C2998,PDC!F:F,0),MATCH(PDC!$G$1,PDC!$F$1:$G$1,0))</f>
        <v>Hébergement médico-social et social et action sociale sans hébergement</v>
      </c>
      <c r="C2998" t="s">
        <v>232</v>
      </c>
      <c r="D2998" t="s">
        <v>123</v>
      </c>
      <c r="E2998" t="s">
        <v>238</v>
      </c>
      <c r="F2998" s="58">
        <v>1803.16459974906</v>
      </c>
      <c r="G2998">
        <f t="shared" si="467"/>
        <v>1803.16459974906</v>
      </c>
      <c r="AC2998" t="str">
        <f t="shared" si="462"/>
        <v>8412_Toutes PCS_1+2</v>
      </c>
      <c r="AD2998" s="77" t="s">
        <v>294</v>
      </c>
      <c r="AE2998" s="77" t="s">
        <v>238</v>
      </c>
      <c r="AF2998" s="77" t="s">
        <v>294</v>
      </c>
      <c r="AG2998" t="s">
        <v>141</v>
      </c>
      <c r="AH2998" s="58">
        <v>20220.703686492601</v>
      </c>
      <c r="AI2998">
        <f t="shared" si="463"/>
        <v>20220.703686492601</v>
      </c>
      <c r="BE2998" t="str">
        <f t="shared" si="464"/>
        <v>8430_AZ_TP1_SEXE2</v>
      </c>
      <c r="BF2998">
        <v>2</v>
      </c>
      <c r="BG2998" t="s">
        <v>199</v>
      </c>
      <c r="BH2998" t="s">
        <v>198</v>
      </c>
      <c r="BI2998" t="s">
        <v>179</v>
      </c>
      <c r="BJ2998" s="61">
        <v>46.079584236247399</v>
      </c>
      <c r="BK2998" s="61">
        <f t="shared" si="465"/>
        <v>46.079584236247399</v>
      </c>
    </row>
    <row r="2999" spans="1:63" x14ac:dyDescent="0.35">
      <c r="A2999" t="str">
        <f t="shared" si="461"/>
        <v>8404_Arts, spectacles et activités récréatives_1+2</v>
      </c>
      <c r="B2999" t="str">
        <f>INDEX(PDC!$F$1:$G$40,MATCH('RP2016'!C2999,PDC!F:F,0),MATCH(PDC!$G$1,PDC!$F$1:$G$1,0))</f>
        <v>Arts, spectacles et activités récréatives</v>
      </c>
      <c r="C2999" t="s">
        <v>233</v>
      </c>
      <c r="D2999" t="s">
        <v>123</v>
      </c>
      <c r="E2999" t="s">
        <v>238</v>
      </c>
      <c r="F2999" s="58">
        <v>151.16129413126299</v>
      </c>
      <c r="G2999">
        <f t="shared" si="467"/>
        <v>151.16129413126299</v>
      </c>
      <c r="AC2999" t="str">
        <f t="shared" si="462"/>
        <v>8413_Toutes PCS_1+2</v>
      </c>
      <c r="AD2999" s="77" t="s">
        <v>294</v>
      </c>
      <c r="AE2999" s="77" t="s">
        <v>238</v>
      </c>
      <c r="AF2999" s="77" t="s">
        <v>294</v>
      </c>
      <c r="AG2999" t="s">
        <v>143</v>
      </c>
      <c r="AH2999" s="58">
        <v>40100.7066887244</v>
      </c>
      <c r="AI2999">
        <f t="shared" si="463"/>
        <v>40100.7066887244</v>
      </c>
      <c r="BE2999" t="str">
        <f t="shared" si="464"/>
        <v>8430_AZ_TP2_SEXE2</v>
      </c>
      <c r="BF2999">
        <v>2</v>
      </c>
      <c r="BG2999" t="s">
        <v>200</v>
      </c>
      <c r="BH2999" t="s">
        <v>198</v>
      </c>
      <c r="BI2999" t="s">
        <v>179</v>
      </c>
      <c r="BJ2999" s="61">
        <v>34.8306393054023</v>
      </c>
      <c r="BK2999" s="61">
        <f t="shared" si="465"/>
        <v>34.8306393054023</v>
      </c>
    </row>
    <row r="3000" spans="1:63" x14ac:dyDescent="0.35">
      <c r="A3000" t="str">
        <f t="shared" si="461"/>
        <v>8404_Autres activités de services _1+2</v>
      </c>
      <c r="B3000" t="str">
        <f>INDEX(PDC!$F$1:$G$40,MATCH('RP2016'!C3000,PDC!F:F,0),MATCH(PDC!$G$1,PDC!$F$1:$G$1,0))</f>
        <v xml:space="preserve">Autres activités de services </v>
      </c>
      <c r="C3000" t="s">
        <v>234</v>
      </c>
      <c r="D3000" t="s">
        <v>123</v>
      </c>
      <c r="E3000" t="s">
        <v>238</v>
      </c>
      <c r="F3000" s="58">
        <v>268.32082604984998</v>
      </c>
      <c r="G3000">
        <f t="shared" si="467"/>
        <v>268.32082604984998</v>
      </c>
      <c r="AC3000" t="str">
        <f t="shared" si="462"/>
        <v>8414_Toutes PCS_1+2</v>
      </c>
      <c r="AD3000" s="77" t="s">
        <v>294</v>
      </c>
      <c r="AE3000" s="77" t="s">
        <v>238</v>
      </c>
      <c r="AF3000" s="77" t="s">
        <v>294</v>
      </c>
      <c r="AG3000" t="s">
        <v>145</v>
      </c>
      <c r="AH3000" s="58">
        <v>28326.0112134876</v>
      </c>
      <c r="AI3000">
        <f t="shared" si="463"/>
        <v>28326.0112134876</v>
      </c>
      <c r="BE3000" t="str">
        <f t="shared" si="464"/>
        <v>8430_C1_TP1_SEXE2</v>
      </c>
      <c r="BF3000">
        <v>2</v>
      </c>
      <c r="BG3000" t="s">
        <v>199</v>
      </c>
      <c r="BH3000" t="s">
        <v>314</v>
      </c>
      <c r="BI3000" t="s">
        <v>179</v>
      </c>
      <c r="BJ3000" s="61">
        <v>266.97952120606499</v>
      </c>
      <c r="BK3000" s="61">
        <f t="shared" si="465"/>
        <v>266.97952120606499</v>
      </c>
    </row>
    <row r="3001" spans="1:63" x14ac:dyDescent="0.35">
      <c r="A3001" t="str">
        <f t="shared" si="461"/>
        <v>8404_Activités des ménages en tant qu'employeurs ; activités indifférenciées des ménages en tant que producteurs de biens et services pour usage propre_1+2</v>
      </c>
      <c r="B3001" t="str">
        <f>INDEX(PDC!$F$1:$G$40,MATCH('RP2016'!C3001,PDC!F:F,0),MATCH(PDC!$G$1,PDC!$F$1:$G$1,0))</f>
        <v>Activités des ménages en tant qu'employeurs ; activités indifférenciées des ménages en tant que producteurs de biens et services pour usage propre</v>
      </c>
      <c r="C3001" t="s">
        <v>235</v>
      </c>
      <c r="D3001" t="s">
        <v>123</v>
      </c>
      <c r="E3001" t="s">
        <v>238</v>
      </c>
      <c r="F3001" s="58">
        <v>124.75156977387</v>
      </c>
      <c r="G3001">
        <f t="shared" si="467"/>
        <v>124.75156977387</v>
      </c>
      <c r="AC3001" t="str">
        <f t="shared" si="462"/>
        <v>8415_Toutes PCS_1+2</v>
      </c>
      <c r="AD3001" s="77" t="s">
        <v>294</v>
      </c>
      <c r="AE3001" s="77" t="s">
        <v>238</v>
      </c>
      <c r="AF3001" s="77" t="s">
        <v>294</v>
      </c>
      <c r="AG3001" t="s">
        <v>147</v>
      </c>
      <c r="AH3001" s="58">
        <v>27942.442902766099</v>
      </c>
      <c r="AI3001">
        <f t="shared" si="463"/>
        <v>27942.442902766099</v>
      </c>
      <c r="BE3001" t="str">
        <f t="shared" si="464"/>
        <v>8430_C1_TP2_SEXE2</v>
      </c>
      <c r="BF3001">
        <v>2</v>
      </c>
      <c r="BG3001" t="s">
        <v>200</v>
      </c>
      <c r="BH3001" t="s">
        <v>314</v>
      </c>
      <c r="BI3001" t="s">
        <v>179</v>
      </c>
      <c r="BJ3001" s="61">
        <v>71.074154493988104</v>
      </c>
      <c r="BK3001" s="61">
        <f t="shared" si="465"/>
        <v>71.074154493988104</v>
      </c>
    </row>
    <row r="3002" spans="1:63" x14ac:dyDescent="0.35">
      <c r="A3002" t="str">
        <f t="shared" si="461"/>
        <v>8405_Agriculture, sylviculture et pêche_1+2</v>
      </c>
      <c r="B3002" t="str">
        <f>INDEX(PDC!$F$1:$G$40,MATCH('RP2016'!C3002,PDC!F:F,0),MATCH(PDC!$G$1,PDC!$F$1:$G$1,0))</f>
        <v>Agriculture, sylviculture et pêche</v>
      </c>
      <c r="C3002" t="s">
        <v>198</v>
      </c>
      <c r="D3002" t="s">
        <v>127</v>
      </c>
      <c r="E3002" t="s">
        <v>238</v>
      </c>
      <c r="F3002" s="58">
        <v>1005.0150416617</v>
      </c>
      <c r="G3002">
        <f t="shared" si="467"/>
        <v>1005.0150416617</v>
      </c>
      <c r="AC3002" t="str">
        <f t="shared" si="462"/>
        <v>8416_Toutes PCS_1+2</v>
      </c>
      <c r="AD3002" s="77" t="s">
        <v>294</v>
      </c>
      <c r="AE3002" s="77" t="s">
        <v>238</v>
      </c>
      <c r="AF3002" s="77" t="s">
        <v>294</v>
      </c>
      <c r="AG3002" t="s">
        <v>149</v>
      </c>
      <c r="AH3002" s="58">
        <v>68489.998018273502</v>
      </c>
      <c r="AI3002">
        <f t="shared" si="463"/>
        <v>68489.998018273502</v>
      </c>
      <c r="BE3002" t="str">
        <f t="shared" si="464"/>
        <v>8430_C3_TP1_SEXE2</v>
      </c>
      <c r="BF3002">
        <v>2</v>
      </c>
      <c r="BG3002" t="s">
        <v>199</v>
      </c>
      <c r="BH3002" t="s">
        <v>315</v>
      </c>
      <c r="BI3002" t="s">
        <v>179</v>
      </c>
      <c r="BJ3002" s="61">
        <v>22.186259454166098</v>
      </c>
      <c r="BK3002" s="61">
        <f t="shared" si="465"/>
        <v>22.186259454166098</v>
      </c>
    </row>
    <row r="3003" spans="1:63" x14ac:dyDescent="0.35">
      <c r="A3003" t="str">
        <f t="shared" si="461"/>
        <v>8405_Industries extractives _1+2</v>
      </c>
      <c r="B3003" t="str">
        <f>INDEX(PDC!$F$1:$G$40,MATCH('RP2016'!C3003,PDC!F:F,0),MATCH(PDC!$G$1,PDC!$F$1:$G$1,0))</f>
        <v xml:space="preserve">Industries extractives </v>
      </c>
      <c r="C3003" t="s">
        <v>201</v>
      </c>
      <c r="D3003" t="s">
        <v>127</v>
      </c>
      <c r="E3003" t="s">
        <v>238</v>
      </c>
      <c r="F3003" s="58">
        <v>93.329582833198302</v>
      </c>
      <c r="G3003">
        <f t="shared" si="467"/>
        <v>93.329582833198302</v>
      </c>
      <c r="AC3003" t="str">
        <f t="shared" si="462"/>
        <v>8417_Toutes PCS_1+2</v>
      </c>
      <c r="AD3003" s="77" t="s">
        <v>294</v>
      </c>
      <c r="AE3003" s="77" t="s">
        <v>238</v>
      </c>
      <c r="AF3003" s="77" t="s">
        <v>294</v>
      </c>
      <c r="AG3003" t="s">
        <v>151</v>
      </c>
      <c r="AH3003" s="58">
        <v>20185.390838397201</v>
      </c>
      <c r="AI3003">
        <f t="shared" si="463"/>
        <v>20185.390838397201</v>
      </c>
      <c r="BE3003" t="str">
        <f t="shared" si="464"/>
        <v>8430_C3_TP2_SEXE2</v>
      </c>
      <c r="BF3003">
        <v>2</v>
      </c>
      <c r="BG3003" t="s">
        <v>200</v>
      </c>
      <c r="BH3003" t="s">
        <v>315</v>
      </c>
      <c r="BI3003" t="s">
        <v>179</v>
      </c>
      <c r="BJ3003" s="83">
        <v>4.2981437438175396</v>
      </c>
      <c r="BK3003" s="61" t="str">
        <f t="shared" si="465"/>
        <v>(s)</v>
      </c>
    </row>
    <row r="3004" spans="1:63" x14ac:dyDescent="0.35">
      <c r="A3004" t="str">
        <f t="shared" si="461"/>
        <v>8405_Fabrication de denrées alimentaires, de boissons et de produits à base de tabac_1+2</v>
      </c>
      <c r="B3004" t="str">
        <f>INDEX(PDC!$F$1:$G$40,MATCH('RP2016'!C3004,PDC!F:F,0),MATCH(PDC!$G$1,PDC!$F$1:$G$1,0))</f>
        <v>Fabrication de denrées alimentaires, de boissons et de produits à base de tabac</v>
      </c>
      <c r="C3004" t="s">
        <v>202</v>
      </c>
      <c r="D3004" t="s">
        <v>127</v>
      </c>
      <c r="E3004" t="s">
        <v>238</v>
      </c>
      <c r="F3004" s="58">
        <v>2356.5673759557098</v>
      </c>
      <c r="G3004">
        <f t="shared" si="467"/>
        <v>2356.5673759557098</v>
      </c>
      <c r="AC3004" t="str">
        <f t="shared" si="462"/>
        <v>8418_Toutes PCS_1+2</v>
      </c>
      <c r="AD3004" s="77" t="s">
        <v>294</v>
      </c>
      <c r="AE3004" s="77" t="s">
        <v>238</v>
      </c>
      <c r="AF3004" s="77" t="s">
        <v>294</v>
      </c>
      <c r="AG3004" t="s">
        <v>153</v>
      </c>
      <c r="AH3004" s="58">
        <v>19594.996062007802</v>
      </c>
      <c r="AI3004">
        <f t="shared" si="463"/>
        <v>19594.996062007802</v>
      </c>
      <c r="BE3004" t="str">
        <f t="shared" si="464"/>
        <v>8430_C5_TP1_SEXE2</v>
      </c>
      <c r="BF3004">
        <v>2</v>
      </c>
      <c r="BG3004" t="s">
        <v>199</v>
      </c>
      <c r="BH3004" t="s">
        <v>317</v>
      </c>
      <c r="BI3004" t="s">
        <v>179</v>
      </c>
      <c r="BJ3004" s="61">
        <v>888.37399855035505</v>
      </c>
      <c r="BK3004" s="61">
        <f t="shared" si="465"/>
        <v>888.37399855035505</v>
      </c>
    </row>
    <row r="3005" spans="1:63" x14ac:dyDescent="0.35">
      <c r="A3005" t="str">
        <f t="shared" si="461"/>
        <v>8405_Fabrication de textiles, industries de l'habillement, industrie du cuir et de la chaussure_1+2</v>
      </c>
      <c r="B3005" t="str">
        <f>INDEX(PDC!$F$1:$G$40,MATCH('RP2016'!C3005,PDC!F:F,0),MATCH(PDC!$G$1,PDC!$F$1:$G$1,0))</f>
        <v>Fabrication de textiles, industries de l'habillement, industrie du cuir et de la chaussure</v>
      </c>
      <c r="C3005" t="s">
        <v>203</v>
      </c>
      <c r="D3005" t="s">
        <v>127</v>
      </c>
      <c r="E3005" t="s">
        <v>238</v>
      </c>
      <c r="F3005" s="58">
        <v>209.84059730563499</v>
      </c>
      <c r="G3005">
        <f t="shared" si="467"/>
        <v>209.84059730563499</v>
      </c>
      <c r="AC3005" t="str">
        <f t="shared" si="462"/>
        <v>8419_Toutes PCS_1+2</v>
      </c>
      <c r="AD3005" s="77" t="s">
        <v>294</v>
      </c>
      <c r="AE3005" s="77" t="s">
        <v>238</v>
      </c>
      <c r="AF3005" s="77" t="s">
        <v>294</v>
      </c>
      <c r="AG3005" t="s">
        <v>155</v>
      </c>
      <c r="AH3005" s="58">
        <v>29350.714352340601</v>
      </c>
      <c r="AI3005">
        <f t="shared" si="463"/>
        <v>29350.714352340601</v>
      </c>
      <c r="BE3005" t="str">
        <f t="shared" si="464"/>
        <v>8430_C5_TP2_SEXE2</v>
      </c>
      <c r="BF3005">
        <v>2</v>
      </c>
      <c r="BG3005" t="s">
        <v>200</v>
      </c>
      <c r="BH3005" t="s">
        <v>317</v>
      </c>
      <c r="BI3005" t="s">
        <v>179</v>
      </c>
      <c r="BJ3005" s="61">
        <v>149.343612942417</v>
      </c>
      <c r="BK3005" s="61">
        <f t="shared" si="465"/>
        <v>149.343612942417</v>
      </c>
    </row>
    <row r="3006" spans="1:63" x14ac:dyDescent="0.35">
      <c r="A3006" t="str">
        <f t="shared" si="461"/>
        <v>8405_Travail du bois, industries du papier et imprimerie _1+2</v>
      </c>
      <c r="B3006" t="str">
        <f>INDEX(PDC!$F$1:$G$40,MATCH('RP2016'!C3006,PDC!F:F,0),MATCH(PDC!$G$1,PDC!$F$1:$G$1,0))</f>
        <v xml:space="preserve">Travail du bois, industries du papier et imprimerie </v>
      </c>
      <c r="C3006" t="s">
        <v>204</v>
      </c>
      <c r="D3006" t="s">
        <v>127</v>
      </c>
      <c r="E3006" t="s">
        <v>238</v>
      </c>
      <c r="F3006" s="58">
        <v>673.62318172253299</v>
      </c>
      <c r="G3006">
        <f t="shared" si="467"/>
        <v>673.62318172253299</v>
      </c>
      <c r="AC3006" t="str">
        <f t="shared" si="462"/>
        <v>8420_Toutes PCS_1+2</v>
      </c>
      <c r="AD3006" s="77" t="s">
        <v>294</v>
      </c>
      <c r="AE3006" s="77" t="s">
        <v>238</v>
      </c>
      <c r="AF3006" s="77" t="s">
        <v>294</v>
      </c>
      <c r="AG3006" t="s">
        <v>157</v>
      </c>
      <c r="AH3006" s="58">
        <v>20310.956794286401</v>
      </c>
      <c r="AI3006">
        <f t="shared" si="463"/>
        <v>20310.956794286401</v>
      </c>
      <c r="BE3006" t="str">
        <f t="shared" si="464"/>
        <v>8430_DE_TP1_SEXE2</v>
      </c>
      <c r="BF3006">
        <v>2</v>
      </c>
      <c r="BG3006" t="s">
        <v>199</v>
      </c>
      <c r="BH3006" t="s">
        <v>318</v>
      </c>
      <c r="BI3006" t="s">
        <v>179</v>
      </c>
      <c r="BJ3006" s="83">
        <v>2.9777023327230001</v>
      </c>
      <c r="BK3006" s="61" t="str">
        <f t="shared" si="465"/>
        <v>(s)</v>
      </c>
    </row>
    <row r="3007" spans="1:63" x14ac:dyDescent="0.35">
      <c r="A3007" t="str">
        <f t="shared" si="461"/>
        <v>8405_Industrie chimique_1+2</v>
      </c>
      <c r="B3007" t="str">
        <f>INDEX(PDC!$F$1:$G$40,MATCH('RP2016'!C3007,PDC!F:F,0),MATCH(PDC!$G$1,PDC!$F$1:$G$1,0))</f>
        <v>Industrie chimique</v>
      </c>
      <c r="C3007" t="s">
        <v>205</v>
      </c>
      <c r="D3007" t="s">
        <v>127</v>
      </c>
      <c r="E3007" t="s">
        <v>238</v>
      </c>
      <c r="F3007" s="58">
        <v>1156.5514979961699</v>
      </c>
      <c r="G3007">
        <f t="shared" si="467"/>
        <v>1156.5514979961699</v>
      </c>
      <c r="AC3007" t="str">
        <f t="shared" si="462"/>
        <v>8421_Toutes PCS_1+2</v>
      </c>
      <c r="AD3007" s="77" t="s">
        <v>294</v>
      </c>
      <c r="AE3007" s="77" t="s">
        <v>238</v>
      </c>
      <c r="AF3007" s="77" t="s">
        <v>294</v>
      </c>
      <c r="AG3007" t="s">
        <v>159</v>
      </c>
      <c r="AH3007" s="58">
        <v>639651.50796726195</v>
      </c>
      <c r="AI3007">
        <f t="shared" si="463"/>
        <v>639651.50796726195</v>
      </c>
      <c r="BE3007" t="str">
        <f t="shared" si="464"/>
        <v>8430_FZ_TP1_SEXE2</v>
      </c>
      <c r="BF3007">
        <v>2</v>
      </c>
      <c r="BG3007" t="s">
        <v>199</v>
      </c>
      <c r="BH3007" t="s">
        <v>216</v>
      </c>
      <c r="BI3007" t="s">
        <v>179</v>
      </c>
      <c r="BJ3007" s="61">
        <v>104.726287338567</v>
      </c>
      <c r="BK3007" s="61">
        <f t="shared" si="465"/>
        <v>104.726287338567</v>
      </c>
    </row>
    <row r="3008" spans="1:63" x14ac:dyDescent="0.35">
      <c r="A3008" t="str">
        <f t="shared" si="461"/>
        <v>8405_Industrie pharmaceutique_1+2</v>
      </c>
      <c r="B3008" t="str">
        <f>INDEX(PDC!$F$1:$G$40,MATCH('RP2016'!C3008,PDC!F:F,0),MATCH(PDC!$G$1,PDC!$F$1:$G$1,0))</f>
        <v>Industrie pharmaceutique</v>
      </c>
      <c r="C3008" t="s">
        <v>206</v>
      </c>
      <c r="D3008" t="s">
        <v>127</v>
      </c>
      <c r="E3008" t="s">
        <v>238</v>
      </c>
      <c r="F3008" s="58">
        <v>486.41261519816902</v>
      </c>
      <c r="G3008">
        <f t="shared" si="467"/>
        <v>486.41261519816902</v>
      </c>
      <c r="AC3008" t="str">
        <f t="shared" si="462"/>
        <v>8422_Toutes PCS_1+2</v>
      </c>
      <c r="AD3008" s="77" t="s">
        <v>294</v>
      </c>
      <c r="AE3008" s="77" t="s">
        <v>238</v>
      </c>
      <c r="AF3008" s="77" t="s">
        <v>294</v>
      </c>
      <c r="AG3008" t="s">
        <v>163</v>
      </c>
      <c r="AH3008" s="58">
        <v>27657.979209074401</v>
      </c>
      <c r="AI3008">
        <f t="shared" si="463"/>
        <v>27657.979209074401</v>
      </c>
      <c r="BE3008" t="str">
        <f t="shared" si="464"/>
        <v>8430_FZ_TP2_SEXE2</v>
      </c>
      <c r="BF3008">
        <v>2</v>
      </c>
      <c r="BG3008" t="s">
        <v>200</v>
      </c>
      <c r="BH3008" t="s">
        <v>216</v>
      </c>
      <c r="BI3008" t="s">
        <v>179</v>
      </c>
      <c r="BJ3008" s="61">
        <v>45.4029606428657</v>
      </c>
      <c r="BK3008" s="61">
        <f t="shared" si="465"/>
        <v>45.4029606428657</v>
      </c>
    </row>
    <row r="3009" spans="1:63" x14ac:dyDescent="0.35">
      <c r="A3009" t="str">
        <f t="shared" si="461"/>
        <v>8405_Fabrication de produits en caoutchouc et en plastique ainsi que d'autres produits minéraux non métalliques_1+2</v>
      </c>
      <c r="B3009" t="str">
        <f>INDEX(PDC!$F$1:$G$40,MATCH('RP2016'!C3009,PDC!F:F,0),MATCH(PDC!$G$1,PDC!$F$1:$G$1,0))</f>
        <v>Fabrication de produits en caoutchouc et en plastique ainsi que d'autres produits minéraux non métalliques</v>
      </c>
      <c r="C3009" t="s">
        <v>207</v>
      </c>
      <c r="D3009" t="s">
        <v>127</v>
      </c>
      <c r="E3009" t="s">
        <v>238</v>
      </c>
      <c r="F3009" s="58">
        <v>2071.3038262561799</v>
      </c>
      <c r="G3009">
        <f t="shared" si="467"/>
        <v>2071.3038262561799</v>
      </c>
      <c r="AC3009" t="str">
        <f t="shared" si="462"/>
        <v>8423_Toutes PCS_1+2</v>
      </c>
      <c r="AD3009" s="77" t="s">
        <v>294</v>
      </c>
      <c r="AE3009" s="77" t="s">
        <v>238</v>
      </c>
      <c r="AF3009" s="77" t="s">
        <v>294</v>
      </c>
      <c r="AG3009" t="s">
        <v>165</v>
      </c>
      <c r="AH3009" s="58">
        <v>28680.354680864399</v>
      </c>
      <c r="AI3009">
        <f t="shared" si="463"/>
        <v>28680.354680864399</v>
      </c>
      <c r="BE3009" t="str">
        <f t="shared" si="464"/>
        <v>8430_GZ_TP1_SEXE2</v>
      </c>
      <c r="BF3009">
        <v>2</v>
      </c>
      <c r="BG3009" t="s">
        <v>199</v>
      </c>
      <c r="BH3009" t="s">
        <v>217</v>
      </c>
      <c r="BI3009" t="s">
        <v>179</v>
      </c>
      <c r="BJ3009" s="61">
        <v>489.562680244739</v>
      </c>
      <c r="BK3009" s="61">
        <f t="shared" si="465"/>
        <v>489.562680244739</v>
      </c>
    </row>
    <row r="3010" spans="1:63" x14ac:dyDescent="0.35">
      <c r="A3010" t="str">
        <f t="shared" si="461"/>
        <v>8405_Métallurgie et fabrication de produits métalliques à l'exception des machines et des équipements_1+2</v>
      </c>
      <c r="B3010" t="str">
        <f>INDEX(PDC!$F$1:$G$40,MATCH('RP2016'!C3010,PDC!F:F,0),MATCH(PDC!$G$1,PDC!$F$1:$G$1,0))</f>
        <v>Métallurgie et fabrication de produits métalliques à l'exception des machines et des équipements</v>
      </c>
      <c r="C3010" t="s">
        <v>208</v>
      </c>
      <c r="D3010" t="s">
        <v>127</v>
      </c>
      <c r="E3010" t="s">
        <v>238</v>
      </c>
      <c r="F3010" s="58">
        <v>1563.13436097571</v>
      </c>
      <c r="G3010">
        <f t="shared" si="467"/>
        <v>1563.13436097571</v>
      </c>
      <c r="AC3010" t="str">
        <f t="shared" si="462"/>
        <v>8424_Toutes PCS_1+2</v>
      </c>
      <c r="AD3010" s="77" t="s">
        <v>294</v>
      </c>
      <c r="AE3010" s="77" t="s">
        <v>238</v>
      </c>
      <c r="AF3010" s="77" t="s">
        <v>294</v>
      </c>
      <c r="AG3010" t="s">
        <v>167</v>
      </c>
      <c r="AH3010" s="58">
        <v>24320.565343380102</v>
      </c>
      <c r="AI3010">
        <f t="shared" si="463"/>
        <v>24320.565343380102</v>
      </c>
      <c r="BE3010" t="str">
        <f t="shared" si="464"/>
        <v>8430_GZ_TP2_SEXE2</v>
      </c>
      <c r="BF3010">
        <v>2</v>
      </c>
      <c r="BG3010" t="s">
        <v>200</v>
      </c>
      <c r="BH3010" t="s">
        <v>217</v>
      </c>
      <c r="BI3010" t="s">
        <v>179</v>
      </c>
      <c r="BJ3010" s="61">
        <v>267.88276438601599</v>
      </c>
      <c r="BK3010" s="61">
        <f t="shared" si="465"/>
        <v>267.88276438601599</v>
      </c>
    </row>
    <row r="3011" spans="1:63" x14ac:dyDescent="0.35">
      <c r="A3011" t="str">
        <f t="shared" si="461"/>
        <v>8405_Fabrication de produits informatiques, électroniques et optiques_1+2</v>
      </c>
      <c r="B3011" t="str">
        <f>INDEX(PDC!$F$1:$G$40,MATCH('RP2016'!C3011,PDC!F:F,0),MATCH(PDC!$G$1,PDC!$F$1:$G$1,0))</f>
        <v>Fabrication de produits informatiques, électroniques et optiques</v>
      </c>
      <c r="C3011" t="s">
        <v>209</v>
      </c>
      <c r="D3011" t="s">
        <v>127</v>
      </c>
      <c r="E3011" t="s">
        <v>238</v>
      </c>
      <c r="F3011" s="58">
        <v>53.810232788110497</v>
      </c>
      <c r="G3011">
        <f t="shared" si="467"/>
        <v>53.810232788110497</v>
      </c>
      <c r="AC3011" t="str">
        <f t="shared" si="462"/>
        <v>8425_Toutes PCS_1+2</v>
      </c>
      <c r="AD3011" s="77" t="s">
        <v>294</v>
      </c>
      <c r="AE3011" s="77" t="s">
        <v>238</v>
      </c>
      <c r="AF3011" s="77" t="s">
        <v>294</v>
      </c>
      <c r="AG3011" t="s">
        <v>169</v>
      </c>
      <c r="AH3011" s="58">
        <v>19493.213165795401</v>
      </c>
      <c r="AI3011">
        <f t="shared" si="463"/>
        <v>19493.213165795401</v>
      </c>
      <c r="BE3011" t="str">
        <f t="shared" si="464"/>
        <v>8430_HZ_TP1_SEXE2</v>
      </c>
      <c r="BF3011">
        <v>2</v>
      </c>
      <c r="BG3011" t="s">
        <v>199</v>
      </c>
      <c r="BH3011" t="s">
        <v>218</v>
      </c>
      <c r="BI3011" t="s">
        <v>179</v>
      </c>
      <c r="BJ3011" s="61">
        <v>171.712499851627</v>
      </c>
      <c r="BK3011" s="61">
        <f t="shared" si="465"/>
        <v>171.712499851627</v>
      </c>
    </row>
    <row r="3012" spans="1:63" x14ac:dyDescent="0.35">
      <c r="A3012" t="str">
        <f t="shared" ref="A3012:A3075" si="468">D3012&amp;"_"&amp;B3012&amp;"_"&amp;E3012</f>
        <v>8405_Fabrication d'équipements électriques_1+2</v>
      </c>
      <c r="B3012" t="str">
        <f>INDEX(PDC!$F$1:$G$40,MATCH('RP2016'!C3012,PDC!F:F,0),MATCH(PDC!$G$1,PDC!$F$1:$G$1,0))</f>
        <v>Fabrication d'équipements électriques</v>
      </c>
      <c r="C3012" t="s">
        <v>210</v>
      </c>
      <c r="D3012" t="s">
        <v>127</v>
      </c>
      <c r="E3012" t="s">
        <v>238</v>
      </c>
      <c r="F3012" s="58">
        <v>504.51611855999897</v>
      </c>
      <c r="G3012">
        <f t="shared" si="467"/>
        <v>504.51611855999897</v>
      </c>
      <c r="AC3012" t="str">
        <f t="shared" si="462"/>
        <v>8426_Toutes PCS_1+2</v>
      </c>
      <c r="AD3012" s="77" t="s">
        <v>294</v>
      </c>
      <c r="AE3012" s="77" t="s">
        <v>238</v>
      </c>
      <c r="AF3012" s="77" t="s">
        <v>294</v>
      </c>
      <c r="AG3012" t="s">
        <v>171</v>
      </c>
      <c r="AH3012" s="58">
        <v>36400.719995083302</v>
      </c>
      <c r="AI3012">
        <f t="shared" si="463"/>
        <v>36400.719995083302</v>
      </c>
      <c r="BE3012" t="str">
        <f t="shared" si="464"/>
        <v>8430_HZ_TP2_SEXE2</v>
      </c>
      <c r="BF3012">
        <v>2</v>
      </c>
      <c r="BG3012" t="s">
        <v>200</v>
      </c>
      <c r="BH3012" t="s">
        <v>218</v>
      </c>
      <c r="BI3012" t="s">
        <v>179</v>
      </c>
      <c r="BJ3012" s="61">
        <v>58.594169546795499</v>
      </c>
      <c r="BK3012" s="61">
        <f t="shared" si="465"/>
        <v>58.594169546795499</v>
      </c>
    </row>
    <row r="3013" spans="1:63" x14ac:dyDescent="0.35">
      <c r="A3013" t="str">
        <f t="shared" si="468"/>
        <v>8405_Fabrication de machines et équipements n.c.a._1+2</v>
      </c>
      <c r="B3013" t="str">
        <f>INDEX(PDC!$F$1:$G$40,MATCH('RP2016'!C3013,PDC!F:F,0),MATCH(PDC!$G$1,PDC!$F$1:$G$1,0))</f>
        <v>Fabrication de machines et équipements n.c.a.</v>
      </c>
      <c r="C3013" t="s">
        <v>211</v>
      </c>
      <c r="D3013" t="s">
        <v>127</v>
      </c>
      <c r="E3013" t="s">
        <v>238</v>
      </c>
      <c r="F3013" s="58">
        <v>466.270754641454</v>
      </c>
      <c r="G3013">
        <f t="shared" si="467"/>
        <v>466.270754641454</v>
      </c>
      <c r="AC3013" t="str">
        <f t="shared" ref="AC3013:AC3021" si="469">AG3013&amp;"_"&amp;AD3013&amp;"_"&amp;AE3013</f>
        <v>8427_Toutes PCS_1+2</v>
      </c>
      <c r="AD3013" s="77" t="s">
        <v>294</v>
      </c>
      <c r="AE3013" s="77" t="s">
        <v>238</v>
      </c>
      <c r="AF3013" s="77" t="s">
        <v>294</v>
      </c>
      <c r="AG3013" t="s">
        <v>173</v>
      </c>
      <c r="AH3013" s="58">
        <v>23896.474890804999</v>
      </c>
      <c r="AI3013">
        <f t="shared" ref="AI3013:AI3021" si="470">IF(AH3013&lt;5,"(s)",AH3013)</f>
        <v>23896.474890804999</v>
      </c>
      <c r="BE3013" t="str">
        <f t="shared" ref="BE3013:BE3076" si="471">BI3013&amp;"_"&amp;BH3013&amp;"_TP"&amp;BG3013&amp;"_SEXE"&amp;BF3013</f>
        <v>8430_IZ_TP1_SEXE2</v>
      </c>
      <c r="BF3013">
        <v>2</v>
      </c>
      <c r="BG3013" t="s">
        <v>199</v>
      </c>
      <c r="BH3013" t="s">
        <v>219</v>
      </c>
      <c r="BI3013" t="s">
        <v>179</v>
      </c>
      <c r="BJ3013" s="61">
        <v>85.850275373105902</v>
      </c>
      <c r="BK3013" s="61">
        <f t="shared" ref="BK3013:BK3076" si="472">IF(BJ3013&lt;5,"(s)",BJ3013)</f>
        <v>85.850275373105902</v>
      </c>
    </row>
    <row r="3014" spans="1:63" x14ac:dyDescent="0.35">
      <c r="A3014" t="str">
        <f t="shared" si="468"/>
        <v>8405_Fabrication de matériels de transport_1+2</v>
      </c>
      <c r="B3014" t="str">
        <f>INDEX(PDC!$F$1:$G$40,MATCH('RP2016'!C3014,PDC!F:F,0),MATCH(PDC!$G$1,PDC!$F$1:$G$1,0))</f>
        <v>Fabrication de matériels de transport</v>
      </c>
      <c r="C3014" t="s">
        <v>212</v>
      </c>
      <c r="D3014" t="s">
        <v>127</v>
      </c>
      <c r="E3014" t="s">
        <v>238</v>
      </c>
      <c r="F3014" s="58">
        <v>2132.9668505680202</v>
      </c>
      <c r="G3014">
        <f t="shared" si="467"/>
        <v>2132.9668505680202</v>
      </c>
      <c r="AC3014" t="str">
        <f t="shared" si="469"/>
        <v>8428_Toutes PCS_1+2</v>
      </c>
      <c r="AD3014" s="77" t="s">
        <v>294</v>
      </c>
      <c r="AE3014" s="77" t="s">
        <v>238</v>
      </c>
      <c r="AF3014" s="77" t="s">
        <v>294</v>
      </c>
      <c r="AG3014" t="s">
        <v>175</v>
      </c>
      <c r="AH3014" s="58">
        <v>144885.150213015</v>
      </c>
      <c r="AI3014">
        <f t="shared" si="470"/>
        <v>144885.150213015</v>
      </c>
      <c r="BE3014" t="str">
        <f t="shared" si="471"/>
        <v>8430_IZ_TP2_SEXE2</v>
      </c>
      <c r="BF3014">
        <v>2</v>
      </c>
      <c r="BG3014" t="s">
        <v>200</v>
      </c>
      <c r="BH3014" t="s">
        <v>219</v>
      </c>
      <c r="BI3014" t="s">
        <v>179</v>
      </c>
      <c r="BJ3014" s="61">
        <v>76.719830902651907</v>
      </c>
      <c r="BK3014" s="61">
        <f t="shared" si="472"/>
        <v>76.719830902651907</v>
      </c>
    </row>
    <row r="3015" spans="1:63" x14ac:dyDescent="0.35">
      <c r="A3015" t="str">
        <f t="shared" si="468"/>
        <v>8405_Autres industries manufacturières ; réparation et installation de machines et d'équipements_1+2</v>
      </c>
      <c r="B3015" t="str">
        <f>INDEX(PDC!$F$1:$G$40,MATCH('RP2016'!C3015,PDC!F:F,0),MATCH(PDC!$G$1,PDC!$F$1:$G$1,0))</f>
        <v>Autres industries manufacturières ; réparation et installation de machines et d'équipements</v>
      </c>
      <c r="C3015" t="s">
        <v>213</v>
      </c>
      <c r="D3015" t="s">
        <v>127</v>
      </c>
      <c r="E3015" t="s">
        <v>238</v>
      </c>
      <c r="F3015" s="58">
        <v>1677.5337943780301</v>
      </c>
      <c r="G3015">
        <f t="shared" si="467"/>
        <v>1677.5337943780301</v>
      </c>
      <c r="AC3015" t="str">
        <f t="shared" si="469"/>
        <v>8429_Toutes PCS_1+2</v>
      </c>
      <c r="AD3015" s="77" t="s">
        <v>294</v>
      </c>
      <c r="AE3015" s="77" t="s">
        <v>238</v>
      </c>
      <c r="AF3015" s="77" t="s">
        <v>294</v>
      </c>
      <c r="AG3015" t="s">
        <v>177</v>
      </c>
      <c r="AH3015" s="58">
        <v>8075.2526986561697</v>
      </c>
      <c r="AI3015">
        <f t="shared" si="470"/>
        <v>8075.2526986561697</v>
      </c>
      <c r="BE3015" t="str">
        <f t="shared" si="471"/>
        <v>8430_JZ_TP1_SEXE2</v>
      </c>
      <c r="BF3015">
        <v>2</v>
      </c>
      <c r="BG3015" t="s">
        <v>199</v>
      </c>
      <c r="BH3015" t="s">
        <v>319</v>
      </c>
      <c r="BI3015" t="s">
        <v>179</v>
      </c>
      <c r="BJ3015" s="61">
        <v>18.589071408999299</v>
      </c>
      <c r="BK3015" s="61">
        <f t="shared" si="472"/>
        <v>18.589071408999299</v>
      </c>
    </row>
    <row r="3016" spans="1:63" x14ac:dyDescent="0.35">
      <c r="A3016" t="str">
        <f t="shared" si="468"/>
        <v>8405_Production et distribution d'électricité, de gaz, de vapeur et d'air conditionné_1+2</v>
      </c>
      <c r="B3016" t="str">
        <f>INDEX(PDC!$F$1:$G$40,MATCH('RP2016'!C3016,PDC!F:F,0),MATCH(PDC!$G$1,PDC!$F$1:$G$1,0))</f>
        <v>Production et distribution d'électricité, de gaz, de vapeur et d'air conditionné</v>
      </c>
      <c r="C3016" t="s">
        <v>214</v>
      </c>
      <c r="D3016" t="s">
        <v>127</v>
      </c>
      <c r="E3016" t="s">
        <v>238</v>
      </c>
      <c r="F3016" s="58">
        <v>2604.9235600276802</v>
      </c>
      <c r="G3016">
        <f t="shared" si="467"/>
        <v>2604.9235600276802</v>
      </c>
      <c r="AC3016" t="str">
        <f t="shared" si="469"/>
        <v>8430_Toutes PCS_1+2</v>
      </c>
      <c r="AD3016" s="77" t="s">
        <v>294</v>
      </c>
      <c r="AE3016" s="77" t="s">
        <v>238</v>
      </c>
      <c r="AF3016" s="77" t="s">
        <v>294</v>
      </c>
      <c r="AG3016" t="s">
        <v>179</v>
      </c>
      <c r="AH3016" s="58">
        <v>14477.0893012177</v>
      </c>
      <c r="AI3016">
        <f t="shared" si="470"/>
        <v>14477.0893012177</v>
      </c>
      <c r="BE3016" t="str">
        <f t="shared" si="471"/>
        <v>8430_JZ_TP2_SEXE2</v>
      </c>
      <c r="BF3016">
        <v>2</v>
      </c>
      <c r="BG3016" t="s">
        <v>200</v>
      </c>
      <c r="BH3016" t="s">
        <v>319</v>
      </c>
      <c r="BI3016" t="s">
        <v>179</v>
      </c>
      <c r="BJ3016" s="83">
        <v>1.00026361581469</v>
      </c>
      <c r="BK3016" s="61" t="str">
        <f t="shared" si="472"/>
        <v>(s)</v>
      </c>
    </row>
    <row r="3017" spans="1:63" x14ac:dyDescent="0.35">
      <c r="A3017" t="str">
        <f t="shared" si="468"/>
        <v>8405_Production et distribution d'eau ; assainissement, gestion des déchets et dépollution_1+2</v>
      </c>
      <c r="B3017" t="str">
        <f>INDEX(PDC!$F$1:$G$40,MATCH('RP2016'!C3017,PDC!F:F,0),MATCH(PDC!$G$1,PDC!$F$1:$G$1,0))</f>
        <v>Production et distribution d'eau ; assainissement, gestion des déchets et dépollution</v>
      </c>
      <c r="C3017" t="s">
        <v>215</v>
      </c>
      <c r="D3017" t="s">
        <v>127</v>
      </c>
      <c r="E3017" t="s">
        <v>238</v>
      </c>
      <c r="F3017" s="58">
        <v>695.98243440431804</v>
      </c>
      <c r="G3017">
        <f t="shared" si="467"/>
        <v>695.98243440431804</v>
      </c>
      <c r="AC3017" t="str">
        <f t="shared" si="469"/>
        <v>8431_Toutes PCS_1+2</v>
      </c>
      <c r="AD3017" s="77" t="s">
        <v>294</v>
      </c>
      <c r="AE3017" s="77" t="s">
        <v>238</v>
      </c>
      <c r="AF3017" s="77" t="s">
        <v>294</v>
      </c>
      <c r="AG3017" t="s">
        <v>183</v>
      </c>
      <c r="AH3017" s="58">
        <v>86099.362112329298</v>
      </c>
      <c r="AI3017">
        <f t="shared" si="470"/>
        <v>86099.362112329298</v>
      </c>
      <c r="BE3017" t="str">
        <f t="shared" si="471"/>
        <v>8430_KZ_TP1_SEXE2</v>
      </c>
      <c r="BF3017">
        <v>2</v>
      </c>
      <c r="BG3017" t="s">
        <v>199</v>
      </c>
      <c r="BH3017" t="s">
        <v>223</v>
      </c>
      <c r="BI3017" t="s">
        <v>179</v>
      </c>
      <c r="BJ3017" s="61">
        <v>84.040826030365395</v>
      </c>
      <c r="BK3017" s="61">
        <f t="shared" si="472"/>
        <v>84.040826030365395</v>
      </c>
    </row>
    <row r="3018" spans="1:63" x14ac:dyDescent="0.35">
      <c r="A3018" t="str">
        <f t="shared" si="468"/>
        <v>8405_Construction _1+2</v>
      </c>
      <c r="B3018" t="str">
        <f>INDEX(PDC!$F$1:$G$40,MATCH('RP2016'!C3018,PDC!F:F,0),MATCH(PDC!$G$1,PDC!$F$1:$G$1,0))</f>
        <v xml:space="preserve">Construction </v>
      </c>
      <c r="C3018" t="s">
        <v>216</v>
      </c>
      <c r="D3018" t="s">
        <v>127</v>
      </c>
      <c r="E3018" t="s">
        <v>238</v>
      </c>
      <c r="F3018" s="58">
        <v>5793.7127009729502</v>
      </c>
      <c r="G3018">
        <f t="shared" si="467"/>
        <v>5793.7127009729502</v>
      </c>
      <c r="AC3018" t="str">
        <f t="shared" si="469"/>
        <v>8432_Toutes PCS_1+2</v>
      </c>
      <c r="AD3018" s="77" t="s">
        <v>294</v>
      </c>
      <c r="AE3018" s="77" t="s">
        <v>238</v>
      </c>
      <c r="AF3018" s="77" t="s">
        <v>294</v>
      </c>
      <c r="AG3018" t="s">
        <v>187</v>
      </c>
      <c r="AH3018" s="58">
        <v>32488.977280495601</v>
      </c>
      <c r="AI3018">
        <f t="shared" si="470"/>
        <v>32488.977280495601</v>
      </c>
      <c r="BE3018" t="str">
        <f t="shared" si="471"/>
        <v>8430_KZ_TP2_SEXE2</v>
      </c>
      <c r="BF3018">
        <v>2</v>
      </c>
      <c r="BG3018" t="s">
        <v>200</v>
      </c>
      <c r="BH3018" t="s">
        <v>223</v>
      </c>
      <c r="BI3018" t="s">
        <v>179</v>
      </c>
      <c r="BJ3018" s="61">
        <v>56.382742188733097</v>
      </c>
      <c r="BK3018" s="61">
        <f t="shared" si="472"/>
        <v>56.382742188733097</v>
      </c>
    </row>
    <row r="3019" spans="1:63" x14ac:dyDescent="0.35">
      <c r="A3019" t="str">
        <f t="shared" si="468"/>
        <v>8405_Commerce ; réparation d'automobiles et de motocycles_1+2</v>
      </c>
      <c r="B3019" t="str">
        <f>INDEX(PDC!$F$1:$G$40,MATCH('RP2016'!C3019,PDC!F:F,0),MATCH(PDC!$G$1,PDC!$F$1:$G$1,0))</f>
        <v>Commerce ; réparation d'automobiles et de motocycles</v>
      </c>
      <c r="C3019" t="s">
        <v>217</v>
      </c>
      <c r="D3019" t="s">
        <v>127</v>
      </c>
      <c r="E3019" t="s">
        <v>238</v>
      </c>
      <c r="F3019" s="58">
        <v>10685.276370224001</v>
      </c>
      <c r="G3019">
        <f t="shared" si="467"/>
        <v>10685.276370224001</v>
      </c>
      <c r="AC3019" t="str">
        <f t="shared" si="469"/>
        <v>8433_Toutes PCS_1+2</v>
      </c>
      <c r="AD3019" s="77" t="s">
        <v>294</v>
      </c>
      <c r="AE3019" s="77" t="s">
        <v>238</v>
      </c>
      <c r="AF3019" s="77" t="s">
        <v>294</v>
      </c>
      <c r="AG3019" t="s">
        <v>189</v>
      </c>
      <c r="AH3019" s="58">
        <v>63282.275718937402</v>
      </c>
      <c r="AI3019">
        <f t="shared" si="470"/>
        <v>63282.275718937402</v>
      </c>
      <c r="BE3019" t="str">
        <f t="shared" si="471"/>
        <v>8430_LZ_TP1_SEXE2</v>
      </c>
      <c r="BF3019">
        <v>2</v>
      </c>
      <c r="BG3019" t="s">
        <v>199</v>
      </c>
      <c r="BH3019" t="s">
        <v>224</v>
      </c>
      <c r="BI3019" t="s">
        <v>179</v>
      </c>
      <c r="BJ3019" s="61">
        <v>24.107168063854601</v>
      </c>
      <c r="BK3019" s="61">
        <f t="shared" si="472"/>
        <v>24.107168063854601</v>
      </c>
    </row>
    <row r="3020" spans="1:63" x14ac:dyDescent="0.35">
      <c r="A3020" t="str">
        <f t="shared" si="468"/>
        <v>8405_Transports et entreposage _1+2</v>
      </c>
      <c r="B3020" t="str">
        <f>INDEX(PDC!$F$1:$G$40,MATCH('RP2016'!C3020,PDC!F:F,0),MATCH(PDC!$G$1,PDC!$F$1:$G$1,0))</f>
        <v xml:space="preserve">Transports et entreposage </v>
      </c>
      <c r="C3020" t="s">
        <v>218</v>
      </c>
      <c r="D3020" t="s">
        <v>127</v>
      </c>
      <c r="E3020" t="s">
        <v>238</v>
      </c>
      <c r="F3020" s="58">
        <v>5583.36110073698</v>
      </c>
      <c r="G3020">
        <f t="shared" si="467"/>
        <v>5583.36110073698</v>
      </c>
      <c r="AC3020" t="str">
        <f t="shared" si="469"/>
        <v>8434_Toutes PCS_1+2</v>
      </c>
      <c r="AD3020" s="77" t="s">
        <v>294</v>
      </c>
      <c r="AE3020" s="77" t="s">
        <v>238</v>
      </c>
      <c r="AF3020" s="77" t="s">
        <v>294</v>
      </c>
      <c r="AG3020" t="s">
        <v>191</v>
      </c>
      <c r="AH3020" s="58">
        <v>43915.666498368199</v>
      </c>
      <c r="AI3020">
        <f t="shared" si="470"/>
        <v>43915.666498368199</v>
      </c>
      <c r="BE3020" t="str">
        <f t="shared" si="471"/>
        <v>8430_LZ_TP2_SEXE2</v>
      </c>
      <c r="BF3020">
        <v>2</v>
      </c>
      <c r="BG3020" t="s">
        <v>200</v>
      </c>
      <c r="BH3020" t="s">
        <v>224</v>
      </c>
      <c r="BI3020" t="s">
        <v>179</v>
      </c>
      <c r="BJ3020" s="61">
        <v>6.6898854389874503</v>
      </c>
      <c r="BK3020" s="61">
        <f t="shared" si="472"/>
        <v>6.6898854389874503</v>
      </c>
    </row>
    <row r="3021" spans="1:63" x14ac:dyDescent="0.35">
      <c r="A3021" t="str">
        <f t="shared" si="468"/>
        <v>8405_Hébergement et restauration_1+2</v>
      </c>
      <c r="B3021" t="str">
        <f>INDEX(PDC!$F$1:$G$40,MATCH('RP2016'!C3021,PDC!F:F,0),MATCH(PDC!$G$1,PDC!$F$1:$G$1,0))</f>
        <v>Hébergement et restauration</v>
      </c>
      <c r="C3021" t="s">
        <v>219</v>
      </c>
      <c r="D3021" t="s">
        <v>127</v>
      </c>
      <c r="E3021" t="s">
        <v>238</v>
      </c>
      <c r="F3021" s="58">
        <v>2239.5314175858398</v>
      </c>
      <c r="G3021">
        <f t="shared" si="467"/>
        <v>2239.5314175858398</v>
      </c>
      <c r="AC3021" t="str">
        <f t="shared" si="469"/>
        <v>8435_Toutes PCS_1+2</v>
      </c>
      <c r="AD3021" s="77" t="s">
        <v>294</v>
      </c>
      <c r="AE3021" s="77" t="s">
        <v>238</v>
      </c>
      <c r="AF3021" s="77" t="s">
        <v>294</v>
      </c>
      <c r="AG3021" t="s">
        <v>193</v>
      </c>
      <c r="AH3021" s="58">
        <v>42538.442012210697</v>
      </c>
      <c r="AI3021">
        <f t="shared" si="470"/>
        <v>42538.442012210697</v>
      </c>
      <c r="BE3021" t="str">
        <f t="shared" si="471"/>
        <v>8430_MN_TP1_SEXE2</v>
      </c>
      <c r="BF3021">
        <v>2</v>
      </c>
      <c r="BG3021" t="s">
        <v>199</v>
      </c>
      <c r="BH3021" t="s">
        <v>320</v>
      </c>
      <c r="BI3021" t="s">
        <v>179</v>
      </c>
      <c r="BJ3021" s="61">
        <v>347.09186293551602</v>
      </c>
      <c r="BK3021" s="61">
        <f t="shared" si="472"/>
        <v>347.09186293551602</v>
      </c>
    </row>
    <row r="3022" spans="1:63" x14ac:dyDescent="0.35">
      <c r="A3022" t="str">
        <f t="shared" si="468"/>
        <v>8405_Edition, audiovisuel et diffusion_1+2</v>
      </c>
      <c r="B3022" t="str">
        <f>INDEX(PDC!$F$1:$G$40,MATCH('RP2016'!C3022,PDC!F:F,0),MATCH(PDC!$G$1,PDC!$F$1:$G$1,0))</f>
        <v>Edition, audiovisuel et diffusion</v>
      </c>
      <c r="C3022" t="s">
        <v>220</v>
      </c>
      <c r="D3022" t="s">
        <v>127</v>
      </c>
      <c r="E3022" t="s">
        <v>238</v>
      </c>
      <c r="F3022" s="58">
        <v>265.11275205884198</v>
      </c>
      <c r="G3022">
        <f t="shared" si="467"/>
        <v>265.11275205884198</v>
      </c>
      <c r="BE3022" t="str">
        <f t="shared" si="471"/>
        <v>8430_MN_TP2_SEXE2</v>
      </c>
      <c r="BF3022">
        <v>2</v>
      </c>
      <c r="BG3022" t="s">
        <v>200</v>
      </c>
      <c r="BH3022" t="s">
        <v>320</v>
      </c>
      <c r="BI3022" t="s">
        <v>179</v>
      </c>
      <c r="BJ3022" s="61">
        <v>150.33505695884301</v>
      </c>
      <c r="BK3022" s="61">
        <f t="shared" si="472"/>
        <v>150.33505695884301</v>
      </c>
    </row>
    <row r="3023" spans="1:63" x14ac:dyDescent="0.35">
      <c r="A3023" t="str">
        <f t="shared" si="468"/>
        <v>8405_Télécommunications_1+2</v>
      </c>
      <c r="B3023" t="str">
        <f>INDEX(PDC!$F$1:$G$40,MATCH('RP2016'!C3023,PDC!F:F,0),MATCH(PDC!$G$1,PDC!$F$1:$G$1,0))</f>
        <v>Télécommunications</v>
      </c>
      <c r="C3023" t="s">
        <v>221</v>
      </c>
      <c r="D3023" t="s">
        <v>127</v>
      </c>
      <c r="E3023" t="s">
        <v>238</v>
      </c>
      <c r="F3023" s="58">
        <v>82.055617267041598</v>
      </c>
      <c r="G3023">
        <f t="shared" si="467"/>
        <v>82.055617267041598</v>
      </c>
      <c r="BE3023" t="str">
        <f t="shared" si="471"/>
        <v>8430_OQ_TP1_SEXE2</v>
      </c>
      <c r="BF3023">
        <v>2</v>
      </c>
      <c r="BG3023" t="s">
        <v>199</v>
      </c>
      <c r="BH3023" t="s">
        <v>321</v>
      </c>
      <c r="BI3023" t="s">
        <v>179</v>
      </c>
      <c r="BJ3023" s="61">
        <v>1394.28536424607</v>
      </c>
      <c r="BK3023" s="61">
        <f t="shared" si="472"/>
        <v>1394.28536424607</v>
      </c>
    </row>
    <row r="3024" spans="1:63" x14ac:dyDescent="0.35">
      <c r="A3024" t="str">
        <f t="shared" si="468"/>
        <v>8405_Activités informatiques et services d'information_1+2</v>
      </c>
      <c r="B3024" t="str">
        <f>INDEX(PDC!$F$1:$G$40,MATCH('RP2016'!C3024,PDC!F:F,0),MATCH(PDC!$G$1,PDC!$F$1:$G$1,0))</f>
        <v>Activités informatiques et services d'information</v>
      </c>
      <c r="C3024" t="s">
        <v>222</v>
      </c>
      <c r="D3024" t="s">
        <v>127</v>
      </c>
      <c r="E3024" t="s">
        <v>238</v>
      </c>
      <c r="F3024" s="58">
        <v>205.446413409472</v>
      </c>
      <c r="G3024">
        <f t="shared" si="467"/>
        <v>205.446413409472</v>
      </c>
      <c r="BE3024" t="str">
        <f t="shared" si="471"/>
        <v>8430_OQ_TP2_SEXE2</v>
      </c>
      <c r="BF3024">
        <v>2</v>
      </c>
      <c r="BG3024" t="s">
        <v>200</v>
      </c>
      <c r="BH3024" t="s">
        <v>321</v>
      </c>
      <c r="BI3024" t="s">
        <v>179</v>
      </c>
      <c r="BJ3024" s="61">
        <v>1213.35889379575</v>
      </c>
      <c r="BK3024" s="61">
        <f t="shared" si="472"/>
        <v>1213.35889379575</v>
      </c>
    </row>
    <row r="3025" spans="1:63" x14ac:dyDescent="0.35">
      <c r="A3025" t="str">
        <f t="shared" si="468"/>
        <v>8405_Activités financières et d'assurance_1+2</v>
      </c>
      <c r="B3025" t="str">
        <f>INDEX(PDC!$F$1:$G$40,MATCH('RP2016'!C3025,PDC!F:F,0),MATCH(PDC!$G$1,PDC!$F$1:$G$1,0))</f>
        <v>Activités financières et d'assurance</v>
      </c>
      <c r="C3025" t="s">
        <v>223</v>
      </c>
      <c r="D3025" t="s">
        <v>127</v>
      </c>
      <c r="E3025" t="s">
        <v>238</v>
      </c>
      <c r="F3025" s="58">
        <v>1746.00601527916</v>
      </c>
      <c r="G3025">
        <f t="shared" ref="G3025:G3056" si="473">F3025</f>
        <v>1746.00601527916</v>
      </c>
      <c r="BE3025" t="str">
        <f t="shared" si="471"/>
        <v>8430_RU_TP1_SEXE2</v>
      </c>
      <c r="BF3025">
        <v>2</v>
      </c>
      <c r="BG3025" t="s">
        <v>199</v>
      </c>
      <c r="BH3025" t="s">
        <v>322</v>
      </c>
      <c r="BI3025" t="s">
        <v>179</v>
      </c>
      <c r="BJ3025" s="61">
        <v>140.835871386484</v>
      </c>
      <c r="BK3025" s="61">
        <f t="shared" si="472"/>
        <v>140.835871386484</v>
      </c>
    </row>
    <row r="3026" spans="1:63" x14ac:dyDescent="0.35">
      <c r="A3026" t="str">
        <f t="shared" si="468"/>
        <v>8405_Activités immobilières_1+2</v>
      </c>
      <c r="B3026" t="str">
        <f>INDEX(PDC!$F$1:$G$40,MATCH('RP2016'!C3026,PDC!F:F,0),MATCH(PDC!$G$1,PDC!$F$1:$G$1,0))</f>
        <v>Activités immobilières</v>
      </c>
      <c r="C3026" t="s">
        <v>224</v>
      </c>
      <c r="D3026" t="s">
        <v>127</v>
      </c>
      <c r="E3026" t="s">
        <v>238</v>
      </c>
      <c r="F3026" s="58">
        <v>1144.87518433574</v>
      </c>
      <c r="G3026">
        <f t="shared" si="473"/>
        <v>1144.87518433574</v>
      </c>
      <c r="BE3026" t="str">
        <f t="shared" si="471"/>
        <v>8430_RU_TP2_SEXE2</v>
      </c>
      <c r="BF3026">
        <v>2</v>
      </c>
      <c r="BG3026" t="s">
        <v>200</v>
      </c>
      <c r="BH3026" t="s">
        <v>322</v>
      </c>
      <c r="BI3026" t="s">
        <v>179</v>
      </c>
      <c r="BJ3026" s="61">
        <v>202.43981970551701</v>
      </c>
      <c r="BK3026" s="61">
        <f t="shared" si="472"/>
        <v>202.43981970551701</v>
      </c>
    </row>
    <row r="3027" spans="1:63" x14ac:dyDescent="0.35">
      <c r="A3027" t="str">
        <f t="shared" si="468"/>
        <v>8405_Activités juridiques, comptables, de gestion, d'architecture, d'ingénierie, de contrôle et d'analyses techniques_1+2</v>
      </c>
      <c r="B3027" t="str">
        <f>INDEX(PDC!$F$1:$G$40,MATCH('RP2016'!C3027,PDC!F:F,0),MATCH(PDC!$G$1,PDC!$F$1:$G$1,0))</f>
        <v>Activités juridiques, comptables, de gestion, d'architecture, d'ingénierie, de contrôle et d'analyses techniques</v>
      </c>
      <c r="C3027" t="s">
        <v>225</v>
      </c>
      <c r="D3027" t="s">
        <v>127</v>
      </c>
      <c r="E3027" t="s">
        <v>238</v>
      </c>
      <c r="F3027" s="58">
        <v>2329.6108858698099</v>
      </c>
      <c r="G3027">
        <f t="shared" si="473"/>
        <v>2329.6108858698099</v>
      </c>
      <c r="BE3027" t="str">
        <f t="shared" si="471"/>
        <v>8431_AZ_TP1_SEXE2</v>
      </c>
      <c r="BF3027">
        <v>2</v>
      </c>
      <c r="BG3027" t="s">
        <v>199</v>
      </c>
      <c r="BH3027" t="s">
        <v>198</v>
      </c>
      <c r="BI3027" t="s">
        <v>183</v>
      </c>
      <c r="BJ3027" s="61">
        <v>470.86466895745798</v>
      </c>
      <c r="BK3027" s="61">
        <f t="shared" si="472"/>
        <v>470.86466895745798</v>
      </c>
    </row>
    <row r="3028" spans="1:63" x14ac:dyDescent="0.35">
      <c r="A3028" t="str">
        <f t="shared" si="468"/>
        <v>8405_Recherche-développement scientifique_1+2</v>
      </c>
      <c r="B3028" t="str">
        <f>INDEX(PDC!$F$1:$G$40,MATCH('RP2016'!C3028,PDC!F:F,0),MATCH(PDC!$G$1,PDC!$F$1:$G$1,0))</f>
        <v>Recherche-développement scientifique</v>
      </c>
      <c r="C3028" t="s">
        <v>226</v>
      </c>
      <c r="D3028" t="s">
        <v>127</v>
      </c>
      <c r="E3028" t="s">
        <v>238</v>
      </c>
      <c r="F3028" s="58">
        <v>76.630706024675007</v>
      </c>
      <c r="G3028">
        <f t="shared" si="473"/>
        <v>76.630706024675007</v>
      </c>
      <c r="BE3028" t="str">
        <f t="shared" si="471"/>
        <v>8431_AZ_TP2_SEXE2</v>
      </c>
      <c r="BF3028">
        <v>2</v>
      </c>
      <c r="BG3028" t="s">
        <v>200</v>
      </c>
      <c r="BH3028" t="s">
        <v>198</v>
      </c>
      <c r="BI3028" t="s">
        <v>183</v>
      </c>
      <c r="BJ3028" s="61">
        <v>183.432038003738</v>
      </c>
      <c r="BK3028" s="61">
        <f t="shared" si="472"/>
        <v>183.432038003738</v>
      </c>
    </row>
    <row r="3029" spans="1:63" x14ac:dyDescent="0.35">
      <c r="A3029" t="str">
        <f t="shared" si="468"/>
        <v>8405_Autres activités spécialisées, scientifiques et techniques_1+2</v>
      </c>
      <c r="B3029" t="str">
        <f>INDEX(PDC!$F$1:$G$40,MATCH('RP2016'!C3029,PDC!F:F,0),MATCH(PDC!$G$1,PDC!$F$1:$G$1,0))</f>
        <v>Autres activités spécialisées, scientifiques et techniques</v>
      </c>
      <c r="C3029" t="s">
        <v>227</v>
      </c>
      <c r="D3029" t="s">
        <v>127</v>
      </c>
      <c r="E3029" t="s">
        <v>238</v>
      </c>
      <c r="F3029" s="58">
        <v>265.94337569283601</v>
      </c>
      <c r="G3029">
        <f t="shared" si="473"/>
        <v>265.94337569283601</v>
      </c>
      <c r="BE3029" t="str">
        <f t="shared" si="471"/>
        <v>8431_C1_TP1_SEXE2</v>
      </c>
      <c r="BF3029">
        <v>2</v>
      </c>
      <c r="BG3029" t="s">
        <v>199</v>
      </c>
      <c r="BH3029" t="s">
        <v>314</v>
      </c>
      <c r="BI3029" t="s">
        <v>183</v>
      </c>
      <c r="BJ3029" s="61">
        <v>1543.2163166139801</v>
      </c>
      <c r="BK3029" s="61">
        <f t="shared" si="472"/>
        <v>1543.2163166139801</v>
      </c>
    </row>
    <row r="3030" spans="1:63" x14ac:dyDescent="0.35">
      <c r="A3030" t="str">
        <f t="shared" si="468"/>
        <v>8405_Activités de services administratifs et de soutien_1+2</v>
      </c>
      <c r="B3030" t="str">
        <f>INDEX(PDC!$F$1:$G$40,MATCH('RP2016'!C3030,PDC!F:F,0),MATCH(PDC!$G$1,PDC!$F$1:$G$1,0))</f>
        <v>Activités de services administratifs et de soutien</v>
      </c>
      <c r="C3030" t="s">
        <v>228</v>
      </c>
      <c r="D3030" t="s">
        <v>127</v>
      </c>
      <c r="E3030" t="s">
        <v>238</v>
      </c>
      <c r="F3030" s="58">
        <v>5216.1238238547403</v>
      </c>
      <c r="G3030">
        <f t="shared" si="473"/>
        <v>5216.1238238547403</v>
      </c>
      <c r="BE3030" t="str">
        <f t="shared" si="471"/>
        <v>8431_C1_TP2_SEXE2</v>
      </c>
      <c r="BF3030">
        <v>2</v>
      </c>
      <c r="BG3030" t="s">
        <v>200</v>
      </c>
      <c r="BH3030" t="s">
        <v>314</v>
      </c>
      <c r="BI3030" t="s">
        <v>183</v>
      </c>
      <c r="BJ3030" s="61">
        <v>412.607391881956</v>
      </c>
      <c r="BK3030" s="61">
        <f t="shared" si="472"/>
        <v>412.607391881956</v>
      </c>
    </row>
    <row r="3031" spans="1:63" x14ac:dyDescent="0.35">
      <c r="A3031" t="str">
        <f t="shared" si="468"/>
        <v>8405_Administration publique_1+2</v>
      </c>
      <c r="B3031" t="str">
        <f>INDEX(PDC!$F$1:$G$40,MATCH('RP2016'!C3031,PDC!F:F,0),MATCH(PDC!$G$1,PDC!$F$1:$G$1,0))</f>
        <v>Administration publique</v>
      </c>
      <c r="C3031" t="s">
        <v>229</v>
      </c>
      <c r="D3031" t="s">
        <v>127</v>
      </c>
      <c r="E3031" t="s">
        <v>238</v>
      </c>
      <c r="F3031" s="58">
        <v>3055.2589490113301</v>
      </c>
      <c r="G3031">
        <f t="shared" si="473"/>
        <v>3055.2589490113301</v>
      </c>
      <c r="BE3031" t="str">
        <f t="shared" si="471"/>
        <v>8431_C3_TP1_SEXE2</v>
      </c>
      <c r="BF3031">
        <v>2</v>
      </c>
      <c r="BG3031" t="s">
        <v>199</v>
      </c>
      <c r="BH3031" t="s">
        <v>315</v>
      </c>
      <c r="BI3031" t="s">
        <v>183</v>
      </c>
      <c r="BJ3031" s="61">
        <v>658.35961113390397</v>
      </c>
      <c r="BK3031" s="61">
        <f t="shared" si="472"/>
        <v>658.35961113390397</v>
      </c>
    </row>
    <row r="3032" spans="1:63" x14ac:dyDescent="0.35">
      <c r="A3032" t="str">
        <f t="shared" si="468"/>
        <v>8405_Enseignement_1+2</v>
      </c>
      <c r="B3032" t="str">
        <f>INDEX(PDC!$F$1:$G$40,MATCH('RP2016'!C3032,PDC!F:F,0),MATCH(PDC!$G$1,PDC!$F$1:$G$1,0))</f>
        <v>Enseignement</v>
      </c>
      <c r="C3032" t="s">
        <v>230</v>
      </c>
      <c r="D3032" t="s">
        <v>127</v>
      </c>
      <c r="E3032" t="s">
        <v>238</v>
      </c>
      <c r="F3032" s="58">
        <v>2272.6610541052401</v>
      </c>
      <c r="G3032">
        <f t="shared" si="473"/>
        <v>2272.6610541052401</v>
      </c>
      <c r="BE3032" t="str">
        <f t="shared" si="471"/>
        <v>8431_C3_TP2_SEXE2</v>
      </c>
      <c r="BF3032">
        <v>2</v>
      </c>
      <c r="BG3032" t="s">
        <v>200</v>
      </c>
      <c r="BH3032" t="s">
        <v>315</v>
      </c>
      <c r="BI3032" t="s">
        <v>183</v>
      </c>
      <c r="BJ3032" s="61">
        <v>183.58219219328501</v>
      </c>
      <c r="BK3032" s="61">
        <f t="shared" si="472"/>
        <v>183.58219219328501</v>
      </c>
    </row>
    <row r="3033" spans="1:63" x14ac:dyDescent="0.35">
      <c r="A3033" t="str">
        <f t="shared" si="468"/>
        <v>8405_Activités pour la santé humaine_1+2</v>
      </c>
      <c r="B3033" t="str">
        <f>INDEX(PDC!$F$1:$G$40,MATCH('RP2016'!C3033,PDC!F:F,0),MATCH(PDC!$G$1,PDC!$F$1:$G$1,0))</f>
        <v>Activités pour la santé humaine</v>
      </c>
      <c r="C3033" t="s">
        <v>231</v>
      </c>
      <c r="D3033" t="s">
        <v>127</v>
      </c>
      <c r="E3033" t="s">
        <v>238</v>
      </c>
      <c r="F3033" s="58">
        <v>2909.7300087537601</v>
      </c>
      <c r="G3033">
        <f t="shared" si="473"/>
        <v>2909.7300087537601</v>
      </c>
      <c r="BE3033" t="str">
        <f t="shared" si="471"/>
        <v>8431_C4_TP1_SEXE2</v>
      </c>
      <c r="BF3033">
        <v>2</v>
      </c>
      <c r="BG3033" t="s">
        <v>199</v>
      </c>
      <c r="BH3033" t="s">
        <v>316</v>
      </c>
      <c r="BI3033" t="s">
        <v>183</v>
      </c>
      <c r="BJ3033" s="61">
        <v>190.795330071275</v>
      </c>
      <c r="BK3033" s="61">
        <f t="shared" si="472"/>
        <v>190.795330071275</v>
      </c>
    </row>
    <row r="3034" spans="1:63" x14ac:dyDescent="0.35">
      <c r="A3034" t="str">
        <f t="shared" si="468"/>
        <v>8405_Hébergement médico-social et social et action sociale sans hébergement_1+2</v>
      </c>
      <c r="B3034" t="str">
        <f>INDEX(PDC!$F$1:$G$40,MATCH('RP2016'!C3034,PDC!F:F,0),MATCH(PDC!$G$1,PDC!$F$1:$G$1,0))</f>
        <v>Hébergement médico-social et social et action sociale sans hébergement</v>
      </c>
      <c r="C3034" t="s">
        <v>232</v>
      </c>
      <c r="D3034" t="s">
        <v>127</v>
      </c>
      <c r="E3034" t="s">
        <v>238</v>
      </c>
      <c r="F3034" s="58">
        <v>8067.8957250966196</v>
      </c>
      <c r="G3034">
        <f t="shared" si="473"/>
        <v>8067.8957250966196</v>
      </c>
      <c r="BE3034" t="str">
        <f t="shared" si="471"/>
        <v>8431_C4_TP2_SEXE2</v>
      </c>
      <c r="BF3034">
        <v>2</v>
      </c>
      <c r="BG3034" t="s">
        <v>200</v>
      </c>
      <c r="BH3034" t="s">
        <v>316</v>
      </c>
      <c r="BI3034" t="s">
        <v>183</v>
      </c>
      <c r="BJ3034" s="61">
        <v>14.3463326149735</v>
      </c>
      <c r="BK3034" s="61">
        <f t="shared" si="472"/>
        <v>14.3463326149735</v>
      </c>
    </row>
    <row r="3035" spans="1:63" x14ac:dyDescent="0.35">
      <c r="A3035" t="str">
        <f t="shared" si="468"/>
        <v>8405_Arts, spectacles et activités récréatives_1+2</v>
      </c>
      <c r="B3035" t="str">
        <f>INDEX(PDC!$F$1:$G$40,MATCH('RP2016'!C3035,PDC!F:F,0),MATCH(PDC!$G$1,PDC!$F$1:$G$1,0))</f>
        <v>Arts, spectacles et activités récréatives</v>
      </c>
      <c r="C3035" t="s">
        <v>233</v>
      </c>
      <c r="D3035" t="s">
        <v>127</v>
      </c>
      <c r="E3035" t="s">
        <v>238</v>
      </c>
      <c r="F3035" s="58">
        <v>715.69611298681696</v>
      </c>
      <c r="G3035">
        <f t="shared" si="473"/>
        <v>715.69611298681696</v>
      </c>
      <c r="BE3035" t="str">
        <f t="shared" si="471"/>
        <v>8431_C5_TP1_SEXE2</v>
      </c>
      <c r="BF3035">
        <v>2</v>
      </c>
      <c r="BG3035" t="s">
        <v>199</v>
      </c>
      <c r="BH3035" t="s">
        <v>317</v>
      </c>
      <c r="BI3035" t="s">
        <v>183</v>
      </c>
      <c r="BJ3035" s="61">
        <v>1873.9245164224601</v>
      </c>
      <c r="BK3035" s="61">
        <f t="shared" si="472"/>
        <v>1873.9245164224601</v>
      </c>
    </row>
    <row r="3036" spans="1:63" x14ac:dyDescent="0.35">
      <c r="A3036" t="str">
        <f t="shared" si="468"/>
        <v>8405_Autres activités de services _1+2</v>
      </c>
      <c r="B3036" t="str">
        <f>INDEX(PDC!$F$1:$G$40,MATCH('RP2016'!C3036,PDC!F:F,0),MATCH(PDC!$G$1,PDC!$F$1:$G$1,0))</f>
        <v xml:space="preserve">Autres activités de services </v>
      </c>
      <c r="C3036" t="s">
        <v>234</v>
      </c>
      <c r="D3036" t="s">
        <v>127</v>
      </c>
      <c r="E3036" t="s">
        <v>238</v>
      </c>
      <c r="F3036" s="58">
        <v>2118.4040565189698</v>
      </c>
      <c r="G3036">
        <f t="shared" si="473"/>
        <v>2118.4040565189698</v>
      </c>
      <c r="BE3036" t="str">
        <f t="shared" si="471"/>
        <v>8431_C5_TP2_SEXE2</v>
      </c>
      <c r="BF3036">
        <v>2</v>
      </c>
      <c r="BG3036" t="s">
        <v>200</v>
      </c>
      <c r="BH3036" t="s">
        <v>317</v>
      </c>
      <c r="BI3036" t="s">
        <v>183</v>
      </c>
      <c r="BJ3036" s="61">
        <v>404.28968226853698</v>
      </c>
      <c r="BK3036" s="61">
        <f t="shared" si="472"/>
        <v>404.28968226853698</v>
      </c>
    </row>
    <row r="3037" spans="1:63" x14ac:dyDescent="0.35">
      <c r="A3037" t="str">
        <f t="shared" si="468"/>
        <v>8405_Activités des ménages en tant qu'employeurs ; activités indifférenciées des ménages en tant que producteurs de biens et services pour usage propre_1+2</v>
      </c>
      <c r="B3037" t="str">
        <f>INDEX(PDC!$F$1:$G$40,MATCH('RP2016'!C3037,PDC!F:F,0),MATCH(PDC!$G$1,PDC!$F$1:$G$1,0))</f>
        <v>Activités des ménages en tant qu'employeurs ; activités indifférenciées des ménages en tant que producteurs de biens et services pour usage propre</v>
      </c>
      <c r="C3037" t="s">
        <v>235</v>
      </c>
      <c r="D3037" t="s">
        <v>127</v>
      </c>
      <c r="E3037" t="s">
        <v>238</v>
      </c>
      <c r="F3037" s="58">
        <v>614.50480480799501</v>
      </c>
      <c r="G3037">
        <f t="shared" si="473"/>
        <v>614.50480480799501</v>
      </c>
      <c r="BE3037" t="str">
        <f t="shared" si="471"/>
        <v>8431_DE_TP1_SEXE2</v>
      </c>
      <c r="BF3037">
        <v>2</v>
      </c>
      <c r="BG3037" t="s">
        <v>199</v>
      </c>
      <c r="BH3037" t="s">
        <v>318</v>
      </c>
      <c r="BI3037" t="s">
        <v>183</v>
      </c>
      <c r="BJ3037" s="61">
        <v>236.68721257624301</v>
      </c>
      <c r="BK3037" s="61">
        <f t="shared" si="472"/>
        <v>236.68721257624301</v>
      </c>
    </row>
    <row r="3038" spans="1:63" x14ac:dyDescent="0.35">
      <c r="A3038" t="str">
        <f t="shared" si="468"/>
        <v>8405_Activités extra-territoriales_1+2</v>
      </c>
      <c r="B3038" t="str">
        <f>INDEX(PDC!$F$1:$G$40,MATCH('RP2016'!C3038,PDC!F:F,0),MATCH(PDC!$G$1,PDC!$F$1:$G$1,0))</f>
        <v>Activités extra-territoriales</v>
      </c>
      <c r="C3038" t="s">
        <v>237</v>
      </c>
      <c r="D3038" t="s">
        <v>127</v>
      </c>
      <c r="E3038" t="s">
        <v>238</v>
      </c>
      <c r="F3038" s="58">
        <v>10.885884319567401</v>
      </c>
      <c r="G3038">
        <f t="shared" si="473"/>
        <v>10.885884319567401</v>
      </c>
      <c r="BE3038" t="str">
        <f t="shared" si="471"/>
        <v>8431_DE_TP2_SEXE2</v>
      </c>
      <c r="BF3038">
        <v>2</v>
      </c>
      <c r="BG3038" t="s">
        <v>200</v>
      </c>
      <c r="BH3038" t="s">
        <v>318</v>
      </c>
      <c r="BI3038" t="s">
        <v>183</v>
      </c>
      <c r="BJ3038" s="61">
        <v>100.39868280212799</v>
      </c>
      <c r="BK3038" s="61">
        <f t="shared" si="472"/>
        <v>100.39868280212799</v>
      </c>
    </row>
    <row r="3039" spans="1:63" x14ac:dyDescent="0.35">
      <c r="A3039" t="str">
        <f t="shared" si="468"/>
        <v>8406_Agriculture, sylviculture et pêche_1+2</v>
      </c>
      <c r="B3039" t="str">
        <f>INDEX(PDC!$F$1:$G$40,MATCH('RP2016'!C3039,PDC!F:F,0),MATCH(PDC!$G$1,PDC!$F$1:$G$1,0))</f>
        <v>Agriculture, sylviculture et pêche</v>
      </c>
      <c r="C3039" t="s">
        <v>198</v>
      </c>
      <c r="D3039" t="s">
        <v>129</v>
      </c>
      <c r="E3039" t="s">
        <v>238</v>
      </c>
      <c r="F3039" s="58">
        <v>295.26824681430497</v>
      </c>
      <c r="G3039">
        <f t="shared" si="473"/>
        <v>295.26824681430497</v>
      </c>
      <c r="BE3039" t="str">
        <f t="shared" si="471"/>
        <v>8431_FZ_TP1_SEXE2</v>
      </c>
      <c r="BF3039">
        <v>2</v>
      </c>
      <c r="BG3039" t="s">
        <v>199</v>
      </c>
      <c r="BH3039" t="s">
        <v>216</v>
      </c>
      <c r="BI3039" t="s">
        <v>183</v>
      </c>
      <c r="BJ3039" s="61">
        <v>547.29619977661002</v>
      </c>
      <c r="BK3039" s="61">
        <f t="shared" si="472"/>
        <v>547.29619977661002</v>
      </c>
    </row>
    <row r="3040" spans="1:63" x14ac:dyDescent="0.35">
      <c r="A3040" t="str">
        <f t="shared" si="468"/>
        <v>8406_Industries extractives _1+2</v>
      </c>
      <c r="B3040" t="str">
        <f>INDEX(PDC!$F$1:$G$40,MATCH('RP2016'!C3040,PDC!F:F,0),MATCH(PDC!$G$1,PDC!$F$1:$G$1,0))</f>
        <v xml:space="preserve">Industries extractives </v>
      </c>
      <c r="C3040" t="s">
        <v>201</v>
      </c>
      <c r="D3040" t="s">
        <v>129</v>
      </c>
      <c r="E3040" t="s">
        <v>238</v>
      </c>
      <c r="F3040" s="58">
        <v>79.245803148192905</v>
      </c>
      <c r="G3040">
        <f t="shared" si="473"/>
        <v>79.245803148192905</v>
      </c>
      <c r="BE3040" t="str">
        <f t="shared" si="471"/>
        <v>8431_FZ_TP2_SEXE2</v>
      </c>
      <c r="BF3040">
        <v>2</v>
      </c>
      <c r="BG3040" t="s">
        <v>200</v>
      </c>
      <c r="BH3040" t="s">
        <v>216</v>
      </c>
      <c r="BI3040" t="s">
        <v>183</v>
      </c>
      <c r="BJ3040" s="61">
        <v>193.01911994390599</v>
      </c>
      <c r="BK3040" s="61">
        <f t="shared" si="472"/>
        <v>193.01911994390599</v>
      </c>
    </row>
    <row r="3041" spans="1:63" x14ac:dyDescent="0.35">
      <c r="A3041" t="str">
        <f t="shared" si="468"/>
        <v>8406_Fabrication de denrées alimentaires, de boissons et de produits à base de tabac_1+2</v>
      </c>
      <c r="B3041" t="str">
        <f>INDEX(PDC!$F$1:$G$40,MATCH('RP2016'!C3041,PDC!F:F,0),MATCH(PDC!$G$1,PDC!$F$1:$G$1,0))</f>
        <v>Fabrication de denrées alimentaires, de boissons et de produits à base de tabac</v>
      </c>
      <c r="C3041" t="s">
        <v>202</v>
      </c>
      <c r="D3041" t="s">
        <v>129</v>
      </c>
      <c r="E3041" t="s">
        <v>238</v>
      </c>
      <c r="F3041" s="58">
        <v>1768.6685127478199</v>
      </c>
      <c r="G3041">
        <f t="shared" si="473"/>
        <v>1768.6685127478199</v>
      </c>
      <c r="BE3041" t="str">
        <f t="shared" si="471"/>
        <v>8431_GZ_TP1_SEXE2</v>
      </c>
      <c r="BF3041">
        <v>2</v>
      </c>
      <c r="BG3041" t="s">
        <v>199</v>
      </c>
      <c r="BH3041" t="s">
        <v>217</v>
      </c>
      <c r="BI3041" t="s">
        <v>183</v>
      </c>
      <c r="BJ3041" s="61">
        <v>4455.5322776453304</v>
      </c>
      <c r="BK3041" s="61">
        <f t="shared" si="472"/>
        <v>4455.5322776453304</v>
      </c>
    </row>
    <row r="3042" spans="1:63" x14ac:dyDescent="0.35">
      <c r="A3042" t="str">
        <f t="shared" si="468"/>
        <v>8406_Fabrication de textiles, industries de l'habillement, industrie du cuir et de la chaussure_1+2</v>
      </c>
      <c r="B3042" t="str">
        <f>INDEX(PDC!$F$1:$G$40,MATCH('RP2016'!C3042,PDC!F:F,0),MATCH(PDC!$G$1,PDC!$F$1:$G$1,0))</f>
        <v>Fabrication de textiles, industries de l'habillement, industrie du cuir et de la chaussure</v>
      </c>
      <c r="C3042" t="s">
        <v>203</v>
      </c>
      <c r="D3042" t="s">
        <v>129</v>
      </c>
      <c r="E3042" t="s">
        <v>238</v>
      </c>
      <c r="F3042" s="58">
        <v>2141.1380062084199</v>
      </c>
      <c r="G3042">
        <f t="shared" si="473"/>
        <v>2141.1380062084199</v>
      </c>
      <c r="BE3042" t="str">
        <f t="shared" si="471"/>
        <v>8431_GZ_TP2_SEXE2</v>
      </c>
      <c r="BF3042">
        <v>2</v>
      </c>
      <c r="BG3042" t="s">
        <v>200</v>
      </c>
      <c r="BH3042" t="s">
        <v>217</v>
      </c>
      <c r="BI3042" t="s">
        <v>183</v>
      </c>
      <c r="BJ3042" s="61">
        <v>2291.1344318330798</v>
      </c>
      <c r="BK3042" s="61">
        <f t="shared" si="472"/>
        <v>2291.1344318330798</v>
      </c>
    </row>
    <row r="3043" spans="1:63" x14ac:dyDescent="0.35">
      <c r="A3043" t="str">
        <f t="shared" si="468"/>
        <v>8406_Travail du bois, industries du papier et imprimerie _1+2</v>
      </c>
      <c r="B3043" t="str">
        <f>INDEX(PDC!$F$1:$G$40,MATCH('RP2016'!C3043,PDC!F:F,0),MATCH(PDC!$G$1,PDC!$F$1:$G$1,0))</f>
        <v xml:space="preserve">Travail du bois, industries du papier et imprimerie </v>
      </c>
      <c r="C3043" t="s">
        <v>204</v>
      </c>
      <c r="D3043" t="s">
        <v>129</v>
      </c>
      <c r="E3043" t="s">
        <v>238</v>
      </c>
      <c r="F3043" s="58">
        <v>762.24875433291299</v>
      </c>
      <c r="G3043">
        <f t="shared" si="473"/>
        <v>762.24875433291299</v>
      </c>
      <c r="BE3043" t="str">
        <f t="shared" si="471"/>
        <v>8431_HZ_TP1_SEXE2</v>
      </c>
      <c r="BF3043">
        <v>2</v>
      </c>
      <c r="BG3043" t="s">
        <v>199</v>
      </c>
      <c r="BH3043" t="s">
        <v>218</v>
      </c>
      <c r="BI3043" t="s">
        <v>183</v>
      </c>
      <c r="BJ3043" s="61">
        <v>724.81148935158001</v>
      </c>
      <c r="BK3043" s="61">
        <f t="shared" si="472"/>
        <v>724.81148935158001</v>
      </c>
    </row>
    <row r="3044" spans="1:63" x14ac:dyDescent="0.35">
      <c r="A3044" t="str">
        <f t="shared" si="468"/>
        <v>8406_Cokéfaction et raffinage_1+2</v>
      </c>
      <c r="B3044" t="str">
        <f>INDEX(PDC!$F$1:$G$40,MATCH('RP2016'!C3044,PDC!F:F,0),MATCH(PDC!$G$1,PDC!$F$1:$G$1,0))</f>
        <v>Cokéfaction et raffinage</v>
      </c>
      <c r="C3044" t="s">
        <v>236</v>
      </c>
      <c r="D3044" t="s">
        <v>129</v>
      </c>
      <c r="E3044" t="s">
        <v>238</v>
      </c>
      <c r="F3044" s="58">
        <v>8.1024791395556797</v>
      </c>
      <c r="G3044">
        <f t="shared" si="473"/>
        <v>8.1024791395556797</v>
      </c>
      <c r="BE3044" t="str">
        <f t="shared" si="471"/>
        <v>8431_HZ_TP2_SEXE2</v>
      </c>
      <c r="BF3044">
        <v>2</v>
      </c>
      <c r="BG3044" t="s">
        <v>200</v>
      </c>
      <c r="BH3044" t="s">
        <v>218</v>
      </c>
      <c r="BI3044" t="s">
        <v>183</v>
      </c>
      <c r="BJ3044" s="61">
        <v>265.692466266449</v>
      </c>
      <c r="BK3044" s="61">
        <f t="shared" si="472"/>
        <v>265.692466266449</v>
      </c>
    </row>
    <row r="3045" spans="1:63" x14ac:dyDescent="0.35">
      <c r="A3045" t="str">
        <f t="shared" si="468"/>
        <v>8406_Industrie chimique_1+2</v>
      </c>
      <c r="B3045" t="str">
        <f>INDEX(PDC!$F$1:$G$40,MATCH('RP2016'!C3045,PDC!F:F,0),MATCH(PDC!$G$1,PDC!$F$1:$G$1,0))</f>
        <v>Industrie chimique</v>
      </c>
      <c r="C3045" t="s">
        <v>205</v>
      </c>
      <c r="D3045" t="s">
        <v>129</v>
      </c>
      <c r="E3045" t="s">
        <v>238</v>
      </c>
      <c r="F3045" s="58">
        <v>401.25293174608203</v>
      </c>
      <c r="G3045">
        <f t="shared" si="473"/>
        <v>401.25293174608203</v>
      </c>
      <c r="BE3045" t="str">
        <f t="shared" si="471"/>
        <v>8431_IZ_TP1_SEXE2</v>
      </c>
      <c r="BF3045">
        <v>2</v>
      </c>
      <c r="BG3045" t="s">
        <v>199</v>
      </c>
      <c r="BH3045" t="s">
        <v>219</v>
      </c>
      <c r="BI3045" t="s">
        <v>183</v>
      </c>
      <c r="BJ3045" s="61">
        <v>799.74151425442801</v>
      </c>
      <c r="BK3045" s="61">
        <f t="shared" si="472"/>
        <v>799.74151425442801</v>
      </c>
    </row>
    <row r="3046" spans="1:63" x14ac:dyDescent="0.35">
      <c r="A3046" t="str">
        <f t="shared" si="468"/>
        <v>8406_Industrie pharmaceutique_1+2</v>
      </c>
      <c r="B3046" t="str">
        <f>INDEX(PDC!$F$1:$G$40,MATCH('RP2016'!C3046,PDC!F:F,0),MATCH(PDC!$G$1,PDC!$F$1:$G$1,0))</f>
        <v>Industrie pharmaceutique</v>
      </c>
      <c r="C3046" t="s">
        <v>206</v>
      </c>
      <c r="D3046" t="s">
        <v>129</v>
      </c>
      <c r="E3046" t="s">
        <v>238</v>
      </c>
      <c r="F3046" s="58">
        <v>485.63976087212802</v>
      </c>
      <c r="G3046">
        <f t="shared" si="473"/>
        <v>485.63976087212802</v>
      </c>
      <c r="BE3046" t="str">
        <f t="shared" si="471"/>
        <v>8431_IZ_TP2_SEXE2</v>
      </c>
      <c r="BF3046">
        <v>2</v>
      </c>
      <c r="BG3046" t="s">
        <v>200</v>
      </c>
      <c r="BH3046" t="s">
        <v>219</v>
      </c>
      <c r="BI3046" t="s">
        <v>183</v>
      </c>
      <c r="BJ3046" s="61">
        <v>746.811996018576</v>
      </c>
      <c r="BK3046" s="61">
        <f t="shared" si="472"/>
        <v>746.811996018576</v>
      </c>
    </row>
    <row r="3047" spans="1:63" x14ac:dyDescent="0.35">
      <c r="A3047" t="str">
        <f t="shared" si="468"/>
        <v>8406_Fabrication de produits en caoutchouc et en plastique ainsi que d'autres produits minéraux non métalliques_1+2</v>
      </c>
      <c r="B3047" t="str">
        <f>INDEX(PDC!$F$1:$G$40,MATCH('RP2016'!C3047,PDC!F:F,0),MATCH(PDC!$G$1,PDC!$F$1:$G$1,0))</f>
        <v>Fabrication de produits en caoutchouc et en plastique ainsi que d'autres produits minéraux non métalliques</v>
      </c>
      <c r="C3047" t="s">
        <v>207</v>
      </c>
      <c r="D3047" t="s">
        <v>129</v>
      </c>
      <c r="E3047" t="s">
        <v>238</v>
      </c>
      <c r="F3047" s="58">
        <v>1495.3654345810901</v>
      </c>
      <c r="G3047">
        <f t="shared" si="473"/>
        <v>1495.3654345810901</v>
      </c>
      <c r="BE3047" t="str">
        <f t="shared" si="471"/>
        <v>8431_JZ_TP1_SEXE2</v>
      </c>
      <c r="BF3047">
        <v>2</v>
      </c>
      <c r="BG3047" t="s">
        <v>199</v>
      </c>
      <c r="BH3047" t="s">
        <v>319</v>
      </c>
      <c r="BI3047" t="s">
        <v>183</v>
      </c>
      <c r="BJ3047" s="61">
        <v>362.71843753608499</v>
      </c>
      <c r="BK3047" s="61">
        <f t="shared" si="472"/>
        <v>362.71843753608499</v>
      </c>
    </row>
    <row r="3048" spans="1:63" x14ac:dyDescent="0.35">
      <c r="A3048" t="str">
        <f t="shared" si="468"/>
        <v>8406_Métallurgie et fabrication de produits métalliques à l'exception des machines et des équipements_1+2</v>
      </c>
      <c r="B3048" t="str">
        <f>INDEX(PDC!$F$1:$G$40,MATCH('RP2016'!C3048,PDC!F:F,0),MATCH(PDC!$G$1,PDC!$F$1:$G$1,0))</f>
        <v>Métallurgie et fabrication de produits métalliques à l'exception des machines et des équipements</v>
      </c>
      <c r="C3048" t="s">
        <v>208</v>
      </c>
      <c r="D3048" t="s">
        <v>129</v>
      </c>
      <c r="E3048" t="s">
        <v>238</v>
      </c>
      <c r="F3048" s="58">
        <v>1995.1983093585</v>
      </c>
      <c r="G3048">
        <f t="shared" si="473"/>
        <v>1995.1983093585</v>
      </c>
      <c r="BE3048" t="str">
        <f t="shared" si="471"/>
        <v>8431_JZ_TP2_SEXE2</v>
      </c>
      <c r="BF3048">
        <v>2</v>
      </c>
      <c r="BG3048" t="s">
        <v>200</v>
      </c>
      <c r="BH3048" t="s">
        <v>319</v>
      </c>
      <c r="BI3048" t="s">
        <v>183</v>
      </c>
      <c r="BJ3048" s="61">
        <v>194.92351302819401</v>
      </c>
      <c r="BK3048" s="61">
        <f t="shared" si="472"/>
        <v>194.92351302819401</v>
      </c>
    </row>
    <row r="3049" spans="1:63" x14ac:dyDescent="0.35">
      <c r="A3049" t="str">
        <f t="shared" si="468"/>
        <v>8406_Fabrication de produits informatiques, électroniques et optiques_1+2</v>
      </c>
      <c r="B3049" t="str">
        <f>INDEX(PDC!$F$1:$G$40,MATCH('RP2016'!C3049,PDC!F:F,0),MATCH(PDC!$G$1,PDC!$F$1:$G$1,0))</f>
        <v>Fabrication de produits informatiques, électroniques et optiques</v>
      </c>
      <c r="C3049" t="s">
        <v>209</v>
      </c>
      <c r="D3049" t="s">
        <v>129</v>
      </c>
      <c r="E3049" t="s">
        <v>238</v>
      </c>
      <c r="F3049" s="58">
        <v>708.43779251262697</v>
      </c>
      <c r="G3049">
        <f t="shared" si="473"/>
        <v>708.43779251262697</v>
      </c>
      <c r="BE3049" t="str">
        <f t="shared" si="471"/>
        <v>8431_KZ_TP1_SEXE2</v>
      </c>
      <c r="BF3049">
        <v>2</v>
      </c>
      <c r="BG3049" t="s">
        <v>199</v>
      </c>
      <c r="BH3049" t="s">
        <v>223</v>
      </c>
      <c r="BI3049" t="s">
        <v>183</v>
      </c>
      <c r="BJ3049" s="61">
        <v>1545.5945719215699</v>
      </c>
      <c r="BK3049" s="61">
        <f t="shared" si="472"/>
        <v>1545.5945719215699</v>
      </c>
    </row>
    <row r="3050" spans="1:63" x14ac:dyDescent="0.35">
      <c r="A3050" t="str">
        <f t="shared" si="468"/>
        <v>8406_Fabrication d'équipements électriques_1+2</v>
      </c>
      <c r="B3050" t="str">
        <f>INDEX(PDC!$F$1:$G$40,MATCH('RP2016'!C3050,PDC!F:F,0),MATCH(PDC!$G$1,PDC!$F$1:$G$1,0))</f>
        <v>Fabrication d'équipements électriques</v>
      </c>
      <c r="C3050" t="s">
        <v>210</v>
      </c>
      <c r="D3050" t="s">
        <v>129</v>
      </c>
      <c r="E3050" t="s">
        <v>238</v>
      </c>
      <c r="F3050" s="58">
        <v>834.81651475146498</v>
      </c>
      <c r="G3050">
        <f t="shared" si="473"/>
        <v>834.81651475146498</v>
      </c>
      <c r="BE3050" t="str">
        <f t="shared" si="471"/>
        <v>8431_KZ_TP2_SEXE2</v>
      </c>
      <c r="BF3050">
        <v>2</v>
      </c>
      <c r="BG3050" t="s">
        <v>200</v>
      </c>
      <c r="BH3050" t="s">
        <v>223</v>
      </c>
      <c r="BI3050" t="s">
        <v>183</v>
      </c>
      <c r="BJ3050" s="61">
        <v>450.07471370555601</v>
      </c>
      <c r="BK3050" s="61">
        <f t="shared" si="472"/>
        <v>450.07471370555601</v>
      </c>
    </row>
    <row r="3051" spans="1:63" x14ac:dyDescent="0.35">
      <c r="A3051" t="str">
        <f t="shared" si="468"/>
        <v>8406_Fabrication de machines et équipements n.c.a._1+2</v>
      </c>
      <c r="B3051" t="str">
        <f>INDEX(PDC!$F$1:$G$40,MATCH('RP2016'!C3051,PDC!F:F,0),MATCH(PDC!$G$1,PDC!$F$1:$G$1,0))</f>
        <v>Fabrication de machines et équipements n.c.a.</v>
      </c>
      <c r="C3051" t="s">
        <v>211</v>
      </c>
      <c r="D3051" t="s">
        <v>129</v>
      </c>
      <c r="E3051" t="s">
        <v>238</v>
      </c>
      <c r="F3051" s="58">
        <v>1026.7803772249499</v>
      </c>
      <c r="G3051">
        <f t="shared" si="473"/>
        <v>1026.7803772249499</v>
      </c>
      <c r="BE3051" t="str">
        <f t="shared" si="471"/>
        <v>8431_LZ_TP1_SEXE2</v>
      </c>
      <c r="BF3051">
        <v>2</v>
      </c>
      <c r="BG3051" t="s">
        <v>199</v>
      </c>
      <c r="BH3051" t="s">
        <v>224</v>
      </c>
      <c r="BI3051" t="s">
        <v>183</v>
      </c>
      <c r="BJ3051" s="61">
        <v>517.769205522334</v>
      </c>
      <c r="BK3051" s="61">
        <f t="shared" si="472"/>
        <v>517.769205522334</v>
      </c>
    </row>
    <row r="3052" spans="1:63" x14ac:dyDescent="0.35">
      <c r="A3052" t="str">
        <f t="shared" si="468"/>
        <v>8406_Fabrication de matériels de transport_1+2</v>
      </c>
      <c r="B3052" t="str">
        <f>INDEX(PDC!$F$1:$G$40,MATCH('RP2016'!C3052,PDC!F:F,0),MATCH(PDC!$G$1,PDC!$F$1:$G$1,0))</f>
        <v>Fabrication de matériels de transport</v>
      </c>
      <c r="C3052" t="s">
        <v>212</v>
      </c>
      <c r="D3052" t="s">
        <v>129</v>
      </c>
      <c r="E3052" t="s">
        <v>238</v>
      </c>
      <c r="F3052" s="58">
        <v>505.88691750545797</v>
      </c>
      <c r="G3052">
        <f t="shared" si="473"/>
        <v>505.88691750545797</v>
      </c>
      <c r="BE3052" t="str">
        <f t="shared" si="471"/>
        <v>8431_LZ_TP2_SEXE2</v>
      </c>
      <c r="BF3052">
        <v>2</v>
      </c>
      <c r="BG3052" t="s">
        <v>200</v>
      </c>
      <c r="BH3052" t="s">
        <v>224</v>
      </c>
      <c r="BI3052" t="s">
        <v>183</v>
      </c>
      <c r="BJ3052" s="61">
        <v>152.729007229366</v>
      </c>
      <c r="BK3052" s="61">
        <f t="shared" si="472"/>
        <v>152.729007229366</v>
      </c>
    </row>
    <row r="3053" spans="1:63" x14ac:dyDescent="0.35">
      <c r="A3053" t="str">
        <f t="shared" si="468"/>
        <v>8406_Autres industries manufacturières ; réparation et installation de machines et d'équipements_1+2</v>
      </c>
      <c r="B3053" t="str">
        <f>INDEX(PDC!$F$1:$G$40,MATCH('RP2016'!C3053,PDC!F:F,0),MATCH(PDC!$G$1,PDC!$F$1:$G$1,0))</f>
        <v>Autres industries manufacturières ; réparation et installation de machines et d'équipements</v>
      </c>
      <c r="C3053" t="s">
        <v>213</v>
      </c>
      <c r="D3053" t="s">
        <v>129</v>
      </c>
      <c r="E3053" t="s">
        <v>238</v>
      </c>
      <c r="F3053" s="58">
        <v>817.333408961587</v>
      </c>
      <c r="G3053">
        <f t="shared" si="473"/>
        <v>817.333408961587</v>
      </c>
      <c r="BE3053" t="str">
        <f t="shared" si="471"/>
        <v>8431_MN_TP1_SEXE2</v>
      </c>
      <c r="BF3053">
        <v>2</v>
      </c>
      <c r="BG3053" t="s">
        <v>199</v>
      </c>
      <c r="BH3053" t="s">
        <v>320</v>
      </c>
      <c r="BI3053" t="s">
        <v>183</v>
      </c>
      <c r="BJ3053" s="61">
        <v>2732.7797287278199</v>
      </c>
      <c r="BK3053" s="61">
        <f t="shared" si="472"/>
        <v>2732.7797287278199</v>
      </c>
    </row>
    <row r="3054" spans="1:63" x14ac:dyDescent="0.35">
      <c r="A3054" t="str">
        <f t="shared" si="468"/>
        <v>8406_Production et distribution d'électricité, de gaz, de vapeur et d'air conditionné_1+2</v>
      </c>
      <c r="B3054" t="str">
        <f>INDEX(PDC!$F$1:$G$40,MATCH('RP2016'!C3054,PDC!F:F,0),MATCH(PDC!$G$1,PDC!$F$1:$G$1,0))</f>
        <v>Production et distribution d'électricité, de gaz, de vapeur et d'air conditionné</v>
      </c>
      <c r="C3054" t="s">
        <v>214</v>
      </c>
      <c r="D3054" t="s">
        <v>129</v>
      </c>
      <c r="E3054" t="s">
        <v>238</v>
      </c>
      <c r="F3054" s="58">
        <v>433.19483823804899</v>
      </c>
      <c r="G3054">
        <f t="shared" si="473"/>
        <v>433.19483823804899</v>
      </c>
      <c r="BE3054" t="str">
        <f t="shared" si="471"/>
        <v>8431_MN_TP2_SEXE2</v>
      </c>
      <c r="BF3054">
        <v>2</v>
      </c>
      <c r="BG3054" t="s">
        <v>200</v>
      </c>
      <c r="BH3054" t="s">
        <v>320</v>
      </c>
      <c r="BI3054" t="s">
        <v>183</v>
      </c>
      <c r="BJ3054" s="61">
        <v>1612.5766170516599</v>
      </c>
      <c r="BK3054" s="61">
        <f t="shared" si="472"/>
        <v>1612.5766170516599</v>
      </c>
    </row>
    <row r="3055" spans="1:63" x14ac:dyDescent="0.35">
      <c r="A3055" t="str">
        <f t="shared" si="468"/>
        <v>8406_Production et distribution d'eau ; assainissement, gestion des déchets et dépollution_1+2</v>
      </c>
      <c r="B3055" t="str">
        <f>INDEX(PDC!$F$1:$G$40,MATCH('RP2016'!C3055,PDC!F:F,0),MATCH(PDC!$G$1,PDC!$F$1:$G$1,0))</f>
        <v>Production et distribution d'eau ; assainissement, gestion des déchets et dépollution</v>
      </c>
      <c r="C3055" t="s">
        <v>215</v>
      </c>
      <c r="D3055" t="s">
        <v>129</v>
      </c>
      <c r="E3055" t="s">
        <v>238</v>
      </c>
      <c r="F3055" s="58">
        <v>680.60545116723301</v>
      </c>
      <c r="G3055">
        <f t="shared" si="473"/>
        <v>680.60545116723301</v>
      </c>
      <c r="BE3055" t="str">
        <f t="shared" si="471"/>
        <v>8431_OQ_TP1_SEXE2</v>
      </c>
      <c r="BF3055">
        <v>2</v>
      </c>
      <c r="BG3055" t="s">
        <v>199</v>
      </c>
      <c r="BH3055" t="s">
        <v>321</v>
      </c>
      <c r="BI3055" t="s">
        <v>183</v>
      </c>
      <c r="BJ3055" s="61">
        <v>7359.1814190536497</v>
      </c>
      <c r="BK3055" s="61">
        <f t="shared" si="472"/>
        <v>7359.1814190536497</v>
      </c>
    </row>
    <row r="3056" spans="1:63" x14ac:dyDescent="0.35">
      <c r="A3056" t="str">
        <f t="shared" si="468"/>
        <v>8406_Construction _1+2</v>
      </c>
      <c r="B3056" t="str">
        <f>INDEX(PDC!$F$1:$G$40,MATCH('RP2016'!C3056,PDC!F:F,0),MATCH(PDC!$G$1,PDC!$F$1:$G$1,0))</f>
        <v xml:space="preserve">Construction </v>
      </c>
      <c r="C3056" t="s">
        <v>216</v>
      </c>
      <c r="D3056" t="s">
        <v>129</v>
      </c>
      <c r="E3056" t="s">
        <v>238</v>
      </c>
      <c r="F3056" s="58">
        <v>4107.9095251706804</v>
      </c>
      <c r="G3056">
        <f t="shared" si="473"/>
        <v>4107.9095251706804</v>
      </c>
      <c r="BE3056" t="str">
        <f t="shared" si="471"/>
        <v>8431_OQ_TP2_SEXE2</v>
      </c>
      <c r="BF3056">
        <v>2</v>
      </c>
      <c r="BG3056" t="s">
        <v>200</v>
      </c>
      <c r="BH3056" t="s">
        <v>321</v>
      </c>
      <c r="BI3056" t="s">
        <v>183</v>
      </c>
      <c r="BJ3056" s="61">
        <v>6382.3811380348998</v>
      </c>
      <c r="BK3056" s="61">
        <f t="shared" si="472"/>
        <v>6382.3811380348998</v>
      </c>
    </row>
    <row r="3057" spans="1:63" x14ac:dyDescent="0.35">
      <c r="A3057" t="str">
        <f t="shared" si="468"/>
        <v>8406_Commerce ; réparation d'automobiles et de motocycles_1+2</v>
      </c>
      <c r="B3057" t="str">
        <f>INDEX(PDC!$F$1:$G$40,MATCH('RP2016'!C3057,PDC!F:F,0),MATCH(PDC!$G$1,PDC!$F$1:$G$1,0))</f>
        <v>Commerce ; réparation d'automobiles et de motocycles</v>
      </c>
      <c r="C3057" t="s">
        <v>217</v>
      </c>
      <c r="D3057" t="s">
        <v>129</v>
      </c>
      <c r="E3057" t="s">
        <v>238</v>
      </c>
      <c r="F3057" s="58">
        <v>11210.1346931844</v>
      </c>
      <c r="G3057">
        <f t="shared" ref="G3057:G3081" si="474">F3057</f>
        <v>11210.1346931844</v>
      </c>
      <c r="BE3057" t="str">
        <f t="shared" si="471"/>
        <v>8431_RU_TP1_SEXE2</v>
      </c>
      <c r="BF3057">
        <v>2</v>
      </c>
      <c r="BG3057" t="s">
        <v>199</v>
      </c>
      <c r="BH3057" t="s">
        <v>322</v>
      </c>
      <c r="BI3057" t="s">
        <v>183</v>
      </c>
      <c r="BJ3057" s="61">
        <v>1398.42982988264</v>
      </c>
      <c r="BK3057" s="61">
        <f t="shared" si="472"/>
        <v>1398.42982988264</v>
      </c>
    </row>
    <row r="3058" spans="1:63" x14ac:dyDescent="0.35">
      <c r="A3058" t="str">
        <f t="shared" si="468"/>
        <v>8406_Transports et entreposage _1+2</v>
      </c>
      <c r="B3058" t="str">
        <f>INDEX(PDC!$F$1:$G$40,MATCH('RP2016'!C3058,PDC!F:F,0),MATCH(PDC!$G$1,PDC!$F$1:$G$1,0))</f>
        <v xml:space="preserve">Transports et entreposage </v>
      </c>
      <c r="C3058" t="s">
        <v>218</v>
      </c>
      <c r="D3058" t="s">
        <v>129</v>
      </c>
      <c r="E3058" t="s">
        <v>238</v>
      </c>
      <c r="F3058" s="58">
        <v>5909.2032655968296</v>
      </c>
      <c r="G3058">
        <f t="shared" si="474"/>
        <v>5909.2032655968296</v>
      </c>
      <c r="BE3058" t="str">
        <f t="shared" si="471"/>
        <v>8431_RU_TP2_SEXE2</v>
      </c>
      <c r="BF3058">
        <v>2</v>
      </c>
      <c r="BG3058" t="s">
        <v>200</v>
      </c>
      <c r="BH3058" t="s">
        <v>322</v>
      </c>
      <c r="BI3058" t="s">
        <v>183</v>
      </c>
      <c r="BJ3058" s="61">
        <v>1546.6752089649101</v>
      </c>
      <c r="BK3058" s="61">
        <f t="shared" si="472"/>
        <v>1546.6752089649101</v>
      </c>
    </row>
    <row r="3059" spans="1:63" x14ac:dyDescent="0.35">
      <c r="A3059" t="str">
        <f t="shared" si="468"/>
        <v>8406_Hébergement et restauration_1+2</v>
      </c>
      <c r="B3059" t="str">
        <f>INDEX(PDC!$F$1:$G$40,MATCH('RP2016'!C3059,PDC!F:F,0),MATCH(PDC!$G$1,PDC!$F$1:$G$1,0))</f>
        <v>Hébergement et restauration</v>
      </c>
      <c r="C3059" t="s">
        <v>219</v>
      </c>
      <c r="D3059" t="s">
        <v>129</v>
      </c>
      <c r="E3059" t="s">
        <v>238</v>
      </c>
      <c r="F3059" s="58">
        <v>2008.1561190924999</v>
      </c>
      <c r="G3059">
        <f t="shared" si="474"/>
        <v>2008.1561190924999</v>
      </c>
      <c r="BE3059" t="str">
        <f t="shared" si="471"/>
        <v>8432_AZ_TP1_SEXE2</v>
      </c>
      <c r="BF3059">
        <v>2</v>
      </c>
      <c r="BG3059" t="s">
        <v>199</v>
      </c>
      <c r="BH3059" t="s">
        <v>198</v>
      </c>
      <c r="BI3059" t="s">
        <v>187</v>
      </c>
      <c r="BJ3059" s="61">
        <v>81.485585782296099</v>
      </c>
      <c r="BK3059" s="61">
        <f t="shared" si="472"/>
        <v>81.485585782296099</v>
      </c>
    </row>
    <row r="3060" spans="1:63" x14ac:dyDescent="0.35">
      <c r="A3060" t="str">
        <f t="shared" si="468"/>
        <v>8406_Edition, audiovisuel et diffusion_1+2</v>
      </c>
      <c r="B3060" t="str">
        <f>INDEX(PDC!$F$1:$G$40,MATCH('RP2016'!C3060,PDC!F:F,0),MATCH(PDC!$G$1,PDC!$F$1:$G$1,0))</f>
        <v>Edition, audiovisuel et diffusion</v>
      </c>
      <c r="C3060" t="s">
        <v>220</v>
      </c>
      <c r="D3060" t="s">
        <v>129</v>
      </c>
      <c r="E3060" t="s">
        <v>238</v>
      </c>
      <c r="F3060" s="58">
        <v>252.216990369466</v>
      </c>
      <c r="G3060">
        <f t="shared" si="474"/>
        <v>252.216990369466</v>
      </c>
      <c r="BE3060" t="str">
        <f t="shared" si="471"/>
        <v>8432_AZ_TP2_SEXE2</v>
      </c>
      <c r="BF3060">
        <v>2</v>
      </c>
      <c r="BG3060" t="s">
        <v>200</v>
      </c>
      <c r="BH3060" t="s">
        <v>198</v>
      </c>
      <c r="BI3060" t="s">
        <v>187</v>
      </c>
      <c r="BJ3060" s="61">
        <v>47.227385656912098</v>
      </c>
      <c r="BK3060" s="61">
        <f t="shared" si="472"/>
        <v>47.227385656912098</v>
      </c>
    </row>
    <row r="3061" spans="1:63" x14ac:dyDescent="0.35">
      <c r="A3061" t="str">
        <f t="shared" si="468"/>
        <v>8406_Télécommunications_1+2</v>
      </c>
      <c r="B3061" t="str">
        <f>INDEX(PDC!$F$1:$G$40,MATCH('RP2016'!C3061,PDC!F:F,0),MATCH(PDC!$G$1,PDC!$F$1:$G$1,0))</f>
        <v>Télécommunications</v>
      </c>
      <c r="C3061" t="s">
        <v>221</v>
      </c>
      <c r="D3061" t="s">
        <v>129</v>
      </c>
      <c r="E3061" t="s">
        <v>238</v>
      </c>
      <c r="F3061" s="58">
        <v>241.65982483973099</v>
      </c>
      <c r="G3061">
        <f t="shared" si="474"/>
        <v>241.65982483973099</v>
      </c>
      <c r="BE3061" t="str">
        <f t="shared" si="471"/>
        <v>8432_C1_TP1_SEXE2</v>
      </c>
      <c r="BF3061">
        <v>2</v>
      </c>
      <c r="BG3061" t="s">
        <v>199</v>
      </c>
      <c r="BH3061" t="s">
        <v>314</v>
      </c>
      <c r="BI3061" t="s">
        <v>187</v>
      </c>
      <c r="BJ3061" s="61">
        <v>506.23012082979898</v>
      </c>
      <c r="BK3061" s="61">
        <f t="shared" si="472"/>
        <v>506.23012082979898</v>
      </c>
    </row>
    <row r="3062" spans="1:63" x14ac:dyDescent="0.35">
      <c r="A3062" t="str">
        <f t="shared" si="468"/>
        <v>8406_Activités informatiques et services d'information_1+2</v>
      </c>
      <c r="B3062" t="str">
        <f>INDEX(PDC!$F$1:$G$40,MATCH('RP2016'!C3062,PDC!F:F,0),MATCH(PDC!$G$1,PDC!$F$1:$G$1,0))</f>
        <v>Activités informatiques et services d'information</v>
      </c>
      <c r="C3062" t="s">
        <v>222</v>
      </c>
      <c r="D3062" t="s">
        <v>129</v>
      </c>
      <c r="E3062" t="s">
        <v>238</v>
      </c>
      <c r="F3062" s="58">
        <v>333.59757475117198</v>
      </c>
      <c r="G3062">
        <f t="shared" si="474"/>
        <v>333.59757475117198</v>
      </c>
      <c r="BE3062" t="str">
        <f t="shared" si="471"/>
        <v>8432_C1_TP2_SEXE2</v>
      </c>
      <c r="BF3062">
        <v>2</v>
      </c>
      <c r="BG3062" t="s">
        <v>200</v>
      </c>
      <c r="BH3062" t="s">
        <v>314</v>
      </c>
      <c r="BI3062" t="s">
        <v>187</v>
      </c>
      <c r="BJ3062" s="61">
        <v>101.48708182232301</v>
      </c>
      <c r="BK3062" s="61">
        <f t="shared" si="472"/>
        <v>101.48708182232301</v>
      </c>
    </row>
    <row r="3063" spans="1:63" x14ac:dyDescent="0.35">
      <c r="A3063" t="str">
        <f t="shared" si="468"/>
        <v>8406_Activités financières et d'assurance_1+2</v>
      </c>
      <c r="B3063" t="str">
        <f>INDEX(PDC!$F$1:$G$40,MATCH('RP2016'!C3063,PDC!F:F,0),MATCH(PDC!$G$1,PDC!$F$1:$G$1,0))</f>
        <v>Activités financières et d'assurance</v>
      </c>
      <c r="C3063" t="s">
        <v>223</v>
      </c>
      <c r="D3063" t="s">
        <v>129</v>
      </c>
      <c r="E3063" t="s">
        <v>238</v>
      </c>
      <c r="F3063" s="58">
        <v>1200.4508028550499</v>
      </c>
      <c r="G3063">
        <f t="shared" si="474"/>
        <v>1200.4508028550499</v>
      </c>
      <c r="BE3063" t="str">
        <f t="shared" si="471"/>
        <v>8432_C3_TP1_SEXE2</v>
      </c>
      <c r="BF3063">
        <v>2</v>
      </c>
      <c r="BG3063" t="s">
        <v>199</v>
      </c>
      <c r="BH3063" t="s">
        <v>315</v>
      </c>
      <c r="BI3063" t="s">
        <v>187</v>
      </c>
      <c r="BJ3063" s="61">
        <v>188.953901313915</v>
      </c>
      <c r="BK3063" s="61">
        <f t="shared" si="472"/>
        <v>188.953901313915</v>
      </c>
    </row>
    <row r="3064" spans="1:63" x14ac:dyDescent="0.35">
      <c r="A3064" t="str">
        <f t="shared" si="468"/>
        <v>8406_Activités immobilières_1+2</v>
      </c>
      <c r="B3064" t="str">
        <f>INDEX(PDC!$F$1:$G$40,MATCH('RP2016'!C3064,PDC!F:F,0),MATCH(PDC!$G$1,PDC!$F$1:$G$1,0))</f>
        <v>Activités immobilières</v>
      </c>
      <c r="C3064" t="s">
        <v>224</v>
      </c>
      <c r="D3064" t="s">
        <v>129</v>
      </c>
      <c r="E3064" t="s">
        <v>238</v>
      </c>
      <c r="F3064" s="58">
        <v>711.74944069264598</v>
      </c>
      <c r="G3064">
        <f t="shared" si="474"/>
        <v>711.74944069264598</v>
      </c>
      <c r="BE3064" t="str">
        <f t="shared" si="471"/>
        <v>8432_C3_TP2_SEXE2</v>
      </c>
      <c r="BF3064">
        <v>2</v>
      </c>
      <c r="BG3064" t="s">
        <v>200</v>
      </c>
      <c r="BH3064" t="s">
        <v>315</v>
      </c>
      <c r="BI3064" t="s">
        <v>187</v>
      </c>
      <c r="BJ3064" s="61">
        <v>30.586647182081599</v>
      </c>
      <c r="BK3064" s="61">
        <f t="shared" si="472"/>
        <v>30.586647182081599</v>
      </c>
    </row>
    <row r="3065" spans="1:63" x14ac:dyDescent="0.35">
      <c r="A3065" t="str">
        <f t="shared" si="468"/>
        <v>8406_Activités juridiques, comptables, de gestion, d'architecture, d'ingénierie, de contrôle et d'analyses techniques_1+2</v>
      </c>
      <c r="B3065" t="str">
        <f>INDEX(PDC!$F$1:$G$40,MATCH('RP2016'!C3065,PDC!F:F,0),MATCH(PDC!$G$1,PDC!$F$1:$G$1,0))</f>
        <v>Activités juridiques, comptables, de gestion, d'architecture, d'ingénierie, de contrôle et d'analyses techniques</v>
      </c>
      <c r="C3065" t="s">
        <v>225</v>
      </c>
      <c r="D3065" t="s">
        <v>129</v>
      </c>
      <c r="E3065" t="s">
        <v>238</v>
      </c>
      <c r="F3065" s="58">
        <v>2182.2329016765898</v>
      </c>
      <c r="G3065">
        <f t="shared" si="474"/>
        <v>2182.2329016765898</v>
      </c>
      <c r="BE3065" t="str">
        <f t="shared" si="471"/>
        <v>8432_C4_TP1_SEXE2</v>
      </c>
      <c r="BF3065">
        <v>2</v>
      </c>
      <c r="BG3065" t="s">
        <v>199</v>
      </c>
      <c r="BH3065" t="s">
        <v>316</v>
      </c>
      <c r="BI3065" t="s">
        <v>187</v>
      </c>
      <c r="BJ3065" s="61">
        <v>15.717186208210199</v>
      </c>
      <c r="BK3065" s="61">
        <f t="shared" si="472"/>
        <v>15.717186208210199</v>
      </c>
    </row>
    <row r="3066" spans="1:63" x14ac:dyDescent="0.35">
      <c r="A3066" t="str">
        <f t="shared" si="468"/>
        <v>8406_Recherche-développement scientifique_1+2</v>
      </c>
      <c r="B3066" t="str">
        <f>INDEX(PDC!$F$1:$G$40,MATCH('RP2016'!C3066,PDC!F:F,0),MATCH(PDC!$G$1,PDC!$F$1:$G$1,0))</f>
        <v>Recherche-développement scientifique</v>
      </c>
      <c r="C3066" t="s">
        <v>226</v>
      </c>
      <c r="D3066" t="s">
        <v>129</v>
      </c>
      <c r="E3066" t="s">
        <v>238</v>
      </c>
      <c r="F3066" s="58">
        <v>89.573767690175899</v>
      </c>
      <c r="G3066">
        <f t="shared" si="474"/>
        <v>89.573767690175899</v>
      </c>
      <c r="BE3066" t="str">
        <f t="shared" si="471"/>
        <v>8432_C4_TP2_SEXE2</v>
      </c>
      <c r="BF3066">
        <v>2</v>
      </c>
      <c r="BG3066" t="s">
        <v>200</v>
      </c>
      <c r="BH3066" t="s">
        <v>316</v>
      </c>
      <c r="BI3066" t="s">
        <v>187</v>
      </c>
      <c r="BJ3066" s="61">
        <v>8.1909412880541499</v>
      </c>
      <c r="BK3066" s="61">
        <f t="shared" si="472"/>
        <v>8.1909412880541499</v>
      </c>
    </row>
    <row r="3067" spans="1:63" x14ac:dyDescent="0.35">
      <c r="A3067" t="str">
        <f t="shared" si="468"/>
        <v>8406_Autres activités spécialisées, scientifiques et techniques_1+2</v>
      </c>
      <c r="B3067" t="str">
        <f>INDEX(PDC!$F$1:$G$40,MATCH('RP2016'!C3067,PDC!F:F,0),MATCH(PDC!$G$1,PDC!$F$1:$G$1,0))</f>
        <v>Autres activités spécialisées, scientifiques et techniques</v>
      </c>
      <c r="C3067" t="s">
        <v>227</v>
      </c>
      <c r="D3067" t="s">
        <v>129</v>
      </c>
      <c r="E3067" t="s">
        <v>238</v>
      </c>
      <c r="F3067" s="58">
        <v>347.66511945494699</v>
      </c>
      <c r="G3067">
        <f t="shared" si="474"/>
        <v>347.66511945494699</v>
      </c>
      <c r="BE3067" t="str">
        <f t="shared" si="471"/>
        <v>8432_C5_TP1_SEXE2</v>
      </c>
      <c r="BF3067">
        <v>2</v>
      </c>
      <c r="BG3067" t="s">
        <v>199</v>
      </c>
      <c r="BH3067" t="s">
        <v>317</v>
      </c>
      <c r="BI3067" t="s">
        <v>187</v>
      </c>
      <c r="BJ3067" s="61">
        <v>1593.7001237915799</v>
      </c>
      <c r="BK3067" s="61">
        <f t="shared" si="472"/>
        <v>1593.7001237915799</v>
      </c>
    </row>
    <row r="3068" spans="1:63" x14ac:dyDescent="0.35">
      <c r="A3068" t="str">
        <f t="shared" si="468"/>
        <v>8406_Activités de services administratifs et de soutien_1+2</v>
      </c>
      <c r="B3068" t="str">
        <f>INDEX(PDC!$F$1:$G$40,MATCH('RP2016'!C3068,PDC!F:F,0),MATCH(PDC!$G$1,PDC!$F$1:$G$1,0))</f>
        <v>Activités de services administratifs et de soutien</v>
      </c>
      <c r="C3068" t="s">
        <v>228</v>
      </c>
      <c r="D3068" t="s">
        <v>129</v>
      </c>
      <c r="E3068" t="s">
        <v>238</v>
      </c>
      <c r="F3068" s="58">
        <v>5730.8274193037096</v>
      </c>
      <c r="G3068">
        <f t="shared" si="474"/>
        <v>5730.8274193037096</v>
      </c>
      <c r="BE3068" t="str">
        <f t="shared" si="471"/>
        <v>8432_C5_TP2_SEXE2</v>
      </c>
      <c r="BF3068">
        <v>2</v>
      </c>
      <c r="BG3068" t="s">
        <v>200</v>
      </c>
      <c r="BH3068" t="s">
        <v>317</v>
      </c>
      <c r="BI3068" t="s">
        <v>187</v>
      </c>
      <c r="BJ3068" s="61">
        <v>123.699542784534</v>
      </c>
      <c r="BK3068" s="61">
        <f t="shared" si="472"/>
        <v>123.699542784534</v>
      </c>
    </row>
    <row r="3069" spans="1:63" x14ac:dyDescent="0.35">
      <c r="A3069" t="str">
        <f t="shared" si="468"/>
        <v>8406_Administration publique_1+2</v>
      </c>
      <c r="B3069" t="str">
        <f>INDEX(PDC!$F$1:$G$40,MATCH('RP2016'!C3069,PDC!F:F,0),MATCH(PDC!$G$1,PDC!$F$1:$G$1,0))</f>
        <v>Administration publique</v>
      </c>
      <c r="C3069" t="s">
        <v>229</v>
      </c>
      <c r="D3069" t="s">
        <v>129</v>
      </c>
      <c r="E3069" t="s">
        <v>238</v>
      </c>
      <c r="F3069" s="58">
        <v>1702.9425573545</v>
      </c>
      <c r="G3069">
        <f t="shared" si="474"/>
        <v>1702.9425573545</v>
      </c>
      <c r="BE3069" t="str">
        <f t="shared" si="471"/>
        <v>8432_DE_TP1_SEXE2</v>
      </c>
      <c r="BF3069">
        <v>2</v>
      </c>
      <c r="BG3069" t="s">
        <v>199</v>
      </c>
      <c r="BH3069" t="s">
        <v>318</v>
      </c>
      <c r="BI3069" t="s">
        <v>187</v>
      </c>
      <c r="BJ3069" s="61">
        <v>85.790511737598393</v>
      </c>
      <c r="BK3069" s="61">
        <f t="shared" si="472"/>
        <v>85.790511737598393</v>
      </c>
    </row>
    <row r="3070" spans="1:63" x14ac:dyDescent="0.35">
      <c r="A3070" t="str">
        <f t="shared" si="468"/>
        <v>8406_Enseignement_1+2</v>
      </c>
      <c r="B3070" t="str">
        <f>INDEX(PDC!$F$1:$G$40,MATCH('RP2016'!C3070,PDC!F:F,0),MATCH(PDC!$G$1,PDC!$F$1:$G$1,0))</f>
        <v>Enseignement</v>
      </c>
      <c r="C3070" t="s">
        <v>230</v>
      </c>
      <c r="D3070" t="s">
        <v>129</v>
      </c>
      <c r="E3070" t="s">
        <v>238</v>
      </c>
      <c r="F3070" s="58">
        <v>2110.7757749482298</v>
      </c>
      <c r="G3070">
        <f t="shared" si="474"/>
        <v>2110.7757749482298</v>
      </c>
      <c r="BE3070" t="str">
        <f t="shared" si="471"/>
        <v>8432_DE_TP2_SEXE2</v>
      </c>
      <c r="BF3070">
        <v>2</v>
      </c>
      <c r="BG3070" t="s">
        <v>200</v>
      </c>
      <c r="BH3070" t="s">
        <v>318</v>
      </c>
      <c r="BI3070" t="s">
        <v>187</v>
      </c>
      <c r="BJ3070" s="61">
        <v>19.292123156537901</v>
      </c>
      <c r="BK3070" s="61">
        <f t="shared" si="472"/>
        <v>19.292123156537901</v>
      </c>
    </row>
    <row r="3071" spans="1:63" x14ac:dyDescent="0.35">
      <c r="A3071" t="str">
        <f t="shared" si="468"/>
        <v>8406_Activités pour la santé humaine_1+2</v>
      </c>
      <c r="B3071" t="str">
        <f>INDEX(PDC!$F$1:$G$40,MATCH('RP2016'!C3071,PDC!F:F,0),MATCH(PDC!$G$1,PDC!$F$1:$G$1,0))</f>
        <v>Activités pour la santé humaine</v>
      </c>
      <c r="C3071" t="s">
        <v>231</v>
      </c>
      <c r="D3071" t="s">
        <v>129</v>
      </c>
      <c r="E3071" t="s">
        <v>238</v>
      </c>
      <c r="F3071" s="58">
        <v>1797.2843567606899</v>
      </c>
      <c r="G3071">
        <f t="shared" si="474"/>
        <v>1797.2843567606899</v>
      </c>
      <c r="BE3071" t="str">
        <f t="shared" si="471"/>
        <v>8432_FZ_TP1_SEXE2</v>
      </c>
      <c r="BF3071">
        <v>2</v>
      </c>
      <c r="BG3071" t="s">
        <v>199</v>
      </c>
      <c r="BH3071" t="s">
        <v>216</v>
      </c>
      <c r="BI3071" t="s">
        <v>187</v>
      </c>
      <c r="BJ3071" s="61">
        <v>155.021341134773</v>
      </c>
      <c r="BK3071" s="61">
        <f t="shared" si="472"/>
        <v>155.021341134773</v>
      </c>
    </row>
    <row r="3072" spans="1:63" x14ac:dyDescent="0.35">
      <c r="A3072" t="str">
        <f t="shared" si="468"/>
        <v>8406_Hébergement médico-social et social et action sociale sans hébergement_1+2</v>
      </c>
      <c r="B3072" t="str">
        <f>INDEX(PDC!$F$1:$G$40,MATCH('RP2016'!C3072,PDC!F:F,0),MATCH(PDC!$G$1,PDC!$F$1:$G$1,0))</f>
        <v>Hébergement médico-social et social et action sociale sans hébergement</v>
      </c>
      <c r="C3072" t="s">
        <v>232</v>
      </c>
      <c r="D3072" t="s">
        <v>129</v>
      </c>
      <c r="E3072" t="s">
        <v>238</v>
      </c>
      <c r="F3072" s="58">
        <v>5115.0521453219699</v>
      </c>
      <c r="G3072">
        <f t="shared" si="474"/>
        <v>5115.0521453219699</v>
      </c>
      <c r="BE3072" t="str">
        <f t="shared" si="471"/>
        <v>8432_FZ_TP2_SEXE2</v>
      </c>
      <c r="BF3072">
        <v>2</v>
      </c>
      <c r="BG3072" t="s">
        <v>200</v>
      </c>
      <c r="BH3072" t="s">
        <v>216</v>
      </c>
      <c r="BI3072" t="s">
        <v>187</v>
      </c>
      <c r="BJ3072" s="61">
        <v>67.082724424880297</v>
      </c>
      <c r="BK3072" s="61">
        <f t="shared" si="472"/>
        <v>67.082724424880297</v>
      </c>
    </row>
    <row r="3073" spans="1:63" x14ac:dyDescent="0.35">
      <c r="A3073" t="str">
        <f t="shared" si="468"/>
        <v>8406_Arts, spectacles et activités récréatives_1+2</v>
      </c>
      <c r="B3073" t="str">
        <f>INDEX(PDC!$F$1:$G$40,MATCH('RP2016'!C3073,PDC!F:F,0),MATCH(PDC!$G$1,PDC!$F$1:$G$1,0))</f>
        <v>Arts, spectacles et activités récréatives</v>
      </c>
      <c r="C3073" t="s">
        <v>233</v>
      </c>
      <c r="D3073" t="s">
        <v>129</v>
      </c>
      <c r="E3073" t="s">
        <v>238</v>
      </c>
      <c r="F3073" s="58">
        <v>396.12398042454498</v>
      </c>
      <c r="G3073">
        <f t="shared" si="474"/>
        <v>396.12398042454498</v>
      </c>
      <c r="BE3073" t="str">
        <f t="shared" si="471"/>
        <v>8432_GZ_TP1_SEXE2</v>
      </c>
      <c r="BF3073">
        <v>2</v>
      </c>
      <c r="BG3073" t="s">
        <v>199</v>
      </c>
      <c r="BH3073" t="s">
        <v>217</v>
      </c>
      <c r="BI3073" t="s">
        <v>187</v>
      </c>
      <c r="BJ3073" s="61">
        <v>2039.8730969210301</v>
      </c>
      <c r="BK3073" s="61">
        <f t="shared" si="472"/>
        <v>2039.8730969210301</v>
      </c>
    </row>
    <row r="3074" spans="1:63" x14ac:dyDescent="0.35">
      <c r="A3074" t="str">
        <f t="shared" si="468"/>
        <v>8406_Autres activités de services _1+2</v>
      </c>
      <c r="B3074" t="str">
        <f>INDEX(PDC!$F$1:$G$40,MATCH('RP2016'!C3074,PDC!F:F,0),MATCH(PDC!$G$1,PDC!$F$1:$G$1,0))</f>
        <v xml:space="preserve">Autres activités de services </v>
      </c>
      <c r="C3074" t="s">
        <v>234</v>
      </c>
      <c r="D3074" t="s">
        <v>129</v>
      </c>
      <c r="E3074" t="s">
        <v>238</v>
      </c>
      <c r="F3074" s="58">
        <v>1828.75043754224</v>
      </c>
      <c r="G3074">
        <f t="shared" si="474"/>
        <v>1828.75043754224</v>
      </c>
      <c r="BE3074" t="str">
        <f t="shared" si="471"/>
        <v>8432_GZ_TP2_SEXE2</v>
      </c>
      <c r="BF3074">
        <v>2</v>
      </c>
      <c r="BG3074" t="s">
        <v>200</v>
      </c>
      <c r="BH3074" t="s">
        <v>217</v>
      </c>
      <c r="BI3074" t="s">
        <v>187</v>
      </c>
      <c r="BJ3074" s="61">
        <v>935.88982783763902</v>
      </c>
      <c r="BK3074" s="61">
        <f t="shared" si="472"/>
        <v>935.88982783763902</v>
      </c>
    </row>
    <row r="3075" spans="1:63" x14ac:dyDescent="0.35">
      <c r="A3075" t="str">
        <f t="shared" si="468"/>
        <v>8406_Activités des ménages en tant qu'employeurs ; activités indifférenciées des ménages en tant que producteurs de biens et services pour usage propre_1+2</v>
      </c>
      <c r="B3075" t="str">
        <f>INDEX(PDC!$F$1:$G$40,MATCH('RP2016'!C3075,PDC!F:F,0),MATCH(PDC!$G$1,PDC!$F$1:$G$1,0))</f>
        <v>Activités des ménages en tant qu'employeurs ; activités indifférenciées des ménages en tant que producteurs de biens et services pour usage propre</v>
      </c>
      <c r="C3075" t="s">
        <v>235</v>
      </c>
      <c r="D3075" t="s">
        <v>129</v>
      </c>
      <c r="E3075" t="s">
        <v>238</v>
      </c>
      <c r="F3075" s="58">
        <v>520.25562732230696</v>
      </c>
      <c r="G3075">
        <f t="shared" si="474"/>
        <v>520.25562732230696</v>
      </c>
      <c r="BE3075" t="str">
        <f t="shared" si="471"/>
        <v>8432_HZ_TP1_SEXE2</v>
      </c>
      <c r="BF3075">
        <v>2</v>
      </c>
      <c r="BG3075" t="s">
        <v>199</v>
      </c>
      <c r="BH3075" t="s">
        <v>218</v>
      </c>
      <c r="BI3075" t="s">
        <v>187</v>
      </c>
      <c r="BJ3075" s="61">
        <v>311.85031971292301</v>
      </c>
      <c r="BK3075" s="61">
        <f t="shared" si="472"/>
        <v>311.85031971292301</v>
      </c>
    </row>
    <row r="3076" spans="1:63" x14ac:dyDescent="0.35">
      <c r="A3076" t="str">
        <f t="shared" ref="A3076:A3139" si="475">D3076&amp;"_"&amp;B3076&amp;"_"&amp;E3076</f>
        <v>8406_Activités extra-territoriales_1+2</v>
      </c>
      <c r="B3076" t="str">
        <f>INDEX(PDC!$F$1:$G$40,MATCH('RP2016'!C3076,PDC!F:F,0),MATCH(PDC!$G$1,PDC!$F$1:$G$1,0))</f>
        <v>Activités extra-territoriales</v>
      </c>
      <c r="C3076" t="s">
        <v>237</v>
      </c>
      <c r="D3076" t="s">
        <v>129</v>
      </c>
      <c r="E3076" t="s">
        <v>238</v>
      </c>
      <c r="F3076" s="58">
        <v>5.1365075870699402</v>
      </c>
      <c r="G3076">
        <f t="shared" si="474"/>
        <v>5.1365075870699402</v>
      </c>
      <c r="BE3076" t="str">
        <f t="shared" si="471"/>
        <v>8432_HZ_TP2_SEXE2</v>
      </c>
      <c r="BF3076">
        <v>2</v>
      </c>
      <c r="BG3076" t="s">
        <v>200</v>
      </c>
      <c r="BH3076" t="s">
        <v>218</v>
      </c>
      <c r="BI3076" t="s">
        <v>187</v>
      </c>
      <c r="BJ3076" s="61">
        <v>134.52481950346501</v>
      </c>
      <c r="BK3076" s="61">
        <f t="shared" si="472"/>
        <v>134.52481950346501</v>
      </c>
    </row>
    <row r="3077" spans="1:63" x14ac:dyDescent="0.35">
      <c r="A3077" t="str">
        <f t="shared" si="475"/>
        <v>8407_Agriculture, sylviculture et pêche_1+2</v>
      </c>
      <c r="B3077" t="str">
        <f>INDEX(PDC!$F$1:$G$40,MATCH('RP2016'!C3077,PDC!F:F,0),MATCH(PDC!$G$1,PDC!$F$1:$G$1,0))</f>
        <v>Agriculture, sylviculture et pêche</v>
      </c>
      <c r="C3077" t="s">
        <v>198</v>
      </c>
      <c r="D3077" t="s">
        <v>131</v>
      </c>
      <c r="E3077" t="s">
        <v>238</v>
      </c>
      <c r="F3077" s="58">
        <v>659.11432051609904</v>
      </c>
      <c r="G3077">
        <f t="shared" si="474"/>
        <v>659.11432051609904</v>
      </c>
      <c r="BE3077" t="str">
        <f t="shared" ref="BE3077:BE3140" si="476">BI3077&amp;"_"&amp;BH3077&amp;"_TP"&amp;BG3077&amp;"_SEXE"&amp;BF3077</f>
        <v>8432_IZ_TP1_SEXE2</v>
      </c>
      <c r="BF3077">
        <v>2</v>
      </c>
      <c r="BG3077" t="s">
        <v>199</v>
      </c>
      <c r="BH3077" t="s">
        <v>219</v>
      </c>
      <c r="BI3077" t="s">
        <v>187</v>
      </c>
      <c r="BJ3077" s="61">
        <v>557.361597725401</v>
      </c>
      <c r="BK3077" s="61">
        <f t="shared" ref="BK3077:BK3140" si="477">IF(BJ3077&lt;5,"(s)",BJ3077)</f>
        <v>557.361597725401</v>
      </c>
    </row>
    <row r="3078" spans="1:63" x14ac:dyDescent="0.35">
      <c r="A3078" t="str">
        <f t="shared" si="475"/>
        <v>8407_Industries extractives _1+2</v>
      </c>
      <c r="B3078" t="str">
        <f>INDEX(PDC!$F$1:$G$40,MATCH('RP2016'!C3078,PDC!F:F,0),MATCH(PDC!$G$1,PDC!$F$1:$G$1,0))</f>
        <v xml:space="preserve">Industries extractives </v>
      </c>
      <c r="C3078" t="s">
        <v>201</v>
      </c>
      <c r="D3078" t="s">
        <v>131</v>
      </c>
      <c r="E3078" t="s">
        <v>238</v>
      </c>
      <c r="F3078" s="58">
        <v>59.337545299362098</v>
      </c>
      <c r="G3078">
        <f t="shared" si="474"/>
        <v>59.337545299362098</v>
      </c>
      <c r="BE3078" t="str">
        <f t="shared" si="476"/>
        <v>8432_IZ_TP2_SEXE2</v>
      </c>
      <c r="BF3078">
        <v>2</v>
      </c>
      <c r="BG3078" t="s">
        <v>200</v>
      </c>
      <c r="BH3078" t="s">
        <v>219</v>
      </c>
      <c r="BI3078" t="s">
        <v>187</v>
      </c>
      <c r="BJ3078" s="61">
        <v>343.87122862692797</v>
      </c>
      <c r="BK3078" s="61">
        <f t="shared" si="477"/>
        <v>343.87122862692797</v>
      </c>
    </row>
    <row r="3079" spans="1:63" x14ac:dyDescent="0.35">
      <c r="A3079" t="str">
        <f t="shared" si="475"/>
        <v>8407_Fabrication de denrées alimentaires, de boissons et de produits à base de tabac_1+2</v>
      </c>
      <c r="B3079" t="str">
        <f>INDEX(PDC!$F$1:$G$40,MATCH('RP2016'!C3079,PDC!F:F,0),MATCH(PDC!$G$1,PDC!$F$1:$G$1,0))</f>
        <v>Fabrication de denrées alimentaires, de boissons et de produits à base de tabac</v>
      </c>
      <c r="C3079" t="s">
        <v>202</v>
      </c>
      <c r="D3079" t="s">
        <v>131</v>
      </c>
      <c r="E3079" t="s">
        <v>238</v>
      </c>
      <c r="F3079" s="58">
        <v>2031.9760680949901</v>
      </c>
      <c r="G3079">
        <f t="shared" si="474"/>
        <v>2031.9760680949901</v>
      </c>
      <c r="BE3079" t="str">
        <f t="shared" si="476"/>
        <v>8432_JZ_TP1_SEXE2</v>
      </c>
      <c r="BF3079">
        <v>2</v>
      </c>
      <c r="BG3079" t="s">
        <v>199</v>
      </c>
      <c r="BH3079" t="s">
        <v>319</v>
      </c>
      <c r="BI3079" t="s">
        <v>187</v>
      </c>
      <c r="BJ3079" s="61">
        <v>84.189549464407307</v>
      </c>
      <c r="BK3079" s="61">
        <f t="shared" si="477"/>
        <v>84.189549464407307</v>
      </c>
    </row>
    <row r="3080" spans="1:63" x14ac:dyDescent="0.35">
      <c r="A3080" t="str">
        <f t="shared" si="475"/>
        <v>8407_Fabrication de textiles, industries de l'habillement, industrie du cuir et de la chaussure_1+2</v>
      </c>
      <c r="B3080" t="str">
        <f>INDEX(PDC!$F$1:$G$40,MATCH('RP2016'!C3080,PDC!F:F,0),MATCH(PDC!$G$1,PDC!$F$1:$G$1,0))</f>
        <v>Fabrication de textiles, industries de l'habillement, industrie du cuir et de la chaussure</v>
      </c>
      <c r="C3080" t="s">
        <v>203</v>
      </c>
      <c r="D3080" t="s">
        <v>131</v>
      </c>
      <c r="E3080" t="s">
        <v>238</v>
      </c>
      <c r="F3080" s="58">
        <v>316.07418243567798</v>
      </c>
      <c r="G3080">
        <f t="shared" si="474"/>
        <v>316.07418243567798</v>
      </c>
      <c r="BE3080" t="str">
        <f t="shared" si="476"/>
        <v>8432_JZ_TP2_SEXE2</v>
      </c>
      <c r="BF3080">
        <v>2</v>
      </c>
      <c r="BG3080" t="s">
        <v>200</v>
      </c>
      <c r="BH3080" t="s">
        <v>319</v>
      </c>
      <c r="BI3080" t="s">
        <v>187</v>
      </c>
      <c r="BJ3080" s="61">
        <v>18.359679049639901</v>
      </c>
      <c r="BK3080" s="61">
        <f t="shared" si="477"/>
        <v>18.359679049639901</v>
      </c>
    </row>
    <row r="3081" spans="1:63" x14ac:dyDescent="0.35">
      <c r="A3081" t="str">
        <f t="shared" si="475"/>
        <v>8407_Travail du bois, industries du papier et imprimerie _1+2</v>
      </c>
      <c r="B3081" t="str">
        <f>INDEX(PDC!$F$1:$G$40,MATCH('RP2016'!C3081,PDC!F:F,0),MATCH(PDC!$G$1,PDC!$F$1:$G$1,0))</f>
        <v xml:space="preserve">Travail du bois, industries du papier et imprimerie </v>
      </c>
      <c r="C3081" t="s">
        <v>204</v>
      </c>
      <c r="D3081" t="s">
        <v>131</v>
      </c>
      <c r="E3081" t="s">
        <v>238</v>
      </c>
      <c r="F3081" s="58">
        <v>662.13841005077802</v>
      </c>
      <c r="G3081">
        <f t="shared" si="474"/>
        <v>662.13841005077802</v>
      </c>
      <c r="BE3081" t="str">
        <f t="shared" si="476"/>
        <v>8432_KZ_TP1_SEXE2</v>
      </c>
      <c r="BF3081">
        <v>2</v>
      </c>
      <c r="BG3081" t="s">
        <v>199</v>
      </c>
      <c r="BH3081" t="s">
        <v>223</v>
      </c>
      <c r="BI3081" t="s">
        <v>187</v>
      </c>
      <c r="BJ3081" s="61">
        <v>482.94082652922998</v>
      </c>
      <c r="BK3081" s="61">
        <f t="shared" si="477"/>
        <v>482.94082652922998</v>
      </c>
    </row>
    <row r="3082" spans="1:63" x14ac:dyDescent="0.35">
      <c r="A3082" t="str">
        <f t="shared" si="475"/>
        <v>8407_Cokéfaction et raffinage_1+2</v>
      </c>
      <c r="B3082" t="str">
        <f>INDEX(PDC!$F$1:$G$40,MATCH('RP2016'!C3082,PDC!F:F,0),MATCH(PDC!$G$1,PDC!$F$1:$G$1,0))</f>
        <v>Cokéfaction et raffinage</v>
      </c>
      <c r="C3082" t="s">
        <v>236</v>
      </c>
      <c r="D3082" t="s">
        <v>131</v>
      </c>
      <c r="E3082" t="s">
        <v>238</v>
      </c>
      <c r="F3082" s="58">
        <v>1.0208398834967001</v>
      </c>
      <c r="G3082" s="58" t="s">
        <v>242</v>
      </c>
      <c r="H3082" s="58"/>
      <c r="I3082" s="58"/>
      <c r="J3082" s="58"/>
      <c r="BE3082" t="str">
        <f t="shared" si="476"/>
        <v>8432_KZ_TP2_SEXE2</v>
      </c>
      <c r="BF3082">
        <v>2</v>
      </c>
      <c r="BG3082" t="s">
        <v>200</v>
      </c>
      <c r="BH3082" t="s">
        <v>223</v>
      </c>
      <c r="BI3082" t="s">
        <v>187</v>
      </c>
      <c r="BJ3082" s="61">
        <v>80.5937292923889</v>
      </c>
      <c r="BK3082" s="61">
        <f t="shared" si="477"/>
        <v>80.5937292923889</v>
      </c>
    </row>
    <row r="3083" spans="1:63" x14ac:dyDescent="0.35">
      <c r="A3083" t="str">
        <f t="shared" si="475"/>
        <v>8407_Industrie chimique_1+2</v>
      </c>
      <c r="B3083" t="str">
        <f>INDEX(PDC!$F$1:$G$40,MATCH('RP2016'!C3083,PDC!F:F,0),MATCH(PDC!$G$1,PDC!$F$1:$G$1,0))</f>
        <v>Industrie chimique</v>
      </c>
      <c r="C3083" t="s">
        <v>205</v>
      </c>
      <c r="D3083" t="s">
        <v>131</v>
      </c>
      <c r="E3083" t="s">
        <v>238</v>
      </c>
      <c r="F3083" s="58">
        <v>72.785419767668103</v>
      </c>
      <c r="G3083">
        <f t="shared" ref="G3083:G3113" si="478">F3083</f>
        <v>72.785419767668103</v>
      </c>
      <c r="BE3083" t="str">
        <f t="shared" si="476"/>
        <v>8432_LZ_TP1_SEXE2</v>
      </c>
      <c r="BF3083">
        <v>2</v>
      </c>
      <c r="BG3083" t="s">
        <v>199</v>
      </c>
      <c r="BH3083" t="s">
        <v>224</v>
      </c>
      <c r="BI3083" t="s">
        <v>187</v>
      </c>
      <c r="BJ3083" s="61">
        <v>139.31051475213201</v>
      </c>
      <c r="BK3083" s="61">
        <f t="shared" si="477"/>
        <v>139.31051475213201</v>
      </c>
    </row>
    <row r="3084" spans="1:63" x14ac:dyDescent="0.35">
      <c r="A3084" t="str">
        <f t="shared" si="475"/>
        <v>8407_Industrie pharmaceutique_1+2</v>
      </c>
      <c r="B3084" t="str">
        <f>INDEX(PDC!$F$1:$G$40,MATCH('RP2016'!C3084,PDC!F:F,0),MATCH(PDC!$G$1,PDC!$F$1:$G$1,0))</f>
        <v>Industrie pharmaceutique</v>
      </c>
      <c r="C3084" t="s">
        <v>206</v>
      </c>
      <c r="D3084" t="s">
        <v>131</v>
      </c>
      <c r="E3084" t="s">
        <v>238</v>
      </c>
      <c r="F3084" s="58">
        <v>55.601591507503301</v>
      </c>
      <c r="G3084">
        <f t="shared" si="478"/>
        <v>55.601591507503301</v>
      </c>
      <c r="BE3084" t="str">
        <f t="shared" si="476"/>
        <v>8432_LZ_TP2_SEXE2</v>
      </c>
      <c r="BF3084">
        <v>2</v>
      </c>
      <c r="BG3084" t="s">
        <v>200</v>
      </c>
      <c r="BH3084" t="s">
        <v>224</v>
      </c>
      <c r="BI3084" t="s">
        <v>187</v>
      </c>
      <c r="BJ3084" s="61">
        <v>94.090242840056703</v>
      </c>
      <c r="BK3084" s="61">
        <f t="shared" si="477"/>
        <v>94.090242840056703</v>
      </c>
    </row>
    <row r="3085" spans="1:63" x14ac:dyDescent="0.35">
      <c r="A3085" t="str">
        <f t="shared" si="475"/>
        <v>8407_Fabrication de produits en caoutchouc et en plastique ainsi que d'autres produits minéraux non métalliques_1+2</v>
      </c>
      <c r="B3085" t="str">
        <f>INDEX(PDC!$F$1:$G$40,MATCH('RP2016'!C3085,PDC!F:F,0),MATCH(PDC!$G$1,PDC!$F$1:$G$1,0))</f>
        <v>Fabrication de produits en caoutchouc et en plastique ainsi que d'autres produits minéraux non métalliques</v>
      </c>
      <c r="C3085" t="s">
        <v>207</v>
      </c>
      <c r="D3085" t="s">
        <v>131</v>
      </c>
      <c r="E3085" t="s">
        <v>238</v>
      </c>
      <c r="F3085" s="58">
        <v>810.20851727344905</v>
      </c>
      <c r="G3085">
        <f t="shared" si="478"/>
        <v>810.20851727344905</v>
      </c>
      <c r="BE3085" t="str">
        <f t="shared" si="476"/>
        <v>8432_MN_TP1_SEXE2</v>
      </c>
      <c r="BF3085">
        <v>2</v>
      </c>
      <c r="BG3085" t="s">
        <v>199</v>
      </c>
      <c r="BH3085" t="s">
        <v>320</v>
      </c>
      <c r="BI3085" t="s">
        <v>187</v>
      </c>
      <c r="BJ3085" s="61">
        <v>1073.22218571141</v>
      </c>
      <c r="BK3085" s="61">
        <f t="shared" si="477"/>
        <v>1073.22218571141</v>
      </c>
    </row>
    <row r="3086" spans="1:63" x14ac:dyDescent="0.35">
      <c r="A3086" t="str">
        <f t="shared" si="475"/>
        <v>8407_Métallurgie et fabrication de produits métalliques à l'exception des machines et des équipements_1+2</v>
      </c>
      <c r="B3086" t="str">
        <f>INDEX(PDC!$F$1:$G$40,MATCH('RP2016'!C3086,PDC!F:F,0),MATCH(PDC!$G$1,PDC!$F$1:$G$1,0))</f>
        <v>Métallurgie et fabrication de produits métalliques à l'exception des machines et des équipements</v>
      </c>
      <c r="C3086" t="s">
        <v>208</v>
      </c>
      <c r="D3086" t="s">
        <v>131</v>
      </c>
      <c r="E3086" t="s">
        <v>238</v>
      </c>
      <c r="F3086" s="58">
        <v>1592.2222156932501</v>
      </c>
      <c r="G3086">
        <f t="shared" si="478"/>
        <v>1592.2222156932501</v>
      </c>
      <c r="BE3086" t="str">
        <f t="shared" si="476"/>
        <v>8432_MN_TP2_SEXE2</v>
      </c>
      <c r="BF3086">
        <v>2</v>
      </c>
      <c r="BG3086" t="s">
        <v>200</v>
      </c>
      <c r="BH3086" t="s">
        <v>320</v>
      </c>
      <c r="BI3086" t="s">
        <v>187</v>
      </c>
      <c r="BJ3086" s="61">
        <v>537.39072152264305</v>
      </c>
      <c r="BK3086" s="61">
        <f t="shared" si="477"/>
        <v>537.39072152264305</v>
      </c>
    </row>
    <row r="3087" spans="1:63" x14ac:dyDescent="0.35">
      <c r="A3087" t="str">
        <f t="shared" si="475"/>
        <v>8407_Fabrication de produits informatiques, électroniques et optiques_1+2</v>
      </c>
      <c r="B3087" t="str">
        <f>INDEX(PDC!$F$1:$G$40,MATCH('RP2016'!C3087,PDC!F:F,0),MATCH(PDC!$G$1,PDC!$F$1:$G$1,0))</f>
        <v>Fabrication de produits informatiques, électroniques et optiques</v>
      </c>
      <c r="C3087" t="s">
        <v>209</v>
      </c>
      <c r="D3087" t="s">
        <v>131</v>
      </c>
      <c r="E3087" t="s">
        <v>238</v>
      </c>
      <c r="F3087" s="58">
        <v>135.84525731094899</v>
      </c>
      <c r="G3087">
        <f t="shared" si="478"/>
        <v>135.84525731094899</v>
      </c>
      <c r="BE3087" t="str">
        <f t="shared" si="476"/>
        <v>8432_OQ_TP1_SEXE2</v>
      </c>
      <c r="BF3087">
        <v>2</v>
      </c>
      <c r="BG3087" t="s">
        <v>199</v>
      </c>
      <c r="BH3087" t="s">
        <v>321</v>
      </c>
      <c r="BI3087" t="s">
        <v>187</v>
      </c>
      <c r="BJ3087" s="61">
        <v>3399.3175322492102</v>
      </c>
      <c r="BK3087" s="61">
        <f t="shared" si="477"/>
        <v>3399.3175322492102</v>
      </c>
    </row>
    <row r="3088" spans="1:63" x14ac:dyDescent="0.35">
      <c r="A3088" t="str">
        <f t="shared" si="475"/>
        <v>8407_Fabrication d'équipements électriques_1+2</v>
      </c>
      <c r="B3088" t="str">
        <f>INDEX(PDC!$F$1:$G$40,MATCH('RP2016'!C3088,PDC!F:F,0),MATCH(PDC!$G$1,PDC!$F$1:$G$1,0))</f>
        <v>Fabrication d'équipements électriques</v>
      </c>
      <c r="C3088" t="s">
        <v>210</v>
      </c>
      <c r="D3088" t="s">
        <v>131</v>
      </c>
      <c r="E3088" t="s">
        <v>238</v>
      </c>
      <c r="F3088" s="58">
        <v>1393.6797111084099</v>
      </c>
      <c r="G3088">
        <f t="shared" si="478"/>
        <v>1393.6797111084099</v>
      </c>
      <c r="BE3088" t="str">
        <f t="shared" si="476"/>
        <v>8432_OQ_TP2_SEXE2</v>
      </c>
      <c r="BF3088">
        <v>2</v>
      </c>
      <c r="BG3088" t="s">
        <v>200</v>
      </c>
      <c r="BH3088" t="s">
        <v>321</v>
      </c>
      <c r="BI3088" t="s">
        <v>187</v>
      </c>
      <c r="BJ3088" s="61">
        <v>2161.6432009841901</v>
      </c>
      <c r="BK3088" s="61">
        <f t="shared" si="477"/>
        <v>2161.6432009841901</v>
      </c>
    </row>
    <row r="3089" spans="1:63" x14ac:dyDescent="0.35">
      <c r="A3089" t="str">
        <f t="shared" si="475"/>
        <v>8407_Fabrication de machines et équipements n.c.a._1+2</v>
      </c>
      <c r="B3089" t="str">
        <f>INDEX(PDC!$F$1:$G$40,MATCH('RP2016'!C3089,PDC!F:F,0),MATCH(PDC!$G$1,PDC!$F$1:$G$1,0))</f>
        <v>Fabrication de machines et équipements n.c.a.</v>
      </c>
      <c r="C3089" t="s">
        <v>211</v>
      </c>
      <c r="D3089" t="s">
        <v>131</v>
      </c>
      <c r="E3089" t="s">
        <v>238</v>
      </c>
      <c r="F3089" s="58">
        <v>984.23519592176297</v>
      </c>
      <c r="G3089">
        <f t="shared" si="478"/>
        <v>984.23519592176297</v>
      </c>
      <c r="BE3089" t="str">
        <f t="shared" si="476"/>
        <v>8432_RU_TP1_SEXE2</v>
      </c>
      <c r="BF3089">
        <v>2</v>
      </c>
      <c r="BG3089" t="s">
        <v>199</v>
      </c>
      <c r="BH3089" t="s">
        <v>322</v>
      </c>
      <c r="BI3089" t="s">
        <v>187</v>
      </c>
      <c r="BJ3089" s="61">
        <v>690.45686781240499</v>
      </c>
      <c r="BK3089" s="61">
        <f t="shared" si="477"/>
        <v>690.45686781240499</v>
      </c>
    </row>
    <row r="3090" spans="1:63" x14ac:dyDescent="0.35">
      <c r="A3090" t="str">
        <f t="shared" si="475"/>
        <v>8407_Fabrication de matériels de transport_1+2</v>
      </c>
      <c r="B3090" t="str">
        <f>INDEX(PDC!$F$1:$G$40,MATCH('RP2016'!C3090,PDC!F:F,0),MATCH(PDC!$G$1,PDC!$F$1:$G$1,0))</f>
        <v>Fabrication de matériels de transport</v>
      </c>
      <c r="C3090" t="s">
        <v>212</v>
      </c>
      <c r="D3090" t="s">
        <v>131</v>
      </c>
      <c r="E3090" t="s">
        <v>238</v>
      </c>
      <c r="F3090" s="58">
        <v>212.690140009224</v>
      </c>
      <c r="G3090">
        <f t="shared" si="478"/>
        <v>212.690140009224</v>
      </c>
      <c r="BE3090" t="str">
        <f t="shared" si="476"/>
        <v>8432_RU_TP2_SEXE2</v>
      </c>
      <c r="BF3090">
        <v>2</v>
      </c>
      <c r="BG3090" t="s">
        <v>200</v>
      </c>
      <c r="BH3090" t="s">
        <v>322</v>
      </c>
      <c r="BI3090" t="s">
        <v>187</v>
      </c>
      <c r="BJ3090" s="61">
        <v>563.391060239176</v>
      </c>
      <c r="BK3090" s="61">
        <f t="shared" si="477"/>
        <v>563.391060239176</v>
      </c>
    </row>
    <row r="3091" spans="1:63" x14ac:dyDescent="0.35">
      <c r="A3091" t="str">
        <f t="shared" si="475"/>
        <v>8407_Autres industries manufacturières ; réparation et installation de machines et d'équipements_1+2</v>
      </c>
      <c r="B3091" t="str">
        <f>INDEX(PDC!$F$1:$G$40,MATCH('RP2016'!C3091,PDC!F:F,0),MATCH(PDC!$G$1,PDC!$F$1:$G$1,0))</f>
        <v>Autres industries manufacturières ; réparation et installation de machines et d'équipements</v>
      </c>
      <c r="C3091" t="s">
        <v>213</v>
      </c>
      <c r="D3091" t="s">
        <v>131</v>
      </c>
      <c r="E3091" t="s">
        <v>238</v>
      </c>
      <c r="F3091" s="58">
        <v>793.84605711303902</v>
      </c>
      <c r="G3091">
        <f t="shared" si="478"/>
        <v>793.84605711303902</v>
      </c>
      <c r="BE3091" t="str">
        <f t="shared" si="476"/>
        <v>8433_AZ_TP1_SEXE2</v>
      </c>
      <c r="BF3091">
        <v>2</v>
      </c>
      <c r="BG3091" t="s">
        <v>199</v>
      </c>
      <c r="BH3091" t="s">
        <v>198</v>
      </c>
      <c r="BI3091" t="s">
        <v>189</v>
      </c>
      <c r="BJ3091" s="61">
        <v>244.93672018288001</v>
      </c>
      <c r="BK3091" s="61">
        <f t="shared" si="477"/>
        <v>244.93672018288001</v>
      </c>
    </row>
    <row r="3092" spans="1:63" x14ac:dyDescent="0.35">
      <c r="A3092" t="str">
        <f t="shared" si="475"/>
        <v>8407_Production et distribution d'électricité, de gaz, de vapeur et d'air conditionné_1+2</v>
      </c>
      <c r="B3092" t="str">
        <f>INDEX(PDC!$F$1:$G$40,MATCH('RP2016'!C3092,PDC!F:F,0),MATCH(PDC!$G$1,PDC!$F$1:$G$1,0))</f>
        <v>Production et distribution d'électricité, de gaz, de vapeur et d'air conditionné</v>
      </c>
      <c r="C3092" t="s">
        <v>214</v>
      </c>
      <c r="D3092" t="s">
        <v>131</v>
      </c>
      <c r="E3092" t="s">
        <v>238</v>
      </c>
      <c r="F3092" s="58">
        <v>1306.7153497060899</v>
      </c>
      <c r="G3092">
        <f t="shared" si="478"/>
        <v>1306.7153497060899</v>
      </c>
      <c r="BE3092" t="str">
        <f t="shared" si="476"/>
        <v>8433_AZ_TP2_SEXE2</v>
      </c>
      <c r="BF3092">
        <v>2</v>
      </c>
      <c r="BG3092" t="s">
        <v>200</v>
      </c>
      <c r="BH3092" t="s">
        <v>198</v>
      </c>
      <c r="BI3092" t="s">
        <v>189</v>
      </c>
      <c r="BJ3092" s="61">
        <v>134.53112247942099</v>
      </c>
      <c r="BK3092" s="61">
        <f t="shared" si="477"/>
        <v>134.53112247942099</v>
      </c>
    </row>
    <row r="3093" spans="1:63" x14ac:dyDescent="0.35">
      <c r="A3093" t="str">
        <f t="shared" si="475"/>
        <v>8407_Production et distribution d'eau ; assainissement, gestion des déchets et dépollution_1+2</v>
      </c>
      <c r="B3093" t="str">
        <f>INDEX(PDC!$F$1:$G$40,MATCH('RP2016'!C3093,PDC!F:F,0),MATCH(PDC!$G$1,PDC!$F$1:$G$1,0))</f>
        <v>Production et distribution d'eau ; assainissement, gestion des déchets et dépollution</v>
      </c>
      <c r="C3093" t="s">
        <v>215</v>
      </c>
      <c r="D3093" t="s">
        <v>131</v>
      </c>
      <c r="E3093" t="s">
        <v>238</v>
      </c>
      <c r="F3093" s="58">
        <v>556.40146043322397</v>
      </c>
      <c r="G3093">
        <f t="shared" si="478"/>
        <v>556.40146043322397</v>
      </c>
      <c r="BE3093" t="str">
        <f t="shared" si="476"/>
        <v>8433_C1_TP1_SEXE2</v>
      </c>
      <c r="BF3093">
        <v>2</v>
      </c>
      <c r="BG3093" t="s">
        <v>199</v>
      </c>
      <c r="BH3093" t="s">
        <v>314</v>
      </c>
      <c r="BI3093" t="s">
        <v>189</v>
      </c>
      <c r="BJ3093" s="61">
        <v>880.42146414843</v>
      </c>
      <c r="BK3093" s="61">
        <f t="shared" si="477"/>
        <v>880.42146414843</v>
      </c>
    </row>
    <row r="3094" spans="1:63" x14ac:dyDescent="0.35">
      <c r="A3094" t="str">
        <f t="shared" si="475"/>
        <v>8407_Construction _1+2</v>
      </c>
      <c r="B3094" t="str">
        <f>INDEX(PDC!$F$1:$G$40,MATCH('RP2016'!C3094,PDC!F:F,0),MATCH(PDC!$G$1,PDC!$F$1:$G$1,0))</f>
        <v xml:space="preserve">Construction </v>
      </c>
      <c r="C3094" t="s">
        <v>216</v>
      </c>
      <c r="D3094" t="s">
        <v>131</v>
      </c>
      <c r="E3094" t="s">
        <v>238</v>
      </c>
      <c r="F3094" s="58">
        <v>6168.0383640339796</v>
      </c>
      <c r="G3094">
        <f t="shared" si="478"/>
        <v>6168.0383640339796</v>
      </c>
      <c r="BE3094" t="str">
        <f t="shared" si="476"/>
        <v>8433_C1_TP2_SEXE2</v>
      </c>
      <c r="BF3094">
        <v>2</v>
      </c>
      <c r="BG3094" t="s">
        <v>200</v>
      </c>
      <c r="BH3094" t="s">
        <v>314</v>
      </c>
      <c r="BI3094" t="s">
        <v>189</v>
      </c>
      <c r="BJ3094" s="61">
        <v>294.16117013642003</v>
      </c>
      <c r="BK3094" s="61">
        <f t="shared" si="477"/>
        <v>294.16117013642003</v>
      </c>
    </row>
    <row r="3095" spans="1:63" x14ac:dyDescent="0.35">
      <c r="A3095" t="str">
        <f t="shared" si="475"/>
        <v>8407_Commerce ; réparation d'automobiles et de motocycles_1+2</v>
      </c>
      <c r="B3095" t="str">
        <f>INDEX(PDC!$F$1:$G$40,MATCH('RP2016'!C3095,PDC!F:F,0),MATCH(PDC!$G$1,PDC!$F$1:$G$1,0))</f>
        <v>Commerce ; réparation d'automobiles et de motocycles</v>
      </c>
      <c r="C3095" t="s">
        <v>217</v>
      </c>
      <c r="D3095" t="s">
        <v>131</v>
      </c>
      <c r="E3095" t="s">
        <v>238</v>
      </c>
      <c r="F3095" s="58">
        <v>11093.403488524</v>
      </c>
      <c r="G3095">
        <f t="shared" si="478"/>
        <v>11093.403488524</v>
      </c>
      <c r="BE3095" t="str">
        <f t="shared" si="476"/>
        <v>8433_C2_TP1_SEXE2</v>
      </c>
      <c r="BF3095">
        <v>2</v>
      </c>
      <c r="BG3095" t="s">
        <v>199</v>
      </c>
      <c r="BH3095" t="s">
        <v>323</v>
      </c>
      <c r="BI3095" t="s">
        <v>189</v>
      </c>
      <c r="BJ3095" s="83">
        <v>3.19033056477915</v>
      </c>
      <c r="BK3095" s="61" t="str">
        <f t="shared" si="477"/>
        <v>(s)</v>
      </c>
    </row>
    <row r="3096" spans="1:63" x14ac:dyDescent="0.35">
      <c r="A3096" t="str">
        <f t="shared" si="475"/>
        <v>8407_Transports et entreposage _1+2</v>
      </c>
      <c r="B3096" t="str">
        <f>INDEX(PDC!$F$1:$G$40,MATCH('RP2016'!C3096,PDC!F:F,0),MATCH(PDC!$G$1,PDC!$F$1:$G$1,0))</f>
        <v xml:space="preserve">Transports et entreposage </v>
      </c>
      <c r="C3096" t="s">
        <v>218</v>
      </c>
      <c r="D3096" t="s">
        <v>131</v>
      </c>
      <c r="E3096" t="s">
        <v>238</v>
      </c>
      <c r="F3096" s="58">
        <v>5345.3235158814896</v>
      </c>
      <c r="G3096">
        <f t="shared" si="478"/>
        <v>5345.3235158814896</v>
      </c>
      <c r="BE3096" t="str">
        <f t="shared" si="476"/>
        <v>8433_C3_TP1_SEXE2</v>
      </c>
      <c r="BF3096">
        <v>2</v>
      </c>
      <c r="BG3096" t="s">
        <v>199</v>
      </c>
      <c r="BH3096" t="s">
        <v>315</v>
      </c>
      <c r="BI3096" t="s">
        <v>189</v>
      </c>
      <c r="BJ3096" s="61">
        <v>369.615912035164</v>
      </c>
      <c r="BK3096" s="61">
        <f t="shared" si="477"/>
        <v>369.615912035164</v>
      </c>
    </row>
    <row r="3097" spans="1:63" x14ac:dyDescent="0.35">
      <c r="A3097" t="str">
        <f t="shared" si="475"/>
        <v>8407_Hébergement et restauration_1+2</v>
      </c>
      <c r="B3097" t="str">
        <f>INDEX(PDC!$F$1:$G$40,MATCH('RP2016'!C3097,PDC!F:F,0),MATCH(PDC!$G$1,PDC!$F$1:$G$1,0))</f>
        <v>Hébergement et restauration</v>
      </c>
      <c r="C3097" t="s">
        <v>219</v>
      </c>
      <c r="D3097" t="s">
        <v>131</v>
      </c>
      <c r="E3097" t="s">
        <v>238</v>
      </c>
      <c r="F3097" s="58">
        <v>3114.6751092620698</v>
      </c>
      <c r="G3097">
        <f t="shared" si="478"/>
        <v>3114.6751092620698</v>
      </c>
      <c r="BE3097" t="str">
        <f t="shared" si="476"/>
        <v>8433_C3_TP2_SEXE2</v>
      </c>
      <c r="BF3097">
        <v>2</v>
      </c>
      <c r="BG3097" t="s">
        <v>200</v>
      </c>
      <c r="BH3097" t="s">
        <v>315</v>
      </c>
      <c r="BI3097" t="s">
        <v>189</v>
      </c>
      <c r="BJ3097" s="61">
        <v>87.641595735179806</v>
      </c>
      <c r="BK3097" s="61">
        <f t="shared" si="477"/>
        <v>87.641595735179806</v>
      </c>
    </row>
    <row r="3098" spans="1:63" x14ac:dyDescent="0.35">
      <c r="A3098" t="str">
        <f t="shared" si="475"/>
        <v>8407_Edition, audiovisuel et diffusion_1+2</v>
      </c>
      <c r="B3098" t="str">
        <f>INDEX(PDC!$F$1:$G$40,MATCH('RP2016'!C3098,PDC!F:F,0),MATCH(PDC!$G$1,PDC!$F$1:$G$1,0))</f>
        <v>Edition, audiovisuel et diffusion</v>
      </c>
      <c r="C3098" t="s">
        <v>220</v>
      </c>
      <c r="D3098" t="s">
        <v>131</v>
      </c>
      <c r="E3098" t="s">
        <v>238</v>
      </c>
      <c r="F3098" s="58">
        <v>361.87493281770003</v>
      </c>
      <c r="G3098">
        <f t="shared" si="478"/>
        <v>361.87493281770003</v>
      </c>
      <c r="BE3098" t="str">
        <f t="shared" si="476"/>
        <v>8433_C4_TP1_SEXE2</v>
      </c>
      <c r="BF3098">
        <v>2</v>
      </c>
      <c r="BG3098" t="s">
        <v>199</v>
      </c>
      <c r="BH3098" t="s">
        <v>316</v>
      </c>
      <c r="BI3098" t="s">
        <v>189</v>
      </c>
      <c r="BJ3098" s="61">
        <v>296.12500027214003</v>
      </c>
      <c r="BK3098" s="61">
        <f t="shared" si="477"/>
        <v>296.12500027214003</v>
      </c>
    </row>
    <row r="3099" spans="1:63" x14ac:dyDescent="0.35">
      <c r="A3099" t="str">
        <f t="shared" si="475"/>
        <v>8407_Télécommunications_1+2</v>
      </c>
      <c r="B3099" t="str">
        <f>INDEX(PDC!$F$1:$G$40,MATCH('RP2016'!C3099,PDC!F:F,0),MATCH(PDC!$G$1,PDC!$F$1:$G$1,0))</f>
        <v>Télécommunications</v>
      </c>
      <c r="C3099" t="s">
        <v>221</v>
      </c>
      <c r="D3099" t="s">
        <v>131</v>
      </c>
      <c r="E3099" t="s">
        <v>238</v>
      </c>
      <c r="F3099" s="58">
        <v>250.155436692704</v>
      </c>
      <c r="G3099">
        <f t="shared" si="478"/>
        <v>250.155436692704</v>
      </c>
      <c r="BE3099" t="str">
        <f t="shared" si="476"/>
        <v>8433_C4_TP2_SEXE2</v>
      </c>
      <c r="BF3099">
        <v>2</v>
      </c>
      <c r="BG3099" t="s">
        <v>200</v>
      </c>
      <c r="BH3099" t="s">
        <v>316</v>
      </c>
      <c r="BI3099" t="s">
        <v>189</v>
      </c>
      <c r="BJ3099" s="61">
        <v>66.039585378224203</v>
      </c>
      <c r="BK3099" s="61">
        <f t="shared" si="477"/>
        <v>66.039585378224203</v>
      </c>
    </row>
    <row r="3100" spans="1:63" x14ac:dyDescent="0.35">
      <c r="A3100" t="str">
        <f t="shared" si="475"/>
        <v>8407_Activités informatiques et services d'information_1+2</v>
      </c>
      <c r="B3100" t="str">
        <f>INDEX(PDC!$F$1:$G$40,MATCH('RP2016'!C3100,PDC!F:F,0),MATCH(PDC!$G$1,PDC!$F$1:$G$1,0))</f>
        <v>Activités informatiques et services d'information</v>
      </c>
      <c r="C3100" t="s">
        <v>222</v>
      </c>
      <c r="D3100" t="s">
        <v>131</v>
      </c>
      <c r="E3100" t="s">
        <v>238</v>
      </c>
      <c r="F3100" s="58">
        <v>1130.9660193943901</v>
      </c>
      <c r="G3100">
        <f t="shared" si="478"/>
        <v>1130.9660193943901</v>
      </c>
      <c r="BE3100" t="str">
        <f t="shared" si="476"/>
        <v>8433_C5_TP1_SEXE2</v>
      </c>
      <c r="BF3100">
        <v>2</v>
      </c>
      <c r="BG3100" t="s">
        <v>199</v>
      </c>
      <c r="BH3100" t="s">
        <v>317</v>
      </c>
      <c r="BI3100" t="s">
        <v>189</v>
      </c>
      <c r="BJ3100" s="61">
        <v>2348.0997873194301</v>
      </c>
      <c r="BK3100" s="61">
        <f t="shared" si="477"/>
        <v>2348.0997873194301</v>
      </c>
    </row>
    <row r="3101" spans="1:63" x14ac:dyDescent="0.35">
      <c r="A3101" t="str">
        <f t="shared" si="475"/>
        <v>8407_Activités financières et d'assurance_1+2</v>
      </c>
      <c r="B3101" t="str">
        <f>INDEX(PDC!$F$1:$G$40,MATCH('RP2016'!C3101,PDC!F:F,0),MATCH(PDC!$G$1,PDC!$F$1:$G$1,0))</f>
        <v>Activités financières et d'assurance</v>
      </c>
      <c r="C3101" t="s">
        <v>223</v>
      </c>
      <c r="D3101" t="s">
        <v>131</v>
      </c>
      <c r="E3101" t="s">
        <v>238</v>
      </c>
      <c r="F3101" s="58">
        <v>2449.4747949367602</v>
      </c>
      <c r="G3101">
        <f t="shared" si="478"/>
        <v>2449.4747949367602</v>
      </c>
      <c r="BE3101" t="str">
        <f t="shared" si="476"/>
        <v>8433_C5_TP2_SEXE2</v>
      </c>
      <c r="BF3101">
        <v>2</v>
      </c>
      <c r="BG3101" t="s">
        <v>200</v>
      </c>
      <c r="BH3101" t="s">
        <v>317</v>
      </c>
      <c r="BI3101" t="s">
        <v>189</v>
      </c>
      <c r="BJ3101" s="61">
        <v>395.34586819203997</v>
      </c>
      <c r="BK3101" s="61">
        <f t="shared" si="477"/>
        <v>395.34586819203997</v>
      </c>
    </row>
    <row r="3102" spans="1:63" x14ac:dyDescent="0.35">
      <c r="A3102" t="str">
        <f t="shared" si="475"/>
        <v>8407_Activités immobilières_1+2</v>
      </c>
      <c r="B3102" t="str">
        <f>INDEX(PDC!$F$1:$G$40,MATCH('RP2016'!C3102,PDC!F:F,0),MATCH(PDC!$G$1,PDC!$F$1:$G$1,0))</f>
        <v>Activités immobilières</v>
      </c>
      <c r="C3102" t="s">
        <v>224</v>
      </c>
      <c r="D3102" t="s">
        <v>131</v>
      </c>
      <c r="E3102" t="s">
        <v>238</v>
      </c>
      <c r="F3102" s="58">
        <v>892.78273863147604</v>
      </c>
      <c r="G3102">
        <f t="shared" si="478"/>
        <v>892.78273863147604</v>
      </c>
      <c r="BE3102" t="str">
        <f t="shared" si="476"/>
        <v>8433_DE_TP1_SEXE2</v>
      </c>
      <c r="BF3102">
        <v>2</v>
      </c>
      <c r="BG3102" t="s">
        <v>199</v>
      </c>
      <c r="BH3102" t="s">
        <v>318</v>
      </c>
      <c r="BI3102" t="s">
        <v>189</v>
      </c>
      <c r="BJ3102" s="61">
        <v>347.16360559626997</v>
      </c>
      <c r="BK3102" s="61">
        <f t="shared" si="477"/>
        <v>347.16360559626997</v>
      </c>
    </row>
    <row r="3103" spans="1:63" x14ac:dyDescent="0.35">
      <c r="A3103" t="str">
        <f t="shared" si="475"/>
        <v>8407_Activités juridiques, comptables, de gestion, d'architecture, d'ingénierie, de contrôle et d'analyses techniques_1+2</v>
      </c>
      <c r="B3103" t="str">
        <f>INDEX(PDC!$F$1:$G$40,MATCH('RP2016'!C3103,PDC!F:F,0),MATCH(PDC!$G$1,PDC!$F$1:$G$1,0))</f>
        <v>Activités juridiques, comptables, de gestion, d'architecture, d'ingénierie, de contrôle et d'analyses techniques</v>
      </c>
      <c r="C3103" t="s">
        <v>225</v>
      </c>
      <c r="D3103" t="s">
        <v>131</v>
      </c>
      <c r="E3103" t="s">
        <v>238</v>
      </c>
      <c r="F3103" s="58">
        <v>3918.4403741789101</v>
      </c>
      <c r="G3103">
        <f t="shared" si="478"/>
        <v>3918.4403741789101</v>
      </c>
      <c r="BE3103" t="str">
        <f t="shared" si="476"/>
        <v>8433_DE_TP2_SEXE2</v>
      </c>
      <c r="BF3103">
        <v>2</v>
      </c>
      <c r="BG3103" t="s">
        <v>200</v>
      </c>
      <c r="BH3103" t="s">
        <v>318</v>
      </c>
      <c r="BI3103" t="s">
        <v>189</v>
      </c>
      <c r="BJ3103" s="61">
        <v>114.310787827193</v>
      </c>
      <c r="BK3103" s="61">
        <f t="shared" si="477"/>
        <v>114.310787827193</v>
      </c>
    </row>
    <row r="3104" spans="1:63" x14ac:dyDescent="0.35">
      <c r="A3104" t="str">
        <f t="shared" si="475"/>
        <v>8407_Recherche-développement scientifique_1+2</v>
      </c>
      <c r="B3104" t="str">
        <f>INDEX(PDC!$F$1:$G$40,MATCH('RP2016'!C3104,PDC!F:F,0),MATCH(PDC!$G$1,PDC!$F$1:$G$1,0))</f>
        <v>Recherche-développement scientifique</v>
      </c>
      <c r="C3104" t="s">
        <v>226</v>
      </c>
      <c r="D3104" t="s">
        <v>131</v>
      </c>
      <c r="E3104" t="s">
        <v>238</v>
      </c>
      <c r="F3104" s="58">
        <v>446.04644141598402</v>
      </c>
      <c r="G3104">
        <f t="shared" si="478"/>
        <v>446.04644141598402</v>
      </c>
      <c r="BE3104" t="str">
        <f t="shared" si="476"/>
        <v>8433_FZ_TP1_SEXE2</v>
      </c>
      <c r="BF3104">
        <v>2</v>
      </c>
      <c r="BG3104" t="s">
        <v>199</v>
      </c>
      <c r="BH3104" t="s">
        <v>216</v>
      </c>
      <c r="BI3104" t="s">
        <v>189</v>
      </c>
      <c r="BJ3104" s="61">
        <v>524.01086411970095</v>
      </c>
      <c r="BK3104" s="61">
        <f t="shared" si="477"/>
        <v>524.01086411970095</v>
      </c>
    </row>
    <row r="3105" spans="1:63" x14ac:dyDescent="0.35">
      <c r="A3105" t="str">
        <f t="shared" si="475"/>
        <v>8407_Autres activités spécialisées, scientifiques et techniques_1+2</v>
      </c>
      <c r="B3105" t="str">
        <f>INDEX(PDC!$F$1:$G$40,MATCH('RP2016'!C3105,PDC!F:F,0),MATCH(PDC!$G$1,PDC!$F$1:$G$1,0))</f>
        <v>Autres activités spécialisées, scientifiques et techniques</v>
      </c>
      <c r="C3105" t="s">
        <v>227</v>
      </c>
      <c r="D3105" t="s">
        <v>131</v>
      </c>
      <c r="E3105" t="s">
        <v>238</v>
      </c>
      <c r="F3105" s="58">
        <v>515.56385297838699</v>
      </c>
      <c r="G3105">
        <f t="shared" si="478"/>
        <v>515.56385297838699</v>
      </c>
      <c r="BE3105" t="str">
        <f t="shared" si="476"/>
        <v>8433_FZ_TP2_SEXE2</v>
      </c>
      <c r="BF3105">
        <v>2</v>
      </c>
      <c r="BG3105" t="s">
        <v>200</v>
      </c>
      <c r="BH3105" t="s">
        <v>216</v>
      </c>
      <c r="BI3105" t="s">
        <v>189</v>
      </c>
      <c r="BJ3105" s="61">
        <v>250.13536432199601</v>
      </c>
      <c r="BK3105" s="61">
        <f t="shared" si="477"/>
        <v>250.13536432199601</v>
      </c>
    </row>
    <row r="3106" spans="1:63" x14ac:dyDescent="0.35">
      <c r="A3106" t="str">
        <f t="shared" si="475"/>
        <v>8407_Activités de services administratifs et de soutien_1+2</v>
      </c>
      <c r="B3106" t="str">
        <f>INDEX(PDC!$F$1:$G$40,MATCH('RP2016'!C3106,PDC!F:F,0),MATCH(PDC!$G$1,PDC!$F$1:$G$1,0))</f>
        <v>Activités de services administratifs et de soutien</v>
      </c>
      <c r="C3106" t="s">
        <v>228</v>
      </c>
      <c r="D3106" t="s">
        <v>131</v>
      </c>
      <c r="E3106" t="s">
        <v>238</v>
      </c>
      <c r="F3106" s="58">
        <v>4889.6996130847301</v>
      </c>
      <c r="G3106">
        <f t="shared" si="478"/>
        <v>4889.6996130847301</v>
      </c>
      <c r="BE3106" t="str">
        <f t="shared" si="476"/>
        <v>8433_GZ_TP1_SEXE2</v>
      </c>
      <c r="BF3106">
        <v>2</v>
      </c>
      <c r="BG3106" t="s">
        <v>199</v>
      </c>
      <c r="BH3106" t="s">
        <v>217</v>
      </c>
      <c r="BI3106" t="s">
        <v>189</v>
      </c>
      <c r="BJ3106" s="61">
        <v>3294.1428208458301</v>
      </c>
      <c r="BK3106" s="61">
        <f t="shared" si="477"/>
        <v>3294.1428208458301</v>
      </c>
    </row>
    <row r="3107" spans="1:63" x14ac:dyDescent="0.35">
      <c r="A3107" t="str">
        <f t="shared" si="475"/>
        <v>8407_Administration publique_1+2</v>
      </c>
      <c r="B3107" t="str">
        <f>INDEX(PDC!$F$1:$G$40,MATCH('RP2016'!C3107,PDC!F:F,0),MATCH(PDC!$G$1,PDC!$F$1:$G$1,0))</f>
        <v>Administration publique</v>
      </c>
      <c r="C3107" t="s">
        <v>229</v>
      </c>
      <c r="D3107" t="s">
        <v>131</v>
      </c>
      <c r="E3107" t="s">
        <v>238</v>
      </c>
      <c r="F3107" s="58">
        <v>3316.2541140379999</v>
      </c>
      <c r="G3107">
        <f t="shared" si="478"/>
        <v>3316.2541140379999</v>
      </c>
      <c r="BE3107" t="str">
        <f t="shared" si="476"/>
        <v>8433_GZ_TP2_SEXE2</v>
      </c>
      <c r="BF3107">
        <v>2</v>
      </c>
      <c r="BG3107" t="s">
        <v>200</v>
      </c>
      <c r="BH3107" t="s">
        <v>217</v>
      </c>
      <c r="BI3107" t="s">
        <v>189</v>
      </c>
      <c r="BJ3107" s="61">
        <v>1638.1742215730601</v>
      </c>
      <c r="BK3107" s="61">
        <f t="shared" si="477"/>
        <v>1638.1742215730601</v>
      </c>
    </row>
    <row r="3108" spans="1:63" x14ac:dyDescent="0.35">
      <c r="A3108" t="str">
        <f t="shared" si="475"/>
        <v>8407_Enseignement_1+2</v>
      </c>
      <c r="B3108" t="str">
        <f>INDEX(PDC!$F$1:$G$40,MATCH('RP2016'!C3108,PDC!F:F,0),MATCH(PDC!$G$1,PDC!$F$1:$G$1,0))</f>
        <v>Enseignement</v>
      </c>
      <c r="C3108" t="s">
        <v>230</v>
      </c>
      <c r="D3108" t="s">
        <v>131</v>
      </c>
      <c r="E3108" t="s">
        <v>238</v>
      </c>
      <c r="F3108" s="58">
        <v>2836.50086618055</v>
      </c>
      <c r="G3108">
        <f t="shared" si="478"/>
        <v>2836.50086618055</v>
      </c>
      <c r="BE3108" t="str">
        <f t="shared" si="476"/>
        <v>8433_HZ_TP1_SEXE2</v>
      </c>
      <c r="BF3108">
        <v>2</v>
      </c>
      <c r="BG3108" t="s">
        <v>199</v>
      </c>
      <c r="BH3108" t="s">
        <v>218</v>
      </c>
      <c r="BI3108" t="s">
        <v>189</v>
      </c>
      <c r="BJ3108" s="61">
        <v>867.67102844879901</v>
      </c>
      <c r="BK3108" s="61">
        <f t="shared" si="477"/>
        <v>867.67102844879901</v>
      </c>
    </row>
    <row r="3109" spans="1:63" x14ac:dyDescent="0.35">
      <c r="A3109" t="str">
        <f t="shared" si="475"/>
        <v>8407_Activités pour la santé humaine_1+2</v>
      </c>
      <c r="B3109" t="str">
        <f>INDEX(PDC!$F$1:$G$40,MATCH('RP2016'!C3109,PDC!F:F,0),MATCH(PDC!$G$1,PDC!$F$1:$G$1,0))</f>
        <v>Activités pour la santé humaine</v>
      </c>
      <c r="C3109" t="s">
        <v>231</v>
      </c>
      <c r="D3109" t="s">
        <v>131</v>
      </c>
      <c r="E3109" t="s">
        <v>238</v>
      </c>
      <c r="F3109" s="58">
        <v>2939.4068483388201</v>
      </c>
      <c r="G3109">
        <f t="shared" si="478"/>
        <v>2939.4068483388201</v>
      </c>
      <c r="BE3109" t="str">
        <f t="shared" si="476"/>
        <v>8433_HZ_TP2_SEXE2</v>
      </c>
      <c r="BF3109">
        <v>2</v>
      </c>
      <c r="BG3109" t="s">
        <v>200</v>
      </c>
      <c r="BH3109" t="s">
        <v>218</v>
      </c>
      <c r="BI3109" t="s">
        <v>189</v>
      </c>
      <c r="BJ3109" s="61">
        <v>314.58006813254201</v>
      </c>
      <c r="BK3109" s="61">
        <f t="shared" si="477"/>
        <v>314.58006813254201</v>
      </c>
    </row>
    <row r="3110" spans="1:63" x14ac:dyDescent="0.35">
      <c r="A3110" t="str">
        <f t="shared" si="475"/>
        <v>8407_Hébergement médico-social et social et action sociale sans hébergement_1+2</v>
      </c>
      <c r="B3110" t="str">
        <f>INDEX(PDC!$F$1:$G$40,MATCH('RP2016'!C3110,PDC!F:F,0),MATCH(PDC!$G$1,PDC!$F$1:$G$1,0))</f>
        <v>Hébergement médico-social et social et action sociale sans hébergement</v>
      </c>
      <c r="C3110" t="s">
        <v>232</v>
      </c>
      <c r="D3110" t="s">
        <v>131</v>
      </c>
      <c r="E3110" t="s">
        <v>238</v>
      </c>
      <c r="F3110" s="58">
        <v>6054.8816081061004</v>
      </c>
      <c r="G3110">
        <f t="shared" si="478"/>
        <v>6054.8816081061004</v>
      </c>
      <c r="BE3110" t="str">
        <f t="shared" si="476"/>
        <v>8433_IZ_TP1_SEXE2</v>
      </c>
      <c r="BF3110">
        <v>2</v>
      </c>
      <c r="BG3110" t="s">
        <v>199</v>
      </c>
      <c r="BH3110" t="s">
        <v>219</v>
      </c>
      <c r="BI3110" t="s">
        <v>189</v>
      </c>
      <c r="BJ3110" s="61">
        <v>566.16568867551405</v>
      </c>
      <c r="BK3110" s="61">
        <f t="shared" si="477"/>
        <v>566.16568867551405</v>
      </c>
    </row>
    <row r="3111" spans="1:63" x14ac:dyDescent="0.35">
      <c r="A3111" t="str">
        <f t="shared" si="475"/>
        <v>8407_Arts, spectacles et activités récréatives_1+2</v>
      </c>
      <c r="B3111" t="str">
        <f>INDEX(PDC!$F$1:$G$40,MATCH('RP2016'!C3111,PDC!F:F,0),MATCH(PDC!$G$1,PDC!$F$1:$G$1,0))</f>
        <v>Arts, spectacles et activités récréatives</v>
      </c>
      <c r="C3111" t="s">
        <v>233</v>
      </c>
      <c r="D3111" t="s">
        <v>131</v>
      </c>
      <c r="E3111" t="s">
        <v>238</v>
      </c>
      <c r="F3111" s="58">
        <v>1188.34255184776</v>
      </c>
      <c r="G3111">
        <f t="shared" si="478"/>
        <v>1188.34255184776</v>
      </c>
      <c r="BE3111" t="str">
        <f t="shared" si="476"/>
        <v>8433_IZ_TP2_SEXE2</v>
      </c>
      <c r="BF3111">
        <v>2</v>
      </c>
      <c r="BG3111" t="s">
        <v>200</v>
      </c>
      <c r="BH3111" t="s">
        <v>219</v>
      </c>
      <c r="BI3111" t="s">
        <v>189</v>
      </c>
      <c r="BJ3111" s="61">
        <v>520.63965652984905</v>
      </c>
      <c r="BK3111" s="61">
        <f t="shared" si="477"/>
        <v>520.63965652984905</v>
      </c>
    </row>
    <row r="3112" spans="1:63" x14ac:dyDescent="0.35">
      <c r="A3112" t="str">
        <f t="shared" si="475"/>
        <v>8407_Autres activités de services _1+2</v>
      </c>
      <c r="B3112" t="str">
        <f>INDEX(PDC!$F$1:$G$40,MATCH('RP2016'!C3112,PDC!F:F,0),MATCH(PDC!$G$1,PDC!$F$1:$G$1,0))</f>
        <v xml:space="preserve">Autres activités de services </v>
      </c>
      <c r="C3112" t="s">
        <v>234</v>
      </c>
      <c r="D3112" t="s">
        <v>131</v>
      </c>
      <c r="E3112" t="s">
        <v>238</v>
      </c>
      <c r="F3112" s="58">
        <v>2528.48006193022</v>
      </c>
      <c r="G3112">
        <f t="shared" si="478"/>
        <v>2528.48006193022</v>
      </c>
      <c r="BE3112" t="str">
        <f t="shared" si="476"/>
        <v>8433_JZ_TP1_SEXE2</v>
      </c>
      <c r="BF3112">
        <v>2</v>
      </c>
      <c r="BG3112" t="s">
        <v>199</v>
      </c>
      <c r="BH3112" t="s">
        <v>319</v>
      </c>
      <c r="BI3112" t="s">
        <v>189</v>
      </c>
      <c r="BJ3112" s="61">
        <v>78.701156384777207</v>
      </c>
      <c r="BK3112" s="61">
        <f t="shared" si="477"/>
        <v>78.701156384777207</v>
      </c>
    </row>
    <row r="3113" spans="1:63" x14ac:dyDescent="0.35">
      <c r="A3113" t="str">
        <f t="shared" si="475"/>
        <v>8407_Activités des ménages en tant qu'employeurs ; activités indifférenciées des ménages en tant que producteurs de biens et services pour usage propre_1+2</v>
      </c>
      <c r="B3113" t="str">
        <f>INDEX(PDC!$F$1:$G$40,MATCH('RP2016'!C3113,PDC!F:F,0),MATCH(PDC!$G$1,PDC!$F$1:$G$1,0))</f>
        <v>Activités des ménages en tant qu'employeurs ; activités indifférenciées des ménages en tant que producteurs de biens et services pour usage propre</v>
      </c>
      <c r="C3113" t="s">
        <v>235</v>
      </c>
      <c r="D3113" t="s">
        <v>131</v>
      </c>
      <c r="E3113" t="s">
        <v>238</v>
      </c>
      <c r="F3113" s="58">
        <v>626.668727498306</v>
      </c>
      <c r="G3113">
        <f t="shared" si="478"/>
        <v>626.668727498306</v>
      </c>
      <c r="BE3113" t="str">
        <f t="shared" si="476"/>
        <v>8433_JZ_TP2_SEXE2</v>
      </c>
      <c r="BF3113">
        <v>2</v>
      </c>
      <c r="BG3113" t="s">
        <v>200</v>
      </c>
      <c r="BH3113" t="s">
        <v>319</v>
      </c>
      <c r="BI3113" t="s">
        <v>189</v>
      </c>
      <c r="BJ3113" s="61">
        <v>47.009784867025701</v>
      </c>
      <c r="BK3113" s="61">
        <f t="shared" si="477"/>
        <v>47.009784867025701</v>
      </c>
    </row>
    <row r="3114" spans="1:63" x14ac:dyDescent="0.35">
      <c r="A3114" t="str">
        <f t="shared" si="475"/>
        <v>8407_Activités extra-territoriales_1+2</v>
      </c>
      <c r="B3114" t="str">
        <f>INDEX(PDC!$F$1:$G$40,MATCH('RP2016'!C3114,PDC!F:F,0),MATCH(PDC!$G$1,PDC!$F$1:$G$1,0))</f>
        <v>Activités extra-territoriales</v>
      </c>
      <c r="C3114" t="s">
        <v>237</v>
      </c>
      <c r="D3114" t="s">
        <v>131</v>
      </c>
      <c r="E3114" t="s">
        <v>238</v>
      </c>
      <c r="F3114" s="58">
        <v>3.70476374418369</v>
      </c>
      <c r="G3114" s="58" t="s">
        <v>242</v>
      </c>
      <c r="H3114" s="58"/>
      <c r="I3114" s="58"/>
      <c r="J3114" s="58"/>
      <c r="BE3114" t="str">
        <f t="shared" si="476"/>
        <v>8433_KZ_TP1_SEXE2</v>
      </c>
      <c r="BF3114">
        <v>2</v>
      </c>
      <c r="BG3114" t="s">
        <v>199</v>
      </c>
      <c r="BH3114" t="s">
        <v>223</v>
      </c>
      <c r="BI3114" t="s">
        <v>189</v>
      </c>
      <c r="BJ3114" s="61">
        <v>653.19970067176996</v>
      </c>
      <c r="BK3114" s="61">
        <f t="shared" si="477"/>
        <v>653.19970067176996</v>
      </c>
    </row>
    <row r="3115" spans="1:63" x14ac:dyDescent="0.35">
      <c r="A3115" t="str">
        <f t="shared" si="475"/>
        <v>8408_Agriculture, sylviculture et pêche_1+2</v>
      </c>
      <c r="B3115" t="str">
        <f>INDEX(PDC!$F$1:$G$40,MATCH('RP2016'!C3115,PDC!F:F,0),MATCH(PDC!$G$1,PDC!$F$1:$G$1,0))</f>
        <v>Agriculture, sylviculture et pêche</v>
      </c>
      <c r="C3115" t="s">
        <v>198</v>
      </c>
      <c r="D3115" t="s">
        <v>133</v>
      </c>
      <c r="E3115" t="s">
        <v>238</v>
      </c>
      <c r="F3115" s="58">
        <v>1462.09807384793</v>
      </c>
      <c r="G3115">
        <f t="shared" ref="G3115:G3150" si="479">F3115</f>
        <v>1462.09807384793</v>
      </c>
      <c r="BE3115" t="str">
        <f t="shared" si="476"/>
        <v>8433_KZ_TP2_SEXE2</v>
      </c>
      <c r="BF3115">
        <v>2</v>
      </c>
      <c r="BG3115" t="s">
        <v>200</v>
      </c>
      <c r="BH3115" t="s">
        <v>223</v>
      </c>
      <c r="BI3115" t="s">
        <v>189</v>
      </c>
      <c r="BJ3115" s="61">
        <v>278.11284808685099</v>
      </c>
      <c r="BK3115" s="61">
        <f t="shared" si="477"/>
        <v>278.11284808685099</v>
      </c>
    </row>
    <row r="3116" spans="1:63" x14ac:dyDescent="0.35">
      <c r="A3116" t="str">
        <f t="shared" si="475"/>
        <v>8408_Industries extractives _1+2</v>
      </c>
      <c r="B3116" t="str">
        <f>INDEX(PDC!$F$1:$G$40,MATCH('RP2016'!C3116,PDC!F:F,0),MATCH(PDC!$G$1,PDC!$F$1:$G$1,0))</f>
        <v xml:space="preserve">Industries extractives </v>
      </c>
      <c r="C3116" t="s">
        <v>201</v>
      </c>
      <c r="D3116" t="s">
        <v>133</v>
      </c>
      <c r="E3116" t="s">
        <v>238</v>
      </c>
      <c r="F3116" s="58">
        <v>176.27179468124001</v>
      </c>
      <c r="G3116">
        <f t="shared" si="479"/>
        <v>176.27179468124001</v>
      </c>
      <c r="BE3116" t="str">
        <f t="shared" si="476"/>
        <v>8433_LZ_TP1_SEXE2</v>
      </c>
      <c r="BF3116">
        <v>2</v>
      </c>
      <c r="BG3116" t="s">
        <v>199</v>
      </c>
      <c r="BH3116" t="s">
        <v>224</v>
      </c>
      <c r="BI3116" t="s">
        <v>189</v>
      </c>
      <c r="BJ3116" s="61">
        <v>248.555556489552</v>
      </c>
      <c r="BK3116" s="61">
        <f t="shared" si="477"/>
        <v>248.555556489552</v>
      </c>
    </row>
    <row r="3117" spans="1:63" x14ac:dyDescent="0.35">
      <c r="A3117" t="str">
        <f t="shared" si="475"/>
        <v>8408_Fabrication de denrées alimentaires, de boissons et de produits à base de tabac_1+2</v>
      </c>
      <c r="B3117" t="str">
        <f>INDEX(PDC!$F$1:$G$40,MATCH('RP2016'!C3117,PDC!F:F,0),MATCH(PDC!$G$1,PDC!$F$1:$G$1,0))</f>
        <v>Fabrication de denrées alimentaires, de boissons et de produits à base de tabac</v>
      </c>
      <c r="C3117" t="s">
        <v>202</v>
      </c>
      <c r="D3117" t="s">
        <v>133</v>
      </c>
      <c r="E3117" t="s">
        <v>238</v>
      </c>
      <c r="F3117" s="58">
        <v>4170.8115717145902</v>
      </c>
      <c r="G3117">
        <f t="shared" si="479"/>
        <v>4170.8115717145902</v>
      </c>
      <c r="BE3117" t="str">
        <f t="shared" si="476"/>
        <v>8433_LZ_TP2_SEXE2</v>
      </c>
      <c r="BF3117">
        <v>2</v>
      </c>
      <c r="BG3117" t="s">
        <v>200</v>
      </c>
      <c r="BH3117" t="s">
        <v>224</v>
      </c>
      <c r="BI3117" t="s">
        <v>189</v>
      </c>
      <c r="BJ3117" s="61">
        <v>106.583288777093</v>
      </c>
      <c r="BK3117" s="61">
        <f t="shared" si="477"/>
        <v>106.583288777093</v>
      </c>
    </row>
    <row r="3118" spans="1:63" x14ac:dyDescent="0.35">
      <c r="A3118" t="str">
        <f t="shared" si="475"/>
        <v>8408_Fabrication de textiles, industries de l'habillement, industrie du cuir et de la chaussure_1+2</v>
      </c>
      <c r="B3118" t="str">
        <f>INDEX(PDC!$F$1:$G$40,MATCH('RP2016'!C3118,PDC!F:F,0),MATCH(PDC!$G$1,PDC!$F$1:$G$1,0))</f>
        <v>Fabrication de textiles, industries de l'habillement, industrie du cuir et de la chaussure</v>
      </c>
      <c r="C3118" t="s">
        <v>203</v>
      </c>
      <c r="D3118" t="s">
        <v>133</v>
      </c>
      <c r="E3118" t="s">
        <v>238</v>
      </c>
      <c r="F3118" s="58">
        <v>450.36203413181499</v>
      </c>
      <c r="G3118">
        <f t="shared" si="479"/>
        <v>450.36203413181499</v>
      </c>
      <c r="BE3118" t="str">
        <f t="shared" si="476"/>
        <v>8433_MN_TP1_SEXE2</v>
      </c>
      <c r="BF3118">
        <v>2</v>
      </c>
      <c r="BG3118" t="s">
        <v>199</v>
      </c>
      <c r="BH3118" t="s">
        <v>320</v>
      </c>
      <c r="BI3118" t="s">
        <v>189</v>
      </c>
      <c r="BJ3118" s="61">
        <v>1699.6330584904099</v>
      </c>
      <c r="BK3118" s="61">
        <f t="shared" si="477"/>
        <v>1699.6330584904099</v>
      </c>
    </row>
    <row r="3119" spans="1:63" x14ac:dyDescent="0.35">
      <c r="A3119" t="str">
        <f t="shared" si="475"/>
        <v>8408_Travail du bois, industries du papier et imprimerie _1+2</v>
      </c>
      <c r="B3119" t="str">
        <f>INDEX(PDC!$F$1:$G$40,MATCH('RP2016'!C3119,PDC!F:F,0),MATCH(PDC!$G$1,PDC!$F$1:$G$1,0))</f>
        <v xml:space="preserve">Travail du bois, industries du papier et imprimerie </v>
      </c>
      <c r="C3119" t="s">
        <v>204</v>
      </c>
      <c r="D3119" t="s">
        <v>133</v>
      </c>
      <c r="E3119" t="s">
        <v>238</v>
      </c>
      <c r="F3119" s="58">
        <v>1889.6890663024301</v>
      </c>
      <c r="G3119">
        <f t="shared" si="479"/>
        <v>1889.6890663024301</v>
      </c>
      <c r="BE3119" t="str">
        <f t="shared" si="476"/>
        <v>8433_MN_TP2_SEXE2</v>
      </c>
      <c r="BF3119">
        <v>2</v>
      </c>
      <c r="BG3119" t="s">
        <v>200</v>
      </c>
      <c r="BH3119" t="s">
        <v>320</v>
      </c>
      <c r="BI3119" t="s">
        <v>189</v>
      </c>
      <c r="BJ3119" s="61">
        <v>979.64906910220702</v>
      </c>
      <c r="BK3119" s="61">
        <f t="shared" si="477"/>
        <v>979.64906910220702</v>
      </c>
    </row>
    <row r="3120" spans="1:63" x14ac:dyDescent="0.35">
      <c r="A3120" t="str">
        <f t="shared" si="475"/>
        <v>8408_Industrie chimique_1+2</v>
      </c>
      <c r="B3120" t="str">
        <f>INDEX(PDC!$F$1:$G$40,MATCH('RP2016'!C3120,PDC!F:F,0),MATCH(PDC!$G$1,PDC!$F$1:$G$1,0))</f>
        <v>Industrie chimique</v>
      </c>
      <c r="C3120" t="s">
        <v>205</v>
      </c>
      <c r="D3120" t="s">
        <v>133</v>
      </c>
      <c r="E3120" t="s">
        <v>238</v>
      </c>
      <c r="F3120" s="58">
        <v>183.86315350650599</v>
      </c>
      <c r="G3120">
        <f t="shared" si="479"/>
        <v>183.86315350650599</v>
      </c>
      <c r="BE3120" t="str">
        <f t="shared" si="476"/>
        <v>8433_OQ_TP1_SEXE2</v>
      </c>
      <c r="BF3120">
        <v>2</v>
      </c>
      <c r="BG3120" t="s">
        <v>199</v>
      </c>
      <c r="BH3120" t="s">
        <v>321</v>
      </c>
      <c r="BI3120" t="s">
        <v>189</v>
      </c>
      <c r="BJ3120" s="61">
        <v>5376.6446098360202</v>
      </c>
      <c r="BK3120" s="61">
        <f t="shared" si="477"/>
        <v>5376.6446098360202</v>
      </c>
    </row>
    <row r="3121" spans="1:63" x14ac:dyDescent="0.35">
      <c r="A3121" t="str">
        <f t="shared" si="475"/>
        <v>8408_Industrie pharmaceutique_1+2</v>
      </c>
      <c r="B3121" t="str">
        <f>INDEX(PDC!$F$1:$G$40,MATCH('RP2016'!C3121,PDC!F:F,0),MATCH(PDC!$G$1,PDC!$F$1:$G$1,0))</f>
        <v>Industrie pharmaceutique</v>
      </c>
      <c r="C3121" t="s">
        <v>206</v>
      </c>
      <c r="D3121" t="s">
        <v>133</v>
      </c>
      <c r="E3121" t="s">
        <v>238</v>
      </c>
      <c r="F3121" s="58">
        <v>1095.03987359498</v>
      </c>
      <c r="G3121">
        <f t="shared" si="479"/>
        <v>1095.03987359498</v>
      </c>
      <c r="BE3121" t="str">
        <f t="shared" si="476"/>
        <v>8433_OQ_TP2_SEXE2</v>
      </c>
      <c r="BF3121">
        <v>2</v>
      </c>
      <c r="BG3121" t="s">
        <v>200</v>
      </c>
      <c r="BH3121" t="s">
        <v>321</v>
      </c>
      <c r="BI3121" t="s">
        <v>189</v>
      </c>
      <c r="BJ3121" s="61">
        <v>5048.9644597529395</v>
      </c>
      <c r="BK3121" s="61">
        <f t="shared" si="477"/>
        <v>5048.9644597529395</v>
      </c>
    </row>
    <row r="3122" spans="1:63" x14ac:dyDescent="0.35">
      <c r="A3122" t="str">
        <f t="shared" si="475"/>
        <v>8408_Fabrication de produits en caoutchouc et en plastique ainsi que d'autres produits minéraux non métalliques_1+2</v>
      </c>
      <c r="B3122" t="str">
        <f>INDEX(PDC!$F$1:$G$40,MATCH('RP2016'!C3122,PDC!F:F,0),MATCH(PDC!$G$1,PDC!$F$1:$G$1,0))</f>
        <v>Fabrication de produits en caoutchouc et en plastique ainsi que d'autres produits minéraux non métalliques</v>
      </c>
      <c r="C3122" t="s">
        <v>207</v>
      </c>
      <c r="D3122" t="s">
        <v>133</v>
      </c>
      <c r="E3122" t="s">
        <v>238</v>
      </c>
      <c r="F3122" s="58">
        <v>8490.4084319027606</v>
      </c>
      <c r="G3122">
        <f t="shared" si="479"/>
        <v>8490.4084319027606</v>
      </c>
      <c r="BE3122" t="str">
        <f t="shared" si="476"/>
        <v>8433_RU_TP1_SEXE2</v>
      </c>
      <c r="BF3122">
        <v>2</v>
      </c>
      <c r="BG3122" t="s">
        <v>199</v>
      </c>
      <c r="BH3122" t="s">
        <v>322</v>
      </c>
      <c r="BI3122" t="s">
        <v>189</v>
      </c>
      <c r="BJ3122" s="61">
        <v>914.40721340286098</v>
      </c>
      <c r="BK3122" s="61">
        <f t="shared" si="477"/>
        <v>914.40721340286098</v>
      </c>
    </row>
    <row r="3123" spans="1:63" x14ac:dyDescent="0.35">
      <c r="A3123" t="str">
        <f t="shared" si="475"/>
        <v>8408_Métallurgie et fabrication de produits métalliques à l'exception des machines et des équipements_1+2</v>
      </c>
      <c r="B3123" t="str">
        <f>INDEX(PDC!$F$1:$G$40,MATCH('RP2016'!C3123,PDC!F:F,0),MATCH(PDC!$G$1,PDC!$F$1:$G$1,0))</f>
        <v>Métallurgie et fabrication de produits métalliques à l'exception des machines et des équipements</v>
      </c>
      <c r="C3123" t="s">
        <v>208</v>
      </c>
      <c r="D3123" t="s">
        <v>133</v>
      </c>
      <c r="E3123" t="s">
        <v>238</v>
      </c>
      <c r="F3123" s="58">
        <v>2942.2590939997499</v>
      </c>
      <c r="G3123">
        <f t="shared" si="479"/>
        <v>2942.2590939997499</v>
      </c>
      <c r="BE3123" t="str">
        <f t="shared" si="476"/>
        <v>8433_RU_TP2_SEXE2</v>
      </c>
      <c r="BF3123">
        <v>2</v>
      </c>
      <c r="BG3123" t="s">
        <v>200</v>
      </c>
      <c r="BH3123" t="s">
        <v>322</v>
      </c>
      <c r="BI3123" t="s">
        <v>189</v>
      </c>
      <c r="BJ3123" s="61">
        <v>981.70079533328203</v>
      </c>
      <c r="BK3123" s="61">
        <f t="shared" si="477"/>
        <v>981.70079533328203</v>
      </c>
    </row>
    <row r="3124" spans="1:63" x14ac:dyDescent="0.35">
      <c r="A3124" t="str">
        <f t="shared" si="475"/>
        <v>8408_Fabrication de produits informatiques, électroniques et optiques_1+2</v>
      </c>
      <c r="B3124" t="str">
        <f>INDEX(PDC!$F$1:$G$40,MATCH('RP2016'!C3124,PDC!F:F,0),MATCH(PDC!$G$1,PDC!$F$1:$G$1,0))</f>
        <v>Fabrication de produits informatiques, électroniques et optiques</v>
      </c>
      <c r="C3124" t="s">
        <v>209</v>
      </c>
      <c r="D3124" t="s">
        <v>133</v>
      </c>
      <c r="E3124" t="s">
        <v>238</v>
      </c>
      <c r="F3124" s="58">
        <v>400.56794731951902</v>
      </c>
      <c r="G3124">
        <f t="shared" si="479"/>
        <v>400.56794731951902</v>
      </c>
      <c r="BE3124" t="str">
        <f t="shared" si="476"/>
        <v>8434_AZ_TP1_SEXE2</v>
      </c>
      <c r="BF3124">
        <v>2</v>
      </c>
      <c r="BG3124" t="s">
        <v>199</v>
      </c>
      <c r="BH3124" t="s">
        <v>198</v>
      </c>
      <c r="BI3124" t="s">
        <v>191</v>
      </c>
      <c r="BJ3124" s="61">
        <v>175.121423263634</v>
      </c>
      <c r="BK3124" s="61">
        <f t="shared" si="477"/>
        <v>175.121423263634</v>
      </c>
    </row>
    <row r="3125" spans="1:63" x14ac:dyDescent="0.35">
      <c r="A3125" t="str">
        <f t="shared" si="475"/>
        <v>8408_Fabrication d'équipements électriques_1+2</v>
      </c>
      <c r="B3125" t="str">
        <f>INDEX(PDC!$F$1:$G$40,MATCH('RP2016'!C3125,PDC!F:F,0),MATCH(PDC!$G$1,PDC!$F$1:$G$1,0))</f>
        <v>Fabrication d'équipements électriques</v>
      </c>
      <c r="C3125" t="s">
        <v>210</v>
      </c>
      <c r="D3125" t="s">
        <v>133</v>
      </c>
      <c r="E3125" t="s">
        <v>238</v>
      </c>
      <c r="F3125" s="58">
        <v>825.833871845212</v>
      </c>
      <c r="G3125">
        <f t="shared" si="479"/>
        <v>825.833871845212</v>
      </c>
      <c r="BE3125" t="str">
        <f t="shared" si="476"/>
        <v>8434_AZ_TP2_SEXE2</v>
      </c>
      <c r="BF3125">
        <v>2</v>
      </c>
      <c r="BG3125" t="s">
        <v>200</v>
      </c>
      <c r="BH3125" t="s">
        <v>198</v>
      </c>
      <c r="BI3125" t="s">
        <v>191</v>
      </c>
      <c r="BJ3125" s="61">
        <v>138.97235786932001</v>
      </c>
      <c r="BK3125" s="61">
        <f t="shared" si="477"/>
        <v>138.97235786932001</v>
      </c>
    </row>
    <row r="3126" spans="1:63" x14ac:dyDescent="0.35">
      <c r="A3126" t="str">
        <f t="shared" si="475"/>
        <v>8408_Fabrication de machines et équipements n.c.a._1+2</v>
      </c>
      <c r="B3126" t="str">
        <f>INDEX(PDC!$F$1:$G$40,MATCH('RP2016'!C3126,PDC!F:F,0),MATCH(PDC!$G$1,PDC!$F$1:$G$1,0))</f>
        <v>Fabrication de machines et équipements n.c.a.</v>
      </c>
      <c r="C3126" t="s">
        <v>211</v>
      </c>
      <c r="D3126" t="s">
        <v>133</v>
      </c>
      <c r="E3126" t="s">
        <v>238</v>
      </c>
      <c r="F3126" s="58">
        <v>321.60430081645001</v>
      </c>
      <c r="G3126">
        <f t="shared" si="479"/>
        <v>321.60430081645001</v>
      </c>
      <c r="BE3126" t="str">
        <f t="shared" si="476"/>
        <v>8434_C1_TP1_SEXE2</v>
      </c>
      <c r="BF3126">
        <v>2</v>
      </c>
      <c r="BG3126" t="s">
        <v>199</v>
      </c>
      <c r="BH3126" t="s">
        <v>314</v>
      </c>
      <c r="BI3126" t="s">
        <v>191</v>
      </c>
      <c r="BJ3126" s="61">
        <v>532.35860524022098</v>
      </c>
      <c r="BK3126" s="61">
        <f t="shared" si="477"/>
        <v>532.35860524022098</v>
      </c>
    </row>
    <row r="3127" spans="1:63" x14ac:dyDescent="0.35">
      <c r="A3127" t="str">
        <f t="shared" si="475"/>
        <v>8408_Fabrication de matériels de transport_1+2</v>
      </c>
      <c r="B3127" t="str">
        <f>INDEX(PDC!$F$1:$G$40,MATCH('RP2016'!C3127,PDC!F:F,0),MATCH(PDC!$G$1,PDC!$F$1:$G$1,0))</f>
        <v>Fabrication de matériels de transport</v>
      </c>
      <c r="C3127" t="s">
        <v>212</v>
      </c>
      <c r="D3127" t="s">
        <v>133</v>
      </c>
      <c r="E3127" t="s">
        <v>238</v>
      </c>
      <c r="F3127" s="58">
        <v>530.96915564750395</v>
      </c>
      <c r="G3127">
        <f t="shared" si="479"/>
        <v>530.96915564750395</v>
      </c>
      <c r="BE3127" t="str">
        <f t="shared" si="476"/>
        <v>8434_C1_TP2_SEXE2</v>
      </c>
      <c r="BF3127">
        <v>2</v>
      </c>
      <c r="BG3127" t="s">
        <v>200</v>
      </c>
      <c r="BH3127" t="s">
        <v>314</v>
      </c>
      <c r="BI3127" t="s">
        <v>191</v>
      </c>
      <c r="BJ3127" s="61">
        <v>157.436941260005</v>
      </c>
      <c r="BK3127" s="61">
        <f t="shared" si="477"/>
        <v>157.436941260005</v>
      </c>
    </row>
    <row r="3128" spans="1:63" x14ac:dyDescent="0.35">
      <c r="A3128" t="str">
        <f t="shared" si="475"/>
        <v>8408_Autres industries manufacturières ; réparation et installation de machines et d'équipements_1+2</v>
      </c>
      <c r="B3128" t="str">
        <f>INDEX(PDC!$F$1:$G$40,MATCH('RP2016'!C3128,PDC!F:F,0),MATCH(PDC!$G$1,PDC!$F$1:$G$1,0))</f>
        <v>Autres industries manufacturières ; réparation et installation de machines et d'équipements</v>
      </c>
      <c r="C3128" t="s">
        <v>213</v>
      </c>
      <c r="D3128" t="s">
        <v>133</v>
      </c>
      <c r="E3128" t="s">
        <v>238</v>
      </c>
      <c r="F3128" s="58">
        <v>1912.6417206690901</v>
      </c>
      <c r="G3128">
        <f t="shared" si="479"/>
        <v>1912.6417206690901</v>
      </c>
      <c r="BE3128" t="str">
        <f t="shared" si="476"/>
        <v>8434_C3_TP1_SEXE2</v>
      </c>
      <c r="BF3128">
        <v>2</v>
      </c>
      <c r="BG3128" t="s">
        <v>199</v>
      </c>
      <c r="BH3128" t="s">
        <v>315</v>
      </c>
      <c r="BI3128" t="s">
        <v>191</v>
      </c>
      <c r="BJ3128" s="61">
        <v>366.64551720688797</v>
      </c>
      <c r="BK3128" s="61">
        <f t="shared" si="477"/>
        <v>366.64551720688797</v>
      </c>
    </row>
    <row r="3129" spans="1:63" x14ac:dyDescent="0.35">
      <c r="A3129" t="str">
        <f t="shared" si="475"/>
        <v>8408_Production et distribution d'électricité, de gaz, de vapeur et d'air conditionné_1+2</v>
      </c>
      <c r="B3129" t="str">
        <f>INDEX(PDC!$F$1:$G$40,MATCH('RP2016'!C3129,PDC!F:F,0),MATCH(PDC!$G$1,PDC!$F$1:$G$1,0))</f>
        <v>Production et distribution d'électricité, de gaz, de vapeur et d'air conditionné</v>
      </c>
      <c r="C3129" t="s">
        <v>214</v>
      </c>
      <c r="D3129" t="s">
        <v>133</v>
      </c>
      <c r="E3129" t="s">
        <v>238</v>
      </c>
      <c r="F3129" s="58">
        <v>1439.6308808578201</v>
      </c>
      <c r="G3129">
        <f t="shared" si="479"/>
        <v>1439.6308808578201</v>
      </c>
      <c r="BE3129" t="str">
        <f t="shared" si="476"/>
        <v>8434_C3_TP2_SEXE2</v>
      </c>
      <c r="BF3129">
        <v>2</v>
      </c>
      <c r="BG3129" t="s">
        <v>200</v>
      </c>
      <c r="BH3129" t="s">
        <v>315</v>
      </c>
      <c r="BI3129" t="s">
        <v>191</v>
      </c>
      <c r="BJ3129" s="61">
        <v>47.663240511318499</v>
      </c>
      <c r="BK3129" s="61">
        <f t="shared" si="477"/>
        <v>47.663240511318499</v>
      </c>
    </row>
    <row r="3130" spans="1:63" x14ac:dyDescent="0.35">
      <c r="A3130" t="str">
        <f t="shared" si="475"/>
        <v>8408_Production et distribution d'eau ; assainissement, gestion des déchets et dépollution_1+2</v>
      </c>
      <c r="B3130" t="str">
        <f>INDEX(PDC!$F$1:$G$40,MATCH('RP2016'!C3130,PDC!F:F,0),MATCH(PDC!$G$1,PDC!$F$1:$G$1,0))</f>
        <v>Production et distribution d'eau ; assainissement, gestion des déchets et dépollution</v>
      </c>
      <c r="C3130" t="s">
        <v>215</v>
      </c>
      <c r="D3130" t="s">
        <v>133</v>
      </c>
      <c r="E3130" t="s">
        <v>238</v>
      </c>
      <c r="F3130" s="58">
        <v>1208.0026153523199</v>
      </c>
      <c r="G3130">
        <f t="shared" si="479"/>
        <v>1208.0026153523199</v>
      </c>
      <c r="BE3130" t="str">
        <f t="shared" si="476"/>
        <v>8434_C4_TP1_SEXE2</v>
      </c>
      <c r="BF3130">
        <v>2</v>
      </c>
      <c r="BG3130" t="s">
        <v>199</v>
      </c>
      <c r="BH3130" t="s">
        <v>316</v>
      </c>
      <c r="BI3130" t="s">
        <v>191</v>
      </c>
      <c r="BJ3130" s="61">
        <v>71.152723789110794</v>
      </c>
      <c r="BK3130" s="61">
        <f t="shared" si="477"/>
        <v>71.152723789110794</v>
      </c>
    </row>
    <row r="3131" spans="1:63" x14ac:dyDescent="0.35">
      <c r="A3131" t="str">
        <f t="shared" si="475"/>
        <v>8408_Construction _1+2</v>
      </c>
      <c r="B3131" t="str">
        <f>INDEX(PDC!$F$1:$G$40,MATCH('RP2016'!C3131,PDC!F:F,0),MATCH(PDC!$G$1,PDC!$F$1:$G$1,0))</f>
        <v xml:space="preserve">Construction </v>
      </c>
      <c r="C3131" t="s">
        <v>216</v>
      </c>
      <c r="D3131" t="s">
        <v>133</v>
      </c>
      <c r="E3131" t="s">
        <v>238</v>
      </c>
      <c r="F3131" s="58">
        <v>10449.5130868981</v>
      </c>
      <c r="G3131">
        <f t="shared" si="479"/>
        <v>10449.5130868981</v>
      </c>
      <c r="BE3131" t="str">
        <f t="shared" si="476"/>
        <v>8434_C4_TP2_SEXE2</v>
      </c>
      <c r="BF3131">
        <v>2</v>
      </c>
      <c r="BG3131" t="s">
        <v>200</v>
      </c>
      <c r="BH3131" t="s">
        <v>316</v>
      </c>
      <c r="BI3131" t="s">
        <v>191</v>
      </c>
      <c r="BJ3131" s="61">
        <v>9.9629032002719793</v>
      </c>
      <c r="BK3131" s="61">
        <f t="shared" si="477"/>
        <v>9.9629032002719793</v>
      </c>
    </row>
    <row r="3132" spans="1:63" x14ac:dyDescent="0.35">
      <c r="A3132" t="str">
        <f t="shared" si="475"/>
        <v>8408_Commerce ; réparation d'automobiles et de motocycles_1+2</v>
      </c>
      <c r="B3132" t="str">
        <f>INDEX(PDC!$F$1:$G$40,MATCH('RP2016'!C3132,PDC!F:F,0),MATCH(PDC!$G$1,PDC!$F$1:$G$1,0))</f>
        <v>Commerce ; réparation d'automobiles et de motocycles</v>
      </c>
      <c r="C3132" t="s">
        <v>217</v>
      </c>
      <c r="D3132" t="s">
        <v>133</v>
      </c>
      <c r="E3132" t="s">
        <v>238</v>
      </c>
      <c r="F3132" s="58">
        <v>21701.827391804301</v>
      </c>
      <c r="G3132">
        <f t="shared" si="479"/>
        <v>21701.827391804301</v>
      </c>
      <c r="BE3132" t="str">
        <f t="shared" si="476"/>
        <v>8434_C5_TP1_SEXE2</v>
      </c>
      <c r="BF3132">
        <v>2</v>
      </c>
      <c r="BG3132" t="s">
        <v>199</v>
      </c>
      <c r="BH3132" t="s">
        <v>317</v>
      </c>
      <c r="BI3132" t="s">
        <v>191</v>
      </c>
      <c r="BJ3132" s="61">
        <v>1733.7975991241301</v>
      </c>
      <c r="BK3132" s="61">
        <f t="shared" si="477"/>
        <v>1733.7975991241301</v>
      </c>
    </row>
    <row r="3133" spans="1:63" x14ac:dyDescent="0.35">
      <c r="A3133" t="str">
        <f t="shared" si="475"/>
        <v>8408_Transports et entreposage _1+2</v>
      </c>
      <c r="B3133" t="str">
        <f>INDEX(PDC!$F$1:$G$40,MATCH('RP2016'!C3133,PDC!F:F,0),MATCH(PDC!$G$1,PDC!$F$1:$G$1,0))</f>
        <v xml:space="preserve">Transports et entreposage </v>
      </c>
      <c r="C3133" t="s">
        <v>218</v>
      </c>
      <c r="D3133" t="s">
        <v>133</v>
      </c>
      <c r="E3133" t="s">
        <v>238</v>
      </c>
      <c r="F3133" s="58">
        <v>9694.1475723018302</v>
      </c>
      <c r="G3133">
        <f t="shared" si="479"/>
        <v>9694.1475723018302</v>
      </c>
      <c r="BE3133" t="str">
        <f t="shared" si="476"/>
        <v>8434_C5_TP2_SEXE2</v>
      </c>
      <c r="BF3133">
        <v>2</v>
      </c>
      <c r="BG3133" t="s">
        <v>200</v>
      </c>
      <c r="BH3133" t="s">
        <v>317</v>
      </c>
      <c r="BI3133" t="s">
        <v>191</v>
      </c>
      <c r="BJ3133" s="61">
        <v>239.02516997803099</v>
      </c>
      <c r="BK3133" s="61">
        <f t="shared" si="477"/>
        <v>239.02516997803099</v>
      </c>
    </row>
    <row r="3134" spans="1:63" x14ac:dyDescent="0.35">
      <c r="A3134" t="str">
        <f t="shared" si="475"/>
        <v>8408_Hébergement et restauration_1+2</v>
      </c>
      <c r="B3134" t="str">
        <f>INDEX(PDC!$F$1:$G$40,MATCH('RP2016'!C3134,PDC!F:F,0),MATCH(PDC!$G$1,PDC!$F$1:$G$1,0))</f>
        <v>Hébergement et restauration</v>
      </c>
      <c r="C3134" t="s">
        <v>219</v>
      </c>
      <c r="D3134" t="s">
        <v>133</v>
      </c>
      <c r="E3134" t="s">
        <v>238</v>
      </c>
      <c r="F3134" s="58">
        <v>6144.4942354232198</v>
      </c>
      <c r="G3134">
        <f t="shared" si="479"/>
        <v>6144.4942354232198</v>
      </c>
      <c r="BE3134" t="str">
        <f t="shared" si="476"/>
        <v>8434_DE_TP1_SEXE2</v>
      </c>
      <c r="BF3134">
        <v>2</v>
      </c>
      <c r="BG3134" t="s">
        <v>199</v>
      </c>
      <c r="BH3134" t="s">
        <v>318</v>
      </c>
      <c r="BI3134" t="s">
        <v>191</v>
      </c>
      <c r="BJ3134" s="61">
        <v>123.15011727200201</v>
      </c>
      <c r="BK3134" s="61">
        <f t="shared" si="477"/>
        <v>123.15011727200201</v>
      </c>
    </row>
    <row r="3135" spans="1:63" x14ac:dyDescent="0.35">
      <c r="A3135" t="str">
        <f t="shared" si="475"/>
        <v>8408_Edition, audiovisuel et diffusion_1+2</v>
      </c>
      <c r="B3135" t="str">
        <f>INDEX(PDC!$F$1:$G$40,MATCH('RP2016'!C3135,PDC!F:F,0),MATCH(PDC!$G$1,PDC!$F$1:$G$1,0))</f>
        <v>Edition, audiovisuel et diffusion</v>
      </c>
      <c r="C3135" t="s">
        <v>220</v>
      </c>
      <c r="D3135" t="s">
        <v>133</v>
      </c>
      <c r="E3135" t="s">
        <v>238</v>
      </c>
      <c r="F3135" s="58">
        <v>1251.6177835755</v>
      </c>
      <c r="G3135">
        <f t="shared" si="479"/>
        <v>1251.6177835755</v>
      </c>
      <c r="BE3135" t="str">
        <f t="shared" si="476"/>
        <v>8434_DE_TP2_SEXE2</v>
      </c>
      <c r="BF3135">
        <v>2</v>
      </c>
      <c r="BG3135" t="s">
        <v>200</v>
      </c>
      <c r="BH3135" t="s">
        <v>318</v>
      </c>
      <c r="BI3135" t="s">
        <v>191</v>
      </c>
      <c r="BJ3135" s="61">
        <v>17.625711813670598</v>
      </c>
      <c r="BK3135" s="61">
        <f t="shared" si="477"/>
        <v>17.625711813670598</v>
      </c>
    </row>
    <row r="3136" spans="1:63" x14ac:dyDescent="0.35">
      <c r="A3136" t="str">
        <f t="shared" si="475"/>
        <v>8408_Télécommunications_1+2</v>
      </c>
      <c r="B3136" t="str">
        <f>INDEX(PDC!$F$1:$G$40,MATCH('RP2016'!C3136,PDC!F:F,0),MATCH(PDC!$G$1,PDC!$F$1:$G$1,0))</f>
        <v>Télécommunications</v>
      </c>
      <c r="C3136" t="s">
        <v>221</v>
      </c>
      <c r="D3136" t="s">
        <v>133</v>
      </c>
      <c r="E3136" t="s">
        <v>238</v>
      </c>
      <c r="F3136" s="58">
        <v>558.54889965586699</v>
      </c>
      <c r="G3136">
        <f t="shared" si="479"/>
        <v>558.54889965586699</v>
      </c>
      <c r="BE3136" t="str">
        <f t="shared" si="476"/>
        <v>8434_FZ_TP1_SEXE2</v>
      </c>
      <c r="BF3136">
        <v>2</v>
      </c>
      <c r="BG3136" t="s">
        <v>199</v>
      </c>
      <c r="BH3136" t="s">
        <v>216</v>
      </c>
      <c r="BI3136" t="s">
        <v>191</v>
      </c>
      <c r="BJ3136" s="61">
        <v>224.42728116145199</v>
      </c>
      <c r="BK3136" s="61">
        <f t="shared" si="477"/>
        <v>224.42728116145199</v>
      </c>
    </row>
    <row r="3137" spans="1:63" x14ac:dyDescent="0.35">
      <c r="A3137" t="str">
        <f t="shared" si="475"/>
        <v>8408_Activités informatiques et services d'information_1+2</v>
      </c>
      <c r="B3137" t="str">
        <f>INDEX(PDC!$F$1:$G$40,MATCH('RP2016'!C3137,PDC!F:F,0),MATCH(PDC!$G$1,PDC!$F$1:$G$1,0))</f>
        <v>Activités informatiques et services d'information</v>
      </c>
      <c r="C3137" t="s">
        <v>222</v>
      </c>
      <c r="D3137" t="s">
        <v>133</v>
      </c>
      <c r="E3137" t="s">
        <v>238</v>
      </c>
      <c r="F3137" s="58">
        <v>2810.3795774950099</v>
      </c>
      <c r="G3137">
        <f t="shared" si="479"/>
        <v>2810.3795774950099</v>
      </c>
      <c r="BE3137" t="str">
        <f t="shared" si="476"/>
        <v>8434_FZ_TP2_SEXE2</v>
      </c>
      <c r="BF3137">
        <v>2</v>
      </c>
      <c r="BG3137" t="s">
        <v>200</v>
      </c>
      <c r="BH3137" t="s">
        <v>216</v>
      </c>
      <c r="BI3137" t="s">
        <v>191</v>
      </c>
      <c r="BJ3137" s="61">
        <v>143.78513026621701</v>
      </c>
      <c r="BK3137" s="61">
        <f t="shared" si="477"/>
        <v>143.78513026621701</v>
      </c>
    </row>
    <row r="3138" spans="1:63" x14ac:dyDescent="0.35">
      <c r="A3138" t="str">
        <f t="shared" si="475"/>
        <v>8408_Activités financières et d'assurance_1+2</v>
      </c>
      <c r="B3138" t="str">
        <f>INDEX(PDC!$F$1:$G$40,MATCH('RP2016'!C3138,PDC!F:F,0),MATCH(PDC!$G$1,PDC!$F$1:$G$1,0))</f>
        <v>Activités financières et d'assurance</v>
      </c>
      <c r="C3138" t="s">
        <v>223</v>
      </c>
      <c r="D3138" t="s">
        <v>133</v>
      </c>
      <c r="E3138" t="s">
        <v>238</v>
      </c>
      <c r="F3138" s="58">
        <v>4958.2794832392701</v>
      </c>
      <c r="G3138">
        <f t="shared" si="479"/>
        <v>4958.2794832392701</v>
      </c>
      <c r="BE3138" t="str">
        <f t="shared" si="476"/>
        <v>8434_GZ_TP1_SEXE2</v>
      </c>
      <c r="BF3138">
        <v>2</v>
      </c>
      <c r="BG3138" t="s">
        <v>199</v>
      </c>
      <c r="BH3138" t="s">
        <v>217</v>
      </c>
      <c r="BI3138" t="s">
        <v>191</v>
      </c>
      <c r="BJ3138" s="61">
        <v>2833.6209961918198</v>
      </c>
      <c r="BK3138" s="61">
        <f t="shared" si="477"/>
        <v>2833.6209961918198</v>
      </c>
    </row>
    <row r="3139" spans="1:63" x14ac:dyDescent="0.35">
      <c r="A3139" t="str">
        <f t="shared" si="475"/>
        <v>8408_Activités immobilières_1+2</v>
      </c>
      <c r="B3139" t="str">
        <f>INDEX(PDC!$F$1:$G$40,MATCH('RP2016'!C3139,PDC!F:F,0),MATCH(PDC!$G$1,PDC!$F$1:$G$1,0))</f>
        <v>Activités immobilières</v>
      </c>
      <c r="C3139" t="s">
        <v>224</v>
      </c>
      <c r="D3139" t="s">
        <v>133</v>
      </c>
      <c r="E3139" t="s">
        <v>238</v>
      </c>
      <c r="F3139" s="58">
        <v>1909.5826506959099</v>
      </c>
      <c r="G3139">
        <f t="shared" si="479"/>
        <v>1909.5826506959099</v>
      </c>
      <c r="BE3139" t="str">
        <f t="shared" si="476"/>
        <v>8434_GZ_TP2_SEXE2</v>
      </c>
      <c r="BF3139">
        <v>2</v>
      </c>
      <c r="BG3139" t="s">
        <v>200</v>
      </c>
      <c r="BH3139" t="s">
        <v>217</v>
      </c>
      <c r="BI3139" t="s">
        <v>191</v>
      </c>
      <c r="BJ3139" s="61">
        <v>1141.6265359561601</v>
      </c>
      <c r="BK3139" s="61">
        <f t="shared" si="477"/>
        <v>1141.6265359561601</v>
      </c>
    </row>
    <row r="3140" spans="1:63" x14ac:dyDescent="0.35">
      <c r="A3140" t="str">
        <f t="shared" ref="A3140:A3203" si="480">D3140&amp;"_"&amp;B3140&amp;"_"&amp;E3140</f>
        <v>8408_Activités juridiques, comptables, de gestion, d'architecture, d'ingénierie, de contrôle et d'analyses techniques_1+2</v>
      </c>
      <c r="B3140" t="str">
        <f>INDEX(PDC!$F$1:$G$40,MATCH('RP2016'!C3140,PDC!F:F,0),MATCH(PDC!$G$1,PDC!$F$1:$G$1,0))</f>
        <v>Activités juridiques, comptables, de gestion, d'architecture, d'ingénierie, de contrôle et d'analyses techniques</v>
      </c>
      <c r="C3140" t="s">
        <v>225</v>
      </c>
      <c r="D3140" t="s">
        <v>133</v>
      </c>
      <c r="E3140" t="s">
        <v>238</v>
      </c>
      <c r="F3140" s="58">
        <v>5215.0183788470304</v>
      </c>
      <c r="G3140">
        <f t="shared" si="479"/>
        <v>5215.0183788470304</v>
      </c>
      <c r="BE3140" t="str">
        <f t="shared" si="476"/>
        <v>8434_HZ_TP1_SEXE2</v>
      </c>
      <c r="BF3140">
        <v>2</v>
      </c>
      <c r="BG3140" t="s">
        <v>199</v>
      </c>
      <c r="BH3140" t="s">
        <v>218</v>
      </c>
      <c r="BI3140" t="s">
        <v>191</v>
      </c>
      <c r="BJ3140" s="61">
        <v>744.47301859639401</v>
      </c>
      <c r="BK3140" s="61">
        <f t="shared" si="477"/>
        <v>744.47301859639401</v>
      </c>
    </row>
    <row r="3141" spans="1:63" x14ac:dyDescent="0.35">
      <c r="A3141" t="str">
        <f t="shared" si="480"/>
        <v>8408_Recherche-développement scientifique_1+2</v>
      </c>
      <c r="B3141" t="str">
        <f>INDEX(PDC!$F$1:$G$40,MATCH('RP2016'!C3141,PDC!F:F,0),MATCH(PDC!$G$1,PDC!$F$1:$G$1,0))</f>
        <v>Recherche-développement scientifique</v>
      </c>
      <c r="C3141" t="s">
        <v>226</v>
      </c>
      <c r="D3141" t="s">
        <v>133</v>
      </c>
      <c r="E3141" t="s">
        <v>238</v>
      </c>
      <c r="F3141" s="58">
        <v>3396.8978193979501</v>
      </c>
      <c r="G3141">
        <f t="shared" si="479"/>
        <v>3396.8978193979501</v>
      </c>
      <c r="BE3141" t="str">
        <f t="shared" ref="BE3141:BE3204" si="481">BI3141&amp;"_"&amp;BH3141&amp;"_TP"&amp;BG3141&amp;"_SEXE"&amp;BF3141</f>
        <v>8434_HZ_TP2_SEXE2</v>
      </c>
      <c r="BF3141">
        <v>2</v>
      </c>
      <c r="BG3141" t="s">
        <v>200</v>
      </c>
      <c r="BH3141" t="s">
        <v>218</v>
      </c>
      <c r="BI3141" t="s">
        <v>191</v>
      </c>
      <c r="BJ3141" s="61">
        <v>152.735486223674</v>
      </c>
      <c r="BK3141" s="61">
        <f t="shared" ref="BK3141:BK3204" si="482">IF(BJ3141&lt;5,"(s)",BJ3141)</f>
        <v>152.735486223674</v>
      </c>
    </row>
    <row r="3142" spans="1:63" x14ac:dyDescent="0.35">
      <c r="A3142" t="str">
        <f t="shared" si="480"/>
        <v>8408_Autres activités spécialisées, scientifiques et techniques_1+2</v>
      </c>
      <c r="B3142" t="str">
        <f>INDEX(PDC!$F$1:$G$40,MATCH('RP2016'!C3142,PDC!F:F,0),MATCH(PDC!$G$1,PDC!$F$1:$G$1,0))</f>
        <v>Autres activités spécialisées, scientifiques et techniques</v>
      </c>
      <c r="C3142" t="s">
        <v>227</v>
      </c>
      <c r="D3142" t="s">
        <v>133</v>
      </c>
      <c r="E3142" t="s">
        <v>238</v>
      </c>
      <c r="F3142" s="58">
        <v>968.10776983969004</v>
      </c>
      <c r="G3142">
        <f t="shared" si="479"/>
        <v>968.10776983969004</v>
      </c>
      <c r="BE3142" t="str">
        <f t="shared" si="481"/>
        <v>8434_IZ_TP1_SEXE2</v>
      </c>
      <c r="BF3142">
        <v>2</v>
      </c>
      <c r="BG3142" t="s">
        <v>199</v>
      </c>
      <c r="BH3142" t="s">
        <v>219</v>
      </c>
      <c r="BI3142" t="s">
        <v>191</v>
      </c>
      <c r="BJ3142" s="61">
        <v>601.81879982937699</v>
      </c>
      <c r="BK3142" s="61">
        <f t="shared" si="482"/>
        <v>601.81879982937699</v>
      </c>
    </row>
    <row r="3143" spans="1:63" x14ac:dyDescent="0.35">
      <c r="A3143" t="str">
        <f t="shared" si="480"/>
        <v>8408_Activités de services administratifs et de soutien_1+2</v>
      </c>
      <c r="B3143" t="str">
        <f>INDEX(PDC!$F$1:$G$40,MATCH('RP2016'!C3143,PDC!F:F,0),MATCH(PDC!$G$1,PDC!$F$1:$G$1,0))</f>
        <v>Activités de services administratifs et de soutien</v>
      </c>
      <c r="C3143" t="s">
        <v>228</v>
      </c>
      <c r="D3143" t="s">
        <v>133</v>
      </c>
      <c r="E3143" t="s">
        <v>238</v>
      </c>
      <c r="F3143" s="58">
        <v>9417.8883791550797</v>
      </c>
      <c r="G3143">
        <f t="shared" si="479"/>
        <v>9417.8883791550797</v>
      </c>
      <c r="BE3143" t="str">
        <f t="shared" si="481"/>
        <v>8434_IZ_TP2_SEXE2</v>
      </c>
      <c r="BF3143">
        <v>2</v>
      </c>
      <c r="BG3143" t="s">
        <v>200</v>
      </c>
      <c r="BH3143" t="s">
        <v>219</v>
      </c>
      <c r="BI3143" t="s">
        <v>191</v>
      </c>
      <c r="BJ3143" s="61">
        <v>468.13795628966801</v>
      </c>
      <c r="BK3143" s="61">
        <f t="shared" si="482"/>
        <v>468.13795628966801</v>
      </c>
    </row>
    <row r="3144" spans="1:63" x14ac:dyDescent="0.35">
      <c r="A3144" t="str">
        <f t="shared" si="480"/>
        <v>8408_Administration publique_1+2</v>
      </c>
      <c r="B3144" t="str">
        <f>INDEX(PDC!$F$1:$G$40,MATCH('RP2016'!C3144,PDC!F:F,0),MATCH(PDC!$G$1,PDC!$F$1:$G$1,0))</f>
        <v>Administration publique</v>
      </c>
      <c r="C3144" t="s">
        <v>229</v>
      </c>
      <c r="D3144" t="s">
        <v>133</v>
      </c>
      <c r="E3144" t="s">
        <v>238</v>
      </c>
      <c r="F3144" s="58">
        <v>6975.4642268407797</v>
      </c>
      <c r="G3144">
        <f t="shared" si="479"/>
        <v>6975.4642268407797</v>
      </c>
      <c r="BE3144" t="str">
        <f t="shared" si="481"/>
        <v>8434_JZ_TP1_SEXE2</v>
      </c>
      <c r="BF3144">
        <v>2</v>
      </c>
      <c r="BG3144" t="s">
        <v>199</v>
      </c>
      <c r="BH3144" t="s">
        <v>319</v>
      </c>
      <c r="BI3144" t="s">
        <v>191</v>
      </c>
      <c r="BJ3144" s="61">
        <v>108.499890011277</v>
      </c>
      <c r="BK3144" s="61">
        <f t="shared" si="482"/>
        <v>108.499890011277</v>
      </c>
    </row>
    <row r="3145" spans="1:63" x14ac:dyDescent="0.35">
      <c r="A3145" t="str">
        <f t="shared" si="480"/>
        <v>8408_Enseignement_1+2</v>
      </c>
      <c r="B3145" t="str">
        <f>INDEX(PDC!$F$1:$G$40,MATCH('RP2016'!C3145,PDC!F:F,0),MATCH(PDC!$G$1,PDC!$F$1:$G$1,0))</f>
        <v>Enseignement</v>
      </c>
      <c r="C3145" t="s">
        <v>230</v>
      </c>
      <c r="D3145" t="s">
        <v>133</v>
      </c>
      <c r="E3145" t="s">
        <v>238</v>
      </c>
      <c r="F3145" s="58">
        <v>5529.0953193160803</v>
      </c>
      <c r="G3145">
        <f t="shared" si="479"/>
        <v>5529.0953193160803</v>
      </c>
      <c r="BE3145" t="str">
        <f t="shared" si="481"/>
        <v>8434_JZ_TP2_SEXE2</v>
      </c>
      <c r="BF3145">
        <v>2</v>
      </c>
      <c r="BG3145" t="s">
        <v>200</v>
      </c>
      <c r="BH3145" t="s">
        <v>319</v>
      </c>
      <c r="BI3145" t="s">
        <v>191</v>
      </c>
      <c r="BJ3145" s="61">
        <v>39.884325960978302</v>
      </c>
      <c r="BK3145" s="61">
        <f t="shared" si="482"/>
        <v>39.884325960978302</v>
      </c>
    </row>
    <row r="3146" spans="1:63" x14ac:dyDescent="0.35">
      <c r="A3146" t="str">
        <f t="shared" si="480"/>
        <v>8408_Activités pour la santé humaine_1+2</v>
      </c>
      <c r="B3146" t="str">
        <f>INDEX(PDC!$F$1:$G$40,MATCH('RP2016'!C3146,PDC!F:F,0),MATCH(PDC!$G$1,PDC!$F$1:$G$1,0))</f>
        <v>Activités pour la santé humaine</v>
      </c>
      <c r="C3146" t="s">
        <v>231</v>
      </c>
      <c r="D3146" t="s">
        <v>133</v>
      </c>
      <c r="E3146" t="s">
        <v>238</v>
      </c>
      <c r="F3146" s="58">
        <v>6954.3453882967397</v>
      </c>
      <c r="G3146">
        <f t="shared" si="479"/>
        <v>6954.3453882967397</v>
      </c>
      <c r="BE3146" t="str">
        <f t="shared" si="481"/>
        <v>8434_KZ_TP1_SEXE2</v>
      </c>
      <c r="BF3146">
        <v>2</v>
      </c>
      <c r="BG3146" t="s">
        <v>199</v>
      </c>
      <c r="BH3146" t="s">
        <v>223</v>
      </c>
      <c r="BI3146" t="s">
        <v>191</v>
      </c>
      <c r="BJ3146" s="61">
        <v>477.82852660363602</v>
      </c>
      <c r="BK3146" s="61">
        <f t="shared" si="482"/>
        <v>477.82852660363602</v>
      </c>
    </row>
    <row r="3147" spans="1:63" x14ac:dyDescent="0.35">
      <c r="A3147" t="str">
        <f t="shared" si="480"/>
        <v>8408_Hébergement médico-social et social et action sociale sans hébergement_1+2</v>
      </c>
      <c r="B3147" t="str">
        <f>INDEX(PDC!$F$1:$G$40,MATCH('RP2016'!C3147,PDC!F:F,0),MATCH(PDC!$G$1,PDC!$F$1:$G$1,0))</f>
        <v>Hébergement médico-social et social et action sociale sans hébergement</v>
      </c>
      <c r="C3147" t="s">
        <v>232</v>
      </c>
      <c r="D3147" t="s">
        <v>133</v>
      </c>
      <c r="E3147" t="s">
        <v>238</v>
      </c>
      <c r="F3147" s="58">
        <v>12098.498702332799</v>
      </c>
      <c r="G3147">
        <f t="shared" si="479"/>
        <v>12098.498702332799</v>
      </c>
      <c r="BE3147" t="str">
        <f t="shared" si="481"/>
        <v>8434_KZ_TP2_SEXE2</v>
      </c>
      <c r="BF3147">
        <v>2</v>
      </c>
      <c r="BG3147" t="s">
        <v>200</v>
      </c>
      <c r="BH3147" t="s">
        <v>223</v>
      </c>
      <c r="BI3147" t="s">
        <v>191</v>
      </c>
      <c r="BJ3147" s="61">
        <v>162.191426627532</v>
      </c>
      <c r="BK3147" s="61">
        <f t="shared" si="482"/>
        <v>162.191426627532</v>
      </c>
    </row>
    <row r="3148" spans="1:63" x14ac:dyDescent="0.35">
      <c r="A3148" t="str">
        <f t="shared" si="480"/>
        <v>8408_Arts, spectacles et activités récréatives_1+2</v>
      </c>
      <c r="B3148" t="str">
        <f>INDEX(PDC!$F$1:$G$40,MATCH('RP2016'!C3148,PDC!F:F,0),MATCH(PDC!$G$1,PDC!$F$1:$G$1,0))</f>
        <v>Arts, spectacles et activités récréatives</v>
      </c>
      <c r="C3148" t="s">
        <v>233</v>
      </c>
      <c r="D3148" t="s">
        <v>133</v>
      </c>
      <c r="E3148" t="s">
        <v>238</v>
      </c>
      <c r="F3148" s="58">
        <v>1973.8015214274601</v>
      </c>
      <c r="G3148">
        <f t="shared" si="479"/>
        <v>1973.8015214274601</v>
      </c>
      <c r="BE3148" t="str">
        <f t="shared" si="481"/>
        <v>8434_LZ_TP1_SEXE2</v>
      </c>
      <c r="BF3148">
        <v>2</v>
      </c>
      <c r="BG3148" t="s">
        <v>199</v>
      </c>
      <c r="BH3148" t="s">
        <v>224</v>
      </c>
      <c r="BI3148" t="s">
        <v>191</v>
      </c>
      <c r="BJ3148" s="61">
        <v>231.59105477972801</v>
      </c>
      <c r="BK3148" s="61">
        <f t="shared" si="482"/>
        <v>231.59105477972801</v>
      </c>
    </row>
    <row r="3149" spans="1:63" x14ac:dyDescent="0.35">
      <c r="A3149" t="str">
        <f t="shared" si="480"/>
        <v>8408_Autres activités de services _1+2</v>
      </c>
      <c r="B3149" t="str">
        <f>INDEX(PDC!$F$1:$G$40,MATCH('RP2016'!C3149,PDC!F:F,0),MATCH(PDC!$G$1,PDC!$F$1:$G$1,0))</f>
        <v xml:space="preserve">Autres activités de services </v>
      </c>
      <c r="C3149" t="s">
        <v>234</v>
      </c>
      <c r="D3149" t="s">
        <v>133</v>
      </c>
      <c r="E3149" t="s">
        <v>238</v>
      </c>
      <c r="F3149" s="58">
        <v>6176.7109289263899</v>
      </c>
      <c r="G3149">
        <f t="shared" si="479"/>
        <v>6176.7109289263899</v>
      </c>
      <c r="BE3149" t="str">
        <f t="shared" si="481"/>
        <v>8434_LZ_TP2_SEXE2</v>
      </c>
      <c r="BF3149">
        <v>2</v>
      </c>
      <c r="BG3149" t="s">
        <v>200</v>
      </c>
      <c r="BH3149" t="s">
        <v>224</v>
      </c>
      <c r="BI3149" t="s">
        <v>191</v>
      </c>
      <c r="BJ3149" s="61">
        <v>65.641525594349901</v>
      </c>
      <c r="BK3149" s="61">
        <f t="shared" si="482"/>
        <v>65.641525594349901</v>
      </c>
    </row>
    <row r="3150" spans="1:63" x14ac:dyDescent="0.35">
      <c r="A3150" t="str">
        <f t="shared" si="480"/>
        <v>8408_Activités des ménages en tant qu'employeurs ; activités indifférenciées des ménages en tant que producteurs de biens et services pour usage propre_1+2</v>
      </c>
      <c r="B3150" t="str">
        <f>INDEX(PDC!$F$1:$G$40,MATCH('RP2016'!C3150,PDC!F:F,0),MATCH(PDC!$G$1,PDC!$F$1:$G$1,0))</f>
        <v>Activités des ménages en tant qu'employeurs ; activités indifférenciées des ménages en tant que producteurs de biens et services pour usage propre</v>
      </c>
      <c r="C3150" t="s">
        <v>235</v>
      </c>
      <c r="D3150" t="s">
        <v>133</v>
      </c>
      <c r="E3150" t="s">
        <v>238</v>
      </c>
      <c r="F3150" s="58">
        <v>990.95870885154795</v>
      </c>
      <c r="G3150">
        <f t="shared" si="479"/>
        <v>990.95870885154795</v>
      </c>
      <c r="BE3150" t="str">
        <f t="shared" si="481"/>
        <v>8434_MN_TP1_SEXE2</v>
      </c>
      <c r="BF3150">
        <v>2</v>
      </c>
      <c r="BG3150" t="s">
        <v>199</v>
      </c>
      <c r="BH3150" t="s">
        <v>320</v>
      </c>
      <c r="BI3150" t="s">
        <v>191</v>
      </c>
      <c r="BJ3150" s="61">
        <v>1343.28083362694</v>
      </c>
      <c r="BK3150" s="61">
        <f t="shared" si="482"/>
        <v>1343.28083362694</v>
      </c>
    </row>
    <row r="3151" spans="1:63" x14ac:dyDescent="0.35">
      <c r="A3151" t="str">
        <f t="shared" si="480"/>
        <v>8408_Activités extra-territoriales_1+2</v>
      </c>
      <c r="B3151" t="str">
        <f>INDEX(PDC!$F$1:$G$40,MATCH('RP2016'!C3151,PDC!F:F,0),MATCH(PDC!$G$1,PDC!$F$1:$G$1,0))</f>
        <v>Activités extra-territoriales</v>
      </c>
      <c r="C3151" t="s">
        <v>237</v>
      </c>
      <c r="D3151" t="s">
        <v>133</v>
      </c>
      <c r="E3151" t="s">
        <v>238</v>
      </c>
      <c r="F3151" s="58">
        <v>2.0027085667400701</v>
      </c>
      <c r="G3151" s="58" t="s">
        <v>242</v>
      </c>
      <c r="H3151" s="58"/>
      <c r="I3151" s="58"/>
      <c r="J3151" s="58"/>
      <c r="BE3151" t="str">
        <f t="shared" si="481"/>
        <v>8434_MN_TP2_SEXE2</v>
      </c>
      <c r="BF3151">
        <v>2</v>
      </c>
      <c r="BG3151" t="s">
        <v>200</v>
      </c>
      <c r="BH3151" t="s">
        <v>320</v>
      </c>
      <c r="BI3151" t="s">
        <v>191</v>
      </c>
      <c r="BJ3151" s="61">
        <v>730.90582348884004</v>
      </c>
      <c r="BK3151" s="61">
        <f t="shared" si="482"/>
        <v>730.90582348884004</v>
      </c>
    </row>
    <row r="3152" spans="1:63" x14ac:dyDescent="0.35">
      <c r="A3152" t="str">
        <f t="shared" si="480"/>
        <v>8409_Agriculture, sylviculture et pêche_1+2</v>
      </c>
      <c r="B3152" t="str">
        <f>INDEX(PDC!$F$1:$G$40,MATCH('RP2016'!C3152,PDC!F:F,0),MATCH(PDC!$G$1,PDC!$F$1:$G$1,0))</f>
        <v>Agriculture, sylviculture et pêche</v>
      </c>
      <c r="C3152" t="s">
        <v>198</v>
      </c>
      <c r="D3152" t="s">
        <v>135</v>
      </c>
      <c r="E3152" t="s">
        <v>238</v>
      </c>
      <c r="F3152" s="58">
        <v>508.28708786086401</v>
      </c>
      <c r="G3152">
        <f t="shared" ref="G3152:G3198" si="483">F3152</f>
        <v>508.28708786086401</v>
      </c>
      <c r="BE3152" t="str">
        <f t="shared" si="481"/>
        <v>8434_OQ_TP1_SEXE2</v>
      </c>
      <c r="BF3152">
        <v>2</v>
      </c>
      <c r="BG3152" t="s">
        <v>199</v>
      </c>
      <c r="BH3152" t="s">
        <v>321</v>
      </c>
      <c r="BI3152" t="s">
        <v>191</v>
      </c>
      <c r="BJ3152" s="61">
        <v>4230.4229165973502</v>
      </c>
      <c r="BK3152" s="61">
        <f t="shared" si="482"/>
        <v>4230.4229165973502</v>
      </c>
    </row>
    <row r="3153" spans="1:63" x14ac:dyDescent="0.35">
      <c r="A3153" t="str">
        <f t="shared" si="480"/>
        <v>8409_Industries extractives _1+2</v>
      </c>
      <c r="B3153" t="str">
        <f>INDEX(PDC!$F$1:$G$40,MATCH('RP2016'!C3153,PDC!F:F,0),MATCH(PDC!$G$1,PDC!$F$1:$G$1,0))</f>
        <v xml:space="preserve">Industries extractives </v>
      </c>
      <c r="C3153" t="s">
        <v>201</v>
      </c>
      <c r="D3153" t="s">
        <v>135</v>
      </c>
      <c r="E3153" t="s">
        <v>238</v>
      </c>
      <c r="F3153" s="58">
        <v>107.81527004429201</v>
      </c>
      <c r="G3153">
        <f t="shared" si="483"/>
        <v>107.81527004429201</v>
      </c>
      <c r="BE3153" t="str">
        <f t="shared" si="481"/>
        <v>8434_OQ_TP2_SEXE2</v>
      </c>
      <c r="BF3153">
        <v>2</v>
      </c>
      <c r="BG3153" t="s">
        <v>200</v>
      </c>
      <c r="BH3153" t="s">
        <v>321</v>
      </c>
      <c r="BI3153" t="s">
        <v>191</v>
      </c>
      <c r="BJ3153" s="61">
        <v>2743.9317294191501</v>
      </c>
      <c r="BK3153" s="61">
        <f t="shared" si="482"/>
        <v>2743.9317294191501</v>
      </c>
    </row>
    <row r="3154" spans="1:63" x14ac:dyDescent="0.35">
      <c r="A3154" t="str">
        <f t="shared" si="480"/>
        <v>8409_Fabrication de denrées alimentaires, de boissons et de produits à base de tabac_1+2</v>
      </c>
      <c r="B3154" t="str">
        <f>INDEX(PDC!$F$1:$G$40,MATCH('RP2016'!C3154,PDC!F:F,0),MATCH(PDC!$G$1,PDC!$F$1:$G$1,0))</f>
        <v>Fabrication de denrées alimentaires, de boissons et de produits à base de tabac</v>
      </c>
      <c r="C3154" t="s">
        <v>202</v>
      </c>
      <c r="D3154" t="s">
        <v>135</v>
      </c>
      <c r="E3154" t="s">
        <v>238</v>
      </c>
      <c r="F3154" s="58">
        <v>1884.2695861595</v>
      </c>
      <c r="G3154">
        <f t="shared" si="483"/>
        <v>1884.2695861595</v>
      </c>
      <c r="BE3154" t="str">
        <f t="shared" si="481"/>
        <v>8434_RU_TP1_SEXE2</v>
      </c>
      <c r="BF3154">
        <v>2</v>
      </c>
      <c r="BG3154" t="s">
        <v>199</v>
      </c>
      <c r="BH3154" t="s">
        <v>322</v>
      </c>
      <c r="BI3154" t="s">
        <v>191</v>
      </c>
      <c r="BJ3154" s="61">
        <v>819.72009781042402</v>
      </c>
      <c r="BK3154" s="61">
        <f t="shared" si="482"/>
        <v>819.72009781042402</v>
      </c>
    </row>
    <row r="3155" spans="1:63" x14ac:dyDescent="0.35">
      <c r="A3155" t="str">
        <f t="shared" si="480"/>
        <v>8409_Fabrication de textiles, industries de l'habillement, industrie du cuir et de la chaussure_1+2</v>
      </c>
      <c r="B3155" t="str">
        <f>INDEX(PDC!$F$1:$G$40,MATCH('RP2016'!C3155,PDC!F:F,0),MATCH(PDC!$G$1,PDC!$F$1:$G$1,0))</f>
        <v>Fabrication de textiles, industries de l'habillement, industrie du cuir et de la chaussure</v>
      </c>
      <c r="C3155" t="s">
        <v>203</v>
      </c>
      <c r="D3155" t="s">
        <v>135</v>
      </c>
      <c r="E3155" t="s">
        <v>238</v>
      </c>
      <c r="F3155" s="58">
        <v>125.36675603192499</v>
      </c>
      <c r="G3155">
        <f t="shared" si="483"/>
        <v>125.36675603192499</v>
      </c>
      <c r="BE3155" t="str">
        <f t="shared" si="481"/>
        <v>8434_RU_TP2_SEXE2</v>
      </c>
      <c r="BF3155">
        <v>2</v>
      </c>
      <c r="BG3155" t="s">
        <v>200</v>
      </c>
      <c r="BH3155" t="s">
        <v>322</v>
      </c>
      <c r="BI3155" t="s">
        <v>191</v>
      </c>
      <c r="BJ3155" s="61">
        <v>588.77195982793705</v>
      </c>
      <c r="BK3155" s="61">
        <f t="shared" si="482"/>
        <v>588.77195982793705</v>
      </c>
    </row>
    <row r="3156" spans="1:63" x14ac:dyDescent="0.35">
      <c r="A3156" t="str">
        <f t="shared" si="480"/>
        <v>8409_Travail du bois, industries du papier et imprimerie _1+2</v>
      </c>
      <c r="B3156" t="str">
        <f>INDEX(PDC!$F$1:$G$40,MATCH('RP2016'!C3156,PDC!F:F,0),MATCH(PDC!$G$1,PDC!$F$1:$G$1,0))</f>
        <v xml:space="preserve">Travail du bois, industries du papier et imprimerie </v>
      </c>
      <c r="C3156" t="s">
        <v>204</v>
      </c>
      <c r="D3156" t="s">
        <v>135</v>
      </c>
      <c r="E3156" t="s">
        <v>238</v>
      </c>
      <c r="F3156" s="58">
        <v>1781.1382627191001</v>
      </c>
      <c r="G3156">
        <f t="shared" si="483"/>
        <v>1781.1382627191001</v>
      </c>
      <c r="BE3156" t="str">
        <f t="shared" si="481"/>
        <v>8435_AZ_TP1_SEXE2</v>
      </c>
      <c r="BF3156">
        <v>2</v>
      </c>
      <c r="BG3156" t="s">
        <v>199</v>
      </c>
      <c r="BH3156" t="s">
        <v>198</v>
      </c>
      <c r="BI3156" t="s">
        <v>193</v>
      </c>
      <c r="BJ3156" s="61">
        <v>112.038037167778</v>
      </c>
      <c r="BK3156" s="61">
        <f t="shared" si="482"/>
        <v>112.038037167778</v>
      </c>
    </row>
    <row r="3157" spans="1:63" x14ac:dyDescent="0.35">
      <c r="A3157" t="str">
        <f t="shared" si="480"/>
        <v>8409_Cokéfaction et raffinage_1+2</v>
      </c>
      <c r="B3157" t="str">
        <f>INDEX(PDC!$F$1:$G$40,MATCH('RP2016'!C3157,PDC!F:F,0),MATCH(PDC!$G$1,PDC!$F$1:$G$1,0))</f>
        <v>Cokéfaction et raffinage</v>
      </c>
      <c r="C3157" t="s">
        <v>236</v>
      </c>
      <c r="D3157" t="s">
        <v>135</v>
      </c>
      <c r="E3157" t="s">
        <v>238</v>
      </c>
      <c r="F3157" s="58">
        <v>157.658382826289</v>
      </c>
      <c r="G3157">
        <f t="shared" si="483"/>
        <v>157.658382826289</v>
      </c>
      <c r="BE3157" t="str">
        <f t="shared" si="481"/>
        <v>8435_AZ_TP2_SEXE2</v>
      </c>
      <c r="BF3157">
        <v>2</v>
      </c>
      <c r="BG3157" t="s">
        <v>200</v>
      </c>
      <c r="BH3157" t="s">
        <v>198</v>
      </c>
      <c r="BI3157" t="s">
        <v>193</v>
      </c>
      <c r="BJ3157" s="61">
        <v>66.065774521770507</v>
      </c>
      <c r="BK3157" s="61">
        <f t="shared" si="482"/>
        <v>66.065774521770507</v>
      </c>
    </row>
    <row r="3158" spans="1:63" x14ac:dyDescent="0.35">
      <c r="A3158" t="str">
        <f t="shared" si="480"/>
        <v>8409_Industrie chimique_1+2</v>
      </c>
      <c r="B3158" t="str">
        <f>INDEX(PDC!$F$1:$G$40,MATCH('RP2016'!C3158,PDC!F:F,0),MATCH(PDC!$G$1,PDC!$F$1:$G$1,0))</f>
        <v>Industrie chimique</v>
      </c>
      <c r="C3158" t="s">
        <v>205</v>
      </c>
      <c r="D3158" t="s">
        <v>135</v>
      </c>
      <c r="E3158" t="s">
        <v>238</v>
      </c>
      <c r="F3158" s="58">
        <v>1220.72196151752</v>
      </c>
      <c r="G3158">
        <f t="shared" si="483"/>
        <v>1220.72196151752</v>
      </c>
      <c r="BE3158" t="str">
        <f t="shared" si="481"/>
        <v>8435_C1_TP1_SEXE2</v>
      </c>
      <c r="BF3158">
        <v>2</v>
      </c>
      <c r="BG3158" t="s">
        <v>199</v>
      </c>
      <c r="BH3158" t="s">
        <v>314</v>
      </c>
      <c r="BI3158" t="s">
        <v>193</v>
      </c>
      <c r="BJ3158" s="61">
        <v>426.034203059795</v>
      </c>
      <c r="BK3158" s="61">
        <f t="shared" si="482"/>
        <v>426.034203059795</v>
      </c>
    </row>
    <row r="3159" spans="1:63" x14ac:dyDescent="0.35">
      <c r="A3159" t="str">
        <f t="shared" si="480"/>
        <v>8409_Industrie pharmaceutique_1+2</v>
      </c>
      <c r="B3159" t="str">
        <f>INDEX(PDC!$F$1:$G$40,MATCH('RP2016'!C3159,PDC!F:F,0),MATCH(PDC!$G$1,PDC!$F$1:$G$1,0))</f>
        <v>Industrie pharmaceutique</v>
      </c>
      <c r="C3159" t="s">
        <v>206</v>
      </c>
      <c r="D3159" t="s">
        <v>135</v>
      </c>
      <c r="E3159" t="s">
        <v>238</v>
      </c>
      <c r="F3159" s="58">
        <v>419.48850452285399</v>
      </c>
      <c r="G3159">
        <f t="shared" si="483"/>
        <v>419.48850452285399</v>
      </c>
      <c r="BE3159" t="str">
        <f t="shared" si="481"/>
        <v>8435_C1_TP2_SEXE2</v>
      </c>
      <c r="BF3159">
        <v>2</v>
      </c>
      <c r="BG3159" t="s">
        <v>200</v>
      </c>
      <c r="BH3159" t="s">
        <v>314</v>
      </c>
      <c r="BI3159" t="s">
        <v>193</v>
      </c>
      <c r="BJ3159" s="61">
        <v>139.15058561333601</v>
      </c>
      <c r="BK3159" s="61">
        <f t="shared" si="482"/>
        <v>139.15058561333601</v>
      </c>
    </row>
    <row r="3160" spans="1:63" x14ac:dyDescent="0.35">
      <c r="A3160" t="str">
        <f t="shared" si="480"/>
        <v>8409_Fabrication de produits en caoutchouc et en plastique ainsi que d'autres produits minéraux non métalliques_1+2</v>
      </c>
      <c r="B3160" t="str">
        <f>INDEX(PDC!$F$1:$G$40,MATCH('RP2016'!C3160,PDC!F:F,0),MATCH(PDC!$G$1,PDC!$F$1:$G$1,0))</f>
        <v>Fabrication de produits en caoutchouc et en plastique ainsi que d'autres produits minéraux non métalliques</v>
      </c>
      <c r="C3160" t="s">
        <v>207</v>
      </c>
      <c r="D3160" t="s">
        <v>135</v>
      </c>
      <c r="E3160" t="s">
        <v>238</v>
      </c>
      <c r="F3160" s="58">
        <v>804.81075318260696</v>
      </c>
      <c r="G3160">
        <f t="shared" si="483"/>
        <v>804.81075318260696</v>
      </c>
      <c r="BE3160" t="str">
        <f t="shared" si="481"/>
        <v>8435_C3_TP1_SEXE2</v>
      </c>
      <c r="BF3160">
        <v>2</v>
      </c>
      <c r="BG3160" t="s">
        <v>199</v>
      </c>
      <c r="BH3160" t="s">
        <v>315</v>
      </c>
      <c r="BI3160" t="s">
        <v>193</v>
      </c>
      <c r="BJ3160" s="61">
        <v>543.86821436468301</v>
      </c>
      <c r="BK3160" s="61">
        <f t="shared" si="482"/>
        <v>543.86821436468301</v>
      </c>
    </row>
    <row r="3161" spans="1:63" x14ac:dyDescent="0.35">
      <c r="A3161" t="str">
        <f t="shared" si="480"/>
        <v>8409_Métallurgie et fabrication de produits métalliques à l'exception des machines et des équipements_1+2</v>
      </c>
      <c r="B3161" t="str">
        <f>INDEX(PDC!$F$1:$G$40,MATCH('RP2016'!C3161,PDC!F:F,0),MATCH(PDC!$G$1,PDC!$F$1:$G$1,0))</f>
        <v>Métallurgie et fabrication de produits métalliques à l'exception des machines et des équipements</v>
      </c>
      <c r="C3161" t="s">
        <v>208</v>
      </c>
      <c r="D3161" t="s">
        <v>135</v>
      </c>
      <c r="E3161" t="s">
        <v>238</v>
      </c>
      <c r="F3161" s="58">
        <v>4236.4016651043803</v>
      </c>
      <c r="G3161">
        <f t="shared" si="483"/>
        <v>4236.4016651043803</v>
      </c>
      <c r="BE3161" t="str">
        <f t="shared" si="481"/>
        <v>8435_C3_TP2_SEXE2</v>
      </c>
      <c r="BF3161">
        <v>2</v>
      </c>
      <c r="BG3161" t="s">
        <v>200</v>
      </c>
      <c r="BH3161" t="s">
        <v>315</v>
      </c>
      <c r="BI3161" t="s">
        <v>193</v>
      </c>
      <c r="BJ3161" s="61">
        <v>166.01033339958701</v>
      </c>
      <c r="BK3161" s="61">
        <f t="shared" si="482"/>
        <v>166.01033339958701</v>
      </c>
    </row>
    <row r="3162" spans="1:63" x14ac:dyDescent="0.35">
      <c r="A3162" t="str">
        <f t="shared" si="480"/>
        <v>8409_Fabrication de produits informatiques, électroniques et optiques_1+2</v>
      </c>
      <c r="B3162" t="str">
        <f>INDEX(PDC!$F$1:$G$40,MATCH('RP2016'!C3162,PDC!F:F,0),MATCH(PDC!$G$1,PDC!$F$1:$G$1,0))</f>
        <v>Fabrication de produits informatiques, électroniques et optiques</v>
      </c>
      <c r="C3162" t="s">
        <v>209</v>
      </c>
      <c r="D3162" t="s">
        <v>135</v>
      </c>
      <c r="E3162" t="s">
        <v>238</v>
      </c>
      <c r="F3162" s="58">
        <v>8687.7758596448402</v>
      </c>
      <c r="G3162">
        <f t="shared" si="483"/>
        <v>8687.7758596448402</v>
      </c>
      <c r="BE3162" t="str">
        <f t="shared" si="481"/>
        <v>8435_C4_TP1_SEXE2</v>
      </c>
      <c r="BF3162">
        <v>2</v>
      </c>
      <c r="BG3162" t="s">
        <v>199</v>
      </c>
      <c r="BH3162" t="s">
        <v>316</v>
      </c>
      <c r="BI3162" t="s">
        <v>193</v>
      </c>
      <c r="BJ3162" s="61">
        <v>43.8807921851337</v>
      </c>
      <c r="BK3162" s="61">
        <f t="shared" si="482"/>
        <v>43.8807921851337</v>
      </c>
    </row>
    <row r="3163" spans="1:63" x14ac:dyDescent="0.35">
      <c r="A3163" t="str">
        <f t="shared" si="480"/>
        <v>8409_Fabrication d'équipements électriques_1+2</v>
      </c>
      <c r="B3163" t="str">
        <f>INDEX(PDC!$F$1:$G$40,MATCH('RP2016'!C3163,PDC!F:F,0),MATCH(PDC!$G$1,PDC!$F$1:$G$1,0))</f>
        <v>Fabrication d'équipements électriques</v>
      </c>
      <c r="C3163" t="s">
        <v>210</v>
      </c>
      <c r="D3163" t="s">
        <v>135</v>
      </c>
      <c r="E3163" t="s">
        <v>238</v>
      </c>
      <c r="F3163" s="58">
        <v>5856.4832499309896</v>
      </c>
      <c r="G3163">
        <f t="shared" si="483"/>
        <v>5856.4832499309896</v>
      </c>
      <c r="BE3163" t="str">
        <f t="shared" si="481"/>
        <v>8435_C4_TP2_SEXE2</v>
      </c>
      <c r="BF3163">
        <v>2</v>
      </c>
      <c r="BG3163" t="s">
        <v>200</v>
      </c>
      <c r="BH3163" t="s">
        <v>316</v>
      </c>
      <c r="BI3163" t="s">
        <v>193</v>
      </c>
      <c r="BJ3163" s="61">
        <v>12.8625033211054</v>
      </c>
      <c r="BK3163" s="61">
        <f t="shared" si="482"/>
        <v>12.8625033211054</v>
      </c>
    </row>
    <row r="3164" spans="1:63" x14ac:dyDescent="0.35">
      <c r="A3164" t="str">
        <f t="shared" si="480"/>
        <v>8409_Fabrication de machines et équipements n.c.a._1+2</v>
      </c>
      <c r="B3164" t="str">
        <f>INDEX(PDC!$F$1:$G$40,MATCH('RP2016'!C3164,PDC!F:F,0),MATCH(PDC!$G$1,PDC!$F$1:$G$1,0))</f>
        <v>Fabrication de machines et équipements n.c.a.</v>
      </c>
      <c r="C3164" t="s">
        <v>211</v>
      </c>
      <c r="D3164" t="s">
        <v>135</v>
      </c>
      <c r="E3164" t="s">
        <v>238</v>
      </c>
      <c r="F3164" s="58">
        <v>3590.2932617718898</v>
      </c>
      <c r="G3164">
        <f t="shared" si="483"/>
        <v>3590.2932617718898</v>
      </c>
      <c r="BE3164" t="str">
        <f t="shared" si="481"/>
        <v>8435_C5_TP1_SEXE2</v>
      </c>
      <c r="BF3164">
        <v>2</v>
      </c>
      <c r="BG3164" t="s">
        <v>199</v>
      </c>
      <c r="BH3164" t="s">
        <v>317</v>
      </c>
      <c r="BI3164" t="s">
        <v>193</v>
      </c>
      <c r="BJ3164" s="61">
        <v>1544.7744930941001</v>
      </c>
      <c r="BK3164" s="61">
        <f t="shared" si="482"/>
        <v>1544.7744930941001</v>
      </c>
    </row>
    <row r="3165" spans="1:63" x14ac:dyDescent="0.35">
      <c r="A3165" t="str">
        <f t="shared" si="480"/>
        <v>8409_Fabrication de matériels de transport_1+2</v>
      </c>
      <c r="B3165" t="str">
        <f>INDEX(PDC!$F$1:$G$40,MATCH('RP2016'!C3165,PDC!F:F,0),MATCH(PDC!$G$1,PDC!$F$1:$G$1,0))</f>
        <v>Fabrication de matériels de transport</v>
      </c>
      <c r="C3165" t="s">
        <v>212</v>
      </c>
      <c r="D3165" t="s">
        <v>135</v>
      </c>
      <c r="E3165" t="s">
        <v>238</v>
      </c>
      <c r="F3165" s="58">
        <v>155.68900385258101</v>
      </c>
      <c r="G3165">
        <f t="shared" si="483"/>
        <v>155.68900385258101</v>
      </c>
      <c r="BE3165" t="str">
        <f t="shared" si="481"/>
        <v>8435_C5_TP2_SEXE2</v>
      </c>
      <c r="BF3165">
        <v>2</v>
      </c>
      <c r="BG3165" t="s">
        <v>200</v>
      </c>
      <c r="BH3165" t="s">
        <v>317</v>
      </c>
      <c r="BI3165" t="s">
        <v>193</v>
      </c>
      <c r="BJ3165" s="61">
        <v>260.93309026523599</v>
      </c>
      <c r="BK3165" s="61">
        <f t="shared" si="482"/>
        <v>260.93309026523599</v>
      </c>
    </row>
    <row r="3166" spans="1:63" x14ac:dyDescent="0.35">
      <c r="A3166" t="str">
        <f t="shared" si="480"/>
        <v>8409_Autres industries manufacturières ; réparation et installation de machines et d'équipements_1+2</v>
      </c>
      <c r="B3166" t="str">
        <f>INDEX(PDC!$F$1:$G$40,MATCH('RP2016'!C3166,PDC!F:F,0),MATCH(PDC!$G$1,PDC!$F$1:$G$1,0))</f>
        <v>Autres industries manufacturières ; réparation et installation de machines et d'équipements</v>
      </c>
      <c r="C3166" t="s">
        <v>213</v>
      </c>
      <c r="D3166" t="s">
        <v>135</v>
      </c>
      <c r="E3166" t="s">
        <v>238</v>
      </c>
      <c r="F3166" s="58">
        <v>4410.4299681701305</v>
      </c>
      <c r="G3166">
        <f t="shared" si="483"/>
        <v>4410.4299681701305</v>
      </c>
      <c r="BE3166" t="str">
        <f t="shared" si="481"/>
        <v>8435_DE_TP1_SEXE2</v>
      </c>
      <c r="BF3166">
        <v>2</v>
      </c>
      <c r="BG3166" t="s">
        <v>199</v>
      </c>
      <c r="BH3166" t="s">
        <v>318</v>
      </c>
      <c r="BI3166" t="s">
        <v>193</v>
      </c>
      <c r="BJ3166" s="61">
        <v>64.133271887388403</v>
      </c>
      <c r="BK3166" s="61">
        <f t="shared" si="482"/>
        <v>64.133271887388403</v>
      </c>
    </row>
    <row r="3167" spans="1:63" x14ac:dyDescent="0.35">
      <c r="A3167" t="str">
        <f t="shared" si="480"/>
        <v>8409_Production et distribution d'électricité, de gaz, de vapeur et d'air conditionné_1+2</v>
      </c>
      <c r="B3167" t="str">
        <f>INDEX(PDC!$F$1:$G$40,MATCH('RP2016'!C3167,PDC!F:F,0),MATCH(PDC!$G$1,PDC!$F$1:$G$1,0))</f>
        <v>Production et distribution d'électricité, de gaz, de vapeur et d'air conditionné</v>
      </c>
      <c r="C3167" t="s">
        <v>214</v>
      </c>
      <c r="D3167" t="s">
        <v>135</v>
      </c>
      <c r="E3167" t="s">
        <v>238</v>
      </c>
      <c r="F3167" s="58">
        <v>2891.17902437778</v>
      </c>
      <c r="G3167">
        <f t="shared" si="483"/>
        <v>2891.17902437778</v>
      </c>
      <c r="BE3167" t="str">
        <f t="shared" si="481"/>
        <v>8435_DE_TP2_SEXE2</v>
      </c>
      <c r="BF3167">
        <v>2</v>
      </c>
      <c r="BG3167" t="s">
        <v>200</v>
      </c>
      <c r="BH3167" t="s">
        <v>318</v>
      </c>
      <c r="BI3167" t="s">
        <v>193</v>
      </c>
      <c r="BJ3167" s="61">
        <v>11.3061591854556</v>
      </c>
      <c r="BK3167" s="61">
        <f t="shared" si="482"/>
        <v>11.3061591854556</v>
      </c>
    </row>
    <row r="3168" spans="1:63" x14ac:dyDescent="0.35">
      <c r="A3168" t="str">
        <f t="shared" si="480"/>
        <v>8409_Production et distribution d'eau ; assainissement, gestion des déchets et dépollution_1+2</v>
      </c>
      <c r="B3168" t="str">
        <f>INDEX(PDC!$F$1:$G$40,MATCH('RP2016'!C3168,PDC!F:F,0),MATCH(PDC!$G$1,PDC!$F$1:$G$1,0))</f>
        <v>Production et distribution d'eau ; assainissement, gestion des déchets et dépollution</v>
      </c>
      <c r="C3168" t="s">
        <v>215</v>
      </c>
      <c r="D3168" t="s">
        <v>135</v>
      </c>
      <c r="E3168" t="s">
        <v>238</v>
      </c>
      <c r="F3168" s="58">
        <v>1048.05065266511</v>
      </c>
      <c r="G3168">
        <f t="shared" si="483"/>
        <v>1048.05065266511</v>
      </c>
      <c r="BE3168" t="str">
        <f t="shared" si="481"/>
        <v>8435_FZ_TP1_SEXE2</v>
      </c>
      <c r="BF3168">
        <v>2</v>
      </c>
      <c r="BG3168" t="s">
        <v>199</v>
      </c>
      <c r="BH3168" t="s">
        <v>216</v>
      </c>
      <c r="BI3168" t="s">
        <v>193</v>
      </c>
      <c r="BJ3168" s="61">
        <v>260.11648724550798</v>
      </c>
      <c r="BK3168" s="61">
        <f t="shared" si="482"/>
        <v>260.11648724550798</v>
      </c>
    </row>
    <row r="3169" spans="1:63" x14ac:dyDescent="0.35">
      <c r="A3169" t="str">
        <f t="shared" si="480"/>
        <v>8409_Construction _1+2</v>
      </c>
      <c r="B3169" t="str">
        <f>INDEX(PDC!$F$1:$G$40,MATCH('RP2016'!C3169,PDC!F:F,0),MATCH(PDC!$G$1,PDC!$F$1:$G$1,0))</f>
        <v xml:space="preserve">Construction </v>
      </c>
      <c r="C3169" t="s">
        <v>216</v>
      </c>
      <c r="D3169" t="s">
        <v>135</v>
      </c>
      <c r="E3169" t="s">
        <v>238</v>
      </c>
      <c r="F3169" s="58">
        <v>11653.8112342</v>
      </c>
      <c r="G3169">
        <f t="shared" si="483"/>
        <v>11653.8112342</v>
      </c>
      <c r="BE3169" t="str">
        <f t="shared" si="481"/>
        <v>8435_FZ_TP2_SEXE2</v>
      </c>
      <c r="BF3169">
        <v>2</v>
      </c>
      <c r="BG3169" t="s">
        <v>200</v>
      </c>
      <c r="BH3169" t="s">
        <v>216</v>
      </c>
      <c r="BI3169" t="s">
        <v>193</v>
      </c>
      <c r="BJ3169" s="61">
        <v>175.667943983329</v>
      </c>
      <c r="BK3169" s="61">
        <f t="shared" si="482"/>
        <v>175.667943983329</v>
      </c>
    </row>
    <row r="3170" spans="1:63" x14ac:dyDescent="0.35">
      <c r="A3170" t="str">
        <f t="shared" si="480"/>
        <v>8409_Commerce ; réparation d'automobiles et de motocycles_1+2</v>
      </c>
      <c r="B3170" t="str">
        <f>INDEX(PDC!$F$1:$G$40,MATCH('RP2016'!C3170,PDC!F:F,0),MATCH(PDC!$G$1,PDC!$F$1:$G$1,0))</f>
        <v>Commerce ; réparation d'automobiles et de motocycles</v>
      </c>
      <c r="C3170" t="s">
        <v>217</v>
      </c>
      <c r="D3170" t="s">
        <v>135</v>
      </c>
      <c r="E3170" t="s">
        <v>238</v>
      </c>
      <c r="F3170" s="58">
        <v>25285.013596937599</v>
      </c>
      <c r="G3170">
        <f t="shared" si="483"/>
        <v>25285.013596937599</v>
      </c>
      <c r="BE3170" t="str">
        <f t="shared" si="481"/>
        <v>8435_GZ_TP1_SEXE2</v>
      </c>
      <c r="BF3170">
        <v>2</v>
      </c>
      <c r="BG3170" t="s">
        <v>199</v>
      </c>
      <c r="BH3170" t="s">
        <v>217</v>
      </c>
      <c r="BI3170" t="s">
        <v>193</v>
      </c>
      <c r="BJ3170" s="61">
        <v>2306.2752030931501</v>
      </c>
      <c r="BK3170" s="61">
        <f t="shared" si="482"/>
        <v>2306.2752030931501</v>
      </c>
    </row>
    <row r="3171" spans="1:63" x14ac:dyDescent="0.35">
      <c r="A3171" t="str">
        <f t="shared" si="480"/>
        <v>8409_Transports et entreposage _1+2</v>
      </c>
      <c r="B3171" t="str">
        <f>INDEX(PDC!$F$1:$G$40,MATCH('RP2016'!C3171,PDC!F:F,0),MATCH(PDC!$G$1,PDC!$F$1:$G$1,0))</f>
        <v xml:space="preserve">Transports et entreposage </v>
      </c>
      <c r="C3171" t="s">
        <v>218</v>
      </c>
      <c r="D3171" t="s">
        <v>135</v>
      </c>
      <c r="E3171" t="s">
        <v>238</v>
      </c>
      <c r="F3171" s="58">
        <v>8543.6986655213495</v>
      </c>
      <c r="G3171">
        <f t="shared" si="483"/>
        <v>8543.6986655213495</v>
      </c>
      <c r="BE3171" t="str">
        <f t="shared" si="481"/>
        <v>8435_GZ_TP2_SEXE2</v>
      </c>
      <c r="BF3171">
        <v>2</v>
      </c>
      <c r="BG3171" t="s">
        <v>200</v>
      </c>
      <c r="BH3171" t="s">
        <v>217</v>
      </c>
      <c r="BI3171" t="s">
        <v>193</v>
      </c>
      <c r="BJ3171" s="61">
        <v>1156.46298290099</v>
      </c>
      <c r="BK3171" s="61">
        <f t="shared" si="482"/>
        <v>1156.46298290099</v>
      </c>
    </row>
    <row r="3172" spans="1:63" x14ac:dyDescent="0.35">
      <c r="A3172" t="str">
        <f t="shared" si="480"/>
        <v>8409_Hébergement et restauration_1+2</v>
      </c>
      <c r="B3172" t="str">
        <f>INDEX(PDC!$F$1:$G$40,MATCH('RP2016'!C3172,PDC!F:F,0),MATCH(PDC!$G$1,PDC!$F$1:$G$1,0))</f>
        <v>Hébergement et restauration</v>
      </c>
      <c r="C3172" t="s">
        <v>219</v>
      </c>
      <c r="D3172" t="s">
        <v>135</v>
      </c>
      <c r="E3172" t="s">
        <v>238</v>
      </c>
      <c r="F3172" s="58">
        <v>8258.2948283162004</v>
      </c>
      <c r="G3172">
        <f t="shared" si="483"/>
        <v>8258.2948283162004</v>
      </c>
      <c r="BE3172" t="str">
        <f t="shared" si="481"/>
        <v>8435_HZ_TP1_SEXE2</v>
      </c>
      <c r="BF3172">
        <v>2</v>
      </c>
      <c r="BG3172" t="s">
        <v>199</v>
      </c>
      <c r="BH3172" t="s">
        <v>218</v>
      </c>
      <c r="BI3172" t="s">
        <v>193</v>
      </c>
      <c r="BJ3172" s="61">
        <v>453.41541861929102</v>
      </c>
      <c r="BK3172" s="61">
        <f t="shared" si="482"/>
        <v>453.41541861929102</v>
      </c>
    </row>
    <row r="3173" spans="1:63" x14ac:dyDescent="0.35">
      <c r="A3173" t="str">
        <f t="shared" si="480"/>
        <v>8409_Edition, audiovisuel et diffusion_1+2</v>
      </c>
      <c r="B3173" t="str">
        <f>INDEX(PDC!$F$1:$G$40,MATCH('RP2016'!C3173,PDC!F:F,0),MATCH(PDC!$G$1,PDC!$F$1:$G$1,0))</f>
        <v>Edition, audiovisuel et diffusion</v>
      </c>
      <c r="C3173" t="s">
        <v>220</v>
      </c>
      <c r="D3173" t="s">
        <v>135</v>
      </c>
      <c r="E3173" t="s">
        <v>238</v>
      </c>
      <c r="F3173" s="58">
        <v>2267.7917261572502</v>
      </c>
      <c r="G3173">
        <f t="shared" si="483"/>
        <v>2267.7917261572502</v>
      </c>
      <c r="BE3173" t="str">
        <f t="shared" si="481"/>
        <v>8435_HZ_TP2_SEXE2</v>
      </c>
      <c r="BF3173">
        <v>2</v>
      </c>
      <c r="BG3173" t="s">
        <v>200</v>
      </c>
      <c r="BH3173" t="s">
        <v>218</v>
      </c>
      <c r="BI3173" t="s">
        <v>193</v>
      </c>
      <c r="BJ3173" s="61">
        <v>163.06194602182899</v>
      </c>
      <c r="BK3173" s="61">
        <f t="shared" si="482"/>
        <v>163.06194602182899</v>
      </c>
    </row>
    <row r="3174" spans="1:63" x14ac:dyDescent="0.35">
      <c r="A3174" t="str">
        <f t="shared" si="480"/>
        <v>8409_Télécommunications_1+2</v>
      </c>
      <c r="B3174" t="str">
        <f>INDEX(PDC!$F$1:$G$40,MATCH('RP2016'!C3174,PDC!F:F,0),MATCH(PDC!$G$1,PDC!$F$1:$G$1,0))</f>
        <v>Télécommunications</v>
      </c>
      <c r="C3174" t="s">
        <v>221</v>
      </c>
      <c r="D3174" t="s">
        <v>135</v>
      </c>
      <c r="E3174" t="s">
        <v>238</v>
      </c>
      <c r="F3174" s="58">
        <v>1243.2864970892699</v>
      </c>
      <c r="G3174">
        <f t="shared" si="483"/>
        <v>1243.2864970892699</v>
      </c>
      <c r="BE3174" t="str">
        <f t="shared" si="481"/>
        <v>8435_IZ_TP1_SEXE2</v>
      </c>
      <c r="BF3174">
        <v>2</v>
      </c>
      <c r="BG3174" t="s">
        <v>199</v>
      </c>
      <c r="BH3174" t="s">
        <v>219</v>
      </c>
      <c r="BI3174" t="s">
        <v>193</v>
      </c>
      <c r="BJ3174" s="61">
        <v>360.46389566932299</v>
      </c>
      <c r="BK3174" s="61">
        <f t="shared" si="482"/>
        <v>360.46389566932299</v>
      </c>
    </row>
    <row r="3175" spans="1:63" x14ac:dyDescent="0.35">
      <c r="A3175" t="str">
        <f t="shared" si="480"/>
        <v>8409_Activités informatiques et services d'information_1+2</v>
      </c>
      <c r="B3175" t="str">
        <f>INDEX(PDC!$F$1:$G$40,MATCH('RP2016'!C3175,PDC!F:F,0),MATCH(PDC!$G$1,PDC!$F$1:$G$1,0))</f>
        <v>Activités informatiques et services d'information</v>
      </c>
      <c r="C3175" t="s">
        <v>222</v>
      </c>
      <c r="D3175" t="s">
        <v>135</v>
      </c>
      <c r="E3175" t="s">
        <v>238</v>
      </c>
      <c r="F3175" s="58">
        <v>7276.2970728550199</v>
      </c>
      <c r="G3175">
        <f t="shared" si="483"/>
        <v>7276.2970728550199</v>
      </c>
      <c r="BE3175" t="str">
        <f t="shared" si="481"/>
        <v>8435_IZ_TP2_SEXE2</v>
      </c>
      <c r="BF3175">
        <v>2</v>
      </c>
      <c r="BG3175" t="s">
        <v>200</v>
      </c>
      <c r="BH3175" t="s">
        <v>219</v>
      </c>
      <c r="BI3175" t="s">
        <v>193</v>
      </c>
      <c r="BJ3175" s="61">
        <v>306.82702307042302</v>
      </c>
      <c r="BK3175" s="61">
        <f t="shared" si="482"/>
        <v>306.82702307042302</v>
      </c>
    </row>
    <row r="3176" spans="1:63" x14ac:dyDescent="0.35">
      <c r="A3176" t="str">
        <f t="shared" si="480"/>
        <v>8409_Activités financières et d'assurance_1+2</v>
      </c>
      <c r="B3176" t="str">
        <f>INDEX(PDC!$F$1:$G$40,MATCH('RP2016'!C3176,PDC!F:F,0),MATCH(PDC!$G$1,PDC!$F$1:$G$1,0))</f>
        <v>Activités financières et d'assurance</v>
      </c>
      <c r="C3176" t="s">
        <v>223</v>
      </c>
      <c r="D3176" t="s">
        <v>135</v>
      </c>
      <c r="E3176" t="s">
        <v>238</v>
      </c>
      <c r="F3176" s="58">
        <v>7733.8550647841603</v>
      </c>
      <c r="G3176">
        <f t="shared" si="483"/>
        <v>7733.8550647841603</v>
      </c>
      <c r="BE3176" t="str">
        <f t="shared" si="481"/>
        <v>8435_JZ_TP1_SEXE2</v>
      </c>
      <c r="BF3176">
        <v>2</v>
      </c>
      <c r="BG3176" t="s">
        <v>199</v>
      </c>
      <c r="BH3176" t="s">
        <v>319</v>
      </c>
      <c r="BI3176" t="s">
        <v>193</v>
      </c>
      <c r="BJ3176" s="61">
        <v>147.44514302006399</v>
      </c>
      <c r="BK3176" s="61">
        <f t="shared" si="482"/>
        <v>147.44514302006399</v>
      </c>
    </row>
    <row r="3177" spans="1:63" x14ac:dyDescent="0.35">
      <c r="A3177" t="str">
        <f t="shared" si="480"/>
        <v>8409_Activités immobilières_1+2</v>
      </c>
      <c r="B3177" t="str">
        <f>INDEX(PDC!$F$1:$G$40,MATCH('RP2016'!C3177,PDC!F:F,0),MATCH(PDC!$G$1,PDC!$F$1:$G$1,0))</f>
        <v>Activités immobilières</v>
      </c>
      <c r="C3177" t="s">
        <v>224</v>
      </c>
      <c r="D3177" t="s">
        <v>135</v>
      </c>
      <c r="E3177" t="s">
        <v>238</v>
      </c>
      <c r="F3177" s="58">
        <v>2999.1645230307199</v>
      </c>
      <c r="G3177">
        <f t="shared" si="483"/>
        <v>2999.1645230307199</v>
      </c>
      <c r="BE3177" t="str">
        <f t="shared" si="481"/>
        <v>8435_JZ_TP2_SEXE2</v>
      </c>
      <c r="BF3177">
        <v>2</v>
      </c>
      <c r="BG3177" t="s">
        <v>200</v>
      </c>
      <c r="BH3177" t="s">
        <v>319</v>
      </c>
      <c r="BI3177" t="s">
        <v>193</v>
      </c>
      <c r="BJ3177" s="61">
        <v>54.694433677901401</v>
      </c>
      <c r="BK3177" s="61">
        <f t="shared" si="482"/>
        <v>54.694433677901401</v>
      </c>
    </row>
    <row r="3178" spans="1:63" x14ac:dyDescent="0.35">
      <c r="A3178" t="str">
        <f t="shared" si="480"/>
        <v>8409_Activités juridiques, comptables, de gestion, d'architecture, d'ingénierie, de contrôle et d'analyses techniques_1+2</v>
      </c>
      <c r="B3178" t="str">
        <f>INDEX(PDC!$F$1:$G$40,MATCH('RP2016'!C3178,PDC!F:F,0),MATCH(PDC!$G$1,PDC!$F$1:$G$1,0))</f>
        <v>Activités juridiques, comptables, de gestion, d'architecture, d'ingénierie, de contrôle et d'analyses techniques</v>
      </c>
      <c r="C3178" t="s">
        <v>225</v>
      </c>
      <c r="D3178" t="s">
        <v>135</v>
      </c>
      <c r="E3178" t="s">
        <v>238</v>
      </c>
      <c r="F3178" s="58">
        <v>10760.781672356399</v>
      </c>
      <c r="G3178">
        <f t="shared" si="483"/>
        <v>10760.781672356399</v>
      </c>
      <c r="BE3178" t="str">
        <f t="shared" si="481"/>
        <v>8435_KZ_TP1_SEXE2</v>
      </c>
      <c r="BF3178">
        <v>2</v>
      </c>
      <c r="BG3178" t="s">
        <v>199</v>
      </c>
      <c r="BH3178" t="s">
        <v>223</v>
      </c>
      <c r="BI3178" t="s">
        <v>193</v>
      </c>
      <c r="BJ3178" s="61">
        <v>445.46949595048198</v>
      </c>
      <c r="BK3178" s="61">
        <f t="shared" si="482"/>
        <v>445.46949595048198</v>
      </c>
    </row>
    <row r="3179" spans="1:63" x14ac:dyDescent="0.35">
      <c r="A3179" t="str">
        <f t="shared" si="480"/>
        <v>8409_Recherche-développement scientifique_1+2</v>
      </c>
      <c r="B3179" t="str">
        <f>INDEX(PDC!$F$1:$G$40,MATCH('RP2016'!C3179,PDC!F:F,0),MATCH(PDC!$G$1,PDC!$F$1:$G$1,0))</f>
        <v>Recherche-développement scientifique</v>
      </c>
      <c r="C3179" t="s">
        <v>226</v>
      </c>
      <c r="D3179" t="s">
        <v>135</v>
      </c>
      <c r="E3179" t="s">
        <v>238</v>
      </c>
      <c r="F3179" s="58">
        <v>6679.8043833807096</v>
      </c>
      <c r="G3179">
        <f t="shared" si="483"/>
        <v>6679.8043833807096</v>
      </c>
      <c r="BE3179" t="str">
        <f t="shared" si="481"/>
        <v>8435_KZ_TP2_SEXE2</v>
      </c>
      <c r="BF3179">
        <v>2</v>
      </c>
      <c r="BG3179" t="s">
        <v>200</v>
      </c>
      <c r="BH3179" t="s">
        <v>223</v>
      </c>
      <c r="BI3179" t="s">
        <v>193</v>
      </c>
      <c r="BJ3179" s="61">
        <v>114.133296624012</v>
      </c>
      <c r="BK3179" s="61">
        <f t="shared" si="482"/>
        <v>114.133296624012</v>
      </c>
    </row>
    <row r="3180" spans="1:63" x14ac:dyDescent="0.35">
      <c r="A3180" t="str">
        <f t="shared" si="480"/>
        <v>8409_Autres activités spécialisées, scientifiques et techniques_1+2</v>
      </c>
      <c r="B3180" t="str">
        <f>INDEX(PDC!$F$1:$G$40,MATCH('RP2016'!C3180,PDC!F:F,0),MATCH(PDC!$G$1,PDC!$F$1:$G$1,0))</f>
        <v>Autres activités spécialisées, scientifiques et techniques</v>
      </c>
      <c r="C3180" t="s">
        <v>227</v>
      </c>
      <c r="D3180" t="s">
        <v>135</v>
      </c>
      <c r="E3180" t="s">
        <v>238</v>
      </c>
      <c r="F3180" s="58">
        <v>1175.06686583705</v>
      </c>
      <c r="G3180">
        <f t="shared" si="483"/>
        <v>1175.06686583705</v>
      </c>
      <c r="BE3180" t="str">
        <f t="shared" si="481"/>
        <v>8435_LZ_TP1_SEXE2</v>
      </c>
      <c r="BF3180">
        <v>2</v>
      </c>
      <c r="BG3180" t="s">
        <v>199</v>
      </c>
      <c r="BH3180" t="s">
        <v>224</v>
      </c>
      <c r="BI3180" t="s">
        <v>193</v>
      </c>
      <c r="BJ3180" s="61">
        <v>166.52528283551601</v>
      </c>
      <c r="BK3180" s="61">
        <f t="shared" si="482"/>
        <v>166.52528283551601</v>
      </c>
    </row>
    <row r="3181" spans="1:63" x14ac:dyDescent="0.35">
      <c r="A3181" t="str">
        <f t="shared" si="480"/>
        <v>8409_Activités de services administratifs et de soutien_1+2</v>
      </c>
      <c r="B3181" t="str">
        <f>INDEX(PDC!$F$1:$G$40,MATCH('RP2016'!C3181,PDC!F:F,0),MATCH(PDC!$G$1,PDC!$F$1:$G$1,0))</f>
        <v>Activités de services administratifs et de soutien</v>
      </c>
      <c r="C3181" t="s">
        <v>228</v>
      </c>
      <c r="D3181" t="s">
        <v>135</v>
      </c>
      <c r="E3181" t="s">
        <v>238</v>
      </c>
      <c r="F3181" s="58">
        <v>12629.4411151199</v>
      </c>
      <c r="G3181">
        <f t="shared" si="483"/>
        <v>12629.4411151199</v>
      </c>
      <c r="BE3181" t="str">
        <f t="shared" si="481"/>
        <v>8435_LZ_TP2_SEXE2</v>
      </c>
      <c r="BF3181">
        <v>2</v>
      </c>
      <c r="BG3181" t="s">
        <v>200</v>
      </c>
      <c r="BH3181" t="s">
        <v>224</v>
      </c>
      <c r="BI3181" t="s">
        <v>193</v>
      </c>
      <c r="BJ3181" s="61">
        <v>57.680733219698602</v>
      </c>
      <c r="BK3181" s="61">
        <f t="shared" si="482"/>
        <v>57.680733219698602</v>
      </c>
    </row>
    <row r="3182" spans="1:63" x14ac:dyDescent="0.35">
      <c r="A3182" t="str">
        <f t="shared" si="480"/>
        <v>8409_Administration publique_1+2</v>
      </c>
      <c r="B3182" t="str">
        <f>INDEX(PDC!$F$1:$G$40,MATCH('RP2016'!C3182,PDC!F:F,0),MATCH(PDC!$G$1,PDC!$F$1:$G$1,0))</f>
        <v>Administration publique</v>
      </c>
      <c r="C3182" t="s">
        <v>229</v>
      </c>
      <c r="D3182" t="s">
        <v>135</v>
      </c>
      <c r="E3182" t="s">
        <v>238</v>
      </c>
      <c r="F3182" s="58">
        <v>9524.9200241480794</v>
      </c>
      <c r="G3182">
        <f t="shared" si="483"/>
        <v>9524.9200241480794</v>
      </c>
      <c r="BE3182" t="str">
        <f t="shared" si="481"/>
        <v>8435_MN_TP1_SEXE2</v>
      </c>
      <c r="BF3182">
        <v>2</v>
      </c>
      <c r="BG3182" t="s">
        <v>199</v>
      </c>
      <c r="BH3182" t="s">
        <v>320</v>
      </c>
      <c r="BI3182" t="s">
        <v>193</v>
      </c>
      <c r="BJ3182" s="61">
        <v>1320.55472348026</v>
      </c>
      <c r="BK3182" s="61">
        <f t="shared" si="482"/>
        <v>1320.55472348026</v>
      </c>
    </row>
    <row r="3183" spans="1:63" x14ac:dyDescent="0.35">
      <c r="A3183" t="str">
        <f t="shared" si="480"/>
        <v>8409_Enseignement_1+2</v>
      </c>
      <c r="B3183" t="str">
        <f>INDEX(PDC!$F$1:$G$40,MATCH('RP2016'!C3183,PDC!F:F,0),MATCH(PDC!$G$1,PDC!$F$1:$G$1,0))</f>
        <v>Enseignement</v>
      </c>
      <c r="C3183" t="s">
        <v>230</v>
      </c>
      <c r="D3183" t="s">
        <v>135</v>
      </c>
      <c r="E3183" t="s">
        <v>238</v>
      </c>
      <c r="F3183" s="58">
        <v>7953.1601342805097</v>
      </c>
      <c r="G3183">
        <f t="shared" si="483"/>
        <v>7953.1601342805097</v>
      </c>
      <c r="BE3183" t="str">
        <f t="shared" si="481"/>
        <v>8435_MN_TP2_SEXE2</v>
      </c>
      <c r="BF3183">
        <v>2</v>
      </c>
      <c r="BG3183" t="s">
        <v>200</v>
      </c>
      <c r="BH3183" t="s">
        <v>320</v>
      </c>
      <c r="BI3183" t="s">
        <v>193</v>
      </c>
      <c r="BJ3183" s="61">
        <v>732.69402099239596</v>
      </c>
      <c r="BK3183" s="61">
        <f t="shared" si="482"/>
        <v>732.69402099239596</v>
      </c>
    </row>
    <row r="3184" spans="1:63" x14ac:dyDescent="0.35">
      <c r="A3184" t="str">
        <f t="shared" si="480"/>
        <v>8409_Activités pour la santé humaine_1+2</v>
      </c>
      <c r="B3184" t="str">
        <f>INDEX(PDC!$F$1:$G$40,MATCH('RP2016'!C3184,PDC!F:F,0),MATCH(PDC!$G$1,PDC!$F$1:$G$1,0))</f>
        <v>Activités pour la santé humaine</v>
      </c>
      <c r="C3184" t="s">
        <v>231</v>
      </c>
      <c r="D3184" t="s">
        <v>135</v>
      </c>
      <c r="E3184" t="s">
        <v>238</v>
      </c>
      <c r="F3184" s="58">
        <v>7755.2742625268802</v>
      </c>
      <c r="G3184">
        <f t="shared" si="483"/>
        <v>7755.2742625268802</v>
      </c>
      <c r="BE3184" t="str">
        <f t="shared" si="481"/>
        <v>8435_OQ_TP1_SEXE2</v>
      </c>
      <c r="BF3184">
        <v>2</v>
      </c>
      <c r="BG3184" t="s">
        <v>199</v>
      </c>
      <c r="BH3184" t="s">
        <v>321</v>
      </c>
      <c r="BI3184" t="s">
        <v>193</v>
      </c>
      <c r="BJ3184" s="61">
        <v>3728.58792106584</v>
      </c>
      <c r="BK3184" s="61">
        <f t="shared" si="482"/>
        <v>3728.58792106584</v>
      </c>
    </row>
    <row r="3185" spans="1:63" x14ac:dyDescent="0.35">
      <c r="A3185" t="str">
        <f t="shared" si="480"/>
        <v>8409_Hébergement médico-social et social et action sociale sans hébergement_1+2</v>
      </c>
      <c r="B3185" t="str">
        <f>INDEX(PDC!$F$1:$G$40,MATCH('RP2016'!C3185,PDC!F:F,0),MATCH(PDC!$G$1,PDC!$F$1:$G$1,0))</f>
        <v>Hébergement médico-social et social et action sociale sans hébergement</v>
      </c>
      <c r="C3185" t="s">
        <v>232</v>
      </c>
      <c r="D3185" t="s">
        <v>135</v>
      </c>
      <c r="E3185" t="s">
        <v>238</v>
      </c>
      <c r="F3185" s="58">
        <v>15135.5878887869</v>
      </c>
      <c r="G3185">
        <f t="shared" si="483"/>
        <v>15135.5878887869</v>
      </c>
      <c r="BE3185" t="str">
        <f t="shared" si="481"/>
        <v>8435_OQ_TP2_SEXE2</v>
      </c>
      <c r="BF3185">
        <v>2</v>
      </c>
      <c r="BG3185" t="s">
        <v>200</v>
      </c>
      <c r="BH3185" t="s">
        <v>321</v>
      </c>
      <c r="BI3185" t="s">
        <v>193</v>
      </c>
      <c r="BJ3185" s="61">
        <v>3354.7840563473601</v>
      </c>
      <c r="BK3185" s="61">
        <f t="shared" si="482"/>
        <v>3354.7840563473601</v>
      </c>
    </row>
    <row r="3186" spans="1:63" x14ac:dyDescent="0.35">
      <c r="A3186" t="str">
        <f t="shared" si="480"/>
        <v>8409_Arts, spectacles et activités récréatives_1+2</v>
      </c>
      <c r="B3186" t="str">
        <f>INDEX(PDC!$F$1:$G$40,MATCH('RP2016'!C3186,PDC!F:F,0),MATCH(PDC!$G$1,PDC!$F$1:$G$1,0))</f>
        <v>Arts, spectacles et activités récréatives</v>
      </c>
      <c r="C3186" t="s">
        <v>233</v>
      </c>
      <c r="D3186" t="s">
        <v>135</v>
      </c>
      <c r="E3186" t="s">
        <v>238</v>
      </c>
      <c r="F3186" s="58">
        <v>2584.8661254660601</v>
      </c>
      <c r="G3186">
        <f t="shared" si="483"/>
        <v>2584.8661254660601</v>
      </c>
      <c r="BE3186" t="str">
        <f t="shared" si="481"/>
        <v>8435_RU_TP1_SEXE2</v>
      </c>
      <c r="BF3186">
        <v>2</v>
      </c>
      <c r="BG3186" t="s">
        <v>199</v>
      </c>
      <c r="BH3186" t="s">
        <v>322</v>
      </c>
      <c r="BI3186" t="s">
        <v>193</v>
      </c>
      <c r="BJ3186" s="61">
        <v>588.69640317466803</v>
      </c>
      <c r="BK3186" s="61">
        <f t="shared" si="482"/>
        <v>588.69640317466803</v>
      </c>
    </row>
    <row r="3187" spans="1:63" x14ac:dyDescent="0.35">
      <c r="A3187" t="str">
        <f t="shared" si="480"/>
        <v>8409_Autres activités de services _1+2</v>
      </c>
      <c r="B3187" t="str">
        <f>INDEX(PDC!$F$1:$G$40,MATCH('RP2016'!C3187,PDC!F:F,0),MATCH(PDC!$G$1,PDC!$F$1:$G$1,0))</f>
        <v xml:space="preserve">Autres activités de services </v>
      </c>
      <c r="C3187" t="s">
        <v>234</v>
      </c>
      <c r="D3187" t="s">
        <v>135</v>
      </c>
      <c r="E3187" t="s">
        <v>238</v>
      </c>
      <c r="F3187" s="58">
        <v>8828.4623080975907</v>
      </c>
      <c r="G3187">
        <f t="shared" si="483"/>
        <v>8828.4623080975907</v>
      </c>
      <c r="BE3187" t="str">
        <f t="shared" si="481"/>
        <v>8435_RU_TP2_SEXE2</v>
      </c>
      <c r="BF3187">
        <v>2</v>
      </c>
      <c r="BG3187" t="s">
        <v>200</v>
      </c>
      <c r="BH3187" t="s">
        <v>322</v>
      </c>
      <c r="BI3187" t="s">
        <v>193</v>
      </c>
      <c r="BJ3187" s="61">
        <v>742.12444642435003</v>
      </c>
      <c r="BK3187" s="61">
        <f t="shared" si="482"/>
        <v>742.12444642435003</v>
      </c>
    </row>
    <row r="3188" spans="1:63" x14ac:dyDescent="0.35">
      <c r="A3188" t="str">
        <f t="shared" si="480"/>
        <v>8409_Activités des ménages en tant qu'employeurs ; activités indifférenciées des ménages en tant que producteurs de biens et services pour usage propre_1+2</v>
      </c>
      <c r="B3188" t="str">
        <f>INDEX(PDC!$F$1:$G$40,MATCH('RP2016'!C3188,PDC!F:F,0),MATCH(PDC!$G$1,PDC!$F$1:$G$1,0))</f>
        <v>Activités des ménages en tant qu'employeurs ; activités indifférenciées des ménages en tant que producteurs de biens et services pour usage propre</v>
      </c>
      <c r="C3188" t="s">
        <v>235</v>
      </c>
      <c r="D3188" t="s">
        <v>135</v>
      </c>
      <c r="E3188" t="s">
        <v>238</v>
      </c>
      <c r="F3188" s="58">
        <v>1437.1243520165101</v>
      </c>
      <c r="G3188">
        <f t="shared" si="483"/>
        <v>1437.1243520165101</v>
      </c>
      <c r="BE3188" t="str">
        <f t="shared" si="481"/>
        <v>0055_AZ_TPTotal femmes_SEXE2</v>
      </c>
      <c r="BF3188">
        <v>2</v>
      </c>
      <c r="BG3188" t="s">
        <v>346</v>
      </c>
      <c r="BH3188" t="s">
        <v>198</v>
      </c>
      <c r="BI3188" t="s">
        <v>125</v>
      </c>
      <c r="BJ3188" s="61">
        <v>169.37083628906899</v>
      </c>
      <c r="BK3188" s="61">
        <f t="shared" si="482"/>
        <v>169.37083628906899</v>
      </c>
    </row>
    <row r="3189" spans="1:63" x14ac:dyDescent="0.35">
      <c r="A3189" t="str">
        <f t="shared" si="480"/>
        <v>8409_Activités extra-territoriales_1+2</v>
      </c>
      <c r="B3189" t="str">
        <f>INDEX(PDC!$F$1:$G$40,MATCH('RP2016'!C3189,PDC!F:F,0),MATCH(PDC!$G$1,PDC!$F$1:$G$1,0))</f>
        <v>Activités extra-territoriales</v>
      </c>
      <c r="C3189" t="s">
        <v>237</v>
      </c>
      <c r="D3189" t="s">
        <v>135</v>
      </c>
      <c r="E3189" t="s">
        <v>238</v>
      </c>
      <c r="F3189" s="58">
        <v>41.985216556976198</v>
      </c>
      <c r="G3189">
        <f t="shared" si="483"/>
        <v>41.985216556976198</v>
      </c>
      <c r="BE3189" t="str">
        <f t="shared" si="481"/>
        <v>0055_C1_TPTotal femmes_SEXE2</v>
      </c>
      <c r="BF3189">
        <v>2</v>
      </c>
      <c r="BG3189" t="s">
        <v>346</v>
      </c>
      <c r="BH3189" t="s">
        <v>314</v>
      </c>
      <c r="BI3189" t="s">
        <v>125</v>
      </c>
      <c r="BJ3189" s="61">
        <v>168.75601334423899</v>
      </c>
      <c r="BK3189" s="61">
        <f t="shared" si="482"/>
        <v>168.75601334423899</v>
      </c>
    </row>
    <row r="3190" spans="1:63" x14ac:dyDescent="0.35">
      <c r="A3190" t="str">
        <f t="shared" si="480"/>
        <v>8410_Agriculture, sylviculture et pêche_1+2</v>
      </c>
      <c r="B3190" t="str">
        <f>INDEX(PDC!$F$1:$G$40,MATCH('RP2016'!C3190,PDC!F:F,0),MATCH(PDC!$G$1,PDC!$F$1:$G$1,0))</f>
        <v>Agriculture, sylviculture et pêche</v>
      </c>
      <c r="C3190" t="s">
        <v>198</v>
      </c>
      <c r="D3190" t="s">
        <v>137</v>
      </c>
      <c r="E3190" t="s">
        <v>238</v>
      </c>
      <c r="F3190" s="58">
        <v>347.413001836006</v>
      </c>
      <c r="G3190">
        <f t="shared" si="483"/>
        <v>347.413001836006</v>
      </c>
      <c r="BE3190" t="str">
        <f t="shared" si="481"/>
        <v>0055_C3_TPTotal femmes_SEXE2</v>
      </c>
      <c r="BF3190">
        <v>2</v>
      </c>
      <c r="BG3190" t="s">
        <v>346</v>
      </c>
      <c r="BH3190" t="s">
        <v>315</v>
      </c>
      <c r="BI3190" t="s">
        <v>125</v>
      </c>
      <c r="BJ3190" s="61">
        <v>11.339346104114</v>
      </c>
      <c r="BK3190" s="61">
        <f t="shared" si="482"/>
        <v>11.339346104114</v>
      </c>
    </row>
    <row r="3191" spans="1:63" x14ac:dyDescent="0.35">
      <c r="A3191" t="str">
        <f t="shared" si="480"/>
        <v>8410_Industries extractives _1+2</v>
      </c>
      <c r="B3191" t="str">
        <f>INDEX(PDC!$F$1:$G$40,MATCH('RP2016'!C3191,PDC!F:F,0),MATCH(PDC!$G$1,PDC!$F$1:$G$1,0))</f>
        <v xml:space="preserve">Industries extractives </v>
      </c>
      <c r="C3191" t="s">
        <v>201</v>
      </c>
      <c r="D3191" t="s">
        <v>137</v>
      </c>
      <c r="E3191" t="s">
        <v>238</v>
      </c>
      <c r="F3191" s="58">
        <v>28.071099214602601</v>
      </c>
      <c r="G3191">
        <f t="shared" si="483"/>
        <v>28.071099214602601</v>
      </c>
      <c r="BE3191" t="str">
        <f t="shared" si="481"/>
        <v>0055_C4_TPTotal femmes_SEXE2</v>
      </c>
      <c r="BF3191">
        <v>2</v>
      </c>
      <c r="BG3191" t="s">
        <v>346</v>
      </c>
      <c r="BH3191" t="s">
        <v>316</v>
      </c>
      <c r="BI3191" t="s">
        <v>125</v>
      </c>
      <c r="BJ3191" s="61">
        <v>9.9409253114685505</v>
      </c>
      <c r="BK3191" s="61">
        <f t="shared" si="482"/>
        <v>9.9409253114685505</v>
      </c>
    </row>
    <row r="3192" spans="1:63" x14ac:dyDescent="0.35">
      <c r="A3192" t="str">
        <f t="shared" si="480"/>
        <v>8410_Fabrication de denrées alimentaires, de boissons et de produits à base de tabac_1+2</v>
      </c>
      <c r="B3192" t="str">
        <f>INDEX(PDC!$F$1:$G$40,MATCH('RP2016'!C3192,PDC!F:F,0),MATCH(PDC!$G$1,PDC!$F$1:$G$1,0))</f>
        <v>Fabrication de denrées alimentaires, de boissons et de produits à base de tabac</v>
      </c>
      <c r="C3192" t="s">
        <v>202</v>
      </c>
      <c r="D3192" t="s">
        <v>137</v>
      </c>
      <c r="E3192" t="s">
        <v>238</v>
      </c>
      <c r="F3192" s="58">
        <v>919.819905216753</v>
      </c>
      <c r="G3192">
        <f t="shared" si="483"/>
        <v>919.819905216753</v>
      </c>
      <c r="BE3192" t="str">
        <f t="shared" si="481"/>
        <v>0055_C5_TPTotal femmes_SEXE2</v>
      </c>
      <c r="BF3192">
        <v>2</v>
      </c>
      <c r="BG3192" t="s">
        <v>346</v>
      </c>
      <c r="BH3192" t="s">
        <v>317</v>
      </c>
      <c r="BI3192" t="s">
        <v>125</v>
      </c>
      <c r="BJ3192" s="61">
        <v>890.25310706087896</v>
      </c>
      <c r="BK3192" s="61">
        <f t="shared" si="482"/>
        <v>890.25310706087896</v>
      </c>
    </row>
    <row r="3193" spans="1:63" x14ac:dyDescent="0.35">
      <c r="A3193" t="str">
        <f t="shared" si="480"/>
        <v>8410_Fabrication de textiles, industries de l'habillement, industrie du cuir et de la chaussure_1+2</v>
      </c>
      <c r="B3193" t="str">
        <f>INDEX(PDC!$F$1:$G$40,MATCH('RP2016'!C3193,PDC!F:F,0),MATCH(PDC!$G$1,PDC!$F$1:$G$1,0))</f>
        <v>Fabrication de textiles, industries de l'habillement, industrie du cuir et de la chaussure</v>
      </c>
      <c r="C3193" t="s">
        <v>203</v>
      </c>
      <c r="D3193" t="s">
        <v>137</v>
      </c>
      <c r="E3193" t="s">
        <v>238</v>
      </c>
      <c r="F3193" s="58">
        <v>52.234939194641498</v>
      </c>
      <c r="G3193">
        <f t="shared" si="483"/>
        <v>52.234939194641498</v>
      </c>
      <c r="BE3193" t="str">
        <f t="shared" si="481"/>
        <v>0055_DE_TPTotal femmes_SEXE2</v>
      </c>
      <c r="BF3193">
        <v>2</v>
      </c>
      <c r="BG3193" t="s">
        <v>346</v>
      </c>
      <c r="BH3193" t="s">
        <v>318</v>
      </c>
      <c r="BI3193" t="s">
        <v>125</v>
      </c>
      <c r="BJ3193" s="61">
        <v>399.34541651464099</v>
      </c>
      <c r="BK3193" s="61">
        <f t="shared" si="482"/>
        <v>399.34541651464099</v>
      </c>
    </row>
    <row r="3194" spans="1:63" x14ac:dyDescent="0.35">
      <c r="A3194" t="str">
        <f t="shared" si="480"/>
        <v>8410_Travail du bois, industries du papier et imprimerie _1+2</v>
      </c>
      <c r="B3194" t="str">
        <f>INDEX(PDC!$F$1:$G$40,MATCH('RP2016'!C3194,PDC!F:F,0),MATCH(PDC!$G$1,PDC!$F$1:$G$1,0))</f>
        <v xml:space="preserve">Travail du bois, industries du papier et imprimerie </v>
      </c>
      <c r="C3194" t="s">
        <v>204</v>
      </c>
      <c r="D3194" t="s">
        <v>137</v>
      </c>
      <c r="E3194" t="s">
        <v>238</v>
      </c>
      <c r="F3194" s="58">
        <v>184.702538883919</v>
      </c>
      <c r="G3194">
        <f t="shared" si="483"/>
        <v>184.702538883919</v>
      </c>
      <c r="BE3194" t="str">
        <f t="shared" si="481"/>
        <v>0055_FZ_TPTotal femmes_SEXE2</v>
      </c>
      <c r="BF3194">
        <v>2</v>
      </c>
      <c r="BG3194" t="s">
        <v>346</v>
      </c>
      <c r="BH3194" t="s">
        <v>216</v>
      </c>
      <c r="BI3194" t="s">
        <v>125</v>
      </c>
      <c r="BJ3194" s="61">
        <v>209.429044959332</v>
      </c>
      <c r="BK3194" s="61">
        <f t="shared" si="482"/>
        <v>209.429044959332</v>
      </c>
    </row>
    <row r="3195" spans="1:63" x14ac:dyDescent="0.35">
      <c r="A3195" t="str">
        <f t="shared" si="480"/>
        <v>8410_Industrie chimique_1+2</v>
      </c>
      <c r="B3195" t="str">
        <f>INDEX(PDC!$F$1:$G$40,MATCH('RP2016'!C3195,PDC!F:F,0),MATCH(PDC!$G$1,PDC!$F$1:$G$1,0))</f>
        <v>Industrie chimique</v>
      </c>
      <c r="C3195" t="s">
        <v>205</v>
      </c>
      <c r="D3195" t="s">
        <v>137</v>
      </c>
      <c r="E3195" t="s">
        <v>238</v>
      </c>
      <c r="F3195" s="58">
        <v>40.141705956490597</v>
      </c>
      <c r="G3195">
        <f t="shared" si="483"/>
        <v>40.141705956490597</v>
      </c>
      <c r="BE3195" t="str">
        <f t="shared" si="481"/>
        <v>0055_GZ_TPTotal femmes_SEXE2</v>
      </c>
      <c r="BF3195">
        <v>2</v>
      </c>
      <c r="BG3195" t="s">
        <v>346</v>
      </c>
      <c r="BH3195" t="s">
        <v>217</v>
      </c>
      <c r="BI3195" t="s">
        <v>125</v>
      </c>
      <c r="BJ3195" s="61">
        <v>747.76152085194099</v>
      </c>
      <c r="BK3195" s="61">
        <f t="shared" si="482"/>
        <v>747.76152085194099</v>
      </c>
    </row>
    <row r="3196" spans="1:63" x14ac:dyDescent="0.35">
      <c r="A3196" t="str">
        <f t="shared" si="480"/>
        <v>8410_Industrie pharmaceutique_1+2</v>
      </c>
      <c r="B3196" t="str">
        <f>INDEX(PDC!$F$1:$G$40,MATCH('RP2016'!C3196,PDC!F:F,0),MATCH(PDC!$G$1,PDC!$F$1:$G$1,0))</f>
        <v>Industrie pharmaceutique</v>
      </c>
      <c r="C3196" t="s">
        <v>206</v>
      </c>
      <c r="D3196" t="s">
        <v>137</v>
      </c>
      <c r="E3196" t="s">
        <v>238</v>
      </c>
      <c r="F3196" s="58">
        <v>13.453952818062101</v>
      </c>
      <c r="G3196">
        <f t="shared" si="483"/>
        <v>13.453952818062101</v>
      </c>
      <c r="BE3196" t="str">
        <f t="shared" si="481"/>
        <v>0055_HZ_TPTotal femmes_SEXE2</v>
      </c>
      <c r="BF3196">
        <v>2</v>
      </c>
      <c r="BG3196" t="s">
        <v>346</v>
      </c>
      <c r="BH3196" t="s">
        <v>218</v>
      </c>
      <c r="BI3196" t="s">
        <v>125</v>
      </c>
      <c r="BJ3196" s="61">
        <v>210.936861316792</v>
      </c>
      <c r="BK3196" s="61">
        <f t="shared" si="482"/>
        <v>210.936861316792</v>
      </c>
    </row>
    <row r="3197" spans="1:63" x14ac:dyDescent="0.35">
      <c r="A3197" t="str">
        <f t="shared" si="480"/>
        <v>8410_Fabrication de produits en caoutchouc et en plastique ainsi que d'autres produits minéraux non métalliques_1+2</v>
      </c>
      <c r="B3197" t="str">
        <f>INDEX(PDC!$F$1:$G$40,MATCH('RP2016'!C3197,PDC!F:F,0),MATCH(PDC!$G$1,PDC!$F$1:$G$1,0))</f>
        <v>Fabrication de produits en caoutchouc et en plastique ainsi que d'autres produits minéraux non métalliques</v>
      </c>
      <c r="C3197" t="s">
        <v>207</v>
      </c>
      <c r="D3197" t="s">
        <v>137</v>
      </c>
      <c r="E3197" t="s">
        <v>238</v>
      </c>
      <c r="F3197" s="58">
        <v>190.51015808657999</v>
      </c>
      <c r="G3197">
        <f t="shared" si="483"/>
        <v>190.51015808657999</v>
      </c>
      <c r="BE3197" t="str">
        <f t="shared" si="481"/>
        <v>0055_IZ_TPTotal femmes_SEXE2</v>
      </c>
      <c r="BF3197">
        <v>2</v>
      </c>
      <c r="BG3197" t="s">
        <v>346</v>
      </c>
      <c r="BH3197" t="s">
        <v>219</v>
      </c>
      <c r="BI3197" t="s">
        <v>125</v>
      </c>
      <c r="BJ3197" s="61">
        <v>277.65910245653799</v>
      </c>
      <c r="BK3197" s="61">
        <f t="shared" si="482"/>
        <v>277.65910245653799</v>
      </c>
    </row>
    <row r="3198" spans="1:63" x14ac:dyDescent="0.35">
      <c r="A3198" t="str">
        <f t="shared" si="480"/>
        <v>8410_Métallurgie et fabrication de produits métalliques à l'exception des machines et des équipements_1+2</v>
      </c>
      <c r="B3198" t="str">
        <f>INDEX(PDC!$F$1:$G$40,MATCH('RP2016'!C3198,PDC!F:F,0),MATCH(PDC!$G$1,PDC!$F$1:$G$1,0))</f>
        <v>Métallurgie et fabrication de produits métalliques à l'exception des machines et des équipements</v>
      </c>
      <c r="C3198" t="s">
        <v>208</v>
      </c>
      <c r="D3198" t="s">
        <v>137</v>
      </c>
      <c r="E3198" t="s">
        <v>238</v>
      </c>
      <c r="F3198" s="58">
        <v>2826.0285586692798</v>
      </c>
      <c r="G3198">
        <f t="shared" si="483"/>
        <v>2826.0285586692798</v>
      </c>
      <c r="BE3198" t="str">
        <f t="shared" si="481"/>
        <v>0055_JZ_TPTotal femmes_SEXE2</v>
      </c>
      <c r="BF3198">
        <v>2</v>
      </c>
      <c r="BG3198" t="s">
        <v>346</v>
      </c>
      <c r="BH3198" t="s">
        <v>319</v>
      </c>
      <c r="BI3198" t="s">
        <v>125</v>
      </c>
      <c r="BJ3198" s="61">
        <v>34.406604809416898</v>
      </c>
      <c r="BK3198" s="61">
        <f t="shared" si="482"/>
        <v>34.406604809416898</v>
      </c>
    </row>
    <row r="3199" spans="1:63" x14ac:dyDescent="0.35">
      <c r="A3199" t="str">
        <f t="shared" si="480"/>
        <v>8410_Fabrication de produits informatiques, électroniques et optiques_1+2</v>
      </c>
      <c r="B3199" t="str">
        <f>INDEX(PDC!$F$1:$G$40,MATCH('RP2016'!C3199,PDC!F:F,0),MATCH(PDC!$G$1,PDC!$F$1:$G$1,0))</f>
        <v>Fabrication de produits informatiques, électroniques et optiques</v>
      </c>
      <c r="C3199" t="s">
        <v>209</v>
      </c>
      <c r="D3199" t="s">
        <v>137</v>
      </c>
      <c r="E3199" t="s">
        <v>238</v>
      </c>
      <c r="F3199" s="58">
        <v>4.7939262472884998</v>
      </c>
      <c r="G3199" s="58" t="s">
        <v>242</v>
      </c>
      <c r="H3199" s="58"/>
      <c r="I3199" s="58"/>
      <c r="J3199" s="58"/>
      <c r="BE3199" t="str">
        <f t="shared" si="481"/>
        <v>0055_KZ_TPTotal femmes_SEXE2</v>
      </c>
      <c r="BF3199">
        <v>2</v>
      </c>
      <c r="BG3199" t="s">
        <v>346</v>
      </c>
      <c r="BH3199" t="s">
        <v>223</v>
      </c>
      <c r="BI3199" t="s">
        <v>125</v>
      </c>
      <c r="BJ3199" s="61">
        <v>170.62721692689701</v>
      </c>
      <c r="BK3199" s="61">
        <f t="shared" si="482"/>
        <v>170.62721692689701</v>
      </c>
    </row>
    <row r="3200" spans="1:63" x14ac:dyDescent="0.35">
      <c r="A3200" t="str">
        <f t="shared" si="480"/>
        <v>8410_Fabrication d'équipements électriques_1+2</v>
      </c>
      <c r="B3200" t="str">
        <f>INDEX(PDC!$F$1:$G$40,MATCH('RP2016'!C3200,PDC!F:F,0),MATCH(PDC!$G$1,PDC!$F$1:$G$1,0))</f>
        <v>Fabrication d'équipements électriques</v>
      </c>
      <c r="C3200" t="s">
        <v>210</v>
      </c>
      <c r="D3200" t="s">
        <v>137</v>
      </c>
      <c r="E3200" t="s">
        <v>238</v>
      </c>
      <c r="F3200" s="58">
        <v>131.51118598398901</v>
      </c>
      <c r="G3200">
        <f t="shared" ref="G3200:G3231" si="484">F3200</f>
        <v>131.51118598398901</v>
      </c>
      <c r="BE3200" t="str">
        <f t="shared" si="481"/>
        <v>0055_LZ_TPTotal femmes_SEXE2</v>
      </c>
      <c r="BF3200">
        <v>2</v>
      </c>
      <c r="BG3200" t="s">
        <v>346</v>
      </c>
      <c r="BH3200" t="s">
        <v>224</v>
      </c>
      <c r="BI3200" t="s">
        <v>125</v>
      </c>
      <c r="BJ3200" s="61">
        <v>44.605992308472203</v>
      </c>
      <c r="BK3200" s="61">
        <f t="shared" si="482"/>
        <v>44.605992308472203</v>
      </c>
    </row>
    <row r="3201" spans="1:63" x14ac:dyDescent="0.35">
      <c r="A3201" t="str">
        <f t="shared" si="480"/>
        <v>8410_Fabrication de machines et équipements n.c.a._1+2</v>
      </c>
      <c r="B3201" t="str">
        <f>INDEX(PDC!$F$1:$G$40,MATCH('RP2016'!C3201,PDC!F:F,0),MATCH(PDC!$G$1,PDC!$F$1:$G$1,0))</f>
        <v>Fabrication de machines et équipements n.c.a.</v>
      </c>
      <c r="C3201" t="s">
        <v>211</v>
      </c>
      <c r="D3201" t="s">
        <v>137</v>
      </c>
      <c r="E3201" t="s">
        <v>238</v>
      </c>
      <c r="F3201" s="58">
        <v>94.616177527401703</v>
      </c>
      <c r="G3201">
        <f t="shared" si="484"/>
        <v>94.616177527401703</v>
      </c>
      <c r="BE3201" t="str">
        <f t="shared" si="481"/>
        <v>0055_MN_TPTotal femmes_SEXE2</v>
      </c>
      <c r="BF3201">
        <v>2</v>
      </c>
      <c r="BG3201" t="s">
        <v>346</v>
      </c>
      <c r="BH3201" t="s">
        <v>320</v>
      </c>
      <c r="BI3201" t="s">
        <v>125</v>
      </c>
      <c r="BJ3201" s="61">
        <v>998.997737738914</v>
      </c>
      <c r="BK3201" s="61">
        <f t="shared" si="482"/>
        <v>998.997737738914</v>
      </c>
    </row>
    <row r="3202" spans="1:63" x14ac:dyDescent="0.35">
      <c r="A3202" t="str">
        <f t="shared" si="480"/>
        <v>8410_Fabrication de matériels de transport_1+2</v>
      </c>
      <c r="B3202" t="str">
        <f>INDEX(PDC!$F$1:$G$40,MATCH('RP2016'!C3202,PDC!F:F,0),MATCH(PDC!$G$1,PDC!$F$1:$G$1,0))</f>
        <v>Fabrication de matériels de transport</v>
      </c>
      <c r="C3202" t="s">
        <v>212</v>
      </c>
      <c r="D3202" t="s">
        <v>137</v>
      </c>
      <c r="E3202" t="s">
        <v>238</v>
      </c>
      <c r="F3202" s="58">
        <v>1251.7614187772101</v>
      </c>
      <c r="G3202">
        <f t="shared" si="484"/>
        <v>1251.7614187772101</v>
      </c>
      <c r="BE3202" t="str">
        <f t="shared" si="481"/>
        <v>0055_OQ_TPTotal femmes_SEXE2</v>
      </c>
      <c r="BF3202">
        <v>2</v>
      </c>
      <c r="BG3202" t="s">
        <v>346</v>
      </c>
      <c r="BH3202" t="s">
        <v>321</v>
      </c>
      <c r="BI3202" t="s">
        <v>125</v>
      </c>
      <c r="BJ3202" s="61">
        <v>2001.1162639348699</v>
      </c>
      <c r="BK3202" s="61">
        <f t="shared" si="482"/>
        <v>2001.1162639348699</v>
      </c>
    </row>
    <row r="3203" spans="1:63" x14ac:dyDescent="0.35">
      <c r="A3203" t="str">
        <f t="shared" si="480"/>
        <v>8410_Autres industries manufacturières ; réparation et installation de machines et d'équipements_1+2</v>
      </c>
      <c r="B3203" t="str">
        <f>INDEX(PDC!$F$1:$G$40,MATCH('RP2016'!C3203,PDC!F:F,0),MATCH(PDC!$G$1,PDC!$F$1:$G$1,0))</f>
        <v>Autres industries manufacturières ; réparation et installation de machines et d'équipements</v>
      </c>
      <c r="C3203" t="s">
        <v>213</v>
      </c>
      <c r="D3203" t="s">
        <v>137</v>
      </c>
      <c r="E3203" t="s">
        <v>238</v>
      </c>
      <c r="F3203" s="58">
        <v>331.05401790856399</v>
      </c>
      <c r="G3203">
        <f t="shared" si="484"/>
        <v>331.05401790856399</v>
      </c>
      <c r="BE3203" t="str">
        <f t="shared" si="481"/>
        <v>0055_RU_TPTotal femmes_SEXE2</v>
      </c>
      <c r="BF3203">
        <v>2</v>
      </c>
      <c r="BG3203" t="s">
        <v>346</v>
      </c>
      <c r="BH3203" t="s">
        <v>322</v>
      </c>
      <c r="BI3203" t="s">
        <v>125</v>
      </c>
      <c r="BJ3203" s="61">
        <v>424.60192241532002</v>
      </c>
      <c r="BK3203" s="61">
        <f t="shared" si="482"/>
        <v>424.60192241532002</v>
      </c>
    </row>
    <row r="3204" spans="1:63" x14ac:dyDescent="0.35">
      <c r="A3204" t="str">
        <f t="shared" ref="A3204:A3267" si="485">D3204&amp;"_"&amp;B3204&amp;"_"&amp;E3204</f>
        <v>8410_Production et distribution d'électricité, de gaz, de vapeur et d'air conditionné_1+2</v>
      </c>
      <c r="B3204" t="str">
        <f>INDEX(PDC!$F$1:$G$40,MATCH('RP2016'!C3204,PDC!F:F,0),MATCH(PDC!$G$1,PDC!$F$1:$G$1,0))</f>
        <v>Production et distribution d'électricité, de gaz, de vapeur et d'air conditionné</v>
      </c>
      <c r="C3204" t="s">
        <v>214</v>
      </c>
      <c r="D3204" t="s">
        <v>137</v>
      </c>
      <c r="E3204" t="s">
        <v>238</v>
      </c>
      <c r="F3204" s="58">
        <v>38.910909578174397</v>
      </c>
      <c r="G3204">
        <f t="shared" si="484"/>
        <v>38.910909578174397</v>
      </c>
      <c r="BE3204" t="str">
        <f t="shared" si="481"/>
        <v>0059_AZ_TPTotal femmes_SEXE2</v>
      </c>
      <c r="BF3204">
        <v>2</v>
      </c>
      <c r="BG3204" t="s">
        <v>346</v>
      </c>
      <c r="BH3204" t="s">
        <v>198</v>
      </c>
      <c r="BI3204" t="s">
        <v>161</v>
      </c>
      <c r="BJ3204" s="61">
        <v>100.31996333403799</v>
      </c>
      <c r="BK3204" s="61">
        <f t="shared" si="482"/>
        <v>100.31996333403799</v>
      </c>
    </row>
    <row r="3205" spans="1:63" x14ac:dyDescent="0.35">
      <c r="A3205" t="str">
        <f t="shared" si="485"/>
        <v>8410_Production et distribution d'eau ; assainissement, gestion des déchets et dépollution_1+2</v>
      </c>
      <c r="B3205" t="str">
        <f>INDEX(PDC!$F$1:$G$40,MATCH('RP2016'!C3205,PDC!F:F,0),MATCH(PDC!$G$1,PDC!$F$1:$G$1,0))</f>
        <v>Production et distribution d'eau ; assainissement, gestion des déchets et dépollution</v>
      </c>
      <c r="C3205" t="s">
        <v>215</v>
      </c>
      <c r="D3205" t="s">
        <v>137</v>
      </c>
      <c r="E3205" t="s">
        <v>238</v>
      </c>
      <c r="F3205" s="58">
        <v>211.79230812636101</v>
      </c>
      <c r="G3205">
        <f t="shared" si="484"/>
        <v>211.79230812636101</v>
      </c>
      <c r="BE3205" t="str">
        <f t="shared" ref="BE3205:BE3268" si="486">BI3205&amp;"_"&amp;BH3205&amp;"_TP"&amp;BG3205&amp;"_SEXE"&amp;BF3205</f>
        <v>0059_C1_TPTotal femmes_SEXE2</v>
      </c>
      <c r="BF3205">
        <v>2</v>
      </c>
      <c r="BG3205" t="s">
        <v>346</v>
      </c>
      <c r="BH3205" t="s">
        <v>314</v>
      </c>
      <c r="BI3205" t="s">
        <v>161</v>
      </c>
      <c r="BJ3205" s="61">
        <v>442.53050443217398</v>
      </c>
      <c r="BK3205" s="61">
        <f t="shared" ref="BK3205:BK3268" si="487">IF(BJ3205&lt;5,"(s)",BJ3205)</f>
        <v>442.53050443217398</v>
      </c>
    </row>
    <row r="3206" spans="1:63" x14ac:dyDescent="0.35">
      <c r="A3206" t="str">
        <f t="shared" si="485"/>
        <v>8410_Construction _1+2</v>
      </c>
      <c r="B3206" t="str">
        <f>INDEX(PDC!$F$1:$G$40,MATCH('RP2016'!C3206,PDC!F:F,0),MATCH(PDC!$G$1,PDC!$F$1:$G$1,0))</f>
        <v xml:space="preserve">Construction </v>
      </c>
      <c r="C3206" t="s">
        <v>216</v>
      </c>
      <c r="D3206" t="s">
        <v>137</v>
      </c>
      <c r="E3206" t="s">
        <v>238</v>
      </c>
      <c r="F3206" s="58">
        <v>1320.60346058712</v>
      </c>
      <c r="G3206">
        <f t="shared" si="484"/>
        <v>1320.60346058712</v>
      </c>
      <c r="BE3206" t="str">
        <f t="shared" si="486"/>
        <v>0059_C3_TPTotal femmes_SEXE2</v>
      </c>
      <c r="BF3206">
        <v>2</v>
      </c>
      <c r="BG3206" t="s">
        <v>346</v>
      </c>
      <c r="BH3206" t="s">
        <v>315</v>
      </c>
      <c r="BI3206" t="s">
        <v>161</v>
      </c>
      <c r="BJ3206" s="61">
        <v>19.981712042625499</v>
      </c>
      <c r="BK3206" s="61">
        <f t="shared" si="487"/>
        <v>19.981712042625499</v>
      </c>
    </row>
    <row r="3207" spans="1:63" x14ac:dyDescent="0.35">
      <c r="A3207" t="str">
        <f t="shared" si="485"/>
        <v>8410_Commerce ; réparation d'automobiles et de motocycles_1+2</v>
      </c>
      <c r="B3207" t="str">
        <f>INDEX(PDC!$F$1:$G$40,MATCH('RP2016'!C3207,PDC!F:F,0),MATCH(PDC!$G$1,PDC!$F$1:$G$1,0))</f>
        <v>Commerce ; réparation d'automobiles et de motocycles</v>
      </c>
      <c r="C3207" t="s">
        <v>217</v>
      </c>
      <c r="D3207" t="s">
        <v>137</v>
      </c>
      <c r="E3207" t="s">
        <v>238</v>
      </c>
      <c r="F3207" s="58">
        <v>2881.7797805721202</v>
      </c>
      <c r="G3207">
        <f t="shared" si="484"/>
        <v>2881.7797805721202</v>
      </c>
      <c r="BE3207" t="str">
        <f t="shared" si="486"/>
        <v>0059_C4_TPTotal femmes_SEXE2</v>
      </c>
      <c r="BF3207">
        <v>2</v>
      </c>
      <c r="BG3207" t="s">
        <v>346</v>
      </c>
      <c r="BH3207" t="s">
        <v>316</v>
      </c>
      <c r="BI3207" t="s">
        <v>161</v>
      </c>
      <c r="BJ3207" s="61">
        <v>50.347265456266101</v>
      </c>
      <c r="BK3207" s="61">
        <f t="shared" si="487"/>
        <v>50.347265456266101</v>
      </c>
    </row>
    <row r="3208" spans="1:63" x14ac:dyDescent="0.35">
      <c r="A3208" t="str">
        <f t="shared" si="485"/>
        <v>8410_Transports et entreposage _1+2</v>
      </c>
      <c r="B3208" t="str">
        <f>INDEX(PDC!$F$1:$G$40,MATCH('RP2016'!C3208,PDC!F:F,0),MATCH(PDC!$G$1,PDC!$F$1:$G$1,0))</f>
        <v xml:space="preserve">Transports et entreposage </v>
      </c>
      <c r="C3208" t="s">
        <v>218</v>
      </c>
      <c r="D3208" t="s">
        <v>137</v>
      </c>
      <c r="E3208" t="s">
        <v>238</v>
      </c>
      <c r="F3208" s="58">
        <v>917.40088625591397</v>
      </c>
      <c r="G3208">
        <f t="shared" si="484"/>
        <v>917.40088625591397</v>
      </c>
      <c r="BE3208" t="str">
        <f t="shared" si="486"/>
        <v>0059_C5_TPTotal femmes_SEXE2</v>
      </c>
      <c r="BF3208">
        <v>2</v>
      </c>
      <c r="BG3208" t="s">
        <v>346</v>
      </c>
      <c r="BH3208" t="s">
        <v>317</v>
      </c>
      <c r="BI3208" t="s">
        <v>161</v>
      </c>
      <c r="BJ3208" s="61">
        <v>273.35747278399998</v>
      </c>
      <c r="BK3208" s="61">
        <f t="shared" si="487"/>
        <v>273.35747278399998</v>
      </c>
    </row>
    <row r="3209" spans="1:63" x14ac:dyDescent="0.35">
      <c r="A3209" t="str">
        <f t="shared" si="485"/>
        <v>8410_Hébergement et restauration_1+2</v>
      </c>
      <c r="B3209" t="str">
        <f>INDEX(PDC!$F$1:$G$40,MATCH('RP2016'!C3209,PDC!F:F,0),MATCH(PDC!$G$1,PDC!$F$1:$G$1,0))</f>
        <v>Hébergement et restauration</v>
      </c>
      <c r="C3209" t="s">
        <v>219</v>
      </c>
      <c r="D3209" t="s">
        <v>137</v>
      </c>
      <c r="E3209" t="s">
        <v>238</v>
      </c>
      <c r="F3209" s="58">
        <v>973.23195801892496</v>
      </c>
      <c r="G3209">
        <f t="shared" si="484"/>
        <v>973.23195801892496</v>
      </c>
      <c r="BE3209" t="str">
        <f t="shared" si="486"/>
        <v>0059_DE_TPTotal femmes_SEXE2</v>
      </c>
      <c r="BF3209">
        <v>2</v>
      </c>
      <c r="BG3209" t="s">
        <v>346</v>
      </c>
      <c r="BH3209" t="s">
        <v>318</v>
      </c>
      <c r="BI3209" t="s">
        <v>161</v>
      </c>
      <c r="BJ3209" s="61">
        <v>19.8307258672179</v>
      </c>
      <c r="BK3209" s="61">
        <f t="shared" si="487"/>
        <v>19.8307258672179</v>
      </c>
    </row>
    <row r="3210" spans="1:63" x14ac:dyDescent="0.35">
      <c r="A3210" t="str">
        <f t="shared" si="485"/>
        <v>8410_Edition, audiovisuel et diffusion_1+2</v>
      </c>
      <c r="B3210" t="str">
        <f>INDEX(PDC!$F$1:$G$40,MATCH('RP2016'!C3210,PDC!F:F,0),MATCH(PDC!$G$1,PDC!$F$1:$G$1,0))</f>
        <v>Edition, audiovisuel et diffusion</v>
      </c>
      <c r="C3210" t="s">
        <v>220</v>
      </c>
      <c r="D3210" t="s">
        <v>137</v>
      </c>
      <c r="E3210" t="s">
        <v>238</v>
      </c>
      <c r="F3210" s="58">
        <v>40.267437239818598</v>
      </c>
      <c r="G3210">
        <f t="shared" si="484"/>
        <v>40.267437239818598</v>
      </c>
      <c r="BE3210" t="str">
        <f t="shared" si="486"/>
        <v>0059_FZ_TPTotal femmes_SEXE2</v>
      </c>
      <c r="BF3210">
        <v>2</v>
      </c>
      <c r="BG3210" t="s">
        <v>346</v>
      </c>
      <c r="BH3210" t="s">
        <v>216</v>
      </c>
      <c r="BI3210" t="s">
        <v>161</v>
      </c>
      <c r="BJ3210" s="61">
        <v>67.0049787501829</v>
      </c>
      <c r="BK3210" s="61">
        <f t="shared" si="487"/>
        <v>67.0049787501829</v>
      </c>
    </row>
    <row r="3211" spans="1:63" x14ac:dyDescent="0.35">
      <c r="A3211" t="str">
        <f t="shared" si="485"/>
        <v>8410_Télécommunications_1+2</v>
      </c>
      <c r="B3211" t="str">
        <f>INDEX(PDC!$F$1:$G$40,MATCH('RP2016'!C3211,PDC!F:F,0),MATCH(PDC!$G$1,PDC!$F$1:$G$1,0))</f>
        <v>Télécommunications</v>
      </c>
      <c r="C3211" t="s">
        <v>221</v>
      </c>
      <c r="D3211" t="s">
        <v>137</v>
      </c>
      <c r="E3211" t="s">
        <v>238</v>
      </c>
      <c r="F3211" s="58">
        <v>29.329467287204199</v>
      </c>
      <c r="G3211">
        <f t="shared" si="484"/>
        <v>29.329467287204199</v>
      </c>
      <c r="BE3211" t="str">
        <f t="shared" si="486"/>
        <v>0059_GZ_TPTotal femmes_SEXE2</v>
      </c>
      <c r="BF3211">
        <v>2</v>
      </c>
      <c r="BG3211" t="s">
        <v>346</v>
      </c>
      <c r="BH3211" t="s">
        <v>217</v>
      </c>
      <c r="BI3211" t="s">
        <v>161</v>
      </c>
      <c r="BJ3211" s="61">
        <v>692.18341765059301</v>
      </c>
      <c r="BK3211" s="61">
        <f t="shared" si="487"/>
        <v>692.18341765059301</v>
      </c>
    </row>
    <row r="3212" spans="1:63" x14ac:dyDescent="0.35">
      <c r="A3212" t="str">
        <f t="shared" si="485"/>
        <v>8410_Activités informatiques et services d'information_1+2</v>
      </c>
      <c r="B3212" t="str">
        <f>INDEX(PDC!$F$1:$G$40,MATCH('RP2016'!C3212,PDC!F:F,0),MATCH(PDC!$G$1,PDC!$F$1:$G$1,0))</f>
        <v>Activités informatiques et services d'information</v>
      </c>
      <c r="C3212" t="s">
        <v>222</v>
      </c>
      <c r="D3212" t="s">
        <v>137</v>
      </c>
      <c r="E3212" t="s">
        <v>238</v>
      </c>
      <c r="F3212" s="58">
        <v>66.048446106263</v>
      </c>
      <c r="G3212">
        <f t="shared" si="484"/>
        <v>66.048446106263</v>
      </c>
      <c r="BE3212" t="str">
        <f t="shared" si="486"/>
        <v>0059_HZ_TPTotal femmes_SEXE2</v>
      </c>
      <c r="BF3212">
        <v>2</v>
      </c>
      <c r="BG3212" t="s">
        <v>346</v>
      </c>
      <c r="BH3212" t="s">
        <v>218</v>
      </c>
      <c r="BI3212" t="s">
        <v>161</v>
      </c>
      <c r="BJ3212" s="61">
        <v>208.51692097935</v>
      </c>
      <c r="BK3212" s="61">
        <f t="shared" si="487"/>
        <v>208.51692097935</v>
      </c>
    </row>
    <row r="3213" spans="1:63" x14ac:dyDescent="0.35">
      <c r="A3213" t="str">
        <f t="shared" si="485"/>
        <v>8410_Activités financières et d'assurance_1+2</v>
      </c>
      <c r="B3213" t="str">
        <f>INDEX(PDC!$F$1:$G$40,MATCH('RP2016'!C3213,PDC!F:F,0),MATCH(PDC!$G$1,PDC!$F$1:$G$1,0))</f>
        <v>Activités financières et d'assurance</v>
      </c>
      <c r="C3213" t="s">
        <v>223</v>
      </c>
      <c r="D3213" t="s">
        <v>137</v>
      </c>
      <c r="E3213" t="s">
        <v>238</v>
      </c>
      <c r="F3213" s="58">
        <v>402.15862770870501</v>
      </c>
      <c r="G3213">
        <f t="shared" si="484"/>
        <v>402.15862770870501</v>
      </c>
      <c r="BE3213" t="str">
        <f t="shared" si="486"/>
        <v>0059_IZ_TPTotal femmes_SEXE2</v>
      </c>
      <c r="BF3213">
        <v>2</v>
      </c>
      <c r="BG3213" t="s">
        <v>346</v>
      </c>
      <c r="BH3213" t="s">
        <v>219</v>
      </c>
      <c r="BI3213" t="s">
        <v>161</v>
      </c>
      <c r="BJ3213" s="61">
        <v>160.18923946922101</v>
      </c>
      <c r="BK3213" s="61">
        <f t="shared" si="487"/>
        <v>160.18923946922101</v>
      </c>
    </row>
    <row r="3214" spans="1:63" x14ac:dyDescent="0.35">
      <c r="A3214" t="str">
        <f t="shared" si="485"/>
        <v>8410_Activités immobilières_1+2</v>
      </c>
      <c r="B3214" t="str">
        <f>INDEX(PDC!$F$1:$G$40,MATCH('RP2016'!C3214,PDC!F:F,0),MATCH(PDC!$G$1,PDC!$F$1:$G$1,0))</f>
        <v>Activités immobilières</v>
      </c>
      <c r="C3214" t="s">
        <v>224</v>
      </c>
      <c r="D3214" t="s">
        <v>137</v>
      </c>
      <c r="E3214" t="s">
        <v>238</v>
      </c>
      <c r="F3214" s="58">
        <v>193.895329318487</v>
      </c>
      <c r="G3214">
        <f t="shared" si="484"/>
        <v>193.895329318487</v>
      </c>
      <c r="BE3214" t="str">
        <f t="shared" si="486"/>
        <v>0059_JZ_TPTotal femmes_SEXE2</v>
      </c>
      <c r="BF3214">
        <v>2</v>
      </c>
      <c r="BG3214" t="s">
        <v>346</v>
      </c>
      <c r="BH3214" t="s">
        <v>319</v>
      </c>
      <c r="BI3214" t="s">
        <v>161</v>
      </c>
      <c r="BJ3214" s="61">
        <v>20.011020782805801</v>
      </c>
      <c r="BK3214" s="61">
        <f t="shared" si="487"/>
        <v>20.011020782805801</v>
      </c>
    </row>
    <row r="3215" spans="1:63" x14ac:dyDescent="0.35">
      <c r="A3215" t="str">
        <f t="shared" si="485"/>
        <v>8410_Activités juridiques, comptables, de gestion, d'architecture, d'ingénierie, de contrôle et d'analyses techniques_1+2</v>
      </c>
      <c r="B3215" t="str">
        <f>INDEX(PDC!$F$1:$G$40,MATCH('RP2016'!C3215,PDC!F:F,0),MATCH(PDC!$G$1,PDC!$F$1:$G$1,0))</f>
        <v>Activités juridiques, comptables, de gestion, d'architecture, d'ingénierie, de contrôle et d'analyses techniques</v>
      </c>
      <c r="C3215" t="s">
        <v>225</v>
      </c>
      <c r="D3215" t="s">
        <v>137</v>
      </c>
      <c r="E3215" t="s">
        <v>238</v>
      </c>
      <c r="F3215" s="58">
        <v>647.02978119352395</v>
      </c>
      <c r="G3215">
        <f t="shared" si="484"/>
        <v>647.02978119352395</v>
      </c>
      <c r="BE3215" t="str">
        <f t="shared" si="486"/>
        <v>0059_KZ_TPTotal femmes_SEXE2</v>
      </c>
      <c r="BF3215">
        <v>2</v>
      </c>
      <c r="BG3215" t="s">
        <v>346</v>
      </c>
      <c r="BH3215" t="s">
        <v>223</v>
      </c>
      <c r="BI3215" t="s">
        <v>161</v>
      </c>
      <c r="BJ3215" s="61">
        <v>125.502374207622</v>
      </c>
      <c r="BK3215" s="61">
        <f t="shared" si="487"/>
        <v>125.502374207622</v>
      </c>
    </row>
    <row r="3216" spans="1:63" x14ac:dyDescent="0.35">
      <c r="A3216" t="str">
        <f t="shared" si="485"/>
        <v>8410_Recherche-développement scientifique_1+2</v>
      </c>
      <c r="B3216" t="str">
        <f>INDEX(PDC!$F$1:$G$40,MATCH('RP2016'!C3216,PDC!F:F,0),MATCH(PDC!$G$1,PDC!$F$1:$G$1,0))</f>
        <v>Recherche-développement scientifique</v>
      </c>
      <c r="C3216" t="s">
        <v>226</v>
      </c>
      <c r="D3216" t="s">
        <v>137</v>
      </c>
      <c r="E3216" t="s">
        <v>238</v>
      </c>
      <c r="F3216" s="58">
        <v>15.71342496906</v>
      </c>
      <c r="G3216">
        <f t="shared" si="484"/>
        <v>15.71342496906</v>
      </c>
      <c r="BE3216" t="str">
        <f t="shared" si="486"/>
        <v>0059_LZ_TPTotal femmes_SEXE2</v>
      </c>
      <c r="BF3216">
        <v>2</v>
      </c>
      <c r="BG3216" t="s">
        <v>346</v>
      </c>
      <c r="BH3216" t="s">
        <v>224</v>
      </c>
      <c r="BI3216" t="s">
        <v>161</v>
      </c>
      <c r="BJ3216" s="61">
        <v>32.583539308362496</v>
      </c>
      <c r="BK3216" s="61">
        <f t="shared" si="487"/>
        <v>32.583539308362496</v>
      </c>
    </row>
    <row r="3217" spans="1:63" x14ac:dyDescent="0.35">
      <c r="A3217" t="str">
        <f t="shared" si="485"/>
        <v>8410_Autres activités spécialisées, scientifiques et techniques_1+2</v>
      </c>
      <c r="B3217" t="str">
        <f>INDEX(PDC!$F$1:$G$40,MATCH('RP2016'!C3217,PDC!F:F,0),MATCH(PDC!$G$1,PDC!$F$1:$G$1,0))</f>
        <v>Autres activités spécialisées, scientifiques et techniques</v>
      </c>
      <c r="C3217" t="s">
        <v>227</v>
      </c>
      <c r="D3217" t="s">
        <v>137</v>
      </c>
      <c r="E3217" t="s">
        <v>238</v>
      </c>
      <c r="F3217" s="58">
        <v>86.436592299716594</v>
      </c>
      <c r="G3217">
        <f t="shared" si="484"/>
        <v>86.436592299716594</v>
      </c>
      <c r="BE3217" t="str">
        <f t="shared" si="486"/>
        <v>0059_MN_TPTotal femmes_SEXE2</v>
      </c>
      <c r="BF3217">
        <v>2</v>
      </c>
      <c r="BG3217" t="s">
        <v>346</v>
      </c>
      <c r="BH3217" t="s">
        <v>320</v>
      </c>
      <c r="BI3217" t="s">
        <v>161</v>
      </c>
      <c r="BJ3217" s="61">
        <v>304.010245920209</v>
      </c>
      <c r="BK3217" s="61">
        <f t="shared" si="487"/>
        <v>304.010245920209</v>
      </c>
    </row>
    <row r="3218" spans="1:63" x14ac:dyDescent="0.35">
      <c r="A3218" t="str">
        <f t="shared" si="485"/>
        <v>8410_Activités de services administratifs et de soutien_1+2</v>
      </c>
      <c r="B3218" t="str">
        <f>INDEX(PDC!$F$1:$G$40,MATCH('RP2016'!C3218,PDC!F:F,0),MATCH(PDC!$G$1,PDC!$F$1:$G$1,0))</f>
        <v>Activités de services administratifs et de soutien</v>
      </c>
      <c r="C3218" t="s">
        <v>228</v>
      </c>
      <c r="D3218" t="s">
        <v>137</v>
      </c>
      <c r="E3218" t="s">
        <v>238</v>
      </c>
      <c r="F3218" s="58">
        <v>1439.8461466604101</v>
      </c>
      <c r="G3218">
        <f t="shared" si="484"/>
        <v>1439.8461466604101</v>
      </c>
      <c r="BE3218" t="str">
        <f t="shared" si="486"/>
        <v>0059_OQ_TPTotal femmes_SEXE2</v>
      </c>
      <c r="BF3218">
        <v>2</v>
      </c>
      <c r="BG3218" t="s">
        <v>346</v>
      </c>
      <c r="BH3218" t="s">
        <v>321</v>
      </c>
      <c r="BI3218" t="s">
        <v>161</v>
      </c>
      <c r="BJ3218" s="61">
        <v>1146.2849740438401</v>
      </c>
      <c r="BK3218" s="61">
        <f t="shared" si="487"/>
        <v>1146.2849740438401</v>
      </c>
    </row>
    <row r="3219" spans="1:63" x14ac:dyDescent="0.35">
      <c r="A3219" t="str">
        <f t="shared" si="485"/>
        <v>8410_Administration publique_1+2</v>
      </c>
      <c r="B3219" t="str">
        <f>INDEX(PDC!$F$1:$G$40,MATCH('RP2016'!C3219,PDC!F:F,0),MATCH(PDC!$G$1,PDC!$F$1:$G$1,0))</f>
        <v>Administration publique</v>
      </c>
      <c r="C3219" t="s">
        <v>229</v>
      </c>
      <c r="D3219" t="s">
        <v>137</v>
      </c>
      <c r="E3219" t="s">
        <v>238</v>
      </c>
      <c r="F3219" s="58">
        <v>1275.05334423264</v>
      </c>
      <c r="G3219">
        <f t="shared" si="484"/>
        <v>1275.05334423264</v>
      </c>
      <c r="BE3219" t="str">
        <f t="shared" si="486"/>
        <v>0059_RU_TPTotal femmes_SEXE2</v>
      </c>
      <c r="BF3219">
        <v>2</v>
      </c>
      <c r="BG3219" t="s">
        <v>346</v>
      </c>
      <c r="BH3219" t="s">
        <v>322</v>
      </c>
      <c r="BI3219" t="s">
        <v>161</v>
      </c>
      <c r="BJ3219" s="61">
        <v>264.124659708823</v>
      </c>
      <c r="BK3219" s="61">
        <f t="shared" si="487"/>
        <v>264.124659708823</v>
      </c>
    </row>
    <row r="3220" spans="1:63" x14ac:dyDescent="0.35">
      <c r="A3220" t="str">
        <f t="shared" si="485"/>
        <v>8410_Enseignement_1+2</v>
      </c>
      <c r="B3220" t="str">
        <f>INDEX(PDC!$F$1:$G$40,MATCH('RP2016'!C3220,PDC!F:F,0),MATCH(PDC!$G$1,PDC!$F$1:$G$1,0))</f>
        <v>Enseignement</v>
      </c>
      <c r="C3220" t="s">
        <v>230</v>
      </c>
      <c r="D3220" t="s">
        <v>137</v>
      </c>
      <c r="E3220" t="s">
        <v>238</v>
      </c>
      <c r="F3220" s="58">
        <v>584.098510873088</v>
      </c>
      <c r="G3220">
        <f t="shared" si="484"/>
        <v>584.098510873088</v>
      </c>
      <c r="BE3220" t="str">
        <f t="shared" si="486"/>
        <v>0063_AZ_TPTotal femmes_SEXE2</v>
      </c>
      <c r="BF3220">
        <v>2</v>
      </c>
      <c r="BG3220" t="s">
        <v>346</v>
      </c>
      <c r="BH3220" t="s">
        <v>198</v>
      </c>
      <c r="BI3220" t="s">
        <v>181</v>
      </c>
      <c r="BJ3220" s="61">
        <v>129.93201734260401</v>
      </c>
      <c r="BK3220" s="61">
        <f t="shared" si="487"/>
        <v>129.93201734260401</v>
      </c>
    </row>
    <row r="3221" spans="1:63" x14ac:dyDescent="0.35">
      <c r="A3221" t="str">
        <f t="shared" si="485"/>
        <v>8410_Activités pour la santé humaine_1+2</v>
      </c>
      <c r="B3221" t="str">
        <f>INDEX(PDC!$F$1:$G$40,MATCH('RP2016'!C3221,PDC!F:F,0),MATCH(PDC!$G$1,PDC!$F$1:$G$1,0))</f>
        <v>Activités pour la santé humaine</v>
      </c>
      <c r="C3221" t="s">
        <v>231</v>
      </c>
      <c r="D3221" t="s">
        <v>137</v>
      </c>
      <c r="E3221" t="s">
        <v>238</v>
      </c>
      <c r="F3221" s="58">
        <v>538.84009146330095</v>
      </c>
      <c r="G3221">
        <f t="shared" si="484"/>
        <v>538.84009146330095</v>
      </c>
      <c r="BE3221" t="str">
        <f t="shared" si="486"/>
        <v>0063_C1_TPTotal femmes_SEXE2</v>
      </c>
      <c r="BF3221">
        <v>2</v>
      </c>
      <c r="BG3221" t="s">
        <v>346</v>
      </c>
      <c r="BH3221" t="s">
        <v>314</v>
      </c>
      <c r="BI3221" t="s">
        <v>181</v>
      </c>
      <c r="BJ3221" s="61">
        <v>192.40438084586</v>
      </c>
      <c r="BK3221" s="61">
        <f t="shared" si="487"/>
        <v>192.40438084586</v>
      </c>
    </row>
    <row r="3222" spans="1:63" x14ac:dyDescent="0.35">
      <c r="A3222" t="str">
        <f t="shared" si="485"/>
        <v>8410_Hébergement médico-social et social et action sociale sans hébergement_1+2</v>
      </c>
      <c r="B3222" t="str">
        <f>INDEX(PDC!$F$1:$G$40,MATCH('RP2016'!C3222,PDC!F:F,0),MATCH(PDC!$G$1,PDC!$F$1:$G$1,0))</f>
        <v>Hébergement médico-social et social et action sociale sans hébergement</v>
      </c>
      <c r="C3222" t="s">
        <v>232</v>
      </c>
      <c r="D3222" t="s">
        <v>137</v>
      </c>
      <c r="E3222" t="s">
        <v>238</v>
      </c>
      <c r="F3222" s="58">
        <v>2218.0995324606301</v>
      </c>
      <c r="G3222">
        <f t="shared" si="484"/>
        <v>2218.0995324606301</v>
      </c>
      <c r="BE3222" t="str">
        <f t="shared" si="486"/>
        <v>0063_C2_TPTotal femmes_SEXE2</v>
      </c>
      <c r="BF3222">
        <v>2</v>
      </c>
      <c r="BG3222" t="s">
        <v>346</v>
      </c>
      <c r="BH3222" t="s">
        <v>323</v>
      </c>
      <c r="BI3222" t="s">
        <v>181</v>
      </c>
      <c r="BJ3222" s="61">
        <v>5</v>
      </c>
      <c r="BK3222" s="61">
        <f t="shared" si="487"/>
        <v>5</v>
      </c>
    </row>
    <row r="3223" spans="1:63" x14ac:dyDescent="0.35">
      <c r="A3223" t="str">
        <f t="shared" si="485"/>
        <v>8410_Arts, spectacles et activités récréatives_1+2</v>
      </c>
      <c r="B3223" t="str">
        <f>INDEX(PDC!$F$1:$G$40,MATCH('RP2016'!C3223,PDC!F:F,0),MATCH(PDC!$G$1,PDC!$F$1:$G$1,0))</f>
        <v>Arts, spectacles et activités récréatives</v>
      </c>
      <c r="C3223" t="s">
        <v>233</v>
      </c>
      <c r="D3223" t="s">
        <v>137</v>
      </c>
      <c r="E3223" t="s">
        <v>238</v>
      </c>
      <c r="F3223" s="58">
        <v>155.71651695676201</v>
      </c>
      <c r="G3223">
        <f t="shared" si="484"/>
        <v>155.71651695676201</v>
      </c>
      <c r="BE3223" t="str">
        <f t="shared" si="486"/>
        <v>0063_C3_TPTotal femmes_SEXE2</v>
      </c>
      <c r="BF3223">
        <v>2</v>
      </c>
      <c r="BG3223" t="s">
        <v>346</v>
      </c>
      <c r="BH3223" t="s">
        <v>315</v>
      </c>
      <c r="BI3223" t="s">
        <v>181</v>
      </c>
      <c r="BJ3223" s="61">
        <v>14.4652281541908</v>
      </c>
      <c r="BK3223" s="61">
        <f t="shared" si="487"/>
        <v>14.4652281541908</v>
      </c>
    </row>
    <row r="3224" spans="1:63" x14ac:dyDescent="0.35">
      <c r="A3224" t="str">
        <f t="shared" si="485"/>
        <v>8410_Autres activités de services _1+2</v>
      </c>
      <c r="B3224" t="str">
        <f>INDEX(PDC!$F$1:$G$40,MATCH('RP2016'!C3224,PDC!F:F,0),MATCH(PDC!$G$1,PDC!$F$1:$G$1,0))</f>
        <v xml:space="preserve">Autres activités de services </v>
      </c>
      <c r="C3224" t="s">
        <v>234</v>
      </c>
      <c r="D3224" t="s">
        <v>137</v>
      </c>
      <c r="E3224" t="s">
        <v>238</v>
      </c>
      <c r="F3224" s="58">
        <v>382.32063861122498</v>
      </c>
      <c r="G3224">
        <f t="shared" si="484"/>
        <v>382.32063861122498</v>
      </c>
      <c r="BE3224" t="str">
        <f t="shared" si="486"/>
        <v>0063_C5_TPTotal femmes_SEXE2</v>
      </c>
      <c r="BF3224">
        <v>2</v>
      </c>
      <c r="BG3224" t="s">
        <v>346</v>
      </c>
      <c r="BH3224" t="s">
        <v>317</v>
      </c>
      <c r="BI3224" t="s">
        <v>181</v>
      </c>
      <c r="BJ3224" s="61">
        <v>105.61811182848599</v>
      </c>
      <c r="BK3224" s="61">
        <f t="shared" si="487"/>
        <v>105.61811182848599</v>
      </c>
    </row>
    <row r="3225" spans="1:63" x14ac:dyDescent="0.35">
      <c r="A3225" t="str">
        <f t="shared" si="485"/>
        <v>8410_Activités des ménages en tant qu'employeurs ; activités indifférenciées des ménages en tant que producteurs de biens et services pour usage propre_1+2</v>
      </c>
      <c r="B3225" t="str">
        <f>INDEX(PDC!$F$1:$G$40,MATCH('RP2016'!C3225,PDC!F:F,0),MATCH(PDC!$G$1,PDC!$F$1:$G$1,0))</f>
        <v>Activités des ménages en tant qu'employeurs ; activités indifférenciées des ménages en tant que producteurs de biens et services pour usage propre</v>
      </c>
      <c r="C3225" t="s">
        <v>235</v>
      </c>
      <c r="D3225" t="s">
        <v>137</v>
      </c>
      <c r="E3225" t="s">
        <v>238</v>
      </c>
      <c r="F3225" s="58">
        <v>212.08070147198299</v>
      </c>
      <c r="G3225">
        <f t="shared" si="484"/>
        <v>212.08070147198299</v>
      </c>
      <c r="BE3225" t="str">
        <f t="shared" si="486"/>
        <v>0063_DE_TPTotal femmes_SEXE2</v>
      </c>
      <c r="BF3225">
        <v>2</v>
      </c>
      <c r="BG3225" t="s">
        <v>346</v>
      </c>
      <c r="BH3225" t="s">
        <v>318</v>
      </c>
      <c r="BI3225" t="s">
        <v>181</v>
      </c>
      <c r="BJ3225" s="61">
        <v>25.451824453412101</v>
      </c>
      <c r="BK3225" s="61">
        <f t="shared" si="487"/>
        <v>25.451824453412101</v>
      </c>
    </row>
    <row r="3226" spans="1:63" x14ac:dyDescent="0.35">
      <c r="A3226" t="str">
        <f t="shared" si="485"/>
        <v>8411_Agriculture, sylviculture et pêche_1+2</v>
      </c>
      <c r="B3226" t="str">
        <f>INDEX(PDC!$F$1:$G$40,MATCH('RP2016'!C3226,PDC!F:F,0),MATCH(PDC!$G$1,PDC!$F$1:$G$1,0))</f>
        <v>Agriculture, sylviculture et pêche</v>
      </c>
      <c r="C3226" t="s">
        <v>198</v>
      </c>
      <c r="D3226" t="s">
        <v>139</v>
      </c>
      <c r="E3226" t="s">
        <v>238</v>
      </c>
      <c r="F3226" s="58">
        <v>70.942077113651905</v>
      </c>
      <c r="G3226">
        <f t="shared" si="484"/>
        <v>70.942077113651905</v>
      </c>
      <c r="BE3226" t="str">
        <f t="shared" si="486"/>
        <v>0063_FZ_TPTotal femmes_SEXE2</v>
      </c>
      <c r="BF3226">
        <v>2</v>
      </c>
      <c r="BG3226" t="s">
        <v>346</v>
      </c>
      <c r="BH3226" t="s">
        <v>216</v>
      </c>
      <c r="BI3226" t="s">
        <v>181</v>
      </c>
      <c r="BJ3226" s="61">
        <v>65.154114236413605</v>
      </c>
      <c r="BK3226" s="61">
        <f t="shared" si="487"/>
        <v>65.154114236413605</v>
      </c>
    </row>
    <row r="3227" spans="1:63" x14ac:dyDescent="0.35">
      <c r="A3227" t="str">
        <f t="shared" si="485"/>
        <v>8411_Industries extractives _1+2</v>
      </c>
      <c r="B3227" t="str">
        <f>INDEX(PDC!$F$1:$G$40,MATCH('RP2016'!C3227,PDC!F:F,0),MATCH(PDC!$G$1,PDC!$F$1:$G$1,0))</f>
        <v xml:space="preserve">Industries extractives </v>
      </c>
      <c r="C3227" t="s">
        <v>201</v>
      </c>
      <c r="D3227" t="s">
        <v>139</v>
      </c>
      <c r="E3227" t="s">
        <v>238</v>
      </c>
      <c r="F3227" s="58">
        <v>26.2332239292918</v>
      </c>
      <c r="G3227">
        <f t="shared" si="484"/>
        <v>26.2332239292918</v>
      </c>
      <c r="BE3227" t="str">
        <f t="shared" si="486"/>
        <v>0063_GZ_TPTotal femmes_SEXE2</v>
      </c>
      <c r="BF3227">
        <v>2</v>
      </c>
      <c r="BG3227" t="s">
        <v>346</v>
      </c>
      <c r="BH3227" t="s">
        <v>217</v>
      </c>
      <c r="BI3227" t="s">
        <v>181</v>
      </c>
      <c r="BJ3227" s="61">
        <v>543.986651591179</v>
      </c>
      <c r="BK3227" s="61">
        <f t="shared" si="487"/>
        <v>543.986651591179</v>
      </c>
    </row>
    <row r="3228" spans="1:63" x14ac:dyDescent="0.35">
      <c r="A3228" t="str">
        <f t="shared" si="485"/>
        <v>8411_Fabrication de denrées alimentaires, de boissons et de produits à base de tabac_1+2</v>
      </c>
      <c r="B3228" t="str">
        <f>INDEX(PDC!$F$1:$G$40,MATCH('RP2016'!C3228,PDC!F:F,0),MATCH(PDC!$G$1,PDC!$F$1:$G$1,0))</f>
        <v>Fabrication de denrées alimentaires, de boissons et de produits à base de tabac</v>
      </c>
      <c r="C3228" t="s">
        <v>202</v>
      </c>
      <c r="D3228" t="s">
        <v>139</v>
      </c>
      <c r="E3228" t="s">
        <v>238</v>
      </c>
      <c r="F3228" s="58">
        <v>218.97096263282901</v>
      </c>
      <c r="G3228">
        <f t="shared" si="484"/>
        <v>218.97096263282901</v>
      </c>
      <c r="BE3228" t="str">
        <f t="shared" si="486"/>
        <v>0063_HZ_TPTotal femmes_SEXE2</v>
      </c>
      <c r="BF3228">
        <v>2</v>
      </c>
      <c r="BG3228" t="s">
        <v>346</v>
      </c>
      <c r="BH3228" t="s">
        <v>218</v>
      </c>
      <c r="BI3228" t="s">
        <v>181</v>
      </c>
      <c r="BJ3228" s="61">
        <v>160.07937119436201</v>
      </c>
      <c r="BK3228" s="61">
        <f t="shared" si="487"/>
        <v>160.07937119436201</v>
      </c>
    </row>
    <row r="3229" spans="1:63" x14ac:dyDescent="0.35">
      <c r="A3229" t="str">
        <f t="shared" si="485"/>
        <v>8411_Fabrication de textiles, industries de l'habillement, industrie du cuir et de la chaussure_1+2</v>
      </c>
      <c r="B3229" t="str">
        <f>INDEX(PDC!$F$1:$G$40,MATCH('RP2016'!C3229,PDC!F:F,0),MATCH(PDC!$G$1,PDC!$F$1:$G$1,0))</f>
        <v>Fabrication de textiles, industries de l'habillement, industrie du cuir et de la chaussure</v>
      </c>
      <c r="C3229" t="s">
        <v>203</v>
      </c>
      <c r="D3229" t="s">
        <v>139</v>
      </c>
      <c r="E3229" t="s">
        <v>238</v>
      </c>
      <c r="F3229" s="58">
        <v>10.217014286009199</v>
      </c>
      <c r="G3229">
        <f t="shared" si="484"/>
        <v>10.217014286009199</v>
      </c>
      <c r="BE3229" t="str">
        <f t="shared" si="486"/>
        <v>0063_IZ_TPTotal femmes_SEXE2</v>
      </c>
      <c r="BF3229">
        <v>2</v>
      </c>
      <c r="BG3229" t="s">
        <v>346</v>
      </c>
      <c r="BH3229" t="s">
        <v>219</v>
      </c>
      <c r="BI3229" t="s">
        <v>181</v>
      </c>
      <c r="BJ3229" s="61">
        <v>151.700227610268</v>
      </c>
      <c r="BK3229" s="61">
        <f t="shared" si="487"/>
        <v>151.700227610268</v>
      </c>
    </row>
    <row r="3230" spans="1:63" x14ac:dyDescent="0.35">
      <c r="A3230" t="str">
        <f t="shared" si="485"/>
        <v>8411_Travail du bois, industries du papier et imprimerie _1+2</v>
      </c>
      <c r="B3230" t="str">
        <f>INDEX(PDC!$F$1:$G$40,MATCH('RP2016'!C3230,PDC!F:F,0),MATCH(PDC!$G$1,PDC!$F$1:$G$1,0))</f>
        <v xml:space="preserve">Travail du bois, industries du papier et imprimerie </v>
      </c>
      <c r="C3230" t="s">
        <v>204</v>
      </c>
      <c r="D3230" t="s">
        <v>139</v>
      </c>
      <c r="E3230" t="s">
        <v>238</v>
      </c>
      <c r="F3230" s="58">
        <v>14.998370161585999</v>
      </c>
      <c r="G3230">
        <f t="shared" si="484"/>
        <v>14.998370161585999</v>
      </c>
      <c r="BE3230" t="str">
        <f t="shared" si="486"/>
        <v>0063_JZ_TPTotal femmes_SEXE2</v>
      </c>
      <c r="BF3230">
        <v>2</v>
      </c>
      <c r="BG3230" t="s">
        <v>346</v>
      </c>
      <c r="BH3230" t="s">
        <v>319</v>
      </c>
      <c r="BI3230" t="s">
        <v>181</v>
      </c>
      <c r="BJ3230" s="61">
        <v>25.100834220000401</v>
      </c>
      <c r="BK3230" s="61">
        <f t="shared" si="487"/>
        <v>25.100834220000401</v>
      </c>
    </row>
    <row r="3231" spans="1:63" x14ac:dyDescent="0.35">
      <c r="A3231" t="str">
        <f t="shared" si="485"/>
        <v>8411_Industrie chimique_1+2</v>
      </c>
      <c r="B3231" t="str">
        <f>INDEX(PDC!$F$1:$G$40,MATCH('RP2016'!C3231,PDC!F:F,0),MATCH(PDC!$G$1,PDC!$F$1:$G$1,0))</f>
        <v>Industrie chimique</v>
      </c>
      <c r="C3231" t="s">
        <v>205</v>
      </c>
      <c r="D3231" t="s">
        <v>139</v>
      </c>
      <c r="E3231" t="s">
        <v>238</v>
      </c>
      <c r="F3231" s="58">
        <v>207.687890262563</v>
      </c>
      <c r="G3231">
        <f t="shared" si="484"/>
        <v>207.687890262563</v>
      </c>
      <c r="BE3231" t="str">
        <f t="shared" si="486"/>
        <v>0063_KZ_TPTotal femmes_SEXE2</v>
      </c>
      <c r="BF3231">
        <v>2</v>
      </c>
      <c r="BG3231" t="s">
        <v>346</v>
      </c>
      <c r="BH3231" t="s">
        <v>223</v>
      </c>
      <c r="BI3231" t="s">
        <v>181</v>
      </c>
      <c r="BJ3231" s="61">
        <v>88.734465372118805</v>
      </c>
      <c r="BK3231" s="61">
        <f t="shared" si="487"/>
        <v>88.734465372118805</v>
      </c>
    </row>
    <row r="3232" spans="1:63" x14ac:dyDescent="0.35">
      <c r="A3232" t="str">
        <f t="shared" si="485"/>
        <v>8411_Industrie pharmaceutique_1+2</v>
      </c>
      <c r="B3232" t="str">
        <f>INDEX(PDC!$F$1:$G$40,MATCH('RP2016'!C3232,PDC!F:F,0),MATCH(PDC!$G$1,PDC!$F$1:$G$1,0))</f>
        <v>Industrie pharmaceutique</v>
      </c>
      <c r="C3232" t="s">
        <v>206</v>
      </c>
      <c r="D3232" t="s">
        <v>139</v>
      </c>
      <c r="E3232" t="s">
        <v>238</v>
      </c>
      <c r="F3232" s="58">
        <v>5.0641773628938198</v>
      </c>
      <c r="G3232">
        <f t="shared" ref="G3232:G3263" si="488">F3232</f>
        <v>5.0641773628938198</v>
      </c>
      <c r="BE3232" t="str">
        <f t="shared" si="486"/>
        <v>0063_LZ_TPTotal femmes_SEXE2</v>
      </c>
      <c r="BF3232">
        <v>2</v>
      </c>
      <c r="BG3232" t="s">
        <v>346</v>
      </c>
      <c r="BH3232" t="s">
        <v>224</v>
      </c>
      <c r="BI3232" t="s">
        <v>181</v>
      </c>
      <c r="BJ3232" s="61">
        <v>14.978079541943099</v>
      </c>
      <c r="BK3232" s="61">
        <f t="shared" si="487"/>
        <v>14.978079541943099</v>
      </c>
    </row>
    <row r="3233" spans="1:63" x14ac:dyDescent="0.35">
      <c r="A3233" t="str">
        <f t="shared" si="485"/>
        <v>8411_Fabrication de produits en caoutchouc et en plastique ainsi que d'autres produits minéraux non métalliques_1+2</v>
      </c>
      <c r="B3233" t="str">
        <f>INDEX(PDC!$F$1:$G$40,MATCH('RP2016'!C3233,PDC!F:F,0),MATCH(PDC!$G$1,PDC!$F$1:$G$1,0))</f>
        <v>Fabrication de produits en caoutchouc et en plastique ainsi que d'autres produits minéraux non métalliques</v>
      </c>
      <c r="C3233" t="s">
        <v>207</v>
      </c>
      <c r="D3233" t="s">
        <v>139</v>
      </c>
      <c r="E3233" t="s">
        <v>238</v>
      </c>
      <c r="F3233" s="58">
        <v>58.168569602210297</v>
      </c>
      <c r="G3233">
        <f t="shared" si="488"/>
        <v>58.168569602210297</v>
      </c>
      <c r="BE3233" t="str">
        <f t="shared" si="486"/>
        <v>0063_MN_TPTotal femmes_SEXE2</v>
      </c>
      <c r="BF3233">
        <v>2</v>
      </c>
      <c r="BG3233" t="s">
        <v>346</v>
      </c>
      <c r="BH3233" t="s">
        <v>320</v>
      </c>
      <c r="BI3233" t="s">
        <v>181</v>
      </c>
      <c r="BJ3233" s="61">
        <v>247.41952126760401</v>
      </c>
      <c r="BK3233" s="61">
        <f t="shared" si="487"/>
        <v>247.41952126760401</v>
      </c>
    </row>
    <row r="3234" spans="1:63" x14ac:dyDescent="0.35">
      <c r="A3234" t="str">
        <f t="shared" si="485"/>
        <v>8411_Métallurgie et fabrication de produits métalliques à l'exception des machines et des équipements_1+2</v>
      </c>
      <c r="B3234" t="str">
        <f>INDEX(PDC!$F$1:$G$40,MATCH('RP2016'!C3234,PDC!F:F,0),MATCH(PDC!$G$1,PDC!$F$1:$G$1,0))</f>
        <v>Métallurgie et fabrication de produits métalliques à l'exception des machines et des équipements</v>
      </c>
      <c r="C3234" t="s">
        <v>208</v>
      </c>
      <c r="D3234" t="s">
        <v>139</v>
      </c>
      <c r="E3234" t="s">
        <v>238</v>
      </c>
      <c r="F3234" s="58">
        <v>1013.4770460600701</v>
      </c>
      <c r="G3234">
        <f t="shared" si="488"/>
        <v>1013.4770460600701</v>
      </c>
      <c r="BE3234" t="str">
        <f t="shared" si="486"/>
        <v>0063_OQ_TPTotal femmes_SEXE2</v>
      </c>
      <c r="BF3234">
        <v>2</v>
      </c>
      <c r="BG3234" t="s">
        <v>346</v>
      </c>
      <c r="BH3234" t="s">
        <v>321</v>
      </c>
      <c r="BI3234" t="s">
        <v>181</v>
      </c>
      <c r="BJ3234" s="61">
        <v>1491.8102925875501</v>
      </c>
      <c r="BK3234" s="61">
        <f t="shared" si="487"/>
        <v>1491.8102925875501</v>
      </c>
    </row>
    <row r="3235" spans="1:63" x14ac:dyDescent="0.35">
      <c r="A3235" t="str">
        <f t="shared" si="485"/>
        <v>8411_Fabrication de produits informatiques, électroniques et optiques_1+2</v>
      </c>
      <c r="B3235" t="str">
        <f>INDEX(PDC!$F$1:$G$40,MATCH('RP2016'!C3235,PDC!F:F,0),MATCH(PDC!$G$1,PDC!$F$1:$G$1,0))</f>
        <v>Fabrication de produits informatiques, électroniques et optiques</v>
      </c>
      <c r="C3235" t="s">
        <v>209</v>
      </c>
      <c r="D3235" t="s">
        <v>139</v>
      </c>
      <c r="E3235" t="s">
        <v>238</v>
      </c>
      <c r="F3235" s="58">
        <v>69.669158635563804</v>
      </c>
      <c r="G3235">
        <f t="shared" si="488"/>
        <v>69.669158635563804</v>
      </c>
      <c r="BE3235" t="str">
        <f t="shared" si="486"/>
        <v>0063_RU_TPTotal femmes_SEXE2</v>
      </c>
      <c r="BF3235">
        <v>2</v>
      </c>
      <c r="BG3235" t="s">
        <v>346</v>
      </c>
      <c r="BH3235" t="s">
        <v>322</v>
      </c>
      <c r="BI3235" t="s">
        <v>181</v>
      </c>
      <c r="BJ3235" s="61">
        <v>124.428335102322</v>
      </c>
      <c r="BK3235" s="61">
        <f t="shared" si="487"/>
        <v>124.428335102322</v>
      </c>
    </row>
    <row r="3236" spans="1:63" x14ac:dyDescent="0.35">
      <c r="A3236" t="str">
        <f t="shared" si="485"/>
        <v>8411_Fabrication d'équipements électriques_1+2</v>
      </c>
      <c r="B3236" t="str">
        <f>INDEX(PDC!$F$1:$G$40,MATCH('RP2016'!C3236,PDC!F:F,0),MATCH(PDC!$G$1,PDC!$F$1:$G$1,0))</f>
        <v>Fabrication d'équipements électriques</v>
      </c>
      <c r="C3236" t="s">
        <v>210</v>
      </c>
      <c r="D3236" t="s">
        <v>139</v>
      </c>
      <c r="E3236" t="s">
        <v>238</v>
      </c>
      <c r="F3236" s="58">
        <v>60.517541624720899</v>
      </c>
      <c r="G3236">
        <f t="shared" si="488"/>
        <v>60.517541624720899</v>
      </c>
      <c r="BE3236" t="str">
        <f t="shared" si="486"/>
        <v>0064_AZ_TPTotal femmes_SEXE2</v>
      </c>
      <c r="BF3236">
        <v>2</v>
      </c>
      <c r="BG3236" t="s">
        <v>346</v>
      </c>
      <c r="BH3236" t="s">
        <v>198</v>
      </c>
      <c r="BI3236" t="s">
        <v>185</v>
      </c>
      <c r="BJ3236" s="61">
        <v>135.51808329069499</v>
      </c>
      <c r="BK3236" s="61">
        <f t="shared" si="487"/>
        <v>135.51808329069499</v>
      </c>
    </row>
    <row r="3237" spans="1:63" x14ac:dyDescent="0.35">
      <c r="A3237" t="str">
        <f t="shared" si="485"/>
        <v>8411_Fabrication de machines et équipements n.c.a._1+2</v>
      </c>
      <c r="B3237" t="str">
        <f>INDEX(PDC!$F$1:$G$40,MATCH('RP2016'!C3237,PDC!F:F,0),MATCH(PDC!$G$1,PDC!$F$1:$G$1,0))</f>
        <v>Fabrication de machines et équipements n.c.a.</v>
      </c>
      <c r="C3237" t="s">
        <v>211</v>
      </c>
      <c r="D3237" t="s">
        <v>139</v>
      </c>
      <c r="E3237" t="s">
        <v>238</v>
      </c>
      <c r="F3237" s="58">
        <v>55.004498417334297</v>
      </c>
      <c r="G3237">
        <f t="shared" si="488"/>
        <v>55.004498417334297</v>
      </c>
      <c r="BE3237" t="str">
        <f t="shared" si="486"/>
        <v>0064_C1_TPTotal femmes_SEXE2</v>
      </c>
      <c r="BF3237">
        <v>2</v>
      </c>
      <c r="BG3237" t="s">
        <v>346</v>
      </c>
      <c r="BH3237" t="s">
        <v>314</v>
      </c>
      <c r="BI3237" t="s">
        <v>185</v>
      </c>
      <c r="BJ3237" s="61">
        <v>183.90557571280399</v>
      </c>
      <c r="BK3237" s="61">
        <f t="shared" si="487"/>
        <v>183.90557571280399</v>
      </c>
    </row>
    <row r="3238" spans="1:63" x14ac:dyDescent="0.35">
      <c r="A3238" t="str">
        <f t="shared" si="485"/>
        <v>8411_Fabrication de matériels de transport_1+2</v>
      </c>
      <c r="B3238" t="str">
        <f>INDEX(PDC!$F$1:$G$40,MATCH('RP2016'!C3238,PDC!F:F,0),MATCH(PDC!$G$1,PDC!$F$1:$G$1,0))</f>
        <v>Fabrication de matériels de transport</v>
      </c>
      <c r="C3238" t="s">
        <v>212</v>
      </c>
      <c r="D3238" t="s">
        <v>139</v>
      </c>
      <c r="E3238" t="s">
        <v>238</v>
      </c>
      <c r="F3238" s="58">
        <v>68.681777796777297</v>
      </c>
      <c r="G3238">
        <f t="shared" si="488"/>
        <v>68.681777796777297</v>
      </c>
      <c r="BE3238" t="str">
        <f t="shared" si="486"/>
        <v>0064_C3_TPTotal femmes_SEXE2</v>
      </c>
      <c r="BF3238">
        <v>2</v>
      </c>
      <c r="BG3238" t="s">
        <v>346</v>
      </c>
      <c r="BH3238" t="s">
        <v>315</v>
      </c>
      <c r="BI3238" t="s">
        <v>185</v>
      </c>
      <c r="BJ3238" s="61">
        <v>15.3613042628697</v>
      </c>
      <c r="BK3238" s="61">
        <f t="shared" si="487"/>
        <v>15.3613042628697</v>
      </c>
    </row>
    <row r="3239" spans="1:63" x14ac:dyDescent="0.35">
      <c r="A3239" t="str">
        <f t="shared" si="485"/>
        <v>8411_Autres industries manufacturières ; réparation et installation de machines et d'équipements_1+2</v>
      </c>
      <c r="B3239" t="str">
        <f>INDEX(PDC!$F$1:$G$40,MATCH('RP2016'!C3239,PDC!F:F,0),MATCH(PDC!$G$1,PDC!$F$1:$G$1,0))</f>
        <v>Autres industries manufacturières ; réparation et installation de machines et d'équipements</v>
      </c>
      <c r="C3239" t="s">
        <v>213</v>
      </c>
      <c r="D3239" t="s">
        <v>139</v>
      </c>
      <c r="E3239" t="s">
        <v>238</v>
      </c>
      <c r="F3239" s="58">
        <v>104.09379407279999</v>
      </c>
      <c r="G3239">
        <f t="shared" si="488"/>
        <v>104.09379407279999</v>
      </c>
      <c r="BE3239" t="str">
        <f t="shared" si="486"/>
        <v>0064_C5_TPTotal femmes_SEXE2</v>
      </c>
      <c r="BF3239">
        <v>2</v>
      </c>
      <c r="BG3239" t="s">
        <v>346</v>
      </c>
      <c r="BH3239" t="s">
        <v>317</v>
      </c>
      <c r="BI3239" t="s">
        <v>185</v>
      </c>
      <c r="BJ3239" s="61">
        <v>167.16419567734701</v>
      </c>
      <c r="BK3239" s="61">
        <f t="shared" si="487"/>
        <v>167.16419567734701</v>
      </c>
    </row>
    <row r="3240" spans="1:63" x14ac:dyDescent="0.35">
      <c r="A3240" t="str">
        <f t="shared" si="485"/>
        <v>8411_Production et distribution d'électricité, de gaz, de vapeur et d'air conditionné_1+2</v>
      </c>
      <c r="B3240" t="str">
        <f>INDEX(PDC!$F$1:$G$40,MATCH('RP2016'!C3240,PDC!F:F,0),MATCH(PDC!$G$1,PDC!$F$1:$G$1,0))</f>
        <v>Production et distribution d'électricité, de gaz, de vapeur et d'air conditionné</v>
      </c>
      <c r="C3240" t="s">
        <v>214</v>
      </c>
      <c r="D3240" t="s">
        <v>139</v>
      </c>
      <c r="E3240" t="s">
        <v>238</v>
      </c>
      <c r="F3240" s="58">
        <v>195.148178110168</v>
      </c>
      <c r="G3240">
        <f t="shared" si="488"/>
        <v>195.148178110168</v>
      </c>
      <c r="BE3240" t="str">
        <f t="shared" si="486"/>
        <v>0064_DE_TPTotal femmes_SEXE2</v>
      </c>
      <c r="BF3240">
        <v>2</v>
      </c>
      <c r="BG3240" t="s">
        <v>346</v>
      </c>
      <c r="BH3240" t="s">
        <v>318</v>
      </c>
      <c r="BI3240" t="s">
        <v>185</v>
      </c>
      <c r="BJ3240" s="61">
        <v>5.0150654431482504</v>
      </c>
      <c r="BK3240" s="61">
        <f t="shared" si="487"/>
        <v>5.0150654431482504</v>
      </c>
    </row>
    <row r="3241" spans="1:63" x14ac:dyDescent="0.35">
      <c r="A3241" t="str">
        <f t="shared" si="485"/>
        <v>8411_Production et distribution d'eau ; assainissement, gestion des déchets et dépollution_1+2</v>
      </c>
      <c r="B3241" t="str">
        <f>INDEX(PDC!$F$1:$G$40,MATCH('RP2016'!C3241,PDC!F:F,0),MATCH(PDC!$G$1,PDC!$F$1:$G$1,0))</f>
        <v>Production et distribution d'eau ; assainissement, gestion des déchets et dépollution</v>
      </c>
      <c r="C3241" t="s">
        <v>215</v>
      </c>
      <c r="D3241" t="s">
        <v>139</v>
      </c>
      <c r="E3241" t="s">
        <v>238</v>
      </c>
      <c r="F3241" s="58">
        <v>100.596759293746</v>
      </c>
      <c r="G3241">
        <f t="shared" si="488"/>
        <v>100.596759293746</v>
      </c>
      <c r="BE3241" t="str">
        <f t="shared" si="486"/>
        <v>0064_FZ_TPTotal femmes_SEXE2</v>
      </c>
      <c r="BF3241">
        <v>2</v>
      </c>
      <c r="BG3241" t="s">
        <v>346</v>
      </c>
      <c r="BH3241" t="s">
        <v>216</v>
      </c>
      <c r="BI3241" t="s">
        <v>185</v>
      </c>
      <c r="BJ3241" s="61">
        <v>54.588923578507497</v>
      </c>
      <c r="BK3241" s="61">
        <f t="shared" si="487"/>
        <v>54.588923578507497</v>
      </c>
    </row>
    <row r="3242" spans="1:63" x14ac:dyDescent="0.35">
      <c r="A3242" t="str">
        <f t="shared" si="485"/>
        <v>8411_Construction _1+2</v>
      </c>
      <c r="B3242" t="str">
        <f>INDEX(PDC!$F$1:$G$40,MATCH('RP2016'!C3242,PDC!F:F,0),MATCH(PDC!$G$1,PDC!$F$1:$G$1,0))</f>
        <v xml:space="preserve">Construction </v>
      </c>
      <c r="C3242" t="s">
        <v>216</v>
      </c>
      <c r="D3242" t="s">
        <v>139</v>
      </c>
      <c r="E3242" t="s">
        <v>238</v>
      </c>
      <c r="F3242" s="58">
        <v>1311.59006653437</v>
      </c>
      <c r="G3242">
        <f t="shared" si="488"/>
        <v>1311.59006653437</v>
      </c>
      <c r="BE3242" t="str">
        <f t="shared" si="486"/>
        <v>0064_GZ_TPTotal femmes_SEXE2</v>
      </c>
      <c r="BF3242">
        <v>2</v>
      </c>
      <c r="BG3242" t="s">
        <v>346</v>
      </c>
      <c r="BH3242" t="s">
        <v>217</v>
      </c>
      <c r="BI3242" t="s">
        <v>185</v>
      </c>
      <c r="BJ3242" s="61">
        <v>543.89484764446797</v>
      </c>
      <c r="BK3242" s="61">
        <f t="shared" si="487"/>
        <v>543.89484764446797</v>
      </c>
    </row>
    <row r="3243" spans="1:63" x14ac:dyDescent="0.35">
      <c r="A3243" t="str">
        <f t="shared" si="485"/>
        <v>8411_Commerce ; réparation d'automobiles et de motocycles_1+2</v>
      </c>
      <c r="B3243" t="str">
        <f>INDEX(PDC!$F$1:$G$40,MATCH('RP2016'!C3243,PDC!F:F,0),MATCH(PDC!$G$1,PDC!$F$1:$G$1,0))</f>
        <v>Commerce ; réparation d'automobiles et de motocycles</v>
      </c>
      <c r="C3243" t="s">
        <v>217</v>
      </c>
      <c r="D3243" t="s">
        <v>139</v>
      </c>
      <c r="E3243" t="s">
        <v>238</v>
      </c>
      <c r="F3243" s="58">
        <v>1678.00482226446</v>
      </c>
      <c r="G3243">
        <f t="shared" si="488"/>
        <v>1678.00482226446</v>
      </c>
      <c r="BE3243" t="str">
        <f t="shared" si="486"/>
        <v>0064_HZ_TPTotal femmes_SEXE2</v>
      </c>
      <c r="BF3243">
        <v>2</v>
      </c>
      <c r="BG3243" t="s">
        <v>346</v>
      </c>
      <c r="BH3243" t="s">
        <v>218</v>
      </c>
      <c r="BI3243" t="s">
        <v>185</v>
      </c>
      <c r="BJ3243" s="61">
        <v>80.176012011599795</v>
      </c>
      <c r="BK3243" s="61">
        <f t="shared" si="487"/>
        <v>80.176012011599795</v>
      </c>
    </row>
    <row r="3244" spans="1:63" x14ac:dyDescent="0.35">
      <c r="A3244" t="str">
        <f t="shared" si="485"/>
        <v>8411_Transports et entreposage _1+2</v>
      </c>
      <c r="B3244" t="str">
        <f>INDEX(PDC!$F$1:$G$40,MATCH('RP2016'!C3244,PDC!F:F,0),MATCH(PDC!$G$1,PDC!$F$1:$G$1,0))</f>
        <v xml:space="preserve">Transports et entreposage </v>
      </c>
      <c r="C3244" t="s">
        <v>218</v>
      </c>
      <c r="D3244" t="s">
        <v>139</v>
      </c>
      <c r="E3244" t="s">
        <v>238</v>
      </c>
      <c r="F3244" s="58">
        <v>1441.5359129014801</v>
      </c>
      <c r="G3244">
        <f t="shared" si="488"/>
        <v>1441.5359129014801</v>
      </c>
      <c r="BE3244" t="str">
        <f t="shared" si="486"/>
        <v>0064_IZ_TPTotal femmes_SEXE2</v>
      </c>
      <c r="BF3244">
        <v>2</v>
      </c>
      <c r="BG3244" t="s">
        <v>346</v>
      </c>
      <c r="BH3244" t="s">
        <v>219</v>
      </c>
      <c r="BI3244" t="s">
        <v>185</v>
      </c>
      <c r="BJ3244" s="61">
        <v>152.392506341867</v>
      </c>
      <c r="BK3244" s="61">
        <f t="shared" si="487"/>
        <v>152.392506341867</v>
      </c>
    </row>
    <row r="3245" spans="1:63" x14ac:dyDescent="0.35">
      <c r="A3245" t="str">
        <f t="shared" si="485"/>
        <v>8411_Hébergement et restauration_1+2</v>
      </c>
      <c r="B3245" t="str">
        <f>INDEX(PDC!$F$1:$G$40,MATCH('RP2016'!C3245,PDC!F:F,0),MATCH(PDC!$G$1,PDC!$F$1:$G$1,0))</f>
        <v>Hébergement et restauration</v>
      </c>
      <c r="C3245" t="s">
        <v>219</v>
      </c>
      <c r="D3245" t="s">
        <v>139</v>
      </c>
      <c r="E3245" t="s">
        <v>238</v>
      </c>
      <c r="F3245" s="58">
        <v>1378.8985890081301</v>
      </c>
      <c r="G3245">
        <f t="shared" si="488"/>
        <v>1378.8985890081301</v>
      </c>
      <c r="BE3245" t="str">
        <f t="shared" si="486"/>
        <v>0064_JZ_TPTotal femmes_SEXE2</v>
      </c>
      <c r="BF3245">
        <v>2</v>
      </c>
      <c r="BG3245" t="s">
        <v>346</v>
      </c>
      <c r="BH3245" t="s">
        <v>319</v>
      </c>
      <c r="BI3245" t="s">
        <v>185</v>
      </c>
      <c r="BJ3245" s="61">
        <v>15.193111794727701</v>
      </c>
      <c r="BK3245" s="61">
        <f t="shared" si="487"/>
        <v>15.193111794727701</v>
      </c>
    </row>
    <row r="3246" spans="1:63" x14ac:dyDescent="0.35">
      <c r="A3246" t="str">
        <f t="shared" si="485"/>
        <v>8411_Edition, audiovisuel et diffusion_1+2</v>
      </c>
      <c r="B3246" t="str">
        <f>INDEX(PDC!$F$1:$G$40,MATCH('RP2016'!C3246,PDC!F:F,0),MATCH(PDC!$G$1,PDC!$F$1:$G$1,0))</f>
        <v>Edition, audiovisuel et diffusion</v>
      </c>
      <c r="C3246" t="s">
        <v>220</v>
      </c>
      <c r="D3246" t="s">
        <v>139</v>
      </c>
      <c r="E3246" t="s">
        <v>238</v>
      </c>
      <c r="F3246" s="58">
        <v>29.9749058364931</v>
      </c>
      <c r="G3246">
        <f t="shared" si="488"/>
        <v>29.9749058364931</v>
      </c>
      <c r="BE3246" t="str">
        <f t="shared" si="486"/>
        <v>0064_KZ_TPTotal femmes_SEXE2</v>
      </c>
      <c r="BF3246">
        <v>2</v>
      </c>
      <c r="BG3246" t="s">
        <v>346</v>
      </c>
      <c r="BH3246" t="s">
        <v>223</v>
      </c>
      <c r="BI3246" t="s">
        <v>185</v>
      </c>
      <c r="BJ3246" s="61">
        <v>95.027407746022703</v>
      </c>
      <c r="BK3246" s="61">
        <f t="shared" si="487"/>
        <v>95.027407746022703</v>
      </c>
    </row>
    <row r="3247" spans="1:63" x14ac:dyDescent="0.35">
      <c r="A3247" t="str">
        <f t="shared" si="485"/>
        <v>8411_Télécommunications_1+2</v>
      </c>
      <c r="B3247" t="str">
        <f>INDEX(PDC!$F$1:$G$40,MATCH('RP2016'!C3247,PDC!F:F,0),MATCH(PDC!$G$1,PDC!$F$1:$G$1,0))</f>
        <v>Télécommunications</v>
      </c>
      <c r="C3247" t="s">
        <v>221</v>
      </c>
      <c r="D3247" t="s">
        <v>139</v>
      </c>
      <c r="E3247" t="s">
        <v>238</v>
      </c>
      <c r="F3247" s="58">
        <v>10.0238935393305</v>
      </c>
      <c r="G3247">
        <f t="shared" si="488"/>
        <v>10.0238935393305</v>
      </c>
      <c r="BE3247" t="str">
        <f t="shared" si="486"/>
        <v>0064_LZ_TPTotal femmes_SEXE2</v>
      </c>
      <c r="BF3247">
        <v>2</v>
      </c>
      <c r="BG3247" t="s">
        <v>346</v>
      </c>
      <c r="BH3247" t="s">
        <v>224</v>
      </c>
      <c r="BI3247" t="s">
        <v>185</v>
      </c>
      <c r="BJ3247" s="61">
        <v>17.105838816828399</v>
      </c>
      <c r="BK3247" s="61">
        <f t="shared" si="487"/>
        <v>17.105838816828399</v>
      </c>
    </row>
    <row r="3248" spans="1:63" x14ac:dyDescent="0.35">
      <c r="A3248" t="str">
        <f t="shared" si="485"/>
        <v>8411_Activités informatiques et services d'information_1+2</v>
      </c>
      <c r="B3248" t="str">
        <f>INDEX(PDC!$F$1:$G$40,MATCH('RP2016'!C3248,PDC!F:F,0),MATCH(PDC!$G$1,PDC!$F$1:$G$1,0))</f>
        <v>Activités informatiques et services d'information</v>
      </c>
      <c r="C3248" t="s">
        <v>222</v>
      </c>
      <c r="D3248" t="s">
        <v>139</v>
      </c>
      <c r="E3248" t="s">
        <v>238</v>
      </c>
      <c r="F3248" s="58">
        <v>41.325418519447503</v>
      </c>
      <c r="G3248">
        <f t="shared" si="488"/>
        <v>41.325418519447503</v>
      </c>
      <c r="BE3248" t="str">
        <f t="shared" si="486"/>
        <v>0064_MN_TPTotal femmes_SEXE2</v>
      </c>
      <c r="BF3248">
        <v>2</v>
      </c>
      <c r="BG3248" t="s">
        <v>346</v>
      </c>
      <c r="BH3248" t="s">
        <v>320</v>
      </c>
      <c r="BI3248" t="s">
        <v>185</v>
      </c>
      <c r="BJ3248" s="61">
        <v>131.19343306187099</v>
      </c>
      <c r="BK3248" s="61">
        <f t="shared" si="487"/>
        <v>131.19343306187099</v>
      </c>
    </row>
    <row r="3249" spans="1:63" x14ac:dyDescent="0.35">
      <c r="A3249" t="str">
        <f t="shared" si="485"/>
        <v>8411_Activités financières et d'assurance_1+2</v>
      </c>
      <c r="B3249" t="str">
        <f>INDEX(PDC!$F$1:$G$40,MATCH('RP2016'!C3249,PDC!F:F,0),MATCH(PDC!$G$1,PDC!$F$1:$G$1,0))</f>
        <v>Activités financières et d'assurance</v>
      </c>
      <c r="C3249" t="s">
        <v>223</v>
      </c>
      <c r="D3249" t="s">
        <v>139</v>
      </c>
      <c r="E3249" t="s">
        <v>238</v>
      </c>
      <c r="F3249" s="58">
        <v>155.98655733585301</v>
      </c>
      <c r="G3249">
        <f t="shared" si="488"/>
        <v>155.98655733585301</v>
      </c>
      <c r="BE3249" t="str">
        <f t="shared" si="486"/>
        <v>0064_OQ_TPTotal femmes_SEXE2</v>
      </c>
      <c r="BF3249">
        <v>2</v>
      </c>
      <c r="BG3249" t="s">
        <v>346</v>
      </c>
      <c r="BH3249" t="s">
        <v>321</v>
      </c>
      <c r="BI3249" t="s">
        <v>185</v>
      </c>
      <c r="BJ3249" s="61">
        <v>1275.2379465454501</v>
      </c>
      <c r="BK3249" s="61">
        <f t="shared" si="487"/>
        <v>1275.2379465454501</v>
      </c>
    </row>
    <row r="3250" spans="1:63" x14ac:dyDescent="0.35">
      <c r="A3250" t="str">
        <f t="shared" si="485"/>
        <v>8411_Activités immobilières_1+2</v>
      </c>
      <c r="B3250" t="str">
        <f>INDEX(PDC!$F$1:$G$40,MATCH('RP2016'!C3250,PDC!F:F,0),MATCH(PDC!$G$1,PDC!$F$1:$G$1,0))</f>
        <v>Activités immobilières</v>
      </c>
      <c r="C3250" t="s">
        <v>224</v>
      </c>
      <c r="D3250" t="s">
        <v>139</v>
      </c>
      <c r="E3250" t="s">
        <v>238</v>
      </c>
      <c r="F3250" s="58">
        <v>199.22051654238501</v>
      </c>
      <c r="G3250">
        <f t="shared" si="488"/>
        <v>199.22051654238501</v>
      </c>
      <c r="BE3250" t="str">
        <f t="shared" si="486"/>
        <v>0064_RU_TPTotal femmes_SEXE2</v>
      </c>
      <c r="BF3250">
        <v>2</v>
      </c>
      <c r="BG3250" t="s">
        <v>346</v>
      </c>
      <c r="BH3250" t="s">
        <v>322</v>
      </c>
      <c r="BI3250" t="s">
        <v>185</v>
      </c>
      <c r="BJ3250" s="61">
        <v>326.70539661214298</v>
      </c>
      <c r="BK3250" s="61">
        <f t="shared" si="487"/>
        <v>326.70539661214298</v>
      </c>
    </row>
    <row r="3251" spans="1:63" x14ac:dyDescent="0.35">
      <c r="A3251" t="str">
        <f t="shared" si="485"/>
        <v>8411_Activités juridiques, comptables, de gestion, d'architecture, d'ingénierie, de contrôle et d'analyses techniques_1+2</v>
      </c>
      <c r="B3251" t="str">
        <f>INDEX(PDC!$F$1:$G$40,MATCH('RP2016'!C3251,PDC!F:F,0),MATCH(PDC!$G$1,PDC!$F$1:$G$1,0))</f>
        <v>Activités juridiques, comptables, de gestion, d'architecture, d'ingénierie, de contrôle et d'analyses techniques</v>
      </c>
      <c r="C3251" t="s">
        <v>225</v>
      </c>
      <c r="D3251" t="s">
        <v>139</v>
      </c>
      <c r="E3251" t="s">
        <v>238</v>
      </c>
      <c r="F3251" s="58">
        <v>261.95988254614201</v>
      </c>
      <c r="G3251">
        <f t="shared" si="488"/>
        <v>261.95988254614201</v>
      </c>
      <c r="BE3251" t="str">
        <f t="shared" si="486"/>
        <v>8401_AZ_TPTotal femmes_SEXE2</v>
      </c>
      <c r="BF3251">
        <v>2</v>
      </c>
      <c r="BG3251" t="s">
        <v>346</v>
      </c>
      <c r="BH3251" t="s">
        <v>198</v>
      </c>
      <c r="BI3251" t="s">
        <v>117</v>
      </c>
      <c r="BJ3251" s="61">
        <v>185.41236312718399</v>
      </c>
      <c r="BK3251" s="61">
        <f t="shared" si="487"/>
        <v>185.41236312718399</v>
      </c>
    </row>
    <row r="3252" spans="1:63" x14ac:dyDescent="0.35">
      <c r="A3252" t="str">
        <f t="shared" si="485"/>
        <v>8411_Recherche-développement scientifique_1+2</v>
      </c>
      <c r="B3252" t="str">
        <f>INDEX(PDC!$F$1:$G$40,MATCH('RP2016'!C3252,PDC!F:F,0),MATCH(PDC!$G$1,PDC!$F$1:$G$1,0))</f>
        <v>Recherche-développement scientifique</v>
      </c>
      <c r="C3252" t="s">
        <v>226</v>
      </c>
      <c r="D3252" t="s">
        <v>139</v>
      </c>
      <c r="E3252" t="s">
        <v>238</v>
      </c>
      <c r="F3252" s="58">
        <v>147.99609651279701</v>
      </c>
      <c r="G3252">
        <f t="shared" si="488"/>
        <v>147.99609651279701</v>
      </c>
      <c r="BE3252" t="str">
        <f t="shared" si="486"/>
        <v>8401_C1_TPTotal femmes_SEXE2</v>
      </c>
      <c r="BF3252">
        <v>2</v>
      </c>
      <c r="BG3252" t="s">
        <v>346</v>
      </c>
      <c r="BH3252" t="s">
        <v>314</v>
      </c>
      <c r="BI3252" t="s">
        <v>117</v>
      </c>
      <c r="BJ3252" s="61">
        <v>881.41822033977996</v>
      </c>
      <c r="BK3252" s="61">
        <f t="shared" si="487"/>
        <v>881.41822033977996</v>
      </c>
    </row>
    <row r="3253" spans="1:63" x14ac:dyDescent="0.35">
      <c r="A3253" t="str">
        <f t="shared" si="485"/>
        <v>8411_Autres activités spécialisées, scientifiques et techniques_1+2</v>
      </c>
      <c r="B3253" t="str">
        <f>INDEX(PDC!$F$1:$G$40,MATCH('RP2016'!C3253,PDC!F:F,0),MATCH(PDC!$G$1,PDC!$F$1:$G$1,0))</f>
        <v>Autres activités spécialisées, scientifiques et techniques</v>
      </c>
      <c r="C3253" t="s">
        <v>227</v>
      </c>
      <c r="D3253" t="s">
        <v>139</v>
      </c>
      <c r="E3253" t="s">
        <v>238</v>
      </c>
      <c r="F3253" s="58">
        <v>44.694568349566303</v>
      </c>
      <c r="G3253">
        <f t="shared" si="488"/>
        <v>44.694568349566303</v>
      </c>
      <c r="BE3253" t="str">
        <f t="shared" si="486"/>
        <v>8401_C3_TPTotal femmes_SEXE2</v>
      </c>
      <c r="BF3253">
        <v>2</v>
      </c>
      <c r="BG3253" t="s">
        <v>346</v>
      </c>
      <c r="BH3253" t="s">
        <v>315</v>
      </c>
      <c r="BI3253" t="s">
        <v>117</v>
      </c>
      <c r="BJ3253" s="61">
        <v>1335.3940805111699</v>
      </c>
      <c r="BK3253" s="61">
        <f t="shared" si="487"/>
        <v>1335.3940805111699</v>
      </c>
    </row>
    <row r="3254" spans="1:63" x14ac:dyDescent="0.35">
      <c r="A3254" t="str">
        <f t="shared" si="485"/>
        <v>8411_Activités de services administratifs et de soutien_1+2</v>
      </c>
      <c r="B3254" t="str">
        <f>INDEX(PDC!$F$1:$G$40,MATCH('RP2016'!C3254,PDC!F:F,0),MATCH(PDC!$G$1,PDC!$F$1:$G$1,0))</f>
        <v>Activités de services administratifs et de soutien</v>
      </c>
      <c r="C3254" t="s">
        <v>228</v>
      </c>
      <c r="D3254" t="s">
        <v>139</v>
      </c>
      <c r="E3254" t="s">
        <v>238</v>
      </c>
      <c r="F3254" s="58">
        <v>718.50625000966102</v>
      </c>
      <c r="G3254">
        <f t="shared" si="488"/>
        <v>718.50625000966102</v>
      </c>
      <c r="BE3254" t="str">
        <f t="shared" si="486"/>
        <v>8401_C4_TPTotal femmes_SEXE2</v>
      </c>
      <c r="BF3254">
        <v>2</v>
      </c>
      <c r="BG3254" t="s">
        <v>346</v>
      </c>
      <c r="BH3254" t="s">
        <v>316</v>
      </c>
      <c r="BI3254" t="s">
        <v>117</v>
      </c>
      <c r="BJ3254" s="61">
        <v>238.085011498737</v>
      </c>
      <c r="BK3254" s="61">
        <f t="shared" si="487"/>
        <v>238.085011498737</v>
      </c>
    </row>
    <row r="3255" spans="1:63" x14ac:dyDescent="0.35">
      <c r="A3255" t="str">
        <f t="shared" si="485"/>
        <v>8411_Administration publique_1+2</v>
      </c>
      <c r="B3255" t="str">
        <f>INDEX(PDC!$F$1:$G$40,MATCH('RP2016'!C3255,PDC!F:F,0),MATCH(PDC!$G$1,PDC!$F$1:$G$1,0))</f>
        <v>Administration publique</v>
      </c>
      <c r="C3255" t="s">
        <v>229</v>
      </c>
      <c r="D3255" t="s">
        <v>139</v>
      </c>
      <c r="E3255" t="s">
        <v>238</v>
      </c>
      <c r="F3255" s="58">
        <v>542.31406574249695</v>
      </c>
      <c r="G3255">
        <f t="shared" si="488"/>
        <v>542.31406574249695</v>
      </c>
      <c r="BE3255" t="str">
        <f t="shared" si="486"/>
        <v>8401_C5_TPTotal femmes_SEXE2</v>
      </c>
      <c r="BF3255">
        <v>2</v>
      </c>
      <c r="BG3255" t="s">
        <v>346</v>
      </c>
      <c r="BH3255" t="s">
        <v>317</v>
      </c>
      <c r="BI3255" t="s">
        <v>117</v>
      </c>
      <c r="BJ3255" s="61">
        <v>3042.4573519956298</v>
      </c>
      <c r="BK3255" s="61">
        <f t="shared" si="487"/>
        <v>3042.4573519956298</v>
      </c>
    </row>
    <row r="3256" spans="1:63" x14ac:dyDescent="0.35">
      <c r="A3256" t="str">
        <f t="shared" si="485"/>
        <v>8411_Enseignement_1+2</v>
      </c>
      <c r="B3256" t="str">
        <f>INDEX(PDC!$F$1:$G$40,MATCH('RP2016'!C3256,PDC!F:F,0),MATCH(PDC!$G$1,PDC!$F$1:$G$1,0))</f>
        <v>Enseignement</v>
      </c>
      <c r="C3256" t="s">
        <v>230</v>
      </c>
      <c r="D3256" t="s">
        <v>139</v>
      </c>
      <c r="E3256" t="s">
        <v>238</v>
      </c>
      <c r="F3256" s="58">
        <v>289.21937637632499</v>
      </c>
      <c r="G3256">
        <f t="shared" si="488"/>
        <v>289.21937637632499</v>
      </c>
      <c r="BE3256" t="str">
        <f t="shared" si="486"/>
        <v>8401_DE_TPTotal femmes_SEXE2</v>
      </c>
      <c r="BF3256">
        <v>2</v>
      </c>
      <c r="BG3256" t="s">
        <v>346</v>
      </c>
      <c r="BH3256" t="s">
        <v>318</v>
      </c>
      <c r="BI3256" t="s">
        <v>117</v>
      </c>
      <c r="BJ3256" s="61">
        <v>278.757946458844</v>
      </c>
      <c r="BK3256" s="61">
        <f t="shared" si="487"/>
        <v>278.757946458844</v>
      </c>
    </row>
    <row r="3257" spans="1:63" x14ac:dyDescent="0.35">
      <c r="A3257" t="str">
        <f t="shared" si="485"/>
        <v>8411_Activités pour la santé humaine_1+2</v>
      </c>
      <c r="B3257" t="str">
        <f>INDEX(PDC!$F$1:$G$40,MATCH('RP2016'!C3257,PDC!F:F,0),MATCH(PDC!$G$1,PDC!$F$1:$G$1,0))</f>
        <v>Activités pour la santé humaine</v>
      </c>
      <c r="C3257" t="s">
        <v>231</v>
      </c>
      <c r="D3257" t="s">
        <v>139</v>
      </c>
      <c r="E3257" t="s">
        <v>238</v>
      </c>
      <c r="F3257" s="58">
        <v>381.34467092055598</v>
      </c>
      <c r="G3257">
        <f t="shared" si="488"/>
        <v>381.34467092055598</v>
      </c>
      <c r="BE3257" t="str">
        <f t="shared" si="486"/>
        <v>8401_FZ_TPTotal femmes_SEXE2</v>
      </c>
      <c r="BF3257">
        <v>2</v>
      </c>
      <c r="BG3257" t="s">
        <v>346</v>
      </c>
      <c r="BH3257" t="s">
        <v>216</v>
      </c>
      <c r="BI3257" t="s">
        <v>117</v>
      </c>
      <c r="BJ3257" s="61">
        <v>1097.13494667135</v>
      </c>
      <c r="BK3257" s="61">
        <f t="shared" si="487"/>
        <v>1097.13494667135</v>
      </c>
    </row>
    <row r="3258" spans="1:63" x14ac:dyDescent="0.35">
      <c r="A3258" t="str">
        <f t="shared" si="485"/>
        <v>8411_Hébergement médico-social et social et action sociale sans hébergement_1+2</v>
      </c>
      <c r="B3258" t="str">
        <f>INDEX(PDC!$F$1:$G$40,MATCH('RP2016'!C3258,PDC!F:F,0),MATCH(PDC!$G$1,PDC!$F$1:$G$1,0))</f>
        <v>Hébergement médico-social et social et action sociale sans hébergement</v>
      </c>
      <c r="C3258" t="s">
        <v>232</v>
      </c>
      <c r="D3258" t="s">
        <v>139</v>
      </c>
      <c r="E3258" t="s">
        <v>238</v>
      </c>
      <c r="F3258" s="58">
        <v>733.873720293578</v>
      </c>
      <c r="G3258">
        <f t="shared" si="488"/>
        <v>733.873720293578</v>
      </c>
      <c r="BE3258" t="str">
        <f t="shared" si="486"/>
        <v>8401_GZ_TPTotal femmes_SEXE2</v>
      </c>
      <c r="BF3258">
        <v>2</v>
      </c>
      <c r="BG3258" t="s">
        <v>346</v>
      </c>
      <c r="BH3258" t="s">
        <v>217</v>
      </c>
      <c r="BI3258" t="s">
        <v>117</v>
      </c>
      <c r="BJ3258" s="61">
        <v>7841.0709669852904</v>
      </c>
      <c r="BK3258" s="61">
        <f t="shared" si="487"/>
        <v>7841.0709669852904</v>
      </c>
    </row>
    <row r="3259" spans="1:63" x14ac:dyDescent="0.35">
      <c r="A3259" t="str">
        <f t="shared" si="485"/>
        <v>8411_Arts, spectacles et activités récréatives_1+2</v>
      </c>
      <c r="B3259" t="str">
        <f>INDEX(PDC!$F$1:$G$40,MATCH('RP2016'!C3259,PDC!F:F,0),MATCH(PDC!$G$1,PDC!$F$1:$G$1,0))</f>
        <v>Arts, spectacles et activités récréatives</v>
      </c>
      <c r="C3259" t="s">
        <v>233</v>
      </c>
      <c r="D3259" t="s">
        <v>139</v>
      </c>
      <c r="E3259" t="s">
        <v>238</v>
      </c>
      <c r="F3259" s="58">
        <v>402.45024248495901</v>
      </c>
      <c r="G3259">
        <f t="shared" si="488"/>
        <v>402.45024248495901</v>
      </c>
      <c r="BE3259" t="str">
        <f t="shared" si="486"/>
        <v>8401_HZ_TPTotal femmes_SEXE2</v>
      </c>
      <c r="BF3259">
        <v>2</v>
      </c>
      <c r="BG3259" t="s">
        <v>346</v>
      </c>
      <c r="BH3259" t="s">
        <v>218</v>
      </c>
      <c r="BI3259" t="s">
        <v>117</v>
      </c>
      <c r="BJ3259" s="61">
        <v>1001.92539296033</v>
      </c>
      <c r="BK3259" s="61">
        <f t="shared" si="487"/>
        <v>1001.92539296033</v>
      </c>
    </row>
    <row r="3260" spans="1:63" x14ac:dyDescent="0.35">
      <c r="A3260" t="str">
        <f t="shared" si="485"/>
        <v>8411_Autres activités de services _1+2</v>
      </c>
      <c r="B3260" t="str">
        <f>INDEX(PDC!$F$1:$G$40,MATCH('RP2016'!C3260,PDC!F:F,0),MATCH(PDC!$G$1,PDC!$F$1:$G$1,0))</f>
        <v xml:space="preserve">Autres activités de services </v>
      </c>
      <c r="C3260" t="s">
        <v>234</v>
      </c>
      <c r="D3260" t="s">
        <v>139</v>
      </c>
      <c r="E3260" t="s">
        <v>238</v>
      </c>
      <c r="F3260" s="58">
        <v>294.38650985446998</v>
      </c>
      <c r="G3260">
        <f t="shared" si="488"/>
        <v>294.38650985446998</v>
      </c>
      <c r="BE3260" t="str">
        <f t="shared" si="486"/>
        <v>8401_IZ_TPTotal femmes_SEXE2</v>
      </c>
      <c r="BF3260">
        <v>2</v>
      </c>
      <c r="BG3260" t="s">
        <v>346</v>
      </c>
      <c r="BH3260" t="s">
        <v>219</v>
      </c>
      <c r="BI3260" t="s">
        <v>117</v>
      </c>
      <c r="BJ3260" s="61">
        <v>2402.6503840763999</v>
      </c>
      <c r="BK3260" s="61">
        <f t="shared" si="487"/>
        <v>2402.6503840763999</v>
      </c>
    </row>
    <row r="3261" spans="1:63" x14ac:dyDescent="0.35">
      <c r="A3261" t="str">
        <f t="shared" si="485"/>
        <v>8411_Activités des ménages en tant qu'employeurs ; activités indifférenciées des ménages en tant que producteurs de biens et services pour usage propre_1+2</v>
      </c>
      <c r="B3261" t="str">
        <f>INDEX(PDC!$F$1:$G$40,MATCH('RP2016'!C3261,PDC!F:F,0),MATCH(PDC!$G$1,PDC!$F$1:$G$1,0))</f>
        <v>Activités des ménages en tant qu'employeurs ; activités indifférenciées des ménages en tant que producteurs de biens et services pour usage propre</v>
      </c>
      <c r="C3261" t="s">
        <v>235</v>
      </c>
      <c r="D3261" t="s">
        <v>139</v>
      </c>
      <c r="E3261" t="s">
        <v>238</v>
      </c>
      <c r="F3261" s="58">
        <v>59.794302505152103</v>
      </c>
      <c r="G3261">
        <f t="shared" si="488"/>
        <v>59.794302505152103</v>
      </c>
      <c r="BE3261" t="str">
        <f t="shared" si="486"/>
        <v>8401_JZ_TPTotal femmes_SEXE2</v>
      </c>
      <c r="BF3261">
        <v>2</v>
      </c>
      <c r="BG3261" t="s">
        <v>346</v>
      </c>
      <c r="BH3261" t="s">
        <v>319</v>
      </c>
      <c r="BI3261" t="s">
        <v>117</v>
      </c>
      <c r="BJ3261" s="61">
        <v>962.69180739502701</v>
      </c>
      <c r="BK3261" s="61">
        <f t="shared" si="487"/>
        <v>962.69180739502701</v>
      </c>
    </row>
    <row r="3262" spans="1:63" x14ac:dyDescent="0.35">
      <c r="A3262" t="str">
        <f t="shared" si="485"/>
        <v>8412_Agriculture, sylviculture et pêche_1+2</v>
      </c>
      <c r="B3262" t="str">
        <f>INDEX(PDC!$F$1:$G$40,MATCH('RP2016'!C3262,PDC!F:F,0),MATCH(PDC!$G$1,PDC!$F$1:$G$1,0))</f>
        <v>Agriculture, sylviculture et pêche</v>
      </c>
      <c r="C3262" t="s">
        <v>198</v>
      </c>
      <c r="D3262" t="s">
        <v>141</v>
      </c>
      <c r="E3262" t="s">
        <v>238</v>
      </c>
      <c r="F3262" s="58">
        <v>352.11906717313298</v>
      </c>
      <c r="G3262">
        <f t="shared" si="488"/>
        <v>352.11906717313298</v>
      </c>
      <c r="BE3262" t="str">
        <f t="shared" si="486"/>
        <v>8401_KZ_TPTotal femmes_SEXE2</v>
      </c>
      <c r="BF3262">
        <v>2</v>
      </c>
      <c r="BG3262" t="s">
        <v>346</v>
      </c>
      <c r="BH3262" t="s">
        <v>223</v>
      </c>
      <c r="BI3262" t="s">
        <v>117</v>
      </c>
      <c r="BJ3262" s="61">
        <v>2213.0339103371298</v>
      </c>
      <c r="BK3262" s="61">
        <f t="shared" si="487"/>
        <v>2213.0339103371298</v>
      </c>
    </row>
    <row r="3263" spans="1:63" x14ac:dyDescent="0.35">
      <c r="A3263" t="str">
        <f t="shared" si="485"/>
        <v>8412_Industries extractives _1+2</v>
      </c>
      <c r="B3263" t="str">
        <f>INDEX(PDC!$F$1:$G$40,MATCH('RP2016'!C3263,PDC!F:F,0),MATCH(PDC!$G$1,PDC!$F$1:$G$1,0))</f>
        <v xml:space="preserve">Industries extractives </v>
      </c>
      <c r="C3263" t="s">
        <v>201</v>
      </c>
      <c r="D3263" t="s">
        <v>141</v>
      </c>
      <c r="E3263" t="s">
        <v>238</v>
      </c>
      <c r="F3263" s="58">
        <v>33.609997365663503</v>
      </c>
      <c r="G3263">
        <f t="shared" si="488"/>
        <v>33.609997365663503</v>
      </c>
      <c r="BE3263" t="str">
        <f t="shared" si="486"/>
        <v>8401_LZ_TPTotal femmes_SEXE2</v>
      </c>
      <c r="BF3263">
        <v>2</v>
      </c>
      <c r="BG3263" t="s">
        <v>346</v>
      </c>
      <c r="BH3263" t="s">
        <v>224</v>
      </c>
      <c r="BI3263" t="s">
        <v>117</v>
      </c>
      <c r="BJ3263" s="61">
        <v>885.61501769985</v>
      </c>
      <c r="BK3263" s="61">
        <f t="shared" si="487"/>
        <v>885.61501769985</v>
      </c>
    </row>
    <row r="3264" spans="1:63" x14ac:dyDescent="0.35">
      <c r="A3264" t="str">
        <f t="shared" si="485"/>
        <v>8412_Fabrication de denrées alimentaires, de boissons et de produits à base de tabac_1+2</v>
      </c>
      <c r="B3264" t="str">
        <f>INDEX(PDC!$F$1:$G$40,MATCH('RP2016'!C3264,PDC!F:F,0),MATCH(PDC!$G$1,PDC!$F$1:$G$1,0))</f>
        <v>Fabrication de denrées alimentaires, de boissons et de produits à base de tabac</v>
      </c>
      <c r="C3264" t="s">
        <v>202</v>
      </c>
      <c r="D3264" t="s">
        <v>141</v>
      </c>
      <c r="E3264" t="s">
        <v>238</v>
      </c>
      <c r="F3264" s="58">
        <v>965.477387782861</v>
      </c>
      <c r="G3264">
        <f t="shared" ref="G3264:G3267" si="489">F3264</f>
        <v>965.477387782861</v>
      </c>
      <c r="BE3264" t="str">
        <f t="shared" si="486"/>
        <v>8401_MN_TPTotal femmes_SEXE2</v>
      </c>
      <c r="BF3264">
        <v>2</v>
      </c>
      <c r="BG3264" t="s">
        <v>346</v>
      </c>
      <c r="BH3264" t="s">
        <v>320</v>
      </c>
      <c r="BI3264" t="s">
        <v>117</v>
      </c>
      <c r="BJ3264" s="61">
        <v>5590.0483009836298</v>
      </c>
      <c r="BK3264" s="61">
        <f t="shared" si="487"/>
        <v>5590.0483009836298</v>
      </c>
    </row>
    <row r="3265" spans="1:63" x14ac:dyDescent="0.35">
      <c r="A3265" t="str">
        <f t="shared" si="485"/>
        <v>8412_Fabrication de textiles, industries de l'habillement, industrie du cuir et de la chaussure_1+2</v>
      </c>
      <c r="B3265" t="str">
        <f>INDEX(PDC!$F$1:$G$40,MATCH('RP2016'!C3265,PDC!F:F,0),MATCH(PDC!$G$1,PDC!$F$1:$G$1,0))</f>
        <v>Fabrication de textiles, industries de l'habillement, industrie du cuir et de la chaussure</v>
      </c>
      <c r="C3265" t="s">
        <v>203</v>
      </c>
      <c r="D3265" t="s">
        <v>141</v>
      </c>
      <c r="E3265" t="s">
        <v>238</v>
      </c>
      <c r="F3265" s="58">
        <v>694.47742080575995</v>
      </c>
      <c r="G3265">
        <f t="shared" si="489"/>
        <v>694.47742080575995</v>
      </c>
      <c r="BE3265" t="str">
        <f t="shared" si="486"/>
        <v>8401_OQ_TPTotal femmes_SEXE2</v>
      </c>
      <c r="BF3265">
        <v>2</v>
      </c>
      <c r="BG3265" t="s">
        <v>346</v>
      </c>
      <c r="BH3265" t="s">
        <v>321</v>
      </c>
      <c r="BI3265" t="s">
        <v>117</v>
      </c>
      <c r="BJ3265" s="61">
        <v>12883.9806113419</v>
      </c>
      <c r="BK3265" s="61">
        <f t="shared" si="487"/>
        <v>12883.9806113419</v>
      </c>
    </row>
    <row r="3266" spans="1:63" x14ac:dyDescent="0.35">
      <c r="A3266" t="str">
        <f t="shared" si="485"/>
        <v>8412_Travail du bois, industries du papier et imprimerie _1+2</v>
      </c>
      <c r="B3266" t="str">
        <f>INDEX(PDC!$F$1:$G$40,MATCH('RP2016'!C3266,PDC!F:F,0),MATCH(PDC!$G$1,PDC!$F$1:$G$1,0))</f>
        <v xml:space="preserve">Travail du bois, industries du papier et imprimerie </v>
      </c>
      <c r="C3266" t="s">
        <v>204</v>
      </c>
      <c r="D3266" t="s">
        <v>141</v>
      </c>
      <c r="E3266" t="s">
        <v>238</v>
      </c>
      <c r="F3266" s="58">
        <v>406.10458101276902</v>
      </c>
      <c r="G3266">
        <f t="shared" si="489"/>
        <v>406.10458101276902</v>
      </c>
      <c r="BE3266" t="str">
        <f t="shared" si="486"/>
        <v>8401_RU_TPTotal femmes_SEXE2</v>
      </c>
      <c r="BF3266">
        <v>2</v>
      </c>
      <c r="BG3266" t="s">
        <v>346</v>
      </c>
      <c r="BH3266" t="s">
        <v>322</v>
      </c>
      <c r="BI3266" t="s">
        <v>117</v>
      </c>
      <c r="BJ3266" s="61">
        <v>3202.8626380548499</v>
      </c>
      <c r="BK3266" s="61">
        <f t="shared" si="487"/>
        <v>3202.8626380548499</v>
      </c>
    </row>
    <row r="3267" spans="1:63" x14ac:dyDescent="0.35">
      <c r="A3267" t="str">
        <f t="shared" si="485"/>
        <v>8412_Industrie chimique_1+2</v>
      </c>
      <c r="B3267" t="str">
        <f>INDEX(PDC!$F$1:$G$40,MATCH('RP2016'!C3267,PDC!F:F,0),MATCH(PDC!$G$1,PDC!$F$1:$G$1,0))</f>
        <v>Industrie chimique</v>
      </c>
      <c r="C3267" t="s">
        <v>205</v>
      </c>
      <c r="D3267" t="s">
        <v>141</v>
      </c>
      <c r="E3267" t="s">
        <v>238</v>
      </c>
      <c r="F3267" s="58">
        <v>543.61783501501202</v>
      </c>
      <c r="G3267">
        <f t="shared" si="489"/>
        <v>543.61783501501202</v>
      </c>
      <c r="BE3267" t="str">
        <f t="shared" si="486"/>
        <v>8402_AZ_TPTotal femmes_SEXE2</v>
      </c>
      <c r="BF3267">
        <v>2</v>
      </c>
      <c r="BG3267" t="s">
        <v>346</v>
      </c>
      <c r="BH3267" t="s">
        <v>198</v>
      </c>
      <c r="BI3267" t="s">
        <v>119</v>
      </c>
      <c r="BJ3267" s="61">
        <v>179.255076672591</v>
      </c>
      <c r="BK3267" s="61">
        <f t="shared" si="487"/>
        <v>179.255076672591</v>
      </c>
    </row>
    <row r="3268" spans="1:63" x14ac:dyDescent="0.35">
      <c r="A3268" t="str">
        <f t="shared" ref="A3268:A3331" si="490">D3268&amp;"_"&amp;B3268&amp;"_"&amp;E3268</f>
        <v>8412_Industrie pharmaceutique_1+2</v>
      </c>
      <c r="B3268" t="str">
        <f>INDEX(PDC!$F$1:$G$40,MATCH('RP2016'!C3268,PDC!F:F,0),MATCH(PDC!$G$1,PDC!$F$1:$G$1,0))</f>
        <v>Industrie pharmaceutique</v>
      </c>
      <c r="C3268" t="s">
        <v>206</v>
      </c>
      <c r="D3268" t="s">
        <v>141</v>
      </c>
      <c r="E3268" t="s">
        <v>238</v>
      </c>
      <c r="F3268" s="58">
        <v>4.9177462640340597</v>
      </c>
      <c r="G3268" s="58" t="s">
        <v>242</v>
      </c>
      <c r="H3268" s="58"/>
      <c r="I3268" s="58"/>
      <c r="J3268" s="58"/>
      <c r="BE3268" t="str">
        <f t="shared" si="486"/>
        <v>8402_C1_TPTotal femmes_SEXE2</v>
      </c>
      <c r="BF3268">
        <v>2</v>
      </c>
      <c r="BG3268" t="s">
        <v>346</v>
      </c>
      <c r="BH3268" t="s">
        <v>314</v>
      </c>
      <c r="BI3268" t="s">
        <v>119</v>
      </c>
      <c r="BJ3268" s="61">
        <v>425.13025422092898</v>
      </c>
      <c r="BK3268" s="61">
        <f t="shared" si="487"/>
        <v>425.13025422092898</v>
      </c>
    </row>
    <row r="3269" spans="1:63" x14ac:dyDescent="0.35">
      <c r="A3269" t="str">
        <f t="shared" si="490"/>
        <v>8412_Fabrication de produits en caoutchouc et en plastique ainsi que d'autres produits minéraux non métalliques_1+2</v>
      </c>
      <c r="B3269" t="str">
        <f>INDEX(PDC!$F$1:$G$40,MATCH('RP2016'!C3269,PDC!F:F,0),MATCH(PDC!$G$1,PDC!$F$1:$G$1,0))</f>
        <v>Fabrication de produits en caoutchouc et en plastique ainsi que d'autres produits minéraux non métalliques</v>
      </c>
      <c r="C3269" t="s">
        <v>207</v>
      </c>
      <c r="D3269" t="s">
        <v>141</v>
      </c>
      <c r="E3269" t="s">
        <v>238</v>
      </c>
      <c r="F3269" s="58">
        <v>79.326588134268206</v>
      </c>
      <c r="G3269">
        <f>F3269</f>
        <v>79.326588134268206</v>
      </c>
      <c r="BE3269" t="str">
        <f t="shared" ref="BE3269:BE3332" si="491">BI3269&amp;"_"&amp;BH3269&amp;"_TP"&amp;BG3269&amp;"_SEXE"&amp;BF3269</f>
        <v>8402_C3_TPTotal femmes_SEXE2</v>
      </c>
      <c r="BF3269">
        <v>2</v>
      </c>
      <c r="BG3269" t="s">
        <v>346</v>
      </c>
      <c r="BH3269" t="s">
        <v>315</v>
      </c>
      <c r="BI3269" t="s">
        <v>119</v>
      </c>
      <c r="BJ3269" s="61">
        <v>184.728429271978</v>
      </c>
      <c r="BK3269" s="61">
        <f t="shared" ref="BK3269:BK3332" si="492">IF(BJ3269&lt;5,"(s)",BJ3269)</f>
        <v>184.728429271978</v>
      </c>
    </row>
    <row r="3270" spans="1:63" x14ac:dyDescent="0.35">
      <c r="A3270" t="str">
        <f t="shared" si="490"/>
        <v>8412_Métallurgie et fabrication de produits métalliques à l'exception des machines et des équipements_1+2</v>
      </c>
      <c r="B3270" t="str">
        <f>INDEX(PDC!$F$1:$G$40,MATCH('RP2016'!C3270,PDC!F:F,0),MATCH(PDC!$G$1,PDC!$F$1:$G$1,0))</f>
        <v>Métallurgie et fabrication de produits métalliques à l'exception des machines et des équipements</v>
      </c>
      <c r="C3270" t="s">
        <v>208</v>
      </c>
      <c r="D3270" t="s">
        <v>141</v>
      </c>
      <c r="E3270" t="s">
        <v>238</v>
      </c>
      <c r="F3270" s="58">
        <v>1362.9551564588701</v>
      </c>
      <c r="G3270">
        <f>F3270</f>
        <v>1362.9551564588701</v>
      </c>
      <c r="BE3270" t="str">
        <f t="shared" si="491"/>
        <v>8402_C4_TPTotal femmes_SEXE2</v>
      </c>
      <c r="BF3270">
        <v>2</v>
      </c>
      <c r="BG3270" t="s">
        <v>346</v>
      </c>
      <c r="BH3270" t="s">
        <v>316</v>
      </c>
      <c r="BI3270" t="s">
        <v>119</v>
      </c>
      <c r="BJ3270" s="61">
        <v>5.1333074491585098</v>
      </c>
      <c r="BK3270" s="61">
        <f t="shared" si="492"/>
        <v>5.1333074491585098</v>
      </c>
    </row>
    <row r="3271" spans="1:63" x14ac:dyDescent="0.35">
      <c r="A3271" t="str">
        <f t="shared" si="490"/>
        <v>8412_Fabrication de produits informatiques, électroniques et optiques_1+2</v>
      </c>
      <c r="B3271" t="str">
        <f>INDEX(PDC!$F$1:$G$40,MATCH('RP2016'!C3271,PDC!F:F,0),MATCH(PDC!$G$1,PDC!$F$1:$G$1,0))</f>
        <v>Fabrication de produits informatiques, électroniques et optiques</v>
      </c>
      <c r="C3271" t="s">
        <v>209</v>
      </c>
      <c r="D3271" t="s">
        <v>141</v>
      </c>
      <c r="E3271" t="s">
        <v>238</v>
      </c>
      <c r="F3271" s="58">
        <v>0.96320453790191096</v>
      </c>
      <c r="G3271" s="58" t="s">
        <v>242</v>
      </c>
      <c r="H3271" s="58"/>
      <c r="I3271" s="58"/>
      <c r="J3271" s="58"/>
      <c r="BE3271" t="str">
        <f t="shared" si="491"/>
        <v>8402_C5_TPTotal femmes_SEXE2</v>
      </c>
      <c r="BF3271">
        <v>2</v>
      </c>
      <c r="BG3271" t="s">
        <v>346</v>
      </c>
      <c r="BH3271" t="s">
        <v>317</v>
      </c>
      <c r="BI3271" t="s">
        <v>119</v>
      </c>
      <c r="BJ3271" s="61">
        <v>599.26679684477801</v>
      </c>
      <c r="BK3271" s="61">
        <f t="shared" si="492"/>
        <v>599.26679684477801</v>
      </c>
    </row>
    <row r="3272" spans="1:63" x14ac:dyDescent="0.35">
      <c r="A3272" t="str">
        <f t="shared" si="490"/>
        <v>8412_Fabrication d'équipements électriques_1+2</v>
      </c>
      <c r="B3272" t="str">
        <f>INDEX(PDC!$F$1:$G$40,MATCH('RP2016'!C3272,PDC!F:F,0),MATCH(PDC!$G$1,PDC!$F$1:$G$1,0))</f>
        <v>Fabrication d'équipements électriques</v>
      </c>
      <c r="C3272" t="s">
        <v>210</v>
      </c>
      <c r="D3272" t="s">
        <v>141</v>
      </c>
      <c r="E3272" t="s">
        <v>238</v>
      </c>
      <c r="F3272" s="58">
        <v>10.9315420503877</v>
      </c>
      <c r="G3272">
        <f t="shared" ref="G3272:G3287" si="493">F3272</f>
        <v>10.9315420503877</v>
      </c>
      <c r="BE3272" t="str">
        <f t="shared" si="491"/>
        <v>8402_DE_TPTotal femmes_SEXE2</v>
      </c>
      <c r="BF3272">
        <v>2</v>
      </c>
      <c r="BG3272" t="s">
        <v>346</v>
      </c>
      <c r="BH3272" t="s">
        <v>318</v>
      </c>
      <c r="BI3272" t="s">
        <v>119</v>
      </c>
      <c r="BJ3272" s="61">
        <v>68.691153175316501</v>
      </c>
      <c r="BK3272" s="61">
        <f t="shared" si="492"/>
        <v>68.691153175316501</v>
      </c>
    </row>
    <row r="3273" spans="1:63" x14ac:dyDescent="0.35">
      <c r="A3273" t="str">
        <f t="shared" si="490"/>
        <v>8412_Fabrication de machines et équipements n.c.a._1+2</v>
      </c>
      <c r="B3273" t="str">
        <f>INDEX(PDC!$F$1:$G$40,MATCH('RP2016'!C3273,PDC!F:F,0),MATCH(PDC!$G$1,PDC!$F$1:$G$1,0))</f>
        <v>Fabrication de machines et équipements n.c.a.</v>
      </c>
      <c r="C3273" t="s">
        <v>211</v>
      </c>
      <c r="D3273" t="s">
        <v>141</v>
      </c>
      <c r="E3273" t="s">
        <v>238</v>
      </c>
      <c r="F3273" s="58">
        <v>611.53577813897198</v>
      </c>
      <c r="G3273">
        <f t="shared" si="493"/>
        <v>611.53577813897198</v>
      </c>
      <c r="BE3273" t="str">
        <f t="shared" si="491"/>
        <v>8402_FZ_TPTotal femmes_SEXE2</v>
      </c>
      <c r="BF3273">
        <v>2</v>
      </c>
      <c r="BG3273" t="s">
        <v>346</v>
      </c>
      <c r="BH3273" t="s">
        <v>216</v>
      </c>
      <c r="BI3273" t="s">
        <v>119</v>
      </c>
      <c r="BJ3273" s="61">
        <v>345.06306294941197</v>
      </c>
      <c r="BK3273" s="61">
        <f t="shared" si="492"/>
        <v>345.06306294941197</v>
      </c>
    </row>
    <row r="3274" spans="1:63" x14ac:dyDescent="0.35">
      <c r="A3274" t="str">
        <f t="shared" si="490"/>
        <v>8412_Fabrication de matériels de transport_1+2</v>
      </c>
      <c r="B3274" t="str">
        <f>INDEX(PDC!$F$1:$G$40,MATCH('RP2016'!C3274,PDC!F:F,0),MATCH(PDC!$G$1,PDC!$F$1:$G$1,0))</f>
        <v>Fabrication de matériels de transport</v>
      </c>
      <c r="C3274" t="s">
        <v>212</v>
      </c>
      <c r="D3274" t="s">
        <v>141</v>
      </c>
      <c r="E3274" t="s">
        <v>238</v>
      </c>
      <c r="F3274" s="58">
        <v>258.61654878371002</v>
      </c>
      <c r="G3274">
        <f t="shared" si="493"/>
        <v>258.61654878371002</v>
      </c>
      <c r="BE3274" t="str">
        <f t="shared" si="491"/>
        <v>8402_GZ_TPTotal femmes_SEXE2</v>
      </c>
      <c r="BF3274">
        <v>2</v>
      </c>
      <c r="BG3274" t="s">
        <v>346</v>
      </c>
      <c r="BH3274" t="s">
        <v>217</v>
      </c>
      <c r="BI3274" t="s">
        <v>119</v>
      </c>
      <c r="BJ3274" s="61">
        <v>2069.81533095229</v>
      </c>
      <c r="BK3274" s="61">
        <f t="shared" si="492"/>
        <v>2069.81533095229</v>
      </c>
    </row>
    <row r="3275" spans="1:63" x14ac:dyDescent="0.35">
      <c r="A3275" t="str">
        <f t="shared" si="490"/>
        <v>8412_Autres industries manufacturières ; réparation et installation de machines et d'équipements_1+2</v>
      </c>
      <c r="B3275" t="str">
        <f>INDEX(PDC!$F$1:$G$40,MATCH('RP2016'!C3275,PDC!F:F,0),MATCH(PDC!$G$1,PDC!$F$1:$G$1,0))</f>
        <v>Autres industries manufacturières ; réparation et installation de machines et d'équipements</v>
      </c>
      <c r="C3275" t="s">
        <v>213</v>
      </c>
      <c r="D3275" t="s">
        <v>141</v>
      </c>
      <c r="E3275" t="s">
        <v>238</v>
      </c>
      <c r="F3275" s="58">
        <v>253.97824426745899</v>
      </c>
      <c r="G3275">
        <f t="shared" si="493"/>
        <v>253.97824426745899</v>
      </c>
      <c r="BE3275" t="str">
        <f t="shared" si="491"/>
        <v>8402_HZ_TPTotal femmes_SEXE2</v>
      </c>
      <c r="BF3275">
        <v>2</v>
      </c>
      <c r="BG3275" t="s">
        <v>346</v>
      </c>
      <c r="BH3275" t="s">
        <v>218</v>
      </c>
      <c r="BI3275" t="s">
        <v>119</v>
      </c>
      <c r="BJ3275" s="61">
        <v>284.26684705256798</v>
      </c>
      <c r="BK3275" s="61">
        <f t="shared" si="492"/>
        <v>284.26684705256798</v>
      </c>
    </row>
    <row r="3276" spans="1:63" x14ac:dyDescent="0.35">
      <c r="A3276" t="str">
        <f t="shared" si="490"/>
        <v>8412_Production et distribution d'électricité, de gaz, de vapeur et d'air conditionné_1+2</v>
      </c>
      <c r="B3276" t="str">
        <f>INDEX(PDC!$F$1:$G$40,MATCH('RP2016'!C3276,PDC!F:F,0),MATCH(PDC!$G$1,PDC!$F$1:$G$1,0))</f>
        <v>Production et distribution d'électricité, de gaz, de vapeur et d'air conditionné</v>
      </c>
      <c r="C3276" t="s">
        <v>214</v>
      </c>
      <c r="D3276" t="s">
        <v>141</v>
      </c>
      <c r="E3276" t="s">
        <v>238</v>
      </c>
      <c r="F3276" s="58">
        <v>47.395573833150301</v>
      </c>
      <c r="G3276">
        <f t="shared" si="493"/>
        <v>47.395573833150301</v>
      </c>
      <c r="BE3276" t="str">
        <f t="shared" si="491"/>
        <v>8402_IZ_TPTotal femmes_SEXE2</v>
      </c>
      <c r="BF3276">
        <v>2</v>
      </c>
      <c r="BG3276" t="s">
        <v>346</v>
      </c>
      <c r="BH3276" t="s">
        <v>219</v>
      </c>
      <c r="BI3276" t="s">
        <v>119</v>
      </c>
      <c r="BJ3276" s="61">
        <v>677.553205503095</v>
      </c>
      <c r="BK3276" s="61">
        <f t="shared" si="492"/>
        <v>677.553205503095</v>
      </c>
    </row>
    <row r="3277" spans="1:63" x14ac:dyDescent="0.35">
      <c r="A3277" t="str">
        <f t="shared" si="490"/>
        <v>8412_Production et distribution d'eau ; assainissement, gestion des déchets et dépollution_1+2</v>
      </c>
      <c r="B3277" t="str">
        <f>INDEX(PDC!$F$1:$G$40,MATCH('RP2016'!C3277,PDC!F:F,0),MATCH(PDC!$G$1,PDC!$F$1:$G$1,0))</f>
        <v>Production et distribution d'eau ; assainissement, gestion des déchets et dépollution</v>
      </c>
      <c r="C3277" t="s">
        <v>215</v>
      </c>
      <c r="D3277" t="s">
        <v>141</v>
      </c>
      <c r="E3277" t="s">
        <v>238</v>
      </c>
      <c r="F3277" s="58">
        <v>193.725656255134</v>
      </c>
      <c r="G3277">
        <f t="shared" si="493"/>
        <v>193.725656255134</v>
      </c>
      <c r="BE3277" t="str">
        <f t="shared" si="491"/>
        <v>8402_JZ_TPTotal femmes_SEXE2</v>
      </c>
      <c r="BF3277">
        <v>2</v>
      </c>
      <c r="BG3277" t="s">
        <v>346</v>
      </c>
      <c r="BH3277" t="s">
        <v>319</v>
      </c>
      <c r="BI3277" t="s">
        <v>119</v>
      </c>
      <c r="BJ3277" s="61">
        <v>102.21334427833099</v>
      </c>
      <c r="BK3277" s="61">
        <f t="shared" si="492"/>
        <v>102.21334427833099</v>
      </c>
    </row>
    <row r="3278" spans="1:63" x14ac:dyDescent="0.35">
      <c r="A3278" t="str">
        <f t="shared" si="490"/>
        <v>8412_Construction _1+2</v>
      </c>
      <c r="B3278" t="str">
        <f>INDEX(PDC!$F$1:$G$40,MATCH('RP2016'!C3278,PDC!F:F,0),MATCH(PDC!$G$1,PDC!$F$1:$G$1,0))</f>
        <v xml:space="preserve">Construction </v>
      </c>
      <c r="C3278" t="s">
        <v>216</v>
      </c>
      <c r="D3278" t="s">
        <v>141</v>
      </c>
      <c r="E3278" t="s">
        <v>238</v>
      </c>
      <c r="F3278" s="58">
        <v>1931.4047420839399</v>
      </c>
      <c r="G3278">
        <f t="shared" si="493"/>
        <v>1931.4047420839399</v>
      </c>
      <c r="BE3278" t="str">
        <f t="shared" si="491"/>
        <v>8402_KZ_TPTotal femmes_SEXE2</v>
      </c>
      <c r="BF3278">
        <v>2</v>
      </c>
      <c r="BG3278" t="s">
        <v>346</v>
      </c>
      <c r="BH3278" t="s">
        <v>223</v>
      </c>
      <c r="BI3278" t="s">
        <v>119</v>
      </c>
      <c r="BJ3278" s="61">
        <v>517.77297356391705</v>
      </c>
      <c r="BK3278" s="61">
        <f t="shared" si="492"/>
        <v>517.77297356391705</v>
      </c>
    </row>
    <row r="3279" spans="1:63" x14ac:dyDescent="0.35">
      <c r="A3279" t="str">
        <f t="shared" si="490"/>
        <v>8412_Commerce ; réparation d'automobiles et de motocycles_1+2</v>
      </c>
      <c r="B3279" t="str">
        <f>INDEX(PDC!$F$1:$G$40,MATCH('RP2016'!C3279,PDC!F:F,0),MATCH(PDC!$G$1,PDC!$F$1:$G$1,0))</f>
        <v>Commerce ; réparation d'automobiles et de motocycles</v>
      </c>
      <c r="C3279" t="s">
        <v>217</v>
      </c>
      <c r="D3279" t="s">
        <v>141</v>
      </c>
      <c r="E3279" t="s">
        <v>238</v>
      </c>
      <c r="F3279" s="58">
        <v>2856.6426736594699</v>
      </c>
      <c r="G3279">
        <f t="shared" si="493"/>
        <v>2856.6426736594699</v>
      </c>
      <c r="BE3279" t="str">
        <f t="shared" si="491"/>
        <v>8402_LZ_TPTotal femmes_SEXE2</v>
      </c>
      <c r="BF3279">
        <v>2</v>
      </c>
      <c r="BG3279" t="s">
        <v>346</v>
      </c>
      <c r="BH3279" t="s">
        <v>224</v>
      </c>
      <c r="BI3279" t="s">
        <v>119</v>
      </c>
      <c r="BJ3279" s="61">
        <v>163.97209790894499</v>
      </c>
      <c r="BK3279" s="61">
        <f t="shared" si="492"/>
        <v>163.97209790894499</v>
      </c>
    </row>
    <row r="3280" spans="1:63" x14ac:dyDescent="0.35">
      <c r="A3280" t="str">
        <f t="shared" si="490"/>
        <v>8412_Transports et entreposage _1+2</v>
      </c>
      <c r="B3280" t="str">
        <f>INDEX(PDC!$F$1:$G$40,MATCH('RP2016'!C3280,PDC!F:F,0),MATCH(PDC!$G$1,PDC!$F$1:$G$1,0))</f>
        <v xml:space="preserve">Transports et entreposage </v>
      </c>
      <c r="C3280" t="s">
        <v>218</v>
      </c>
      <c r="D3280" t="s">
        <v>141</v>
      </c>
      <c r="E3280" t="s">
        <v>238</v>
      </c>
      <c r="F3280" s="58">
        <v>900.38022702163596</v>
      </c>
      <c r="G3280">
        <f t="shared" si="493"/>
        <v>900.38022702163596</v>
      </c>
      <c r="BE3280" t="str">
        <f t="shared" si="491"/>
        <v>8402_MN_TPTotal femmes_SEXE2</v>
      </c>
      <c r="BF3280">
        <v>2</v>
      </c>
      <c r="BG3280" t="s">
        <v>346</v>
      </c>
      <c r="BH3280" t="s">
        <v>320</v>
      </c>
      <c r="BI3280" t="s">
        <v>119</v>
      </c>
      <c r="BJ3280" s="61">
        <v>865.37627213910196</v>
      </c>
      <c r="BK3280" s="61">
        <f t="shared" si="492"/>
        <v>865.37627213910196</v>
      </c>
    </row>
    <row r="3281" spans="1:63" x14ac:dyDescent="0.35">
      <c r="A3281" t="str">
        <f t="shared" si="490"/>
        <v>8412_Hébergement et restauration_1+2</v>
      </c>
      <c r="B3281" t="str">
        <f>INDEX(PDC!$F$1:$G$40,MATCH('RP2016'!C3281,PDC!F:F,0),MATCH(PDC!$G$1,PDC!$F$1:$G$1,0))</f>
        <v>Hébergement et restauration</v>
      </c>
      <c r="C3281" t="s">
        <v>219</v>
      </c>
      <c r="D3281" t="s">
        <v>141</v>
      </c>
      <c r="E3281" t="s">
        <v>238</v>
      </c>
      <c r="F3281" s="58">
        <v>533.88620882874704</v>
      </c>
      <c r="G3281">
        <f t="shared" si="493"/>
        <v>533.88620882874704</v>
      </c>
      <c r="BE3281" t="str">
        <f t="shared" si="491"/>
        <v>8402_OQ_TPTotal femmes_SEXE2</v>
      </c>
      <c r="BF3281">
        <v>2</v>
      </c>
      <c r="BG3281" t="s">
        <v>346</v>
      </c>
      <c r="BH3281" t="s">
        <v>321</v>
      </c>
      <c r="BI3281" t="s">
        <v>119</v>
      </c>
      <c r="BJ3281" s="61">
        <v>6424.5451217199598</v>
      </c>
      <c r="BK3281" s="61">
        <f t="shared" si="492"/>
        <v>6424.5451217199598</v>
      </c>
    </row>
    <row r="3282" spans="1:63" x14ac:dyDescent="0.35">
      <c r="A3282" t="str">
        <f t="shared" si="490"/>
        <v>8412_Edition, audiovisuel et diffusion_1+2</v>
      </c>
      <c r="B3282" t="str">
        <f>INDEX(PDC!$F$1:$G$40,MATCH('RP2016'!C3282,PDC!F:F,0),MATCH(PDC!$G$1,PDC!$F$1:$G$1,0))</f>
        <v>Edition, audiovisuel et diffusion</v>
      </c>
      <c r="C3282" t="s">
        <v>220</v>
      </c>
      <c r="D3282" t="s">
        <v>141</v>
      </c>
      <c r="E3282" t="s">
        <v>238</v>
      </c>
      <c r="F3282" s="58">
        <v>26.216514273238801</v>
      </c>
      <c r="G3282">
        <f t="shared" si="493"/>
        <v>26.216514273238801</v>
      </c>
      <c r="BE3282" t="str">
        <f t="shared" si="491"/>
        <v>8402_RU_TPTotal femmes_SEXE2</v>
      </c>
      <c r="BF3282">
        <v>2</v>
      </c>
      <c r="BG3282" t="s">
        <v>346</v>
      </c>
      <c r="BH3282" t="s">
        <v>322</v>
      </c>
      <c r="BI3282" t="s">
        <v>119</v>
      </c>
      <c r="BJ3282" s="61">
        <v>1219.0434556033299</v>
      </c>
      <c r="BK3282" s="61">
        <f t="shared" si="492"/>
        <v>1219.0434556033299</v>
      </c>
    </row>
    <row r="3283" spans="1:63" x14ac:dyDescent="0.35">
      <c r="A3283" t="str">
        <f t="shared" si="490"/>
        <v>8412_Télécommunications_1+2</v>
      </c>
      <c r="B3283" t="str">
        <f>INDEX(PDC!$F$1:$G$40,MATCH('RP2016'!C3283,PDC!F:F,0),MATCH(PDC!$G$1,PDC!$F$1:$G$1,0))</f>
        <v>Télécommunications</v>
      </c>
      <c r="C3283" t="s">
        <v>221</v>
      </c>
      <c r="D3283" t="s">
        <v>141</v>
      </c>
      <c r="E3283" t="s">
        <v>238</v>
      </c>
      <c r="F3283" s="58">
        <v>20.143819042598398</v>
      </c>
      <c r="G3283">
        <f t="shared" si="493"/>
        <v>20.143819042598398</v>
      </c>
      <c r="BE3283" t="str">
        <f t="shared" si="491"/>
        <v>8403_AZ_TPTotal femmes_SEXE2</v>
      </c>
      <c r="BF3283">
        <v>2</v>
      </c>
      <c r="BG3283" t="s">
        <v>346</v>
      </c>
      <c r="BH3283" t="s">
        <v>198</v>
      </c>
      <c r="BI3283" t="s">
        <v>121</v>
      </c>
      <c r="BJ3283" s="61">
        <v>105.11255322896</v>
      </c>
      <c r="BK3283" s="61">
        <f t="shared" si="492"/>
        <v>105.11255322896</v>
      </c>
    </row>
    <row r="3284" spans="1:63" x14ac:dyDescent="0.35">
      <c r="A3284" t="str">
        <f t="shared" si="490"/>
        <v>8412_Activités informatiques et services d'information_1+2</v>
      </c>
      <c r="B3284" t="str">
        <f>INDEX(PDC!$F$1:$G$40,MATCH('RP2016'!C3284,PDC!F:F,0),MATCH(PDC!$G$1,PDC!$F$1:$G$1,0))</f>
        <v>Activités informatiques et services d'information</v>
      </c>
      <c r="C3284" t="s">
        <v>222</v>
      </c>
      <c r="D3284" t="s">
        <v>141</v>
      </c>
      <c r="E3284" t="s">
        <v>238</v>
      </c>
      <c r="F3284" s="58">
        <v>31.6736154019484</v>
      </c>
      <c r="G3284">
        <f t="shared" si="493"/>
        <v>31.6736154019484</v>
      </c>
      <c r="BE3284" t="str">
        <f t="shared" si="491"/>
        <v>8403_C1_TPTotal femmes_SEXE2</v>
      </c>
      <c r="BF3284">
        <v>2</v>
      </c>
      <c r="BG3284" t="s">
        <v>346</v>
      </c>
      <c r="BH3284" t="s">
        <v>314</v>
      </c>
      <c r="BI3284" t="s">
        <v>121</v>
      </c>
      <c r="BJ3284" s="61">
        <v>355.12687327225302</v>
      </c>
      <c r="BK3284" s="61">
        <f t="shared" si="492"/>
        <v>355.12687327225302</v>
      </c>
    </row>
    <row r="3285" spans="1:63" x14ac:dyDescent="0.35">
      <c r="A3285" t="str">
        <f t="shared" si="490"/>
        <v>8412_Activités financières et d'assurance_1+2</v>
      </c>
      <c r="B3285" t="str">
        <f>INDEX(PDC!$F$1:$G$40,MATCH('RP2016'!C3285,PDC!F:F,0),MATCH(PDC!$G$1,PDC!$F$1:$G$1,0))</f>
        <v>Activités financières et d'assurance</v>
      </c>
      <c r="C3285" t="s">
        <v>223</v>
      </c>
      <c r="D3285" t="s">
        <v>141</v>
      </c>
      <c r="E3285" t="s">
        <v>238</v>
      </c>
      <c r="F3285" s="58">
        <v>482.42129878237898</v>
      </c>
      <c r="G3285">
        <f t="shared" si="493"/>
        <v>482.42129878237898</v>
      </c>
      <c r="BE3285" t="str">
        <f t="shared" si="491"/>
        <v>8403_C3_TPTotal femmes_SEXE2</v>
      </c>
      <c r="BF3285">
        <v>2</v>
      </c>
      <c r="BG3285" t="s">
        <v>346</v>
      </c>
      <c r="BH3285" t="s">
        <v>315</v>
      </c>
      <c r="BI3285" t="s">
        <v>121</v>
      </c>
      <c r="BJ3285" s="61">
        <v>18.002269070573899</v>
      </c>
      <c r="BK3285" s="61">
        <f t="shared" si="492"/>
        <v>18.002269070573899</v>
      </c>
    </row>
    <row r="3286" spans="1:63" x14ac:dyDescent="0.35">
      <c r="A3286" t="str">
        <f t="shared" si="490"/>
        <v>8412_Activités immobilières_1+2</v>
      </c>
      <c r="B3286" t="str">
        <f>INDEX(PDC!$F$1:$G$40,MATCH('RP2016'!C3286,PDC!F:F,0),MATCH(PDC!$G$1,PDC!$F$1:$G$1,0))</f>
        <v>Activités immobilières</v>
      </c>
      <c r="C3286" t="s">
        <v>224</v>
      </c>
      <c r="D3286" t="s">
        <v>141</v>
      </c>
      <c r="E3286" t="s">
        <v>238</v>
      </c>
      <c r="F3286" s="58">
        <v>115.14439540834699</v>
      </c>
      <c r="G3286">
        <f t="shared" si="493"/>
        <v>115.14439540834699</v>
      </c>
      <c r="BE3286" t="str">
        <f t="shared" si="491"/>
        <v>8403_C4_TPTotal femmes_SEXE2</v>
      </c>
      <c r="BF3286">
        <v>2</v>
      </c>
      <c r="BG3286" t="s">
        <v>346</v>
      </c>
      <c r="BH3286" t="s">
        <v>316</v>
      </c>
      <c r="BI3286" t="s">
        <v>121</v>
      </c>
      <c r="BJ3286" s="83">
        <v>2.96799458076323</v>
      </c>
      <c r="BK3286" s="61" t="str">
        <f t="shared" si="492"/>
        <v>(s)</v>
      </c>
    </row>
    <row r="3287" spans="1:63" x14ac:dyDescent="0.35">
      <c r="A3287" t="str">
        <f t="shared" si="490"/>
        <v>8412_Activités juridiques, comptables, de gestion, d'architecture, d'ingénierie, de contrôle et d'analyses techniques_1+2</v>
      </c>
      <c r="B3287" t="str">
        <f>INDEX(PDC!$F$1:$G$40,MATCH('RP2016'!C3287,PDC!F:F,0),MATCH(PDC!$G$1,PDC!$F$1:$G$1,0))</f>
        <v>Activités juridiques, comptables, de gestion, d'architecture, d'ingénierie, de contrôle et d'analyses techniques</v>
      </c>
      <c r="C3287" t="s">
        <v>225</v>
      </c>
      <c r="D3287" t="s">
        <v>141</v>
      </c>
      <c r="E3287" t="s">
        <v>238</v>
      </c>
      <c r="F3287" s="58">
        <v>489.14861966379999</v>
      </c>
      <c r="G3287">
        <f t="shared" si="493"/>
        <v>489.14861966379999</v>
      </c>
      <c r="BE3287" t="str">
        <f t="shared" si="491"/>
        <v>8403_C5_TPTotal femmes_SEXE2</v>
      </c>
      <c r="BF3287">
        <v>2</v>
      </c>
      <c r="BG3287" t="s">
        <v>346</v>
      </c>
      <c r="BH3287" t="s">
        <v>317</v>
      </c>
      <c r="BI3287" t="s">
        <v>121</v>
      </c>
      <c r="BJ3287" s="61">
        <v>531.66842943146196</v>
      </c>
      <c r="BK3287" s="61">
        <f t="shared" si="492"/>
        <v>531.66842943146196</v>
      </c>
    </row>
    <row r="3288" spans="1:63" x14ac:dyDescent="0.35">
      <c r="A3288" t="str">
        <f t="shared" si="490"/>
        <v>8412_Recherche-développement scientifique_1+2</v>
      </c>
      <c r="B3288" t="str">
        <f>INDEX(PDC!$F$1:$G$40,MATCH('RP2016'!C3288,PDC!F:F,0),MATCH(PDC!$G$1,PDC!$F$1:$G$1,0))</f>
        <v>Recherche-développement scientifique</v>
      </c>
      <c r="C3288" t="s">
        <v>226</v>
      </c>
      <c r="D3288" t="s">
        <v>141</v>
      </c>
      <c r="E3288" t="s">
        <v>238</v>
      </c>
      <c r="F3288" s="58">
        <v>3.1546170179946702</v>
      </c>
      <c r="G3288" s="58" t="s">
        <v>242</v>
      </c>
      <c r="H3288" s="58"/>
      <c r="I3288" s="58"/>
      <c r="J3288" s="58"/>
      <c r="BE3288" t="str">
        <f t="shared" si="491"/>
        <v>8403_DE_TPTotal femmes_SEXE2</v>
      </c>
      <c r="BF3288">
        <v>2</v>
      </c>
      <c r="BG3288" t="s">
        <v>346</v>
      </c>
      <c r="BH3288" t="s">
        <v>318</v>
      </c>
      <c r="BI3288" t="s">
        <v>121</v>
      </c>
      <c r="BJ3288" s="61">
        <v>42.502089387881298</v>
      </c>
      <c r="BK3288" s="61">
        <f t="shared" si="492"/>
        <v>42.502089387881298</v>
      </c>
    </row>
    <row r="3289" spans="1:63" x14ac:dyDescent="0.35">
      <c r="A3289" t="str">
        <f t="shared" si="490"/>
        <v>8412_Autres activités spécialisées, scientifiques et techniques_1+2</v>
      </c>
      <c r="B3289" t="str">
        <f>INDEX(PDC!$F$1:$G$40,MATCH('RP2016'!C3289,PDC!F:F,0),MATCH(PDC!$G$1,PDC!$F$1:$G$1,0))</f>
        <v>Autres activités spécialisées, scientifiques et techniques</v>
      </c>
      <c r="C3289" t="s">
        <v>227</v>
      </c>
      <c r="D3289" t="s">
        <v>141</v>
      </c>
      <c r="E3289" t="s">
        <v>238</v>
      </c>
      <c r="F3289" s="58">
        <v>95.046442193222006</v>
      </c>
      <c r="G3289">
        <f t="shared" ref="G3289:G3320" si="494">F3289</f>
        <v>95.046442193222006</v>
      </c>
      <c r="BE3289" t="str">
        <f t="shared" si="491"/>
        <v>8403_FZ_TPTotal femmes_SEXE2</v>
      </c>
      <c r="BF3289">
        <v>2</v>
      </c>
      <c r="BG3289" t="s">
        <v>346</v>
      </c>
      <c r="BH3289" t="s">
        <v>216</v>
      </c>
      <c r="BI3289" t="s">
        <v>121</v>
      </c>
      <c r="BJ3289" s="61">
        <v>257.37207518535502</v>
      </c>
      <c r="BK3289" s="61">
        <f t="shared" si="492"/>
        <v>257.37207518535502</v>
      </c>
    </row>
    <row r="3290" spans="1:63" x14ac:dyDescent="0.35">
      <c r="A3290" t="str">
        <f t="shared" si="490"/>
        <v>8412_Activités de services administratifs et de soutien_1+2</v>
      </c>
      <c r="B3290" t="str">
        <f>INDEX(PDC!$F$1:$G$40,MATCH('RP2016'!C3290,PDC!F:F,0),MATCH(PDC!$G$1,PDC!$F$1:$G$1,0))</f>
        <v>Activités de services administratifs et de soutien</v>
      </c>
      <c r="C3290" t="s">
        <v>228</v>
      </c>
      <c r="D3290" t="s">
        <v>141</v>
      </c>
      <c r="E3290" t="s">
        <v>238</v>
      </c>
      <c r="F3290" s="58">
        <v>1042.4836168747599</v>
      </c>
      <c r="G3290">
        <f t="shared" si="494"/>
        <v>1042.4836168747599</v>
      </c>
      <c r="BE3290" t="str">
        <f t="shared" si="491"/>
        <v>8403_GZ_TPTotal femmes_SEXE2</v>
      </c>
      <c r="BF3290">
        <v>2</v>
      </c>
      <c r="BG3290" t="s">
        <v>346</v>
      </c>
      <c r="BH3290" t="s">
        <v>217</v>
      </c>
      <c r="BI3290" t="s">
        <v>121</v>
      </c>
      <c r="BJ3290" s="61">
        <v>1754.6778855350201</v>
      </c>
      <c r="BK3290" s="61">
        <f t="shared" si="492"/>
        <v>1754.6778855350201</v>
      </c>
    </row>
    <row r="3291" spans="1:63" x14ac:dyDescent="0.35">
      <c r="A3291" t="str">
        <f t="shared" si="490"/>
        <v>8412_Administration publique_1+2</v>
      </c>
      <c r="B3291" t="str">
        <f>INDEX(PDC!$F$1:$G$40,MATCH('RP2016'!C3291,PDC!F:F,0),MATCH(PDC!$G$1,PDC!$F$1:$G$1,0))</f>
        <v>Administration publique</v>
      </c>
      <c r="C3291" t="s">
        <v>229</v>
      </c>
      <c r="D3291" t="s">
        <v>141</v>
      </c>
      <c r="E3291" t="s">
        <v>238</v>
      </c>
      <c r="F3291" s="58">
        <v>750.80040713739004</v>
      </c>
      <c r="G3291">
        <f t="shared" si="494"/>
        <v>750.80040713739004</v>
      </c>
      <c r="BE3291" t="str">
        <f t="shared" si="491"/>
        <v>8403_HZ_TPTotal femmes_SEXE2</v>
      </c>
      <c r="BF3291">
        <v>2</v>
      </c>
      <c r="BG3291" t="s">
        <v>346</v>
      </c>
      <c r="BH3291" t="s">
        <v>218</v>
      </c>
      <c r="BI3291" t="s">
        <v>121</v>
      </c>
      <c r="BJ3291" s="61">
        <v>241.38053628975899</v>
      </c>
      <c r="BK3291" s="61">
        <f t="shared" si="492"/>
        <v>241.38053628975899</v>
      </c>
    </row>
    <row r="3292" spans="1:63" x14ac:dyDescent="0.35">
      <c r="A3292" t="str">
        <f t="shared" si="490"/>
        <v>8412_Enseignement_1+2</v>
      </c>
      <c r="B3292" t="str">
        <f>INDEX(PDC!$F$1:$G$40,MATCH('RP2016'!C3292,PDC!F:F,0),MATCH(PDC!$G$1,PDC!$F$1:$G$1,0))</f>
        <v>Enseignement</v>
      </c>
      <c r="C3292" t="s">
        <v>230</v>
      </c>
      <c r="D3292" t="s">
        <v>141</v>
      </c>
      <c r="E3292" t="s">
        <v>238</v>
      </c>
      <c r="F3292" s="58">
        <v>848.51783664568995</v>
      </c>
      <c r="G3292">
        <f t="shared" si="494"/>
        <v>848.51783664568995</v>
      </c>
      <c r="BE3292" t="str">
        <f t="shared" si="491"/>
        <v>8403_IZ_TPTotal femmes_SEXE2</v>
      </c>
      <c r="BF3292">
        <v>2</v>
      </c>
      <c r="BG3292" t="s">
        <v>346</v>
      </c>
      <c r="BH3292" t="s">
        <v>219</v>
      </c>
      <c r="BI3292" t="s">
        <v>121</v>
      </c>
      <c r="BJ3292" s="61">
        <v>453.65181067802399</v>
      </c>
      <c r="BK3292" s="61">
        <f t="shared" si="492"/>
        <v>453.65181067802399</v>
      </c>
    </row>
    <row r="3293" spans="1:63" x14ac:dyDescent="0.35">
      <c r="A3293" t="str">
        <f t="shared" si="490"/>
        <v>8412_Activités pour la santé humaine_1+2</v>
      </c>
      <c r="B3293" t="str">
        <f>INDEX(PDC!$F$1:$G$40,MATCH('RP2016'!C3293,PDC!F:F,0),MATCH(PDC!$G$1,PDC!$F$1:$G$1,0))</f>
        <v>Activités pour la santé humaine</v>
      </c>
      <c r="C3293" t="s">
        <v>231</v>
      </c>
      <c r="D3293" t="s">
        <v>141</v>
      </c>
      <c r="E3293" t="s">
        <v>238</v>
      </c>
      <c r="F3293" s="58">
        <v>752.19322313928205</v>
      </c>
      <c r="G3293">
        <f t="shared" si="494"/>
        <v>752.19322313928205</v>
      </c>
      <c r="BE3293" t="str">
        <f t="shared" si="491"/>
        <v>8403_JZ_TPTotal femmes_SEXE2</v>
      </c>
      <c r="BF3293">
        <v>2</v>
      </c>
      <c r="BG3293" t="s">
        <v>346</v>
      </c>
      <c r="BH3293" t="s">
        <v>319</v>
      </c>
      <c r="BI3293" t="s">
        <v>121</v>
      </c>
      <c r="BJ3293" s="61">
        <v>110.356958156552</v>
      </c>
      <c r="BK3293" s="61">
        <f t="shared" si="492"/>
        <v>110.356958156552</v>
      </c>
    </row>
    <row r="3294" spans="1:63" x14ac:dyDescent="0.35">
      <c r="A3294" t="str">
        <f t="shared" si="490"/>
        <v>8412_Hébergement médico-social et social et action sociale sans hébergement_1+2</v>
      </c>
      <c r="B3294" t="str">
        <f>INDEX(PDC!$F$1:$G$40,MATCH('RP2016'!C3294,PDC!F:F,0),MATCH(PDC!$G$1,PDC!$F$1:$G$1,0))</f>
        <v>Hébergement médico-social et social et action sociale sans hébergement</v>
      </c>
      <c r="C3294" t="s">
        <v>232</v>
      </c>
      <c r="D3294" t="s">
        <v>141</v>
      </c>
      <c r="E3294" t="s">
        <v>238</v>
      </c>
      <c r="F3294" s="58">
        <v>2585.9124894123202</v>
      </c>
      <c r="G3294">
        <f t="shared" si="494"/>
        <v>2585.9124894123202</v>
      </c>
      <c r="BE3294" t="str">
        <f t="shared" si="491"/>
        <v>8403_KZ_TPTotal femmes_SEXE2</v>
      </c>
      <c r="BF3294">
        <v>2</v>
      </c>
      <c r="BG3294" t="s">
        <v>346</v>
      </c>
      <c r="BH3294" t="s">
        <v>223</v>
      </c>
      <c r="BI3294" t="s">
        <v>121</v>
      </c>
      <c r="BJ3294" s="61">
        <v>429.45905317854101</v>
      </c>
      <c r="BK3294" s="61">
        <f t="shared" si="492"/>
        <v>429.45905317854101</v>
      </c>
    </row>
    <row r="3295" spans="1:63" x14ac:dyDescent="0.35">
      <c r="A3295" t="str">
        <f t="shared" si="490"/>
        <v>8412_Arts, spectacles et activités récréatives_1+2</v>
      </c>
      <c r="B3295" t="str">
        <f>INDEX(PDC!$F$1:$G$40,MATCH('RP2016'!C3295,PDC!F:F,0),MATCH(PDC!$G$1,PDC!$F$1:$G$1,0))</f>
        <v>Arts, spectacles et activités récréatives</v>
      </c>
      <c r="C3295" t="s">
        <v>233</v>
      </c>
      <c r="D3295" t="s">
        <v>141</v>
      </c>
      <c r="E3295" t="s">
        <v>238</v>
      </c>
      <c r="F3295" s="58">
        <v>245.04850467402201</v>
      </c>
      <c r="G3295">
        <f t="shared" si="494"/>
        <v>245.04850467402201</v>
      </c>
      <c r="BE3295" t="str">
        <f t="shared" si="491"/>
        <v>8403_LZ_TPTotal femmes_SEXE2</v>
      </c>
      <c r="BF3295">
        <v>2</v>
      </c>
      <c r="BG3295" t="s">
        <v>346</v>
      </c>
      <c r="BH3295" t="s">
        <v>224</v>
      </c>
      <c r="BI3295" t="s">
        <v>121</v>
      </c>
      <c r="BJ3295" s="61">
        <v>106.144608955604</v>
      </c>
      <c r="BK3295" s="61">
        <f t="shared" si="492"/>
        <v>106.144608955604</v>
      </c>
    </row>
    <row r="3296" spans="1:63" x14ac:dyDescent="0.35">
      <c r="A3296" t="str">
        <f t="shared" si="490"/>
        <v>8412_Autres activités de services _1+2</v>
      </c>
      <c r="B3296" t="str">
        <f>INDEX(PDC!$F$1:$G$40,MATCH('RP2016'!C3296,PDC!F:F,0),MATCH(PDC!$G$1,PDC!$F$1:$G$1,0))</f>
        <v xml:space="preserve">Autres activités de services </v>
      </c>
      <c r="C3296" t="s">
        <v>234</v>
      </c>
      <c r="D3296" t="s">
        <v>141</v>
      </c>
      <c r="E3296" t="s">
        <v>238</v>
      </c>
      <c r="F3296" s="58">
        <v>450.01865023534702</v>
      </c>
      <c r="G3296">
        <f t="shared" si="494"/>
        <v>450.01865023534702</v>
      </c>
      <c r="BE3296" t="str">
        <f t="shared" si="491"/>
        <v>8403_MN_TPTotal femmes_SEXE2</v>
      </c>
      <c r="BF3296">
        <v>2</v>
      </c>
      <c r="BG3296" t="s">
        <v>346</v>
      </c>
      <c r="BH3296" t="s">
        <v>320</v>
      </c>
      <c r="BI3296" t="s">
        <v>121</v>
      </c>
      <c r="BJ3296" s="61">
        <v>852.65876239483896</v>
      </c>
      <c r="BK3296" s="61">
        <f t="shared" si="492"/>
        <v>852.65876239483896</v>
      </c>
    </row>
    <row r="3297" spans="1:63" x14ac:dyDescent="0.35">
      <c r="A3297" t="str">
        <f t="shared" si="490"/>
        <v>8412_Activités des ménages en tant qu'employeurs ; activités indifférenciées des ménages en tant que producteurs de biens et services pour usage propre_1+2</v>
      </c>
      <c r="B3297" t="str">
        <f>INDEX(PDC!$F$1:$G$40,MATCH('RP2016'!C3297,PDC!F:F,0),MATCH(PDC!$G$1,PDC!$F$1:$G$1,0))</f>
        <v>Activités des ménages en tant qu'employeurs ; activités indifférenciées des ménages en tant que producteurs de biens et services pour usage propre</v>
      </c>
      <c r="C3297" t="s">
        <v>235</v>
      </c>
      <c r="D3297" t="s">
        <v>141</v>
      </c>
      <c r="E3297" t="s">
        <v>238</v>
      </c>
      <c r="F3297" s="58">
        <v>240.71345711737601</v>
      </c>
      <c r="G3297">
        <f t="shared" si="494"/>
        <v>240.71345711737601</v>
      </c>
      <c r="BE3297" t="str">
        <f t="shared" si="491"/>
        <v>8403_OQ_TPTotal femmes_SEXE2</v>
      </c>
      <c r="BF3297">
        <v>2</v>
      </c>
      <c r="BG3297" t="s">
        <v>346</v>
      </c>
      <c r="BH3297" t="s">
        <v>321</v>
      </c>
      <c r="BI3297" t="s">
        <v>121</v>
      </c>
      <c r="BJ3297" s="61">
        <v>4484.1482033758102</v>
      </c>
      <c r="BK3297" s="61">
        <f t="shared" si="492"/>
        <v>4484.1482033758102</v>
      </c>
    </row>
    <row r="3298" spans="1:63" x14ac:dyDescent="0.35">
      <c r="A3298" t="str">
        <f t="shared" si="490"/>
        <v>8413_Agriculture, sylviculture et pêche_1+2</v>
      </c>
      <c r="B3298" t="str">
        <f>INDEX(PDC!$F$1:$G$40,MATCH('RP2016'!C3298,PDC!F:F,0),MATCH(PDC!$G$1,PDC!$F$1:$G$1,0))</f>
        <v>Agriculture, sylviculture et pêche</v>
      </c>
      <c r="C3298" t="s">
        <v>198</v>
      </c>
      <c r="D3298" t="s">
        <v>143</v>
      </c>
      <c r="E3298" t="s">
        <v>238</v>
      </c>
      <c r="F3298" s="58">
        <v>308.37769307445302</v>
      </c>
      <c r="G3298">
        <f t="shared" si="494"/>
        <v>308.37769307445302</v>
      </c>
      <c r="BE3298" t="str">
        <f t="shared" si="491"/>
        <v>8403_RU_TPTotal femmes_SEXE2</v>
      </c>
      <c r="BF3298">
        <v>2</v>
      </c>
      <c r="BG3298" t="s">
        <v>346</v>
      </c>
      <c r="BH3298" t="s">
        <v>322</v>
      </c>
      <c r="BI3298" t="s">
        <v>121</v>
      </c>
      <c r="BJ3298" s="61">
        <v>737.435858153053</v>
      </c>
      <c r="BK3298" s="61">
        <f t="shared" si="492"/>
        <v>737.435858153053</v>
      </c>
    </row>
    <row r="3299" spans="1:63" x14ac:dyDescent="0.35">
      <c r="A3299" t="str">
        <f t="shared" si="490"/>
        <v>8413_Industries extractives _1+2</v>
      </c>
      <c r="B3299" t="str">
        <f>INDEX(PDC!$F$1:$G$40,MATCH('RP2016'!C3299,PDC!F:F,0),MATCH(PDC!$G$1,PDC!$F$1:$G$1,0))</f>
        <v xml:space="preserve">Industries extractives </v>
      </c>
      <c r="C3299" t="s">
        <v>201</v>
      </c>
      <c r="D3299" t="s">
        <v>143</v>
      </c>
      <c r="E3299" t="s">
        <v>238</v>
      </c>
      <c r="F3299" s="58">
        <v>27.2454914174576</v>
      </c>
      <c r="G3299">
        <f t="shared" si="494"/>
        <v>27.2454914174576</v>
      </c>
      <c r="BE3299" t="str">
        <f t="shared" si="491"/>
        <v>8404_AZ_TPTotal femmes_SEXE2</v>
      </c>
      <c r="BF3299">
        <v>2</v>
      </c>
      <c r="BG3299" t="s">
        <v>346</v>
      </c>
      <c r="BH3299" t="s">
        <v>198</v>
      </c>
      <c r="BI3299" t="s">
        <v>123</v>
      </c>
      <c r="BJ3299" s="61">
        <v>57.3643235288094</v>
      </c>
      <c r="BK3299" s="61">
        <f t="shared" si="492"/>
        <v>57.3643235288094</v>
      </c>
    </row>
    <row r="3300" spans="1:63" x14ac:dyDescent="0.35">
      <c r="A3300" t="str">
        <f t="shared" si="490"/>
        <v>8413_Fabrication de denrées alimentaires, de boissons et de produits à base de tabac_1+2</v>
      </c>
      <c r="B3300" t="str">
        <f>INDEX(PDC!$F$1:$G$40,MATCH('RP2016'!C3300,PDC!F:F,0),MATCH(PDC!$G$1,PDC!$F$1:$G$1,0))</f>
        <v>Fabrication de denrées alimentaires, de boissons et de produits à base de tabac</v>
      </c>
      <c r="C3300" t="s">
        <v>202</v>
      </c>
      <c r="D3300" t="s">
        <v>143</v>
      </c>
      <c r="E3300" t="s">
        <v>238</v>
      </c>
      <c r="F3300" s="58">
        <v>863.07285497504097</v>
      </c>
      <c r="G3300">
        <f t="shared" si="494"/>
        <v>863.07285497504097</v>
      </c>
      <c r="BE3300" t="str">
        <f t="shared" si="491"/>
        <v>8404_C1_TPTotal femmes_SEXE2</v>
      </c>
      <c r="BF3300">
        <v>2</v>
      </c>
      <c r="BG3300" t="s">
        <v>346</v>
      </c>
      <c r="BH3300" t="s">
        <v>314</v>
      </c>
      <c r="BI3300" t="s">
        <v>123</v>
      </c>
      <c r="BJ3300" s="61">
        <v>144.12593165214699</v>
      </c>
      <c r="BK3300" s="61">
        <f t="shared" si="492"/>
        <v>144.12593165214699</v>
      </c>
    </row>
    <row r="3301" spans="1:63" x14ac:dyDescent="0.35">
      <c r="A3301" t="str">
        <f t="shared" si="490"/>
        <v>8413_Fabrication de textiles, industries de l'habillement, industrie du cuir et de la chaussure_1+2</v>
      </c>
      <c r="B3301" t="str">
        <f>INDEX(PDC!$F$1:$G$40,MATCH('RP2016'!C3301,PDC!F:F,0),MATCH(PDC!$G$1,PDC!$F$1:$G$1,0))</f>
        <v>Fabrication de textiles, industries de l'habillement, industrie du cuir et de la chaussure</v>
      </c>
      <c r="C3301" t="s">
        <v>203</v>
      </c>
      <c r="D3301" t="s">
        <v>143</v>
      </c>
      <c r="E3301" t="s">
        <v>238</v>
      </c>
      <c r="F3301" s="58">
        <v>11.383813985209599</v>
      </c>
      <c r="G3301">
        <f t="shared" si="494"/>
        <v>11.383813985209599</v>
      </c>
      <c r="BE3301" t="str">
        <f t="shared" si="491"/>
        <v>8404_C3_TPTotal femmes_SEXE2</v>
      </c>
      <c r="BF3301">
        <v>2</v>
      </c>
      <c r="BG3301" t="s">
        <v>346</v>
      </c>
      <c r="BH3301" t="s">
        <v>315</v>
      </c>
      <c r="BI3301" t="s">
        <v>123</v>
      </c>
      <c r="BJ3301" s="61">
        <v>493.60869937525501</v>
      </c>
      <c r="BK3301" s="61">
        <f t="shared" si="492"/>
        <v>493.60869937525501</v>
      </c>
    </row>
    <row r="3302" spans="1:63" x14ac:dyDescent="0.35">
      <c r="A3302" t="str">
        <f t="shared" si="490"/>
        <v>8413_Travail du bois, industries du papier et imprimerie _1+2</v>
      </c>
      <c r="B3302" t="str">
        <f>INDEX(PDC!$F$1:$G$40,MATCH('RP2016'!C3302,PDC!F:F,0),MATCH(PDC!$G$1,PDC!$F$1:$G$1,0))</f>
        <v xml:space="preserve">Travail du bois, industries du papier et imprimerie </v>
      </c>
      <c r="C3302" t="s">
        <v>204</v>
      </c>
      <c r="D3302" t="s">
        <v>143</v>
      </c>
      <c r="E3302" t="s">
        <v>238</v>
      </c>
      <c r="F3302" s="58">
        <v>201.67996877566</v>
      </c>
      <c r="G3302">
        <f t="shared" si="494"/>
        <v>201.67996877566</v>
      </c>
      <c r="BE3302" t="str">
        <f t="shared" si="491"/>
        <v>8404_C4_TPTotal femmes_SEXE2</v>
      </c>
      <c r="BF3302">
        <v>2</v>
      </c>
      <c r="BG3302" t="s">
        <v>346</v>
      </c>
      <c r="BH3302" t="s">
        <v>316</v>
      </c>
      <c r="BI3302" t="s">
        <v>123</v>
      </c>
      <c r="BJ3302" s="61">
        <v>20.4941246633859</v>
      </c>
      <c r="BK3302" s="61">
        <f t="shared" si="492"/>
        <v>20.4941246633859</v>
      </c>
    </row>
    <row r="3303" spans="1:63" x14ac:dyDescent="0.35">
      <c r="A3303" t="str">
        <f t="shared" si="490"/>
        <v>8413_Industrie chimique_1+2</v>
      </c>
      <c r="B3303" t="str">
        <f>INDEX(PDC!$F$1:$G$40,MATCH('RP2016'!C3303,PDC!F:F,0),MATCH(PDC!$G$1,PDC!$F$1:$G$1,0))</f>
        <v>Industrie chimique</v>
      </c>
      <c r="C3303" t="s">
        <v>205</v>
      </c>
      <c r="D3303" t="s">
        <v>143</v>
      </c>
      <c r="E3303" t="s">
        <v>238</v>
      </c>
      <c r="F3303" s="58">
        <v>320.31149444440098</v>
      </c>
      <c r="G3303">
        <f t="shared" si="494"/>
        <v>320.31149444440098</v>
      </c>
      <c r="BE3303" t="str">
        <f t="shared" si="491"/>
        <v>8404_C5_TPTotal femmes_SEXE2</v>
      </c>
      <c r="BF3303">
        <v>2</v>
      </c>
      <c r="BG3303" t="s">
        <v>346</v>
      </c>
      <c r="BH3303" t="s">
        <v>317</v>
      </c>
      <c r="BI3303" t="s">
        <v>123</v>
      </c>
      <c r="BJ3303" s="61">
        <v>377.30225769625298</v>
      </c>
      <c r="BK3303" s="61">
        <f t="shared" si="492"/>
        <v>377.30225769625298</v>
      </c>
    </row>
    <row r="3304" spans="1:63" x14ac:dyDescent="0.35">
      <c r="A3304" t="str">
        <f t="shared" si="490"/>
        <v>8413_Industrie pharmaceutique_1+2</v>
      </c>
      <c r="B3304" t="str">
        <f>INDEX(PDC!$F$1:$G$40,MATCH('RP2016'!C3304,PDC!F:F,0),MATCH(PDC!$G$1,PDC!$F$1:$G$1,0))</f>
        <v>Industrie pharmaceutique</v>
      </c>
      <c r="C3304" t="s">
        <v>206</v>
      </c>
      <c r="D3304" t="s">
        <v>143</v>
      </c>
      <c r="E3304" t="s">
        <v>238</v>
      </c>
      <c r="F3304" s="58">
        <v>13.703108045117199</v>
      </c>
      <c r="G3304">
        <f t="shared" si="494"/>
        <v>13.703108045117199</v>
      </c>
      <c r="BE3304" t="str">
        <f t="shared" si="491"/>
        <v>8404_DE_TPTotal femmes_SEXE2</v>
      </c>
      <c r="BF3304">
        <v>2</v>
      </c>
      <c r="BG3304" t="s">
        <v>346</v>
      </c>
      <c r="BH3304" t="s">
        <v>318</v>
      </c>
      <c r="BI3304" t="s">
        <v>123</v>
      </c>
      <c r="BJ3304" s="61">
        <v>49.528193869851997</v>
      </c>
      <c r="BK3304" s="61">
        <f t="shared" si="492"/>
        <v>49.528193869851997</v>
      </c>
    </row>
    <row r="3305" spans="1:63" x14ac:dyDescent="0.35">
      <c r="A3305" t="str">
        <f t="shared" si="490"/>
        <v>8413_Fabrication de produits en caoutchouc et en plastique ainsi que d'autres produits minéraux non métalliques_1+2</v>
      </c>
      <c r="B3305" t="str">
        <f>INDEX(PDC!$F$1:$G$40,MATCH('RP2016'!C3305,PDC!F:F,0),MATCH(PDC!$G$1,PDC!$F$1:$G$1,0))</f>
        <v>Fabrication de produits en caoutchouc et en plastique ainsi que d'autres produits minéraux non métalliques</v>
      </c>
      <c r="C3305" t="s">
        <v>207</v>
      </c>
      <c r="D3305" t="s">
        <v>143</v>
      </c>
      <c r="E3305" t="s">
        <v>238</v>
      </c>
      <c r="F3305" s="58">
        <v>402.64140098408097</v>
      </c>
      <c r="G3305">
        <f t="shared" si="494"/>
        <v>402.64140098408097</v>
      </c>
      <c r="BE3305" t="str">
        <f t="shared" si="491"/>
        <v>8404_FZ_TPTotal femmes_SEXE2</v>
      </c>
      <c r="BF3305">
        <v>2</v>
      </c>
      <c r="BG3305" t="s">
        <v>346</v>
      </c>
      <c r="BH3305" t="s">
        <v>216</v>
      </c>
      <c r="BI3305" t="s">
        <v>123</v>
      </c>
      <c r="BJ3305" s="61">
        <v>94.034143361860004</v>
      </c>
      <c r="BK3305" s="61">
        <f t="shared" si="492"/>
        <v>94.034143361860004</v>
      </c>
    </row>
    <row r="3306" spans="1:63" x14ac:dyDescent="0.35">
      <c r="A3306" t="str">
        <f t="shared" si="490"/>
        <v>8413_Métallurgie et fabrication de produits métalliques à l'exception des machines et des équipements_1+2</v>
      </c>
      <c r="B3306" t="str">
        <f>INDEX(PDC!$F$1:$G$40,MATCH('RP2016'!C3306,PDC!F:F,0),MATCH(PDC!$G$1,PDC!$F$1:$G$1,0))</f>
        <v>Métallurgie et fabrication de produits métalliques à l'exception des machines et des équipements</v>
      </c>
      <c r="C3306" t="s">
        <v>208</v>
      </c>
      <c r="D3306" t="s">
        <v>143</v>
      </c>
      <c r="E3306" t="s">
        <v>238</v>
      </c>
      <c r="F3306" s="58">
        <v>2499.6562817707299</v>
      </c>
      <c r="G3306">
        <f t="shared" si="494"/>
        <v>2499.6562817707299</v>
      </c>
      <c r="BE3306" t="str">
        <f t="shared" si="491"/>
        <v>8404_GZ_TPTotal femmes_SEXE2</v>
      </c>
      <c r="BF3306">
        <v>2</v>
      </c>
      <c r="BG3306" t="s">
        <v>346</v>
      </c>
      <c r="BH3306" t="s">
        <v>217</v>
      </c>
      <c r="BI3306" t="s">
        <v>123</v>
      </c>
      <c r="BJ3306" s="61">
        <v>689.859555897164</v>
      </c>
      <c r="BK3306" s="61">
        <f t="shared" si="492"/>
        <v>689.859555897164</v>
      </c>
    </row>
    <row r="3307" spans="1:63" x14ac:dyDescent="0.35">
      <c r="A3307" t="str">
        <f t="shared" si="490"/>
        <v>8413_Fabrication de produits informatiques, électroniques et optiques_1+2</v>
      </c>
      <c r="B3307" t="str">
        <f>INDEX(PDC!$F$1:$G$40,MATCH('RP2016'!C3307,PDC!F:F,0),MATCH(PDC!$G$1,PDC!$F$1:$G$1,0))</f>
        <v>Fabrication de produits informatiques, électroniques et optiques</v>
      </c>
      <c r="C3307" t="s">
        <v>209</v>
      </c>
      <c r="D3307" t="s">
        <v>143</v>
      </c>
      <c r="E3307" t="s">
        <v>238</v>
      </c>
      <c r="F3307" s="58">
        <v>5</v>
      </c>
      <c r="G3307">
        <f t="shared" si="494"/>
        <v>5</v>
      </c>
      <c r="BE3307" t="str">
        <f t="shared" si="491"/>
        <v>8404_HZ_TPTotal femmes_SEXE2</v>
      </c>
      <c r="BF3307">
        <v>2</v>
      </c>
      <c r="BG3307" t="s">
        <v>346</v>
      </c>
      <c r="BH3307" t="s">
        <v>218</v>
      </c>
      <c r="BI3307" t="s">
        <v>123</v>
      </c>
      <c r="BJ3307" s="61">
        <v>149.21388770872301</v>
      </c>
      <c r="BK3307" s="61">
        <f t="shared" si="492"/>
        <v>149.21388770872301</v>
      </c>
    </row>
    <row r="3308" spans="1:63" x14ac:dyDescent="0.35">
      <c r="A3308" t="str">
        <f t="shared" si="490"/>
        <v>8413_Fabrication d'équipements électriques_1+2</v>
      </c>
      <c r="B3308" t="str">
        <f>INDEX(PDC!$F$1:$G$40,MATCH('RP2016'!C3308,PDC!F:F,0),MATCH(PDC!$G$1,PDC!$F$1:$G$1,0))</f>
        <v>Fabrication d'équipements électriques</v>
      </c>
      <c r="C3308" t="s">
        <v>210</v>
      </c>
      <c r="D3308" t="s">
        <v>143</v>
      </c>
      <c r="E3308" t="s">
        <v>238</v>
      </c>
      <c r="F3308" s="58">
        <v>49.8663194188373</v>
      </c>
      <c r="G3308">
        <f t="shared" si="494"/>
        <v>49.8663194188373</v>
      </c>
      <c r="BE3308" t="str">
        <f t="shared" si="491"/>
        <v>8404_IZ_TPTotal femmes_SEXE2</v>
      </c>
      <c r="BF3308">
        <v>2</v>
      </c>
      <c r="BG3308" t="s">
        <v>346</v>
      </c>
      <c r="BH3308" t="s">
        <v>219</v>
      </c>
      <c r="BI3308" t="s">
        <v>123</v>
      </c>
      <c r="BJ3308" s="61">
        <v>179.13455275489801</v>
      </c>
      <c r="BK3308" s="61">
        <f t="shared" si="492"/>
        <v>179.13455275489801</v>
      </c>
    </row>
    <row r="3309" spans="1:63" x14ac:dyDescent="0.35">
      <c r="A3309" t="str">
        <f t="shared" si="490"/>
        <v>8413_Fabrication de machines et équipements n.c.a._1+2</v>
      </c>
      <c r="B3309" t="str">
        <f>INDEX(PDC!$F$1:$G$40,MATCH('RP2016'!C3309,PDC!F:F,0),MATCH(PDC!$G$1,PDC!$F$1:$G$1,0))</f>
        <v>Fabrication de machines et équipements n.c.a.</v>
      </c>
      <c r="C3309" t="s">
        <v>211</v>
      </c>
      <c r="D3309" t="s">
        <v>143</v>
      </c>
      <c r="E3309" t="s">
        <v>238</v>
      </c>
      <c r="F3309" s="58">
        <v>116.424026524019</v>
      </c>
      <c r="G3309">
        <f t="shared" si="494"/>
        <v>116.424026524019</v>
      </c>
      <c r="BE3309" t="str">
        <f t="shared" si="491"/>
        <v>8404_JZ_TPTotal femmes_SEXE2</v>
      </c>
      <c r="BF3309">
        <v>2</v>
      </c>
      <c r="BG3309" t="s">
        <v>346</v>
      </c>
      <c r="BH3309" t="s">
        <v>319</v>
      </c>
      <c r="BI3309" t="s">
        <v>123</v>
      </c>
      <c r="BJ3309" s="61">
        <v>5.0392851717288796</v>
      </c>
      <c r="BK3309" s="61">
        <f t="shared" si="492"/>
        <v>5.0392851717288796</v>
      </c>
    </row>
    <row r="3310" spans="1:63" x14ac:dyDescent="0.35">
      <c r="A3310" t="str">
        <f t="shared" si="490"/>
        <v>8413_Fabrication de matériels de transport_1+2</v>
      </c>
      <c r="B3310" t="str">
        <f>INDEX(PDC!$F$1:$G$40,MATCH('RP2016'!C3310,PDC!F:F,0),MATCH(PDC!$G$1,PDC!$F$1:$G$1,0))</f>
        <v>Fabrication de matériels de transport</v>
      </c>
      <c r="C3310" t="s">
        <v>212</v>
      </c>
      <c r="D3310" t="s">
        <v>143</v>
      </c>
      <c r="E3310" t="s">
        <v>238</v>
      </c>
      <c r="F3310" s="58">
        <v>24.708102810862499</v>
      </c>
      <c r="G3310">
        <f t="shared" si="494"/>
        <v>24.708102810862499</v>
      </c>
      <c r="BE3310" t="str">
        <f t="shared" si="491"/>
        <v>8404_KZ_TPTotal femmes_SEXE2</v>
      </c>
      <c r="BF3310">
        <v>2</v>
      </c>
      <c r="BG3310" t="s">
        <v>346</v>
      </c>
      <c r="BH3310" t="s">
        <v>223</v>
      </c>
      <c r="BI3310" t="s">
        <v>123</v>
      </c>
      <c r="BJ3310" s="61">
        <v>100.685800629177</v>
      </c>
      <c r="BK3310" s="61">
        <f t="shared" si="492"/>
        <v>100.685800629177</v>
      </c>
    </row>
    <row r="3311" spans="1:63" x14ac:dyDescent="0.35">
      <c r="A3311" t="str">
        <f t="shared" si="490"/>
        <v>8413_Autres industries manufacturières ; réparation et installation de machines et d'équipements_1+2</v>
      </c>
      <c r="B3311" t="str">
        <f>INDEX(PDC!$F$1:$G$40,MATCH('RP2016'!C3311,PDC!F:F,0),MATCH(PDC!$G$1,PDC!$F$1:$G$1,0))</f>
        <v>Autres industries manufacturières ; réparation et installation de machines et d'équipements</v>
      </c>
      <c r="C3311" t="s">
        <v>213</v>
      </c>
      <c r="D3311" t="s">
        <v>143</v>
      </c>
      <c r="E3311" t="s">
        <v>238</v>
      </c>
      <c r="F3311" s="58">
        <v>159.898862340992</v>
      </c>
      <c r="G3311">
        <f t="shared" si="494"/>
        <v>159.898862340992</v>
      </c>
      <c r="BE3311" t="str">
        <f t="shared" si="491"/>
        <v>8404_LZ_TPTotal femmes_SEXE2</v>
      </c>
      <c r="BF3311">
        <v>2</v>
      </c>
      <c r="BG3311" t="s">
        <v>346</v>
      </c>
      <c r="BH3311" t="s">
        <v>224</v>
      </c>
      <c r="BI3311" t="s">
        <v>123</v>
      </c>
      <c r="BJ3311" s="61">
        <v>55.2189934873089</v>
      </c>
      <c r="BK3311" s="61">
        <f t="shared" si="492"/>
        <v>55.2189934873089</v>
      </c>
    </row>
    <row r="3312" spans="1:63" x14ac:dyDescent="0.35">
      <c r="A3312" t="str">
        <f t="shared" si="490"/>
        <v>8413_Production et distribution d'électricité, de gaz, de vapeur et d'air conditionné_1+2</v>
      </c>
      <c r="B3312" t="str">
        <f>INDEX(PDC!$F$1:$G$40,MATCH('RP2016'!C3312,PDC!F:F,0),MATCH(PDC!$G$1,PDC!$F$1:$G$1,0))</f>
        <v>Production et distribution d'électricité, de gaz, de vapeur et d'air conditionné</v>
      </c>
      <c r="C3312" t="s">
        <v>214</v>
      </c>
      <c r="D3312" t="s">
        <v>143</v>
      </c>
      <c r="E3312" t="s">
        <v>238</v>
      </c>
      <c r="F3312" s="58">
        <v>622.90922563591903</v>
      </c>
      <c r="G3312">
        <f t="shared" si="494"/>
        <v>622.90922563591903</v>
      </c>
      <c r="BE3312" t="str">
        <f t="shared" si="491"/>
        <v>8404_MN_TPTotal femmes_SEXE2</v>
      </c>
      <c r="BF3312">
        <v>2</v>
      </c>
      <c r="BG3312" t="s">
        <v>346</v>
      </c>
      <c r="BH3312" t="s">
        <v>320</v>
      </c>
      <c r="BI3312" t="s">
        <v>123</v>
      </c>
      <c r="BJ3312" s="61">
        <v>525.93943369630199</v>
      </c>
      <c r="BK3312" s="61">
        <f t="shared" si="492"/>
        <v>525.93943369630199</v>
      </c>
    </row>
    <row r="3313" spans="1:63" x14ac:dyDescent="0.35">
      <c r="A3313" t="str">
        <f t="shared" si="490"/>
        <v>8413_Production et distribution d'eau ; assainissement, gestion des déchets et dépollution_1+2</v>
      </c>
      <c r="B3313" t="str">
        <f>INDEX(PDC!$F$1:$G$40,MATCH('RP2016'!C3313,PDC!F:F,0),MATCH(PDC!$G$1,PDC!$F$1:$G$1,0))</f>
        <v>Production et distribution d'eau ; assainissement, gestion des déchets et dépollution</v>
      </c>
      <c r="C3313" t="s">
        <v>215</v>
      </c>
      <c r="D3313" t="s">
        <v>143</v>
      </c>
      <c r="E3313" t="s">
        <v>238</v>
      </c>
      <c r="F3313" s="58">
        <v>297.41735902613198</v>
      </c>
      <c r="G3313">
        <f t="shared" si="494"/>
        <v>297.41735902613198</v>
      </c>
      <c r="BE3313" t="str">
        <f t="shared" si="491"/>
        <v>8404_OQ_TPTotal femmes_SEXE2</v>
      </c>
      <c r="BF3313">
        <v>2</v>
      </c>
      <c r="BG3313" t="s">
        <v>346</v>
      </c>
      <c r="BH3313" t="s">
        <v>321</v>
      </c>
      <c r="BI3313" t="s">
        <v>123</v>
      </c>
      <c r="BJ3313" s="61">
        <v>2396.9021522601502</v>
      </c>
      <c r="BK3313" s="61">
        <f t="shared" si="492"/>
        <v>2396.9021522601502</v>
      </c>
    </row>
    <row r="3314" spans="1:63" x14ac:dyDescent="0.35">
      <c r="A3314" t="str">
        <f t="shared" si="490"/>
        <v>8413_Construction _1+2</v>
      </c>
      <c r="B3314" t="str">
        <f>INDEX(PDC!$F$1:$G$40,MATCH('RP2016'!C3314,PDC!F:F,0),MATCH(PDC!$G$1,PDC!$F$1:$G$1,0))</f>
        <v xml:space="preserve">Construction </v>
      </c>
      <c r="C3314" t="s">
        <v>216</v>
      </c>
      <c r="D3314" t="s">
        <v>143</v>
      </c>
      <c r="E3314" t="s">
        <v>238</v>
      </c>
      <c r="F3314" s="58">
        <v>3399.0326589016399</v>
      </c>
      <c r="G3314">
        <f t="shared" si="494"/>
        <v>3399.0326589016399</v>
      </c>
      <c r="BE3314" t="str">
        <f t="shared" si="491"/>
        <v>8404_RU_TPTotal femmes_SEXE2</v>
      </c>
      <c r="BF3314">
        <v>2</v>
      </c>
      <c r="BG3314" t="s">
        <v>346</v>
      </c>
      <c r="BH3314" t="s">
        <v>322</v>
      </c>
      <c r="BI3314" t="s">
        <v>123</v>
      </c>
      <c r="BJ3314" s="61">
        <v>373.60787914262602</v>
      </c>
      <c r="BK3314" s="61">
        <f t="shared" si="492"/>
        <v>373.60787914262602</v>
      </c>
    </row>
    <row r="3315" spans="1:63" x14ac:dyDescent="0.35">
      <c r="A3315" t="str">
        <f t="shared" si="490"/>
        <v>8413_Commerce ; réparation d'automobiles et de motocycles_1+2</v>
      </c>
      <c r="B3315" t="str">
        <f>INDEX(PDC!$F$1:$G$40,MATCH('RP2016'!C3315,PDC!F:F,0),MATCH(PDC!$G$1,PDC!$F$1:$G$1,0))</f>
        <v>Commerce ; réparation d'automobiles et de motocycles</v>
      </c>
      <c r="C3315" t="s">
        <v>217</v>
      </c>
      <c r="D3315" t="s">
        <v>143</v>
      </c>
      <c r="E3315" t="s">
        <v>238</v>
      </c>
      <c r="F3315" s="58">
        <v>6455.64182129858</v>
      </c>
      <c r="G3315">
        <f t="shared" si="494"/>
        <v>6455.64182129858</v>
      </c>
      <c r="BE3315" t="str">
        <f t="shared" si="491"/>
        <v>8405_AZ_TPTotal femmes_SEXE2</v>
      </c>
      <c r="BF3315">
        <v>2</v>
      </c>
      <c r="BG3315" t="s">
        <v>346</v>
      </c>
      <c r="BH3315" t="s">
        <v>198</v>
      </c>
      <c r="BI3315" t="s">
        <v>127</v>
      </c>
      <c r="BJ3315" s="61">
        <v>265.988399097387</v>
      </c>
      <c r="BK3315" s="61">
        <f t="shared" si="492"/>
        <v>265.988399097387</v>
      </c>
    </row>
    <row r="3316" spans="1:63" x14ac:dyDescent="0.35">
      <c r="A3316" t="str">
        <f t="shared" si="490"/>
        <v>8413_Transports et entreposage _1+2</v>
      </c>
      <c r="B3316" t="str">
        <f>INDEX(PDC!$F$1:$G$40,MATCH('RP2016'!C3316,PDC!F:F,0),MATCH(PDC!$G$1,PDC!$F$1:$G$1,0))</f>
        <v xml:space="preserve">Transports et entreposage </v>
      </c>
      <c r="C3316" t="s">
        <v>218</v>
      </c>
      <c r="D3316" t="s">
        <v>143</v>
      </c>
      <c r="E3316" t="s">
        <v>238</v>
      </c>
      <c r="F3316" s="58">
        <v>4186.0430166946298</v>
      </c>
      <c r="G3316">
        <f t="shared" si="494"/>
        <v>4186.0430166946298</v>
      </c>
      <c r="BE3316" t="str">
        <f t="shared" si="491"/>
        <v>8405_C1_TPTotal femmes_SEXE2</v>
      </c>
      <c r="BF3316">
        <v>2</v>
      </c>
      <c r="BG3316" t="s">
        <v>346</v>
      </c>
      <c r="BH3316" t="s">
        <v>314</v>
      </c>
      <c r="BI3316" t="s">
        <v>127</v>
      </c>
      <c r="BJ3316" s="61">
        <v>1077.3103155178401</v>
      </c>
      <c r="BK3316" s="61">
        <f t="shared" si="492"/>
        <v>1077.3103155178401</v>
      </c>
    </row>
    <row r="3317" spans="1:63" x14ac:dyDescent="0.35">
      <c r="A3317" t="str">
        <f t="shared" si="490"/>
        <v>8413_Hébergement et restauration_1+2</v>
      </c>
      <c r="B3317" t="str">
        <f>INDEX(PDC!$F$1:$G$40,MATCH('RP2016'!C3317,PDC!F:F,0),MATCH(PDC!$G$1,PDC!$F$1:$G$1,0))</f>
        <v>Hébergement et restauration</v>
      </c>
      <c r="C3317" t="s">
        <v>219</v>
      </c>
      <c r="D3317" t="s">
        <v>143</v>
      </c>
      <c r="E3317" t="s">
        <v>238</v>
      </c>
      <c r="F3317" s="58">
        <v>6363.2081511331799</v>
      </c>
      <c r="G3317">
        <f t="shared" si="494"/>
        <v>6363.2081511331799</v>
      </c>
      <c r="BE3317" t="str">
        <f t="shared" si="491"/>
        <v>8405_C3_TPTotal femmes_SEXE2</v>
      </c>
      <c r="BF3317">
        <v>2</v>
      </c>
      <c r="BG3317" t="s">
        <v>346</v>
      </c>
      <c r="BH3317" t="s">
        <v>315</v>
      </c>
      <c r="BI3317" t="s">
        <v>127</v>
      </c>
      <c r="BJ3317" s="61">
        <v>234.806927036513</v>
      </c>
      <c r="BK3317" s="61">
        <f t="shared" si="492"/>
        <v>234.806927036513</v>
      </c>
    </row>
    <row r="3318" spans="1:63" x14ac:dyDescent="0.35">
      <c r="A3318" t="str">
        <f t="shared" si="490"/>
        <v>8413_Edition, audiovisuel et diffusion_1+2</v>
      </c>
      <c r="B3318" t="str">
        <f>INDEX(PDC!$F$1:$G$40,MATCH('RP2016'!C3318,PDC!F:F,0),MATCH(PDC!$G$1,PDC!$F$1:$G$1,0))</f>
        <v>Edition, audiovisuel et diffusion</v>
      </c>
      <c r="C3318" t="s">
        <v>220</v>
      </c>
      <c r="D3318" t="s">
        <v>143</v>
      </c>
      <c r="E3318" t="s">
        <v>238</v>
      </c>
      <c r="F3318" s="58">
        <v>79.175018286030706</v>
      </c>
      <c r="G3318">
        <f t="shared" si="494"/>
        <v>79.175018286030706</v>
      </c>
      <c r="BE3318" t="str">
        <f t="shared" si="491"/>
        <v>8405_C4_TPTotal femmes_SEXE2</v>
      </c>
      <c r="BF3318">
        <v>2</v>
      </c>
      <c r="BG3318" t="s">
        <v>346</v>
      </c>
      <c r="BH3318" t="s">
        <v>316</v>
      </c>
      <c r="BI3318" t="s">
        <v>127</v>
      </c>
      <c r="BJ3318" s="61">
        <v>409.97738222749001</v>
      </c>
      <c r="BK3318" s="61">
        <f t="shared" si="492"/>
        <v>409.97738222749001</v>
      </c>
    </row>
    <row r="3319" spans="1:63" x14ac:dyDescent="0.35">
      <c r="A3319" t="str">
        <f t="shared" si="490"/>
        <v>8413_Télécommunications_1+2</v>
      </c>
      <c r="B3319" t="str">
        <f>INDEX(PDC!$F$1:$G$40,MATCH('RP2016'!C3319,PDC!F:F,0),MATCH(PDC!$G$1,PDC!$F$1:$G$1,0))</f>
        <v>Télécommunications</v>
      </c>
      <c r="C3319" t="s">
        <v>221</v>
      </c>
      <c r="D3319" t="s">
        <v>143</v>
      </c>
      <c r="E3319" t="s">
        <v>238</v>
      </c>
      <c r="F3319" s="58">
        <v>136.69725006659101</v>
      </c>
      <c r="G3319">
        <f t="shared" si="494"/>
        <v>136.69725006659101</v>
      </c>
      <c r="BE3319" t="str">
        <f t="shared" si="491"/>
        <v>8405_C5_TPTotal femmes_SEXE2</v>
      </c>
      <c r="BF3319">
        <v>2</v>
      </c>
      <c r="BG3319" t="s">
        <v>346</v>
      </c>
      <c r="BH3319" t="s">
        <v>317</v>
      </c>
      <c r="BI3319" t="s">
        <v>127</v>
      </c>
      <c r="BJ3319" s="61">
        <v>2583.2643407380201</v>
      </c>
      <c r="BK3319" s="61">
        <f t="shared" si="492"/>
        <v>2583.2643407380201</v>
      </c>
    </row>
    <row r="3320" spans="1:63" x14ac:dyDescent="0.35">
      <c r="A3320" t="str">
        <f t="shared" si="490"/>
        <v>8413_Activités informatiques et services d'information_1+2</v>
      </c>
      <c r="B3320" t="str">
        <f>INDEX(PDC!$F$1:$G$40,MATCH('RP2016'!C3320,PDC!F:F,0),MATCH(PDC!$G$1,PDC!$F$1:$G$1,0))</f>
        <v>Activités informatiques et services d'information</v>
      </c>
      <c r="C3320" t="s">
        <v>222</v>
      </c>
      <c r="D3320" t="s">
        <v>143</v>
      </c>
      <c r="E3320" t="s">
        <v>238</v>
      </c>
      <c r="F3320" s="58">
        <v>66.714660806977193</v>
      </c>
      <c r="G3320">
        <f t="shared" si="494"/>
        <v>66.714660806977193</v>
      </c>
      <c r="BE3320" t="str">
        <f t="shared" si="491"/>
        <v>8405_DE_TPTotal femmes_SEXE2</v>
      </c>
      <c r="BF3320">
        <v>2</v>
      </c>
      <c r="BG3320" t="s">
        <v>346</v>
      </c>
      <c r="BH3320" t="s">
        <v>318</v>
      </c>
      <c r="BI3320" t="s">
        <v>127</v>
      </c>
      <c r="BJ3320" s="61">
        <v>663.21385275821603</v>
      </c>
      <c r="BK3320" s="61">
        <f t="shared" si="492"/>
        <v>663.21385275821603</v>
      </c>
    </row>
    <row r="3321" spans="1:63" x14ac:dyDescent="0.35">
      <c r="A3321" t="str">
        <f t="shared" si="490"/>
        <v>8413_Activités financières et d'assurance_1+2</v>
      </c>
      <c r="B3321" t="str">
        <f>INDEX(PDC!$F$1:$G$40,MATCH('RP2016'!C3321,PDC!F:F,0),MATCH(PDC!$G$1,PDC!$F$1:$G$1,0))</f>
        <v>Activités financières et d'assurance</v>
      </c>
      <c r="C3321" t="s">
        <v>223</v>
      </c>
      <c r="D3321" t="s">
        <v>143</v>
      </c>
      <c r="E3321" t="s">
        <v>238</v>
      </c>
      <c r="F3321" s="58">
        <v>703.09585825195097</v>
      </c>
      <c r="G3321">
        <f t="shared" ref="G3321:G3352" si="495">F3321</f>
        <v>703.09585825195097</v>
      </c>
      <c r="BE3321" t="str">
        <f t="shared" si="491"/>
        <v>8405_FZ_TPTotal femmes_SEXE2</v>
      </c>
      <c r="BF3321">
        <v>2</v>
      </c>
      <c r="BG3321" t="s">
        <v>346</v>
      </c>
      <c r="BH3321" t="s">
        <v>216</v>
      </c>
      <c r="BI3321" t="s">
        <v>127</v>
      </c>
      <c r="BJ3321" s="61">
        <v>747.338639589271</v>
      </c>
      <c r="BK3321" s="61">
        <f t="shared" si="492"/>
        <v>747.338639589271</v>
      </c>
    </row>
    <row r="3322" spans="1:63" x14ac:dyDescent="0.35">
      <c r="A3322" t="str">
        <f t="shared" si="490"/>
        <v>8413_Activités immobilières_1+2</v>
      </c>
      <c r="B3322" t="str">
        <f>INDEX(PDC!$F$1:$G$40,MATCH('RP2016'!C3322,PDC!F:F,0),MATCH(PDC!$G$1,PDC!$F$1:$G$1,0))</f>
        <v>Activités immobilières</v>
      </c>
      <c r="C3322" t="s">
        <v>224</v>
      </c>
      <c r="D3322" t="s">
        <v>143</v>
      </c>
      <c r="E3322" t="s">
        <v>238</v>
      </c>
      <c r="F3322" s="58">
        <v>1221.27159146192</v>
      </c>
      <c r="G3322">
        <f t="shared" si="495"/>
        <v>1221.27159146192</v>
      </c>
      <c r="BE3322" t="str">
        <f t="shared" si="491"/>
        <v>8405_GZ_TPTotal femmes_SEXE2</v>
      </c>
      <c r="BF3322">
        <v>2</v>
      </c>
      <c r="BG3322" t="s">
        <v>346</v>
      </c>
      <c r="BH3322" t="s">
        <v>217</v>
      </c>
      <c r="BI3322" t="s">
        <v>127</v>
      </c>
      <c r="BJ3322" s="61">
        <v>5323.72302489301</v>
      </c>
      <c r="BK3322" s="61">
        <f t="shared" si="492"/>
        <v>5323.72302489301</v>
      </c>
    </row>
    <row r="3323" spans="1:63" x14ac:dyDescent="0.35">
      <c r="A3323" t="str">
        <f t="shared" si="490"/>
        <v>8413_Activités juridiques, comptables, de gestion, d'architecture, d'ingénierie, de contrôle et d'analyses techniques_1+2</v>
      </c>
      <c r="B3323" t="str">
        <f>INDEX(PDC!$F$1:$G$40,MATCH('RP2016'!C3323,PDC!F:F,0),MATCH(PDC!$G$1,PDC!$F$1:$G$1,0))</f>
        <v>Activités juridiques, comptables, de gestion, d'architecture, d'ingénierie, de contrôle et d'analyses techniques</v>
      </c>
      <c r="C3323" t="s">
        <v>225</v>
      </c>
      <c r="D3323" t="s">
        <v>143</v>
      </c>
      <c r="E3323" t="s">
        <v>238</v>
      </c>
      <c r="F3323" s="58">
        <v>1111.23479290508</v>
      </c>
      <c r="G3323">
        <f t="shared" si="495"/>
        <v>1111.23479290508</v>
      </c>
      <c r="BE3323" t="str">
        <f t="shared" si="491"/>
        <v>8405_HZ_TPTotal femmes_SEXE2</v>
      </c>
      <c r="BF3323">
        <v>2</v>
      </c>
      <c r="BG3323" t="s">
        <v>346</v>
      </c>
      <c r="BH3323" t="s">
        <v>218</v>
      </c>
      <c r="BI3323" t="s">
        <v>127</v>
      </c>
      <c r="BJ3323" s="61">
        <v>1752.1911614186499</v>
      </c>
      <c r="BK3323" s="61">
        <f t="shared" si="492"/>
        <v>1752.1911614186499</v>
      </c>
    </row>
    <row r="3324" spans="1:63" x14ac:dyDescent="0.35">
      <c r="A3324" t="str">
        <f t="shared" si="490"/>
        <v>8413_Recherche-développement scientifique_1+2</v>
      </c>
      <c r="B3324" t="str">
        <f>INDEX(PDC!$F$1:$G$40,MATCH('RP2016'!C3324,PDC!F:F,0),MATCH(PDC!$G$1,PDC!$F$1:$G$1,0))</f>
        <v>Recherche-développement scientifique</v>
      </c>
      <c r="C3324" t="s">
        <v>226</v>
      </c>
      <c r="D3324" t="s">
        <v>143</v>
      </c>
      <c r="E3324" t="s">
        <v>238</v>
      </c>
      <c r="F3324" s="58">
        <v>10.090200908640499</v>
      </c>
      <c r="G3324">
        <f t="shared" si="495"/>
        <v>10.090200908640499</v>
      </c>
      <c r="BE3324" t="str">
        <f t="shared" si="491"/>
        <v>8405_IZ_TPTotal femmes_SEXE2</v>
      </c>
      <c r="BF3324">
        <v>2</v>
      </c>
      <c r="BG3324" t="s">
        <v>346</v>
      </c>
      <c r="BH3324" t="s">
        <v>219</v>
      </c>
      <c r="BI3324" t="s">
        <v>127</v>
      </c>
      <c r="BJ3324" s="61">
        <v>1313.3481904559401</v>
      </c>
      <c r="BK3324" s="61">
        <f t="shared" si="492"/>
        <v>1313.3481904559401</v>
      </c>
    </row>
    <row r="3325" spans="1:63" x14ac:dyDescent="0.35">
      <c r="A3325" t="str">
        <f t="shared" si="490"/>
        <v>8413_Autres activités spécialisées, scientifiques et techniques_1+2</v>
      </c>
      <c r="B3325" t="str">
        <f>INDEX(PDC!$F$1:$G$40,MATCH('RP2016'!C3325,PDC!F:F,0),MATCH(PDC!$G$1,PDC!$F$1:$G$1,0))</f>
        <v>Autres activités spécialisées, scientifiques et techniques</v>
      </c>
      <c r="C3325" t="s">
        <v>227</v>
      </c>
      <c r="D3325" t="s">
        <v>143</v>
      </c>
      <c r="E3325" t="s">
        <v>238</v>
      </c>
      <c r="F3325" s="58">
        <v>224.64808007189899</v>
      </c>
      <c r="G3325">
        <f t="shared" si="495"/>
        <v>224.64808007189899</v>
      </c>
      <c r="BE3325" t="str">
        <f t="shared" si="491"/>
        <v>8405_JZ_TPTotal femmes_SEXE2</v>
      </c>
      <c r="BF3325">
        <v>2</v>
      </c>
      <c r="BG3325" t="s">
        <v>346</v>
      </c>
      <c r="BH3325" t="s">
        <v>319</v>
      </c>
      <c r="BI3325" t="s">
        <v>127</v>
      </c>
      <c r="BJ3325" s="61">
        <v>197.725643450635</v>
      </c>
      <c r="BK3325" s="61">
        <f t="shared" si="492"/>
        <v>197.725643450635</v>
      </c>
    </row>
    <row r="3326" spans="1:63" x14ac:dyDescent="0.35">
      <c r="A3326" t="str">
        <f t="shared" si="490"/>
        <v>8413_Activités de services administratifs et de soutien_1+2</v>
      </c>
      <c r="B3326" t="str">
        <f>INDEX(PDC!$F$1:$G$40,MATCH('RP2016'!C3326,PDC!F:F,0),MATCH(PDC!$G$1,PDC!$F$1:$G$1,0))</f>
        <v>Activités de services administratifs et de soutien</v>
      </c>
      <c r="C3326" t="s">
        <v>228</v>
      </c>
      <c r="D3326" t="s">
        <v>143</v>
      </c>
      <c r="E3326" t="s">
        <v>238</v>
      </c>
      <c r="F3326" s="58">
        <v>2265.9231732030398</v>
      </c>
      <c r="G3326">
        <f t="shared" si="495"/>
        <v>2265.9231732030398</v>
      </c>
      <c r="BE3326" t="str">
        <f t="shared" si="491"/>
        <v>8405_KZ_TPTotal femmes_SEXE2</v>
      </c>
      <c r="BF3326">
        <v>2</v>
      </c>
      <c r="BG3326" t="s">
        <v>346</v>
      </c>
      <c r="BH3326" t="s">
        <v>223</v>
      </c>
      <c r="BI3326" t="s">
        <v>127</v>
      </c>
      <c r="BJ3326" s="61">
        <v>1121.5430265628399</v>
      </c>
      <c r="BK3326" s="61">
        <f t="shared" si="492"/>
        <v>1121.5430265628399</v>
      </c>
    </row>
    <row r="3327" spans="1:63" x14ac:dyDescent="0.35">
      <c r="A3327" t="str">
        <f t="shared" si="490"/>
        <v>8413_Administration publique_1+2</v>
      </c>
      <c r="B3327" t="str">
        <f>INDEX(PDC!$F$1:$G$40,MATCH('RP2016'!C3327,PDC!F:F,0),MATCH(PDC!$G$1,PDC!$F$1:$G$1,0))</f>
        <v>Administration publique</v>
      </c>
      <c r="C3327" t="s">
        <v>229</v>
      </c>
      <c r="D3327" t="s">
        <v>143</v>
      </c>
      <c r="E3327" t="s">
        <v>238</v>
      </c>
      <c r="F3327" s="58">
        <v>1544.18219078467</v>
      </c>
      <c r="G3327">
        <f t="shared" si="495"/>
        <v>1544.18219078467</v>
      </c>
      <c r="BE3327" t="str">
        <f t="shared" si="491"/>
        <v>8405_LZ_TPTotal femmes_SEXE2</v>
      </c>
      <c r="BF3327">
        <v>2</v>
      </c>
      <c r="BG3327" t="s">
        <v>346</v>
      </c>
      <c r="BH3327" t="s">
        <v>224</v>
      </c>
      <c r="BI3327" t="s">
        <v>127</v>
      </c>
      <c r="BJ3327" s="61">
        <v>759.62110978807198</v>
      </c>
      <c r="BK3327" s="61">
        <f t="shared" si="492"/>
        <v>759.62110978807198</v>
      </c>
    </row>
    <row r="3328" spans="1:63" x14ac:dyDescent="0.35">
      <c r="A3328" t="str">
        <f t="shared" si="490"/>
        <v>8413_Enseignement_1+2</v>
      </c>
      <c r="B3328" t="str">
        <f>INDEX(PDC!$F$1:$G$40,MATCH('RP2016'!C3328,PDC!F:F,0),MATCH(PDC!$G$1,PDC!$F$1:$G$1,0))</f>
        <v>Enseignement</v>
      </c>
      <c r="C3328" t="s">
        <v>230</v>
      </c>
      <c r="D3328" t="s">
        <v>143</v>
      </c>
      <c r="E3328" t="s">
        <v>238</v>
      </c>
      <c r="F3328" s="58">
        <v>1057.32602086683</v>
      </c>
      <c r="G3328">
        <f t="shared" si="495"/>
        <v>1057.32602086683</v>
      </c>
      <c r="BE3328" t="str">
        <f t="shared" si="491"/>
        <v>8405_MN_TPTotal femmes_SEXE2</v>
      </c>
      <c r="BF3328">
        <v>2</v>
      </c>
      <c r="BG3328" t="s">
        <v>346</v>
      </c>
      <c r="BH3328" t="s">
        <v>320</v>
      </c>
      <c r="BI3328" t="s">
        <v>127</v>
      </c>
      <c r="BJ3328" s="61">
        <v>3755.2370428709501</v>
      </c>
      <c r="BK3328" s="61">
        <f t="shared" si="492"/>
        <v>3755.2370428709501</v>
      </c>
    </row>
    <row r="3329" spans="1:63" x14ac:dyDescent="0.35">
      <c r="A3329" t="str">
        <f t="shared" si="490"/>
        <v>8413_Activités pour la santé humaine_1+2</v>
      </c>
      <c r="B3329" t="str">
        <f>INDEX(PDC!$F$1:$G$40,MATCH('RP2016'!C3329,PDC!F:F,0),MATCH(PDC!$G$1,PDC!$F$1:$G$1,0))</f>
        <v>Activités pour la santé humaine</v>
      </c>
      <c r="C3329" t="s">
        <v>231</v>
      </c>
      <c r="D3329" t="s">
        <v>143</v>
      </c>
      <c r="E3329" t="s">
        <v>238</v>
      </c>
      <c r="F3329" s="58">
        <v>678.25792540869895</v>
      </c>
      <c r="G3329">
        <f t="shared" si="495"/>
        <v>678.25792540869895</v>
      </c>
      <c r="BE3329" t="str">
        <f t="shared" si="491"/>
        <v>8405_OQ_TPTotal femmes_SEXE2</v>
      </c>
      <c r="BF3329">
        <v>2</v>
      </c>
      <c r="BG3329" t="s">
        <v>346</v>
      </c>
      <c r="BH3329" t="s">
        <v>321</v>
      </c>
      <c r="BI3329" t="s">
        <v>127</v>
      </c>
      <c r="BJ3329" s="61">
        <v>12556.0756856358</v>
      </c>
      <c r="BK3329" s="61">
        <f t="shared" si="492"/>
        <v>12556.0756856358</v>
      </c>
    </row>
    <row r="3330" spans="1:63" x14ac:dyDescent="0.35">
      <c r="A3330" t="str">
        <f t="shared" si="490"/>
        <v>8413_Hébergement médico-social et social et action sociale sans hébergement_1+2</v>
      </c>
      <c r="B3330" t="str">
        <f>INDEX(PDC!$F$1:$G$40,MATCH('RP2016'!C3330,PDC!F:F,0),MATCH(PDC!$G$1,PDC!$F$1:$G$1,0))</f>
        <v>Hébergement médico-social et social et action sociale sans hébergement</v>
      </c>
      <c r="C3330" t="s">
        <v>232</v>
      </c>
      <c r="D3330" t="s">
        <v>143</v>
      </c>
      <c r="E3330" t="s">
        <v>238</v>
      </c>
      <c r="F3330" s="58">
        <v>2487.0338529509099</v>
      </c>
      <c r="G3330">
        <f t="shared" si="495"/>
        <v>2487.0338529509099</v>
      </c>
      <c r="BE3330" t="str">
        <f t="shared" si="491"/>
        <v>8405_RU_TPTotal femmes_SEXE2</v>
      </c>
      <c r="BF3330">
        <v>2</v>
      </c>
      <c r="BG3330" t="s">
        <v>346</v>
      </c>
      <c r="BH3330" t="s">
        <v>322</v>
      </c>
      <c r="BI3330" t="s">
        <v>127</v>
      </c>
      <c r="BJ3330" s="61">
        <v>2475.4682301855801</v>
      </c>
      <c r="BK3330" s="61">
        <f t="shared" si="492"/>
        <v>2475.4682301855801</v>
      </c>
    </row>
    <row r="3331" spans="1:63" x14ac:dyDescent="0.35">
      <c r="A3331" t="str">
        <f t="shared" si="490"/>
        <v>8413_Arts, spectacles et activités récréatives_1+2</v>
      </c>
      <c r="B3331" t="str">
        <f>INDEX(PDC!$F$1:$G$40,MATCH('RP2016'!C3331,PDC!F:F,0),MATCH(PDC!$G$1,PDC!$F$1:$G$1,0))</f>
        <v>Arts, spectacles et activités récréatives</v>
      </c>
      <c r="C3331" t="s">
        <v>233</v>
      </c>
      <c r="D3331" t="s">
        <v>143</v>
      </c>
      <c r="E3331" t="s">
        <v>238</v>
      </c>
      <c r="F3331" s="58">
        <v>941.78749355217303</v>
      </c>
      <c r="G3331">
        <f t="shared" si="495"/>
        <v>941.78749355217303</v>
      </c>
      <c r="BE3331" t="str">
        <f t="shared" si="491"/>
        <v>8406_AZ_TPTotal femmes_SEXE2</v>
      </c>
      <c r="BF3331">
        <v>2</v>
      </c>
      <c r="BG3331" t="s">
        <v>346</v>
      </c>
      <c r="BH3331" t="s">
        <v>198</v>
      </c>
      <c r="BI3331" t="s">
        <v>129</v>
      </c>
      <c r="BJ3331" s="61">
        <v>139.798469785268</v>
      </c>
      <c r="BK3331" s="61">
        <f t="shared" si="492"/>
        <v>139.798469785268</v>
      </c>
    </row>
    <row r="3332" spans="1:63" x14ac:dyDescent="0.35">
      <c r="A3332" t="str">
        <f t="shared" ref="A3332:A3395" si="496">D3332&amp;"_"&amp;B3332&amp;"_"&amp;E3332</f>
        <v>8413_Autres activités de services _1+2</v>
      </c>
      <c r="B3332" t="str">
        <f>INDEX(PDC!$F$1:$G$40,MATCH('RP2016'!C3332,PDC!F:F,0),MATCH(PDC!$G$1,PDC!$F$1:$G$1,0))</f>
        <v xml:space="preserve">Autres activités de services </v>
      </c>
      <c r="C3332" t="s">
        <v>234</v>
      </c>
      <c r="D3332" t="s">
        <v>143</v>
      </c>
      <c r="E3332" t="s">
        <v>238</v>
      </c>
      <c r="F3332" s="58">
        <v>1088.83170749859</v>
      </c>
      <c r="G3332">
        <f t="shared" si="495"/>
        <v>1088.83170749859</v>
      </c>
      <c r="BE3332" t="str">
        <f t="shared" si="491"/>
        <v>8406_C1_TPTotal femmes_SEXE2</v>
      </c>
      <c r="BF3332">
        <v>2</v>
      </c>
      <c r="BG3332" t="s">
        <v>346</v>
      </c>
      <c r="BH3332" t="s">
        <v>314</v>
      </c>
      <c r="BI3332" t="s">
        <v>129</v>
      </c>
      <c r="BJ3332" s="61">
        <v>821.75647277295297</v>
      </c>
      <c r="BK3332" s="61">
        <f t="shared" si="492"/>
        <v>821.75647277295297</v>
      </c>
    </row>
    <row r="3333" spans="1:63" x14ac:dyDescent="0.35">
      <c r="A3333" t="str">
        <f t="shared" si="496"/>
        <v>8413_Activités des ménages en tant qu'employeurs ; activités indifférenciées des ménages en tant que producteurs de biens et services pour usage propre_1+2</v>
      </c>
      <c r="B3333" t="str">
        <f>INDEX(PDC!$F$1:$G$40,MATCH('RP2016'!C3333,PDC!F:F,0),MATCH(PDC!$G$1,PDC!$F$1:$G$1,0))</f>
        <v>Activités des ménages en tant qu'employeurs ; activités indifférenciées des ménages en tant que producteurs de biens et services pour usage propre</v>
      </c>
      <c r="C3333" t="s">
        <v>235</v>
      </c>
      <c r="D3333" t="s">
        <v>143</v>
      </c>
      <c r="E3333" t="s">
        <v>238</v>
      </c>
      <c r="F3333" s="58">
        <v>156.21522044346199</v>
      </c>
      <c r="G3333">
        <f t="shared" si="495"/>
        <v>156.21522044346199</v>
      </c>
      <c r="BE3333" t="str">
        <f t="shared" ref="BE3333:BE3396" si="497">BI3333&amp;"_"&amp;BH3333&amp;"_TP"&amp;BG3333&amp;"_SEXE"&amp;BF3333</f>
        <v>8406_C3_TPTotal femmes_SEXE2</v>
      </c>
      <c r="BF3333">
        <v>2</v>
      </c>
      <c r="BG3333" t="s">
        <v>346</v>
      </c>
      <c r="BH3333" t="s">
        <v>315</v>
      </c>
      <c r="BI3333" t="s">
        <v>129</v>
      </c>
      <c r="BJ3333" s="61">
        <v>867.82099388151096</v>
      </c>
      <c r="BK3333" s="61">
        <f t="shared" ref="BK3333:BK3396" si="498">IF(BJ3333&lt;5,"(s)",BJ3333)</f>
        <v>867.82099388151096</v>
      </c>
    </row>
    <row r="3334" spans="1:63" x14ac:dyDescent="0.35">
      <c r="A3334" t="str">
        <f t="shared" si="496"/>
        <v>8414_Agriculture, sylviculture et pêche_1+2</v>
      </c>
      <c r="B3334" t="str">
        <f>INDEX(PDC!$F$1:$G$40,MATCH('RP2016'!C3334,PDC!F:F,0),MATCH(PDC!$G$1,PDC!$F$1:$G$1,0))</f>
        <v>Agriculture, sylviculture et pêche</v>
      </c>
      <c r="C3334" t="s">
        <v>198</v>
      </c>
      <c r="D3334" t="s">
        <v>145</v>
      </c>
      <c r="E3334" t="s">
        <v>238</v>
      </c>
      <c r="F3334" s="58">
        <v>93.4107834464739</v>
      </c>
      <c r="G3334">
        <f t="shared" si="495"/>
        <v>93.4107834464739</v>
      </c>
      <c r="BE3334" t="str">
        <f t="shared" si="497"/>
        <v>8406_C4_TPTotal femmes_SEXE2</v>
      </c>
      <c r="BF3334">
        <v>2</v>
      </c>
      <c r="BG3334" t="s">
        <v>346</v>
      </c>
      <c r="BH3334" t="s">
        <v>316</v>
      </c>
      <c r="BI3334" t="s">
        <v>129</v>
      </c>
      <c r="BJ3334" s="61">
        <v>105.26924773297701</v>
      </c>
      <c r="BK3334" s="61">
        <f t="shared" si="498"/>
        <v>105.26924773297701</v>
      </c>
    </row>
    <row r="3335" spans="1:63" x14ac:dyDescent="0.35">
      <c r="A3335" t="str">
        <f t="shared" si="496"/>
        <v>8414_Industries extractives _1+2</v>
      </c>
      <c r="B3335" t="str">
        <f>INDEX(PDC!$F$1:$G$40,MATCH('RP2016'!C3335,PDC!F:F,0),MATCH(PDC!$G$1,PDC!$F$1:$G$1,0))</f>
        <v xml:space="preserve">Industries extractives </v>
      </c>
      <c r="C3335" t="s">
        <v>201</v>
      </c>
      <c r="D3335" t="s">
        <v>145</v>
      </c>
      <c r="E3335" t="s">
        <v>238</v>
      </c>
      <c r="F3335" s="58">
        <v>34.1611760232569</v>
      </c>
      <c r="G3335">
        <f t="shared" si="495"/>
        <v>34.1611760232569</v>
      </c>
      <c r="BE3335" t="str">
        <f t="shared" si="497"/>
        <v>8406_C5_TPTotal femmes_SEXE2</v>
      </c>
      <c r="BF3335">
        <v>2</v>
      </c>
      <c r="BG3335" t="s">
        <v>346</v>
      </c>
      <c r="BH3335" t="s">
        <v>317</v>
      </c>
      <c r="BI3335" t="s">
        <v>129</v>
      </c>
      <c r="BJ3335" s="61">
        <v>2547.0384751166698</v>
      </c>
      <c r="BK3335" s="61">
        <f t="shared" si="498"/>
        <v>2547.0384751166698</v>
      </c>
    </row>
    <row r="3336" spans="1:63" x14ac:dyDescent="0.35">
      <c r="A3336" t="str">
        <f t="shared" si="496"/>
        <v>8414_Fabrication de denrées alimentaires, de boissons et de produits à base de tabac_1+2</v>
      </c>
      <c r="B3336" t="str">
        <f>INDEX(PDC!$F$1:$G$40,MATCH('RP2016'!C3336,PDC!F:F,0),MATCH(PDC!$G$1,PDC!$F$1:$G$1,0))</f>
        <v>Fabrication de denrées alimentaires, de boissons et de produits à base de tabac</v>
      </c>
      <c r="C3336" t="s">
        <v>202</v>
      </c>
      <c r="D3336" t="s">
        <v>145</v>
      </c>
      <c r="E3336" t="s">
        <v>238</v>
      </c>
      <c r="F3336" s="58">
        <v>416.48552512859902</v>
      </c>
      <c r="G3336">
        <f t="shared" si="495"/>
        <v>416.48552512859902</v>
      </c>
      <c r="BE3336" t="str">
        <f t="shared" si="497"/>
        <v>8406_DE_TPTotal femmes_SEXE2</v>
      </c>
      <c r="BF3336">
        <v>2</v>
      </c>
      <c r="BG3336" t="s">
        <v>346</v>
      </c>
      <c r="BH3336" t="s">
        <v>318</v>
      </c>
      <c r="BI3336" t="s">
        <v>129</v>
      </c>
      <c r="BJ3336" s="61">
        <v>327.814669184183</v>
      </c>
      <c r="BK3336" s="61">
        <f t="shared" si="498"/>
        <v>327.814669184183</v>
      </c>
    </row>
    <row r="3337" spans="1:63" x14ac:dyDescent="0.35">
      <c r="A3337" t="str">
        <f t="shared" si="496"/>
        <v>8414_Fabrication de textiles, industries de l'habillement, industrie du cuir et de la chaussure_1+2</v>
      </c>
      <c r="B3337" t="str">
        <f>INDEX(PDC!$F$1:$G$40,MATCH('RP2016'!C3337,PDC!F:F,0),MATCH(PDC!$G$1,PDC!$F$1:$G$1,0))</f>
        <v>Fabrication de textiles, industries de l'habillement, industrie du cuir et de la chaussure</v>
      </c>
      <c r="C3337" t="s">
        <v>203</v>
      </c>
      <c r="D3337" t="s">
        <v>145</v>
      </c>
      <c r="E3337" t="s">
        <v>238</v>
      </c>
      <c r="F3337" s="58">
        <v>41.364471988479004</v>
      </c>
      <c r="G3337">
        <f t="shared" si="495"/>
        <v>41.364471988479004</v>
      </c>
      <c r="BE3337" t="str">
        <f t="shared" si="497"/>
        <v>8406_FZ_TPTotal femmes_SEXE2</v>
      </c>
      <c r="BF3337">
        <v>2</v>
      </c>
      <c r="BG3337" t="s">
        <v>346</v>
      </c>
      <c r="BH3337" t="s">
        <v>216</v>
      </c>
      <c r="BI3337" t="s">
        <v>129</v>
      </c>
      <c r="BJ3337" s="61">
        <v>590.05361157806897</v>
      </c>
      <c r="BK3337" s="61">
        <f t="shared" si="498"/>
        <v>590.05361157806897</v>
      </c>
    </row>
    <row r="3338" spans="1:63" x14ac:dyDescent="0.35">
      <c r="A3338" t="str">
        <f t="shared" si="496"/>
        <v>8414_Travail du bois, industries du papier et imprimerie _1+2</v>
      </c>
      <c r="B3338" t="str">
        <f>INDEX(PDC!$F$1:$G$40,MATCH('RP2016'!C3338,PDC!F:F,0),MATCH(PDC!$G$1,PDC!$F$1:$G$1,0))</f>
        <v xml:space="preserve">Travail du bois, industries du papier et imprimerie </v>
      </c>
      <c r="C3338" t="s">
        <v>204</v>
      </c>
      <c r="D3338" t="s">
        <v>145</v>
      </c>
      <c r="E3338" t="s">
        <v>238</v>
      </c>
      <c r="F3338" s="58">
        <v>141.74869043312799</v>
      </c>
      <c r="G3338">
        <f t="shared" si="495"/>
        <v>141.74869043312799</v>
      </c>
      <c r="BE3338" t="str">
        <f t="shared" si="497"/>
        <v>8406_GZ_TPTotal femmes_SEXE2</v>
      </c>
      <c r="BF3338">
        <v>2</v>
      </c>
      <c r="BG3338" t="s">
        <v>346</v>
      </c>
      <c r="BH3338" t="s">
        <v>217</v>
      </c>
      <c r="BI3338" t="s">
        <v>129</v>
      </c>
      <c r="BJ3338" s="61">
        <v>5471.2673717539001</v>
      </c>
      <c r="BK3338" s="61">
        <f t="shared" si="498"/>
        <v>5471.2673717539001</v>
      </c>
    </row>
    <row r="3339" spans="1:63" x14ac:dyDescent="0.35">
      <c r="A3339" t="str">
        <f t="shared" si="496"/>
        <v>8414_Industrie chimique_1+2</v>
      </c>
      <c r="B3339" t="str">
        <f>INDEX(PDC!$F$1:$G$40,MATCH('RP2016'!C3339,PDC!F:F,0),MATCH(PDC!$G$1,PDC!$F$1:$G$1,0))</f>
        <v>Industrie chimique</v>
      </c>
      <c r="C3339" t="s">
        <v>205</v>
      </c>
      <c r="D3339" t="s">
        <v>145</v>
      </c>
      <c r="E3339" t="s">
        <v>238</v>
      </c>
      <c r="F3339" s="58">
        <v>136.610637395759</v>
      </c>
      <c r="G3339">
        <f t="shared" si="495"/>
        <v>136.610637395759</v>
      </c>
      <c r="BE3339" t="str">
        <f t="shared" si="497"/>
        <v>8406_HZ_TPTotal femmes_SEXE2</v>
      </c>
      <c r="BF3339">
        <v>2</v>
      </c>
      <c r="BG3339" t="s">
        <v>346</v>
      </c>
      <c r="BH3339" t="s">
        <v>218</v>
      </c>
      <c r="BI3339" t="s">
        <v>129</v>
      </c>
      <c r="BJ3339" s="61">
        <v>2175.3655724978798</v>
      </c>
      <c r="BK3339" s="61">
        <f t="shared" si="498"/>
        <v>2175.3655724978798</v>
      </c>
    </row>
    <row r="3340" spans="1:63" x14ac:dyDescent="0.35">
      <c r="A3340" t="str">
        <f t="shared" si="496"/>
        <v>8414_Industrie pharmaceutique_1+2</v>
      </c>
      <c r="B3340" t="str">
        <f>INDEX(PDC!$F$1:$G$40,MATCH('RP2016'!C3340,PDC!F:F,0),MATCH(PDC!$G$1,PDC!$F$1:$G$1,0))</f>
        <v>Industrie pharmaceutique</v>
      </c>
      <c r="C3340" t="s">
        <v>206</v>
      </c>
      <c r="D3340" t="s">
        <v>145</v>
      </c>
      <c r="E3340" t="s">
        <v>238</v>
      </c>
      <c r="F3340" s="58">
        <v>14.956602075852601</v>
      </c>
      <c r="G3340">
        <f t="shared" si="495"/>
        <v>14.956602075852601</v>
      </c>
      <c r="BE3340" t="str">
        <f t="shared" si="497"/>
        <v>8406_IZ_TPTotal femmes_SEXE2</v>
      </c>
      <c r="BF3340">
        <v>2</v>
      </c>
      <c r="BG3340" t="s">
        <v>346</v>
      </c>
      <c r="BH3340" t="s">
        <v>219</v>
      </c>
      <c r="BI3340" t="s">
        <v>129</v>
      </c>
      <c r="BJ3340" s="61">
        <v>1196.8833478255699</v>
      </c>
      <c r="BK3340" s="61">
        <f t="shared" si="498"/>
        <v>1196.8833478255699</v>
      </c>
    </row>
    <row r="3341" spans="1:63" x14ac:dyDescent="0.35">
      <c r="A3341" t="str">
        <f t="shared" si="496"/>
        <v>8414_Fabrication de produits en caoutchouc et en plastique ainsi que d'autres produits minéraux non métalliques_1+2</v>
      </c>
      <c r="B3341" t="str">
        <f>INDEX(PDC!$F$1:$G$40,MATCH('RP2016'!C3341,PDC!F:F,0),MATCH(PDC!$G$1,PDC!$F$1:$G$1,0))</f>
        <v>Fabrication de produits en caoutchouc et en plastique ainsi que d'autres produits minéraux non métalliques</v>
      </c>
      <c r="C3341" t="s">
        <v>207</v>
      </c>
      <c r="D3341" t="s">
        <v>145</v>
      </c>
      <c r="E3341" t="s">
        <v>238</v>
      </c>
      <c r="F3341" s="58">
        <v>227.286511941762</v>
      </c>
      <c r="G3341">
        <f t="shared" si="495"/>
        <v>227.286511941762</v>
      </c>
      <c r="BE3341" t="str">
        <f t="shared" si="497"/>
        <v>8406_JZ_TPTotal femmes_SEXE2</v>
      </c>
      <c r="BF3341">
        <v>2</v>
      </c>
      <c r="BG3341" t="s">
        <v>346</v>
      </c>
      <c r="BH3341" t="s">
        <v>319</v>
      </c>
      <c r="BI3341" t="s">
        <v>129</v>
      </c>
      <c r="BJ3341" s="61">
        <v>230.393935420742</v>
      </c>
      <c r="BK3341" s="61">
        <f t="shared" si="498"/>
        <v>230.393935420742</v>
      </c>
    </row>
    <row r="3342" spans="1:63" x14ac:dyDescent="0.35">
      <c r="A3342" t="str">
        <f t="shared" si="496"/>
        <v>8414_Métallurgie et fabrication de produits métalliques à l'exception des machines et des équipements_1+2</v>
      </c>
      <c r="B3342" t="str">
        <f>INDEX(PDC!$F$1:$G$40,MATCH('RP2016'!C3342,PDC!F:F,0),MATCH(PDC!$G$1,PDC!$F$1:$G$1,0))</f>
        <v>Métallurgie et fabrication de produits métalliques à l'exception des machines et des équipements</v>
      </c>
      <c r="C3342" t="s">
        <v>208</v>
      </c>
      <c r="D3342" t="s">
        <v>145</v>
      </c>
      <c r="E3342" t="s">
        <v>238</v>
      </c>
      <c r="F3342" s="58">
        <v>7283.6625419470201</v>
      </c>
      <c r="G3342">
        <f t="shared" si="495"/>
        <v>7283.6625419470201</v>
      </c>
      <c r="BE3342" t="str">
        <f t="shared" si="497"/>
        <v>8406_KZ_TPTotal femmes_SEXE2</v>
      </c>
      <c r="BF3342">
        <v>2</v>
      </c>
      <c r="BG3342" t="s">
        <v>346</v>
      </c>
      <c r="BH3342" t="s">
        <v>223</v>
      </c>
      <c r="BI3342" t="s">
        <v>129</v>
      </c>
      <c r="BJ3342" s="61">
        <v>732.76190506441606</v>
      </c>
      <c r="BK3342" s="61">
        <f t="shared" si="498"/>
        <v>732.76190506441606</v>
      </c>
    </row>
    <row r="3343" spans="1:63" x14ac:dyDescent="0.35">
      <c r="A3343" t="str">
        <f t="shared" si="496"/>
        <v>8414_Fabrication de produits informatiques, électroniques et optiques_1+2</v>
      </c>
      <c r="B3343" t="str">
        <f>INDEX(PDC!$F$1:$G$40,MATCH('RP2016'!C3343,PDC!F:F,0),MATCH(PDC!$G$1,PDC!$F$1:$G$1,0))</f>
        <v>Fabrication de produits informatiques, électroniques et optiques</v>
      </c>
      <c r="C3343" t="s">
        <v>209</v>
      </c>
      <c r="D3343" t="s">
        <v>145</v>
      </c>
      <c r="E3343" t="s">
        <v>238</v>
      </c>
      <c r="F3343" s="58">
        <v>490.77430372888102</v>
      </c>
      <c r="G3343">
        <f t="shared" si="495"/>
        <v>490.77430372888102</v>
      </c>
      <c r="BE3343" t="str">
        <f t="shared" si="497"/>
        <v>8406_LZ_TPTotal femmes_SEXE2</v>
      </c>
      <c r="BF3343">
        <v>2</v>
      </c>
      <c r="BG3343" t="s">
        <v>346</v>
      </c>
      <c r="BH3343" t="s">
        <v>224</v>
      </c>
      <c r="BI3343" t="s">
        <v>129</v>
      </c>
      <c r="BJ3343" s="61">
        <v>433.00932632487002</v>
      </c>
      <c r="BK3343" s="61">
        <f t="shared" si="498"/>
        <v>433.00932632487002</v>
      </c>
    </row>
    <row r="3344" spans="1:63" x14ac:dyDescent="0.35">
      <c r="A3344" t="str">
        <f t="shared" si="496"/>
        <v>8414_Fabrication d'équipements électriques_1+2</v>
      </c>
      <c r="B3344" t="str">
        <f>INDEX(PDC!$F$1:$G$40,MATCH('RP2016'!C3344,PDC!F:F,0),MATCH(PDC!$G$1,PDC!$F$1:$G$1,0))</f>
        <v>Fabrication d'équipements électriques</v>
      </c>
      <c r="C3344" t="s">
        <v>210</v>
      </c>
      <c r="D3344" t="s">
        <v>145</v>
      </c>
      <c r="E3344" t="s">
        <v>238</v>
      </c>
      <c r="F3344" s="58">
        <v>538.48057482953902</v>
      </c>
      <c r="G3344">
        <f t="shared" si="495"/>
        <v>538.48057482953902</v>
      </c>
      <c r="BE3344" t="str">
        <f t="shared" si="497"/>
        <v>8406_MN_TPTotal femmes_SEXE2</v>
      </c>
      <c r="BF3344">
        <v>2</v>
      </c>
      <c r="BG3344" t="s">
        <v>346</v>
      </c>
      <c r="BH3344" t="s">
        <v>320</v>
      </c>
      <c r="BI3344" t="s">
        <v>129</v>
      </c>
      <c r="BJ3344" s="61">
        <v>3915.0581089808502</v>
      </c>
      <c r="BK3344" s="61">
        <f t="shared" si="498"/>
        <v>3915.0581089808502</v>
      </c>
    </row>
    <row r="3345" spans="1:63" x14ac:dyDescent="0.35">
      <c r="A3345" t="str">
        <f t="shared" si="496"/>
        <v>8414_Fabrication de machines et équipements n.c.a._1+2</v>
      </c>
      <c r="B3345" t="str">
        <f>INDEX(PDC!$F$1:$G$40,MATCH('RP2016'!C3345,PDC!F:F,0),MATCH(PDC!$G$1,PDC!$F$1:$G$1,0))</f>
        <v>Fabrication de machines et équipements n.c.a.</v>
      </c>
      <c r="C3345" t="s">
        <v>211</v>
      </c>
      <c r="D3345" t="s">
        <v>145</v>
      </c>
      <c r="E3345" t="s">
        <v>238</v>
      </c>
      <c r="F3345" s="58">
        <v>561.68149759075504</v>
      </c>
      <c r="G3345">
        <f t="shared" si="495"/>
        <v>561.68149759075504</v>
      </c>
      <c r="BE3345" t="str">
        <f t="shared" si="497"/>
        <v>8406_OQ_TPTotal femmes_SEXE2</v>
      </c>
      <c r="BF3345">
        <v>2</v>
      </c>
      <c r="BG3345" t="s">
        <v>346</v>
      </c>
      <c r="BH3345" t="s">
        <v>321</v>
      </c>
      <c r="BI3345" t="s">
        <v>129</v>
      </c>
      <c r="BJ3345" s="61">
        <v>8616.0734913698598</v>
      </c>
      <c r="BK3345" s="61">
        <f t="shared" si="498"/>
        <v>8616.0734913698598</v>
      </c>
    </row>
    <row r="3346" spans="1:63" x14ac:dyDescent="0.35">
      <c r="A3346" t="str">
        <f t="shared" si="496"/>
        <v>8414_Fabrication de matériels de transport_1+2</v>
      </c>
      <c r="B3346" t="str">
        <f>INDEX(PDC!$F$1:$G$40,MATCH('RP2016'!C3346,PDC!F:F,0),MATCH(PDC!$G$1,PDC!$F$1:$G$1,0))</f>
        <v>Fabrication de matériels de transport</v>
      </c>
      <c r="C3346" t="s">
        <v>212</v>
      </c>
      <c r="D3346" t="s">
        <v>145</v>
      </c>
      <c r="E3346" t="s">
        <v>238</v>
      </c>
      <c r="F3346" s="58">
        <v>424.01827028398901</v>
      </c>
      <c r="G3346">
        <f t="shared" si="495"/>
        <v>424.01827028398901</v>
      </c>
      <c r="BE3346" t="str">
        <f t="shared" si="497"/>
        <v>8406_RU_TPTotal femmes_SEXE2</v>
      </c>
      <c r="BF3346">
        <v>2</v>
      </c>
      <c r="BG3346" t="s">
        <v>346</v>
      </c>
      <c r="BH3346" t="s">
        <v>322</v>
      </c>
      <c r="BI3346" t="s">
        <v>129</v>
      </c>
      <c r="BJ3346" s="61">
        <v>1849.2626927833701</v>
      </c>
      <c r="BK3346" s="61">
        <f t="shared" si="498"/>
        <v>1849.2626927833701</v>
      </c>
    </row>
    <row r="3347" spans="1:63" x14ac:dyDescent="0.35">
      <c r="A3347" t="str">
        <f t="shared" si="496"/>
        <v>8414_Autres industries manufacturières ; réparation et installation de machines et d'équipements_1+2</v>
      </c>
      <c r="B3347" t="str">
        <f>INDEX(PDC!$F$1:$G$40,MATCH('RP2016'!C3347,PDC!F:F,0),MATCH(PDC!$G$1,PDC!$F$1:$G$1,0))</f>
        <v>Autres industries manufacturières ; réparation et installation de machines et d'équipements</v>
      </c>
      <c r="C3347" t="s">
        <v>213</v>
      </c>
      <c r="D3347" t="s">
        <v>145</v>
      </c>
      <c r="E3347" t="s">
        <v>238</v>
      </c>
      <c r="F3347" s="58">
        <v>240.6229851425</v>
      </c>
      <c r="G3347">
        <f t="shared" si="495"/>
        <v>240.6229851425</v>
      </c>
      <c r="BE3347" t="str">
        <f t="shared" si="497"/>
        <v>8407_AZ_TPTotal femmes_SEXE2</v>
      </c>
      <c r="BF3347">
        <v>2</v>
      </c>
      <c r="BG3347" t="s">
        <v>346</v>
      </c>
      <c r="BH3347" t="s">
        <v>198</v>
      </c>
      <c r="BI3347" t="s">
        <v>131</v>
      </c>
      <c r="BJ3347" s="61">
        <v>272.52961345679699</v>
      </c>
      <c r="BK3347" s="61">
        <f t="shared" si="498"/>
        <v>272.52961345679699</v>
      </c>
    </row>
    <row r="3348" spans="1:63" x14ac:dyDescent="0.35">
      <c r="A3348" t="str">
        <f t="shared" si="496"/>
        <v>8414_Production et distribution d'électricité, de gaz, de vapeur et d'air conditionné_1+2</v>
      </c>
      <c r="B3348" t="str">
        <f>INDEX(PDC!$F$1:$G$40,MATCH('RP2016'!C3348,PDC!F:F,0),MATCH(PDC!$G$1,PDC!$F$1:$G$1,0))</f>
        <v>Production et distribution d'électricité, de gaz, de vapeur et d'air conditionné</v>
      </c>
      <c r="C3348" t="s">
        <v>214</v>
      </c>
      <c r="D3348" t="s">
        <v>145</v>
      </c>
      <c r="E3348" t="s">
        <v>238</v>
      </c>
      <c r="F3348" s="58">
        <v>95.057621676309296</v>
      </c>
      <c r="G3348">
        <f t="shared" si="495"/>
        <v>95.057621676309296</v>
      </c>
      <c r="BE3348" t="str">
        <f t="shared" si="497"/>
        <v>8407_C1_TPTotal femmes_SEXE2</v>
      </c>
      <c r="BF3348">
        <v>2</v>
      </c>
      <c r="BG3348" t="s">
        <v>346</v>
      </c>
      <c r="BH3348" t="s">
        <v>314</v>
      </c>
      <c r="BI3348" t="s">
        <v>131</v>
      </c>
      <c r="BJ3348" s="61">
        <v>927.42773199416297</v>
      </c>
      <c r="BK3348" s="61">
        <f t="shared" si="498"/>
        <v>927.42773199416297</v>
      </c>
    </row>
    <row r="3349" spans="1:63" x14ac:dyDescent="0.35">
      <c r="A3349" t="str">
        <f t="shared" si="496"/>
        <v>8414_Production et distribution d'eau ; assainissement, gestion des déchets et dépollution_1+2</v>
      </c>
      <c r="B3349" t="str">
        <f>INDEX(PDC!$F$1:$G$40,MATCH('RP2016'!C3349,PDC!F:F,0),MATCH(PDC!$G$1,PDC!$F$1:$G$1,0))</f>
        <v>Production et distribution d'eau ; assainissement, gestion des déchets et dépollution</v>
      </c>
      <c r="C3349" t="s">
        <v>215</v>
      </c>
      <c r="D3349" t="s">
        <v>145</v>
      </c>
      <c r="E3349" t="s">
        <v>238</v>
      </c>
      <c r="F3349" s="58">
        <v>191.81513090888299</v>
      </c>
      <c r="G3349">
        <f t="shared" si="495"/>
        <v>191.81513090888299</v>
      </c>
      <c r="BE3349" t="str">
        <f t="shared" si="497"/>
        <v>8407_C3_TPTotal femmes_SEXE2</v>
      </c>
      <c r="BF3349">
        <v>2</v>
      </c>
      <c r="BG3349" t="s">
        <v>346</v>
      </c>
      <c r="BH3349" t="s">
        <v>315</v>
      </c>
      <c r="BI3349" t="s">
        <v>131</v>
      </c>
      <c r="BJ3349" s="61">
        <v>572.18941443780204</v>
      </c>
      <c r="BK3349" s="61">
        <f t="shared" si="498"/>
        <v>572.18941443780204</v>
      </c>
    </row>
    <row r="3350" spans="1:63" x14ac:dyDescent="0.35">
      <c r="A3350" t="str">
        <f t="shared" si="496"/>
        <v>8414_Construction _1+2</v>
      </c>
      <c r="B3350" t="str">
        <f>INDEX(PDC!$F$1:$G$40,MATCH('RP2016'!C3350,PDC!F:F,0),MATCH(PDC!$G$1,PDC!$F$1:$G$1,0))</f>
        <v xml:space="preserve">Construction </v>
      </c>
      <c r="C3350" t="s">
        <v>216</v>
      </c>
      <c r="D3350" t="s">
        <v>145</v>
      </c>
      <c r="E3350" t="s">
        <v>238</v>
      </c>
      <c r="F3350" s="58">
        <v>1731.73730347075</v>
      </c>
      <c r="G3350">
        <f t="shared" si="495"/>
        <v>1731.73730347075</v>
      </c>
      <c r="BE3350" t="str">
        <f t="shared" si="497"/>
        <v>8407_C4_TPTotal femmes_SEXE2</v>
      </c>
      <c r="BF3350">
        <v>2</v>
      </c>
      <c r="BG3350" t="s">
        <v>346</v>
      </c>
      <c r="BH3350" t="s">
        <v>316</v>
      </c>
      <c r="BI3350" t="s">
        <v>131</v>
      </c>
      <c r="BJ3350" s="61">
        <v>31.6381259046526</v>
      </c>
      <c r="BK3350" s="61">
        <f t="shared" si="498"/>
        <v>31.6381259046526</v>
      </c>
    </row>
    <row r="3351" spans="1:63" x14ac:dyDescent="0.35">
      <c r="A3351" t="str">
        <f t="shared" si="496"/>
        <v>8414_Commerce ; réparation d'automobiles et de motocycles_1+2</v>
      </c>
      <c r="B3351" t="str">
        <f>INDEX(PDC!$F$1:$G$40,MATCH('RP2016'!C3351,PDC!F:F,0),MATCH(PDC!$G$1,PDC!$F$1:$G$1,0))</f>
        <v>Commerce ; réparation d'automobiles et de motocycles</v>
      </c>
      <c r="C3351" t="s">
        <v>217</v>
      </c>
      <c r="D3351" t="s">
        <v>145</v>
      </c>
      <c r="E3351" t="s">
        <v>238</v>
      </c>
      <c r="F3351" s="58">
        <v>3369.0971318369202</v>
      </c>
      <c r="G3351">
        <f t="shared" si="495"/>
        <v>3369.0971318369202</v>
      </c>
      <c r="BE3351" t="str">
        <f t="shared" si="497"/>
        <v>8407_C5_TPTotal femmes_SEXE2</v>
      </c>
      <c r="BF3351">
        <v>2</v>
      </c>
      <c r="BG3351" t="s">
        <v>346</v>
      </c>
      <c r="BH3351" t="s">
        <v>317</v>
      </c>
      <c r="BI3351" t="s">
        <v>131</v>
      </c>
      <c r="BJ3351" s="61">
        <v>1081.7707540807201</v>
      </c>
      <c r="BK3351" s="61">
        <f t="shared" si="498"/>
        <v>1081.7707540807201</v>
      </c>
    </row>
    <row r="3352" spans="1:63" x14ac:dyDescent="0.35">
      <c r="A3352" t="str">
        <f t="shared" si="496"/>
        <v>8414_Transports et entreposage _1+2</v>
      </c>
      <c r="B3352" t="str">
        <f>INDEX(PDC!$F$1:$G$40,MATCH('RP2016'!C3352,PDC!F:F,0),MATCH(PDC!$G$1,PDC!$F$1:$G$1,0))</f>
        <v xml:space="preserve">Transports et entreposage </v>
      </c>
      <c r="C3352" t="s">
        <v>218</v>
      </c>
      <c r="D3352" t="s">
        <v>145</v>
      </c>
      <c r="E3352" t="s">
        <v>238</v>
      </c>
      <c r="F3352" s="58">
        <v>1255.4762903179601</v>
      </c>
      <c r="G3352">
        <f t="shared" si="495"/>
        <v>1255.4762903179601</v>
      </c>
      <c r="BE3352" t="str">
        <f t="shared" si="497"/>
        <v>8407_DE_TPTotal femmes_SEXE2</v>
      </c>
      <c r="BF3352">
        <v>2</v>
      </c>
      <c r="BG3352" t="s">
        <v>346</v>
      </c>
      <c r="BH3352" t="s">
        <v>318</v>
      </c>
      <c r="BI3352" t="s">
        <v>131</v>
      </c>
      <c r="BJ3352" s="61">
        <v>517.73930682774903</v>
      </c>
      <c r="BK3352" s="61">
        <f t="shared" si="498"/>
        <v>517.73930682774903</v>
      </c>
    </row>
    <row r="3353" spans="1:63" x14ac:dyDescent="0.35">
      <c r="A3353" t="str">
        <f t="shared" si="496"/>
        <v>8414_Hébergement et restauration_1+2</v>
      </c>
      <c r="B3353" t="str">
        <f>INDEX(PDC!$F$1:$G$40,MATCH('RP2016'!C3353,PDC!F:F,0),MATCH(PDC!$G$1,PDC!$F$1:$G$1,0))</f>
        <v>Hébergement et restauration</v>
      </c>
      <c r="C3353" t="s">
        <v>219</v>
      </c>
      <c r="D3353" t="s">
        <v>145</v>
      </c>
      <c r="E3353" t="s">
        <v>238</v>
      </c>
      <c r="F3353" s="58">
        <v>1430.67142938811</v>
      </c>
      <c r="G3353">
        <f t="shared" ref="G3353:G3369" si="499">F3353</f>
        <v>1430.67142938811</v>
      </c>
      <c r="BE3353" t="str">
        <f t="shared" si="497"/>
        <v>8407_FZ_TPTotal femmes_SEXE2</v>
      </c>
      <c r="BF3353">
        <v>2</v>
      </c>
      <c r="BG3353" t="s">
        <v>346</v>
      </c>
      <c r="BH3353" t="s">
        <v>216</v>
      </c>
      <c r="BI3353" t="s">
        <v>131</v>
      </c>
      <c r="BJ3353" s="61">
        <v>982.67792735715204</v>
      </c>
      <c r="BK3353" s="61">
        <f t="shared" si="498"/>
        <v>982.67792735715204</v>
      </c>
    </row>
    <row r="3354" spans="1:63" x14ac:dyDescent="0.35">
      <c r="A3354" t="str">
        <f t="shared" si="496"/>
        <v>8414_Edition, audiovisuel et diffusion_1+2</v>
      </c>
      <c r="B3354" t="str">
        <f>INDEX(PDC!$F$1:$G$40,MATCH('RP2016'!C3354,PDC!F:F,0),MATCH(PDC!$G$1,PDC!$F$1:$G$1,0))</f>
        <v>Edition, audiovisuel et diffusion</v>
      </c>
      <c r="C3354" t="s">
        <v>220</v>
      </c>
      <c r="D3354" t="s">
        <v>145</v>
      </c>
      <c r="E3354" t="s">
        <v>238</v>
      </c>
      <c r="F3354" s="58">
        <v>78.992601811572101</v>
      </c>
      <c r="G3354">
        <f t="shared" si="499"/>
        <v>78.992601811572101</v>
      </c>
      <c r="BE3354" t="str">
        <f t="shared" si="497"/>
        <v>8407_GZ_TPTotal femmes_SEXE2</v>
      </c>
      <c r="BF3354">
        <v>2</v>
      </c>
      <c r="BG3354" t="s">
        <v>346</v>
      </c>
      <c r="BH3354" t="s">
        <v>217</v>
      </c>
      <c r="BI3354" t="s">
        <v>131</v>
      </c>
      <c r="BJ3354" s="61">
        <v>5433.7727541664199</v>
      </c>
      <c r="BK3354" s="61">
        <f t="shared" si="498"/>
        <v>5433.7727541664199</v>
      </c>
    </row>
    <row r="3355" spans="1:63" x14ac:dyDescent="0.35">
      <c r="A3355" t="str">
        <f t="shared" si="496"/>
        <v>8414_Télécommunications_1+2</v>
      </c>
      <c r="B3355" t="str">
        <f>INDEX(PDC!$F$1:$G$40,MATCH('RP2016'!C3355,PDC!F:F,0),MATCH(PDC!$G$1,PDC!$F$1:$G$1,0))</f>
        <v>Télécommunications</v>
      </c>
      <c r="C3355" t="s">
        <v>221</v>
      </c>
      <c r="D3355" t="s">
        <v>145</v>
      </c>
      <c r="E3355" t="s">
        <v>238</v>
      </c>
      <c r="F3355" s="58">
        <v>16.703845746307699</v>
      </c>
      <c r="G3355">
        <f t="shared" si="499"/>
        <v>16.703845746307699</v>
      </c>
      <c r="BE3355" t="str">
        <f t="shared" si="497"/>
        <v>8407_HZ_TPTotal femmes_SEXE2</v>
      </c>
      <c r="BF3355">
        <v>2</v>
      </c>
      <c r="BG3355" t="s">
        <v>346</v>
      </c>
      <c r="BH3355" t="s">
        <v>218</v>
      </c>
      <c r="BI3355" t="s">
        <v>131</v>
      </c>
      <c r="BJ3355" s="61">
        <v>1384.1872850315699</v>
      </c>
      <c r="BK3355" s="61">
        <f t="shared" si="498"/>
        <v>1384.1872850315699</v>
      </c>
    </row>
    <row r="3356" spans="1:63" x14ac:dyDescent="0.35">
      <c r="A3356" t="str">
        <f t="shared" si="496"/>
        <v>8414_Activités informatiques et services d'information_1+2</v>
      </c>
      <c r="B3356" t="str">
        <f>INDEX(PDC!$F$1:$G$40,MATCH('RP2016'!C3356,PDC!F:F,0),MATCH(PDC!$G$1,PDC!$F$1:$G$1,0))</f>
        <v>Activités informatiques et services d'information</v>
      </c>
      <c r="C3356" t="s">
        <v>222</v>
      </c>
      <c r="D3356" t="s">
        <v>145</v>
      </c>
      <c r="E3356" t="s">
        <v>238</v>
      </c>
      <c r="F3356" s="58">
        <v>32.012637608778</v>
      </c>
      <c r="G3356">
        <f t="shared" si="499"/>
        <v>32.012637608778</v>
      </c>
      <c r="BE3356" t="str">
        <f t="shared" si="497"/>
        <v>8407_IZ_TPTotal femmes_SEXE2</v>
      </c>
      <c r="BF3356">
        <v>2</v>
      </c>
      <c r="BG3356" t="s">
        <v>346</v>
      </c>
      <c r="BH3356" t="s">
        <v>219</v>
      </c>
      <c r="BI3356" t="s">
        <v>131</v>
      </c>
      <c r="BJ3356" s="61">
        <v>1699.78319514449</v>
      </c>
      <c r="BK3356" s="61">
        <f t="shared" si="498"/>
        <v>1699.78319514449</v>
      </c>
    </row>
    <row r="3357" spans="1:63" x14ac:dyDescent="0.35">
      <c r="A3357" t="str">
        <f t="shared" si="496"/>
        <v>8414_Activités financières et d'assurance_1+2</v>
      </c>
      <c r="B3357" t="str">
        <f>INDEX(PDC!$F$1:$G$40,MATCH('RP2016'!C3357,PDC!F:F,0),MATCH(PDC!$G$1,PDC!$F$1:$G$1,0))</f>
        <v>Activités financières et d'assurance</v>
      </c>
      <c r="C3357" t="s">
        <v>223</v>
      </c>
      <c r="D3357" t="s">
        <v>145</v>
      </c>
      <c r="E3357" t="s">
        <v>238</v>
      </c>
      <c r="F3357" s="58">
        <v>1312.1413507928</v>
      </c>
      <c r="G3357">
        <f t="shared" si="499"/>
        <v>1312.1413507928</v>
      </c>
      <c r="BE3357" t="str">
        <f t="shared" si="497"/>
        <v>8407_JZ_TPTotal femmes_SEXE2</v>
      </c>
      <c r="BF3357">
        <v>2</v>
      </c>
      <c r="BG3357" t="s">
        <v>346</v>
      </c>
      <c r="BH3357" t="s">
        <v>319</v>
      </c>
      <c r="BI3357" t="s">
        <v>131</v>
      </c>
      <c r="BJ3357" s="61">
        <v>523.80030552046401</v>
      </c>
      <c r="BK3357" s="61">
        <f t="shared" si="498"/>
        <v>523.80030552046401</v>
      </c>
    </row>
    <row r="3358" spans="1:63" x14ac:dyDescent="0.35">
      <c r="A3358" t="str">
        <f t="shared" si="496"/>
        <v>8414_Activités immobilières_1+2</v>
      </c>
      <c r="B3358" t="str">
        <f>INDEX(PDC!$F$1:$G$40,MATCH('RP2016'!C3358,PDC!F:F,0),MATCH(PDC!$G$1,PDC!$F$1:$G$1,0))</f>
        <v>Activités immobilières</v>
      </c>
      <c r="C3358" t="s">
        <v>224</v>
      </c>
      <c r="D3358" t="s">
        <v>145</v>
      </c>
      <c r="E3358" t="s">
        <v>238</v>
      </c>
      <c r="F3358" s="58">
        <v>239.77967741438999</v>
      </c>
      <c r="G3358">
        <f t="shared" si="499"/>
        <v>239.77967741438999</v>
      </c>
      <c r="BE3358" t="str">
        <f t="shared" si="497"/>
        <v>8407_KZ_TPTotal femmes_SEXE2</v>
      </c>
      <c r="BF3358">
        <v>2</v>
      </c>
      <c r="BG3358" t="s">
        <v>346</v>
      </c>
      <c r="BH3358" t="s">
        <v>223</v>
      </c>
      <c r="BI3358" t="s">
        <v>131</v>
      </c>
      <c r="BJ3358" s="61">
        <v>1610.4876195431</v>
      </c>
      <c r="BK3358" s="61">
        <f t="shared" si="498"/>
        <v>1610.4876195431</v>
      </c>
    </row>
    <row r="3359" spans="1:63" x14ac:dyDescent="0.35">
      <c r="A3359" t="str">
        <f t="shared" si="496"/>
        <v>8414_Activités juridiques, comptables, de gestion, d'architecture, d'ingénierie, de contrôle et d'analyses techniques_1+2</v>
      </c>
      <c r="B3359" t="str">
        <f>INDEX(PDC!$F$1:$G$40,MATCH('RP2016'!C3359,PDC!F:F,0),MATCH(PDC!$G$1,PDC!$F$1:$G$1,0))</f>
        <v>Activités juridiques, comptables, de gestion, d'architecture, d'ingénierie, de contrôle et d'analyses techniques</v>
      </c>
      <c r="C3359" t="s">
        <v>225</v>
      </c>
      <c r="D3359" t="s">
        <v>145</v>
      </c>
      <c r="E3359" t="s">
        <v>238</v>
      </c>
      <c r="F3359" s="58">
        <v>1089.87812831474</v>
      </c>
      <c r="G3359">
        <f t="shared" si="499"/>
        <v>1089.87812831474</v>
      </c>
      <c r="BE3359" t="str">
        <f t="shared" si="497"/>
        <v>8407_LZ_TPTotal femmes_SEXE2</v>
      </c>
      <c r="BF3359">
        <v>2</v>
      </c>
      <c r="BG3359" t="s">
        <v>346</v>
      </c>
      <c r="BH3359" t="s">
        <v>224</v>
      </c>
      <c r="BI3359" t="s">
        <v>131</v>
      </c>
      <c r="BJ3359" s="61">
        <v>512.29469425660795</v>
      </c>
      <c r="BK3359" s="61">
        <f t="shared" si="498"/>
        <v>512.29469425660795</v>
      </c>
    </row>
    <row r="3360" spans="1:63" x14ac:dyDescent="0.35">
      <c r="A3360" t="str">
        <f t="shared" si="496"/>
        <v>8414_Recherche-développement scientifique_1+2</v>
      </c>
      <c r="B3360" t="str">
        <f>INDEX(PDC!$F$1:$G$40,MATCH('RP2016'!C3360,PDC!F:F,0),MATCH(PDC!$G$1,PDC!$F$1:$G$1,0))</f>
        <v>Recherche-développement scientifique</v>
      </c>
      <c r="C3360" t="s">
        <v>226</v>
      </c>
      <c r="D3360" t="s">
        <v>145</v>
      </c>
      <c r="E3360" t="s">
        <v>238</v>
      </c>
      <c r="F3360" s="58">
        <v>10.1840975522404</v>
      </c>
      <c r="G3360">
        <f t="shared" si="499"/>
        <v>10.1840975522404</v>
      </c>
      <c r="BE3360" t="str">
        <f t="shared" si="497"/>
        <v>8407_MN_TPTotal femmes_SEXE2</v>
      </c>
      <c r="BF3360">
        <v>2</v>
      </c>
      <c r="BG3360" t="s">
        <v>346</v>
      </c>
      <c r="BH3360" t="s">
        <v>320</v>
      </c>
      <c r="BI3360" t="s">
        <v>131</v>
      </c>
      <c r="BJ3360" s="61">
        <v>4598.2821653424498</v>
      </c>
      <c r="BK3360" s="61">
        <f t="shared" si="498"/>
        <v>4598.2821653424498</v>
      </c>
    </row>
    <row r="3361" spans="1:63" x14ac:dyDescent="0.35">
      <c r="A3361" t="str">
        <f t="shared" si="496"/>
        <v>8414_Autres activités spécialisées, scientifiques et techniques_1+2</v>
      </c>
      <c r="B3361" t="str">
        <f>INDEX(PDC!$F$1:$G$40,MATCH('RP2016'!C3361,PDC!F:F,0),MATCH(PDC!$G$1,PDC!$F$1:$G$1,0))</f>
        <v>Autres activités spécialisées, scientifiques et techniques</v>
      </c>
      <c r="C3361" t="s">
        <v>227</v>
      </c>
      <c r="D3361" t="s">
        <v>145</v>
      </c>
      <c r="E3361" t="s">
        <v>238</v>
      </c>
      <c r="F3361" s="58">
        <v>80.599826024278698</v>
      </c>
      <c r="G3361">
        <f t="shared" si="499"/>
        <v>80.599826024278698</v>
      </c>
      <c r="BE3361" t="str">
        <f t="shared" si="497"/>
        <v>8407_OQ_TPTotal femmes_SEXE2</v>
      </c>
      <c r="BF3361">
        <v>2</v>
      </c>
      <c r="BG3361" t="s">
        <v>346</v>
      </c>
      <c r="BH3361" t="s">
        <v>321</v>
      </c>
      <c r="BI3361" t="s">
        <v>131</v>
      </c>
      <c r="BJ3361" s="61">
        <v>10637.4006559345</v>
      </c>
      <c r="BK3361" s="61">
        <f t="shared" si="498"/>
        <v>10637.4006559345</v>
      </c>
    </row>
    <row r="3362" spans="1:63" x14ac:dyDescent="0.35">
      <c r="A3362" t="str">
        <f t="shared" si="496"/>
        <v>8414_Activités de services administratifs et de soutien_1+2</v>
      </c>
      <c r="B3362" t="str">
        <f>INDEX(PDC!$F$1:$G$40,MATCH('RP2016'!C3362,PDC!F:F,0),MATCH(PDC!$G$1,PDC!$F$1:$G$1,0))</f>
        <v>Activités de services administratifs et de soutien</v>
      </c>
      <c r="C3362" t="s">
        <v>228</v>
      </c>
      <c r="D3362" t="s">
        <v>145</v>
      </c>
      <c r="E3362" t="s">
        <v>238</v>
      </c>
      <c r="F3362" s="58">
        <v>2224.1415340752701</v>
      </c>
      <c r="G3362">
        <f t="shared" si="499"/>
        <v>2224.1415340752701</v>
      </c>
      <c r="BE3362" t="str">
        <f t="shared" si="497"/>
        <v>8407_RU_TPTotal femmes_SEXE2</v>
      </c>
      <c r="BF3362">
        <v>2</v>
      </c>
      <c r="BG3362" t="s">
        <v>346</v>
      </c>
      <c r="BH3362" t="s">
        <v>322</v>
      </c>
      <c r="BI3362" t="s">
        <v>131</v>
      </c>
      <c r="BJ3362" s="61">
        <v>2751.4359799301501</v>
      </c>
      <c r="BK3362" s="61">
        <f t="shared" si="498"/>
        <v>2751.4359799301501</v>
      </c>
    </row>
    <row r="3363" spans="1:63" x14ac:dyDescent="0.35">
      <c r="A3363" t="str">
        <f t="shared" si="496"/>
        <v>8414_Administration publique_1+2</v>
      </c>
      <c r="B3363" t="str">
        <f>INDEX(PDC!$F$1:$G$40,MATCH('RP2016'!C3363,PDC!F:F,0),MATCH(PDC!$G$1,PDC!$F$1:$G$1,0))</f>
        <v>Administration publique</v>
      </c>
      <c r="C3363" t="s">
        <v>229</v>
      </c>
      <c r="D3363" t="s">
        <v>145</v>
      </c>
      <c r="E3363" t="s">
        <v>238</v>
      </c>
      <c r="F3363" s="58">
        <v>652.68095230384904</v>
      </c>
      <c r="G3363">
        <f t="shared" si="499"/>
        <v>652.68095230384904</v>
      </c>
      <c r="BE3363" t="str">
        <f t="shared" si="497"/>
        <v>8408_AZ_TPTotal femmes_SEXE2</v>
      </c>
      <c r="BF3363">
        <v>2</v>
      </c>
      <c r="BG3363" t="s">
        <v>346</v>
      </c>
      <c r="BH3363" t="s">
        <v>198</v>
      </c>
      <c r="BI3363" t="s">
        <v>133</v>
      </c>
      <c r="BJ3363" s="61">
        <v>543.02728071642503</v>
      </c>
      <c r="BK3363" s="61">
        <f t="shared" si="498"/>
        <v>543.02728071642503</v>
      </c>
    </row>
    <row r="3364" spans="1:63" x14ac:dyDescent="0.35">
      <c r="A3364" t="str">
        <f t="shared" si="496"/>
        <v>8414_Enseignement_1+2</v>
      </c>
      <c r="B3364" t="str">
        <f>INDEX(PDC!$F$1:$G$40,MATCH('RP2016'!C3364,PDC!F:F,0),MATCH(PDC!$G$1,PDC!$F$1:$G$1,0))</f>
        <v>Enseignement</v>
      </c>
      <c r="C3364" t="s">
        <v>230</v>
      </c>
      <c r="D3364" t="s">
        <v>145</v>
      </c>
      <c r="E3364" t="s">
        <v>238</v>
      </c>
      <c r="F3364" s="58">
        <v>791.13437612774203</v>
      </c>
      <c r="G3364">
        <f t="shared" si="499"/>
        <v>791.13437612774203</v>
      </c>
      <c r="BE3364" t="str">
        <f t="shared" si="497"/>
        <v>8408_C1_TPTotal femmes_SEXE2</v>
      </c>
      <c r="BF3364">
        <v>2</v>
      </c>
      <c r="BG3364" t="s">
        <v>346</v>
      </c>
      <c r="BH3364" t="s">
        <v>314</v>
      </c>
      <c r="BI3364" t="s">
        <v>133</v>
      </c>
      <c r="BJ3364" s="61">
        <v>1543.6818727126099</v>
      </c>
      <c r="BK3364" s="61">
        <f t="shared" si="498"/>
        <v>1543.6818727126099</v>
      </c>
    </row>
    <row r="3365" spans="1:63" x14ac:dyDescent="0.35">
      <c r="A3365" t="str">
        <f t="shared" si="496"/>
        <v>8414_Activités pour la santé humaine_1+2</v>
      </c>
      <c r="B3365" t="str">
        <f>INDEX(PDC!$F$1:$G$40,MATCH('RP2016'!C3365,PDC!F:F,0),MATCH(PDC!$G$1,PDC!$F$1:$G$1,0))</f>
        <v>Activités pour la santé humaine</v>
      </c>
      <c r="C3365" t="s">
        <v>231</v>
      </c>
      <c r="D3365" t="s">
        <v>145</v>
      </c>
      <c r="E3365" t="s">
        <v>238</v>
      </c>
      <c r="F3365" s="58">
        <v>608.54940632475495</v>
      </c>
      <c r="G3365">
        <f t="shared" si="499"/>
        <v>608.54940632475495</v>
      </c>
      <c r="BE3365" t="str">
        <f t="shared" si="497"/>
        <v>8408_C3_TPTotal femmes_SEXE2</v>
      </c>
      <c r="BF3365">
        <v>2</v>
      </c>
      <c r="BG3365" t="s">
        <v>346</v>
      </c>
      <c r="BH3365" t="s">
        <v>315</v>
      </c>
      <c r="BI3365" t="s">
        <v>133</v>
      </c>
      <c r="BJ3365" s="61">
        <v>505.70177150672998</v>
      </c>
      <c r="BK3365" s="61">
        <f t="shared" si="498"/>
        <v>505.70177150672998</v>
      </c>
    </row>
    <row r="3366" spans="1:63" x14ac:dyDescent="0.35">
      <c r="A3366" t="str">
        <f t="shared" si="496"/>
        <v>8414_Hébergement médico-social et social et action sociale sans hébergement_1+2</v>
      </c>
      <c r="B3366" t="str">
        <f>INDEX(PDC!$F$1:$G$40,MATCH('RP2016'!C3366,PDC!F:F,0),MATCH(PDC!$G$1,PDC!$F$1:$G$1,0))</f>
        <v>Hébergement médico-social et social et action sociale sans hébergement</v>
      </c>
      <c r="C3366" t="s">
        <v>232</v>
      </c>
      <c r="D3366" t="s">
        <v>145</v>
      </c>
      <c r="E3366" t="s">
        <v>238</v>
      </c>
      <c r="F3366" s="58">
        <v>1742.93863976687</v>
      </c>
      <c r="G3366">
        <f t="shared" si="499"/>
        <v>1742.93863976687</v>
      </c>
      <c r="BE3366" t="str">
        <f t="shared" si="497"/>
        <v>8408_C4_TPTotal femmes_SEXE2</v>
      </c>
      <c r="BF3366">
        <v>2</v>
      </c>
      <c r="BG3366" t="s">
        <v>346</v>
      </c>
      <c r="BH3366" t="s">
        <v>316</v>
      </c>
      <c r="BI3366" t="s">
        <v>133</v>
      </c>
      <c r="BJ3366" s="61">
        <v>67.073906202381906</v>
      </c>
      <c r="BK3366" s="61">
        <f t="shared" si="498"/>
        <v>67.073906202381906</v>
      </c>
    </row>
    <row r="3367" spans="1:63" x14ac:dyDescent="0.35">
      <c r="A3367" t="str">
        <f t="shared" si="496"/>
        <v>8414_Arts, spectacles et activités récréatives_1+2</v>
      </c>
      <c r="B3367" t="str">
        <f>INDEX(PDC!$F$1:$G$40,MATCH('RP2016'!C3367,PDC!F:F,0),MATCH(PDC!$G$1,PDC!$F$1:$G$1,0))</f>
        <v>Arts, spectacles et activités récréatives</v>
      </c>
      <c r="C3367" t="s">
        <v>233</v>
      </c>
      <c r="D3367" t="s">
        <v>145</v>
      </c>
      <c r="E3367" t="s">
        <v>238</v>
      </c>
      <c r="F3367" s="58">
        <v>138.26486710090299</v>
      </c>
      <c r="G3367">
        <f t="shared" si="499"/>
        <v>138.26486710090299</v>
      </c>
      <c r="BE3367" t="str">
        <f t="shared" si="497"/>
        <v>8408_C5_TPTotal femmes_SEXE2</v>
      </c>
      <c r="BF3367">
        <v>2</v>
      </c>
      <c r="BG3367" t="s">
        <v>346</v>
      </c>
      <c r="BH3367" t="s">
        <v>317</v>
      </c>
      <c r="BI3367" t="s">
        <v>133</v>
      </c>
      <c r="BJ3367" s="61">
        <v>4310.0531813775497</v>
      </c>
      <c r="BK3367" s="61">
        <f t="shared" si="498"/>
        <v>4310.0531813775497</v>
      </c>
    </row>
    <row r="3368" spans="1:63" x14ac:dyDescent="0.35">
      <c r="A3368" t="str">
        <f t="shared" si="496"/>
        <v>8414_Autres activités de services _1+2</v>
      </c>
      <c r="B3368" t="str">
        <f>INDEX(PDC!$F$1:$G$40,MATCH('RP2016'!C3368,PDC!F:F,0),MATCH(PDC!$G$1,PDC!$F$1:$G$1,0))</f>
        <v xml:space="preserve">Autres activités de services </v>
      </c>
      <c r="C3368" t="s">
        <v>234</v>
      </c>
      <c r="D3368" t="s">
        <v>145</v>
      </c>
      <c r="E3368" t="s">
        <v>238</v>
      </c>
      <c r="F3368" s="58">
        <v>437.90422869970399</v>
      </c>
      <c r="G3368">
        <f t="shared" si="499"/>
        <v>437.90422869970399</v>
      </c>
      <c r="BE3368" t="str">
        <f t="shared" si="497"/>
        <v>8408_DE_TPTotal femmes_SEXE2</v>
      </c>
      <c r="BF3368">
        <v>2</v>
      </c>
      <c r="BG3368" t="s">
        <v>346</v>
      </c>
      <c r="BH3368" t="s">
        <v>318</v>
      </c>
      <c r="BI3368" t="s">
        <v>133</v>
      </c>
      <c r="BJ3368" s="61">
        <v>723.78166265262996</v>
      </c>
      <c r="BK3368" s="61">
        <f t="shared" si="498"/>
        <v>723.78166265262996</v>
      </c>
    </row>
    <row r="3369" spans="1:63" x14ac:dyDescent="0.35">
      <c r="A3369" t="str">
        <f t="shared" si="496"/>
        <v>8414_Activités des ménages en tant qu'employeurs ; activités indifférenciées des ménages en tant que producteurs de biens et services pour usage propre_1+2</v>
      </c>
      <c r="B3369" t="str">
        <f>INDEX(PDC!$F$1:$G$40,MATCH('RP2016'!C3369,PDC!F:F,0),MATCH(PDC!$G$1,PDC!$F$1:$G$1,0))</f>
        <v>Activités des ménages en tant qu'employeurs ; activités indifférenciées des ménages en tant que producteurs de biens et services pour usage propre</v>
      </c>
      <c r="C3369" t="s">
        <v>235</v>
      </c>
      <c r="D3369" t="s">
        <v>145</v>
      </c>
      <c r="E3369" t="s">
        <v>238</v>
      </c>
      <c r="F3369" s="58">
        <v>146.663594321369</v>
      </c>
      <c r="G3369">
        <f t="shared" si="499"/>
        <v>146.663594321369</v>
      </c>
      <c r="BE3369" t="str">
        <f t="shared" si="497"/>
        <v>8408_FZ_TPTotal femmes_SEXE2</v>
      </c>
      <c r="BF3369">
        <v>2</v>
      </c>
      <c r="BG3369" t="s">
        <v>346</v>
      </c>
      <c r="BH3369" t="s">
        <v>216</v>
      </c>
      <c r="BI3369" t="s">
        <v>133</v>
      </c>
      <c r="BJ3369" s="61">
        <v>1122.2159966235099</v>
      </c>
      <c r="BK3369" s="61">
        <f t="shared" si="498"/>
        <v>1122.2159966235099</v>
      </c>
    </row>
    <row r="3370" spans="1:63" x14ac:dyDescent="0.35">
      <c r="A3370" t="str">
        <f t="shared" si="496"/>
        <v>8414_Activités extra-territoriales_1+2</v>
      </c>
      <c r="B3370" t="str">
        <f>INDEX(PDC!$F$1:$G$40,MATCH('RP2016'!C3370,PDC!F:F,0),MATCH(PDC!$G$1,PDC!$F$1:$G$1,0))</f>
        <v>Activités extra-territoriales</v>
      </c>
      <c r="C3370" t="s">
        <v>237</v>
      </c>
      <c r="D3370" t="s">
        <v>145</v>
      </c>
      <c r="E3370" t="s">
        <v>238</v>
      </c>
      <c r="F3370" s="58">
        <v>4.3219699470584301</v>
      </c>
      <c r="G3370" s="58" t="s">
        <v>242</v>
      </c>
      <c r="H3370" s="58"/>
      <c r="I3370" s="58"/>
      <c r="J3370" s="58"/>
      <c r="BE3370" t="str">
        <f t="shared" si="497"/>
        <v>8408_GZ_TPTotal femmes_SEXE2</v>
      </c>
      <c r="BF3370">
        <v>2</v>
      </c>
      <c r="BG3370" t="s">
        <v>346</v>
      </c>
      <c r="BH3370" t="s">
        <v>217</v>
      </c>
      <c r="BI3370" t="s">
        <v>133</v>
      </c>
      <c r="BJ3370" s="61">
        <v>10419.8725807787</v>
      </c>
      <c r="BK3370" s="61">
        <f t="shared" si="498"/>
        <v>10419.8725807787</v>
      </c>
    </row>
    <row r="3371" spans="1:63" x14ac:dyDescent="0.35">
      <c r="A3371" t="str">
        <f t="shared" si="496"/>
        <v>8415_Agriculture, sylviculture et pêche_1+2</v>
      </c>
      <c r="B3371" t="str">
        <f>INDEX(PDC!$F$1:$G$40,MATCH('RP2016'!C3371,PDC!F:F,0),MATCH(PDC!$G$1,PDC!$F$1:$G$1,0))</f>
        <v>Agriculture, sylviculture et pêche</v>
      </c>
      <c r="C3371" t="s">
        <v>198</v>
      </c>
      <c r="D3371" t="s">
        <v>147</v>
      </c>
      <c r="E3371" t="s">
        <v>238</v>
      </c>
      <c r="F3371" s="58">
        <v>174.86042888378299</v>
      </c>
      <c r="G3371">
        <f t="shared" ref="G3371:G3402" si="500">F3371</f>
        <v>174.86042888378299</v>
      </c>
      <c r="BE3371" t="str">
        <f t="shared" si="497"/>
        <v>8408_HZ_TPTotal femmes_SEXE2</v>
      </c>
      <c r="BF3371">
        <v>2</v>
      </c>
      <c r="BG3371" t="s">
        <v>346</v>
      </c>
      <c r="BH3371" t="s">
        <v>218</v>
      </c>
      <c r="BI3371" t="s">
        <v>133</v>
      </c>
      <c r="BJ3371" s="61">
        <v>2421.6106599499599</v>
      </c>
      <c r="BK3371" s="61">
        <f t="shared" si="498"/>
        <v>2421.6106599499599</v>
      </c>
    </row>
    <row r="3372" spans="1:63" x14ac:dyDescent="0.35">
      <c r="A3372" t="str">
        <f t="shared" si="496"/>
        <v>8415_Industries extractives _1+2</v>
      </c>
      <c r="B3372" t="str">
        <f>INDEX(PDC!$F$1:$G$40,MATCH('RP2016'!C3372,PDC!F:F,0),MATCH(PDC!$G$1,PDC!$F$1:$G$1,0))</f>
        <v xml:space="preserve">Industries extractives </v>
      </c>
      <c r="C3372" t="s">
        <v>201</v>
      </c>
      <c r="D3372" t="s">
        <v>147</v>
      </c>
      <c r="E3372" t="s">
        <v>238</v>
      </c>
      <c r="F3372" s="58">
        <v>77.911558721355107</v>
      </c>
      <c r="G3372">
        <f t="shared" si="500"/>
        <v>77.911558721355107</v>
      </c>
      <c r="BE3372" t="str">
        <f t="shared" si="497"/>
        <v>8408_IZ_TPTotal femmes_SEXE2</v>
      </c>
      <c r="BF3372">
        <v>2</v>
      </c>
      <c r="BG3372" t="s">
        <v>346</v>
      </c>
      <c r="BH3372" t="s">
        <v>219</v>
      </c>
      <c r="BI3372" t="s">
        <v>133</v>
      </c>
      <c r="BJ3372" s="61">
        <v>3322.04302387089</v>
      </c>
      <c r="BK3372" s="61">
        <f t="shared" si="498"/>
        <v>3322.04302387089</v>
      </c>
    </row>
    <row r="3373" spans="1:63" x14ac:dyDescent="0.35">
      <c r="A3373" t="str">
        <f t="shared" si="496"/>
        <v>8415_Fabrication de denrées alimentaires, de boissons et de produits à base de tabac_1+2</v>
      </c>
      <c r="B3373" t="str">
        <f>INDEX(PDC!$F$1:$G$40,MATCH('RP2016'!C3373,PDC!F:F,0),MATCH(PDC!$G$1,PDC!$F$1:$G$1,0))</f>
        <v>Fabrication de denrées alimentaires, de boissons et de produits à base de tabac</v>
      </c>
      <c r="C3373" t="s">
        <v>202</v>
      </c>
      <c r="D3373" t="s">
        <v>147</v>
      </c>
      <c r="E3373" t="s">
        <v>238</v>
      </c>
      <c r="F3373" s="58">
        <v>1705.5638333012701</v>
      </c>
      <c r="G3373">
        <f t="shared" si="500"/>
        <v>1705.5638333012701</v>
      </c>
      <c r="BE3373" t="str">
        <f t="shared" si="497"/>
        <v>8408_JZ_TPTotal femmes_SEXE2</v>
      </c>
      <c r="BF3373">
        <v>2</v>
      </c>
      <c r="BG3373" t="s">
        <v>346</v>
      </c>
      <c r="BH3373" t="s">
        <v>319</v>
      </c>
      <c r="BI3373" t="s">
        <v>133</v>
      </c>
      <c r="BJ3373" s="61">
        <v>1322.74787293021</v>
      </c>
      <c r="BK3373" s="61">
        <f t="shared" si="498"/>
        <v>1322.74787293021</v>
      </c>
    </row>
    <row r="3374" spans="1:63" x14ac:dyDescent="0.35">
      <c r="A3374" t="str">
        <f t="shared" si="496"/>
        <v>8415_Fabrication de textiles, industries de l'habillement, industrie du cuir et de la chaussure_1+2</v>
      </c>
      <c r="B3374" t="str">
        <f>INDEX(PDC!$F$1:$G$40,MATCH('RP2016'!C3374,PDC!F:F,0),MATCH(PDC!$G$1,PDC!$F$1:$G$1,0))</f>
        <v>Fabrication de textiles, industries de l'habillement, industrie du cuir et de la chaussure</v>
      </c>
      <c r="C3374" t="s">
        <v>203</v>
      </c>
      <c r="D3374" t="s">
        <v>147</v>
      </c>
      <c r="E3374" t="s">
        <v>238</v>
      </c>
      <c r="F3374" s="58">
        <v>14.762771996748</v>
      </c>
      <c r="G3374">
        <f t="shared" si="500"/>
        <v>14.762771996748</v>
      </c>
      <c r="BE3374" t="str">
        <f t="shared" si="497"/>
        <v>8408_KZ_TPTotal femmes_SEXE2</v>
      </c>
      <c r="BF3374">
        <v>2</v>
      </c>
      <c r="BG3374" t="s">
        <v>346</v>
      </c>
      <c r="BH3374" t="s">
        <v>223</v>
      </c>
      <c r="BI3374" t="s">
        <v>133</v>
      </c>
      <c r="BJ3374" s="61">
        <v>3117.5659293538301</v>
      </c>
      <c r="BK3374" s="61">
        <f t="shared" si="498"/>
        <v>3117.5659293538301</v>
      </c>
    </row>
    <row r="3375" spans="1:63" x14ac:dyDescent="0.35">
      <c r="A3375" t="str">
        <f t="shared" si="496"/>
        <v>8415_Travail du bois, industries du papier et imprimerie _1+2</v>
      </c>
      <c r="B3375" t="str">
        <f>INDEX(PDC!$F$1:$G$40,MATCH('RP2016'!C3375,PDC!F:F,0),MATCH(PDC!$G$1,PDC!$F$1:$G$1,0))</f>
        <v xml:space="preserve">Travail du bois, industries du papier et imprimerie </v>
      </c>
      <c r="C3375" t="s">
        <v>204</v>
      </c>
      <c r="D3375" t="s">
        <v>147</v>
      </c>
      <c r="E3375" t="s">
        <v>238</v>
      </c>
      <c r="F3375" s="58">
        <v>366.30711822044799</v>
      </c>
      <c r="G3375">
        <f t="shared" si="500"/>
        <v>366.30711822044799</v>
      </c>
      <c r="BE3375" t="str">
        <f t="shared" si="497"/>
        <v>8408_LZ_TPTotal femmes_SEXE2</v>
      </c>
      <c r="BF3375">
        <v>2</v>
      </c>
      <c r="BG3375" t="s">
        <v>346</v>
      </c>
      <c r="BH3375" t="s">
        <v>224</v>
      </c>
      <c r="BI3375" t="s">
        <v>133</v>
      </c>
      <c r="BJ3375" s="61">
        <v>1128.36122288622</v>
      </c>
      <c r="BK3375" s="61">
        <f t="shared" si="498"/>
        <v>1128.36122288622</v>
      </c>
    </row>
    <row r="3376" spans="1:63" x14ac:dyDescent="0.35">
      <c r="A3376" t="str">
        <f t="shared" si="496"/>
        <v>8415_Industrie chimique_1+2</v>
      </c>
      <c r="B3376" t="str">
        <f>INDEX(PDC!$F$1:$G$40,MATCH('RP2016'!C3376,PDC!F:F,0),MATCH(PDC!$G$1,PDC!$F$1:$G$1,0))</f>
        <v>Industrie chimique</v>
      </c>
      <c r="C3376" t="s">
        <v>205</v>
      </c>
      <c r="D3376" t="s">
        <v>147</v>
      </c>
      <c r="E3376" t="s">
        <v>238</v>
      </c>
      <c r="F3376" s="58">
        <v>12.2054221514052</v>
      </c>
      <c r="G3376">
        <f t="shared" si="500"/>
        <v>12.2054221514052</v>
      </c>
      <c r="BE3376" t="str">
        <f t="shared" si="497"/>
        <v>8408_MN_TPTotal femmes_SEXE2</v>
      </c>
      <c r="BF3376">
        <v>2</v>
      </c>
      <c r="BG3376" t="s">
        <v>346</v>
      </c>
      <c r="BH3376" t="s">
        <v>320</v>
      </c>
      <c r="BI3376" t="s">
        <v>133</v>
      </c>
      <c r="BJ3376" s="61">
        <v>8729.9195348780504</v>
      </c>
      <c r="BK3376" s="61">
        <f t="shared" si="498"/>
        <v>8729.9195348780504</v>
      </c>
    </row>
    <row r="3377" spans="1:63" x14ac:dyDescent="0.35">
      <c r="A3377" t="str">
        <f t="shared" si="496"/>
        <v>8415_Industrie pharmaceutique_1+2</v>
      </c>
      <c r="B3377" t="str">
        <f>INDEX(PDC!$F$1:$G$40,MATCH('RP2016'!C3377,PDC!F:F,0),MATCH(PDC!$G$1,PDC!$F$1:$G$1,0))</f>
        <v>Industrie pharmaceutique</v>
      </c>
      <c r="C3377" t="s">
        <v>206</v>
      </c>
      <c r="D3377" t="s">
        <v>147</v>
      </c>
      <c r="E3377" t="s">
        <v>238</v>
      </c>
      <c r="F3377" s="58">
        <v>15.949666064917499</v>
      </c>
      <c r="G3377">
        <f t="shared" si="500"/>
        <v>15.949666064917499</v>
      </c>
      <c r="BE3377" t="str">
        <f t="shared" si="497"/>
        <v>8408_OQ_TPTotal femmes_SEXE2</v>
      </c>
      <c r="BF3377">
        <v>2</v>
      </c>
      <c r="BG3377" t="s">
        <v>346</v>
      </c>
      <c r="BH3377" t="s">
        <v>321</v>
      </c>
      <c r="BI3377" t="s">
        <v>133</v>
      </c>
      <c r="BJ3377" s="61">
        <v>22468.124464805998</v>
      </c>
      <c r="BK3377" s="61">
        <f t="shared" si="498"/>
        <v>22468.124464805998</v>
      </c>
    </row>
    <row r="3378" spans="1:63" x14ac:dyDescent="0.35">
      <c r="A3378" t="str">
        <f t="shared" si="496"/>
        <v>8415_Fabrication de produits en caoutchouc et en plastique ainsi que d'autres produits minéraux non métalliques_1+2</v>
      </c>
      <c r="B3378" t="str">
        <f>INDEX(PDC!$F$1:$G$40,MATCH('RP2016'!C3378,PDC!F:F,0),MATCH(PDC!$G$1,PDC!$F$1:$G$1,0))</f>
        <v>Fabrication de produits en caoutchouc et en plastique ainsi que d'autres produits minéraux non métalliques</v>
      </c>
      <c r="C3378" t="s">
        <v>207</v>
      </c>
      <c r="D3378" t="s">
        <v>147</v>
      </c>
      <c r="E3378" t="s">
        <v>238</v>
      </c>
      <c r="F3378" s="58">
        <v>245.964884362584</v>
      </c>
      <c r="G3378">
        <f t="shared" si="500"/>
        <v>245.964884362584</v>
      </c>
      <c r="BE3378" t="str">
        <f t="shared" si="497"/>
        <v>8408_RU_TPTotal femmes_SEXE2</v>
      </c>
      <c r="BF3378">
        <v>2</v>
      </c>
      <c r="BG3378" t="s">
        <v>346</v>
      </c>
      <c r="BH3378" t="s">
        <v>322</v>
      </c>
      <c r="BI3378" t="s">
        <v>133</v>
      </c>
      <c r="BJ3378" s="61">
        <v>5638.7586246634201</v>
      </c>
      <c r="BK3378" s="61">
        <f t="shared" si="498"/>
        <v>5638.7586246634201</v>
      </c>
    </row>
    <row r="3379" spans="1:63" x14ac:dyDescent="0.35">
      <c r="A3379" t="str">
        <f t="shared" si="496"/>
        <v>8415_Métallurgie et fabrication de produits métalliques à l'exception des machines et des équipements_1+2</v>
      </c>
      <c r="B3379" t="str">
        <f>INDEX(PDC!$F$1:$G$40,MATCH('RP2016'!C3379,PDC!F:F,0),MATCH(PDC!$G$1,PDC!$F$1:$G$1,0))</f>
        <v>Métallurgie et fabrication de produits métalliques à l'exception des machines et des équipements</v>
      </c>
      <c r="C3379" t="s">
        <v>208</v>
      </c>
      <c r="D3379" t="s">
        <v>147</v>
      </c>
      <c r="E3379" t="s">
        <v>238</v>
      </c>
      <c r="F3379" s="58">
        <v>457.51132207438502</v>
      </c>
      <c r="G3379">
        <f t="shared" si="500"/>
        <v>457.51132207438502</v>
      </c>
      <c r="BE3379" t="str">
        <f t="shared" si="497"/>
        <v>8409_AZ_TPTotal femmes_SEXE2</v>
      </c>
      <c r="BF3379">
        <v>2</v>
      </c>
      <c r="BG3379" t="s">
        <v>346</v>
      </c>
      <c r="BH3379" t="s">
        <v>198</v>
      </c>
      <c r="BI3379" t="s">
        <v>135</v>
      </c>
      <c r="BJ3379" s="61">
        <v>151.57299492841099</v>
      </c>
      <c r="BK3379" s="61">
        <f t="shared" si="498"/>
        <v>151.57299492841099</v>
      </c>
    </row>
    <row r="3380" spans="1:63" x14ac:dyDescent="0.35">
      <c r="A3380" t="str">
        <f t="shared" si="496"/>
        <v>8415_Fabrication de produits informatiques, électroniques et optiques_1+2</v>
      </c>
      <c r="B3380" t="str">
        <f>INDEX(PDC!$F$1:$G$40,MATCH('RP2016'!C3380,PDC!F:F,0),MATCH(PDC!$G$1,PDC!$F$1:$G$1,0))</f>
        <v>Fabrication de produits informatiques, électroniques et optiques</v>
      </c>
      <c r="C3380" t="s">
        <v>209</v>
      </c>
      <c r="D3380" t="s">
        <v>147</v>
      </c>
      <c r="E3380" t="s">
        <v>238</v>
      </c>
      <c r="F3380" s="58">
        <v>542.09549912562102</v>
      </c>
      <c r="G3380">
        <f t="shared" si="500"/>
        <v>542.09549912562102</v>
      </c>
      <c r="BE3380" t="str">
        <f t="shared" si="497"/>
        <v>8409_C1_TPTotal femmes_SEXE2</v>
      </c>
      <c r="BF3380">
        <v>2</v>
      </c>
      <c r="BG3380" t="s">
        <v>346</v>
      </c>
      <c r="BH3380" t="s">
        <v>314</v>
      </c>
      <c r="BI3380" t="s">
        <v>135</v>
      </c>
      <c r="BJ3380" s="61">
        <v>894.65111901500404</v>
      </c>
      <c r="BK3380" s="61">
        <f t="shared" si="498"/>
        <v>894.65111901500404</v>
      </c>
    </row>
    <row r="3381" spans="1:63" x14ac:dyDescent="0.35">
      <c r="A3381" t="str">
        <f t="shared" si="496"/>
        <v>8415_Fabrication d'équipements électriques_1+2</v>
      </c>
      <c r="B3381" t="str">
        <f>INDEX(PDC!$F$1:$G$40,MATCH('RP2016'!C3381,PDC!F:F,0),MATCH(PDC!$G$1,PDC!$F$1:$G$1,0))</f>
        <v>Fabrication d'équipements électriques</v>
      </c>
      <c r="C3381" t="s">
        <v>210</v>
      </c>
      <c r="D3381" t="s">
        <v>147</v>
      </c>
      <c r="E3381" t="s">
        <v>238</v>
      </c>
      <c r="F3381" s="58">
        <v>7.9845369266480599</v>
      </c>
      <c r="G3381">
        <f t="shared" si="500"/>
        <v>7.9845369266480599</v>
      </c>
      <c r="BE3381" t="str">
        <f t="shared" si="497"/>
        <v>8409_C2_TPTotal femmes_SEXE2</v>
      </c>
      <c r="BF3381">
        <v>2</v>
      </c>
      <c r="BG3381" t="s">
        <v>346</v>
      </c>
      <c r="BH3381" t="s">
        <v>323</v>
      </c>
      <c r="BI3381" t="s">
        <v>135</v>
      </c>
      <c r="BJ3381" s="61">
        <v>86.730576643246593</v>
      </c>
      <c r="BK3381" s="61">
        <f t="shared" si="498"/>
        <v>86.730576643246593</v>
      </c>
    </row>
    <row r="3382" spans="1:63" x14ac:dyDescent="0.35">
      <c r="A3382" t="str">
        <f t="shared" si="496"/>
        <v>8415_Fabrication de machines et équipements n.c.a._1+2</v>
      </c>
      <c r="B3382" t="str">
        <f>INDEX(PDC!$F$1:$G$40,MATCH('RP2016'!C3382,PDC!F:F,0),MATCH(PDC!$G$1,PDC!$F$1:$G$1,0))</f>
        <v>Fabrication de machines et équipements n.c.a.</v>
      </c>
      <c r="C3382" t="s">
        <v>211</v>
      </c>
      <c r="D3382" t="s">
        <v>147</v>
      </c>
      <c r="E3382" t="s">
        <v>238</v>
      </c>
      <c r="F3382" s="58">
        <v>109.432868187864</v>
      </c>
      <c r="G3382">
        <f t="shared" si="500"/>
        <v>109.432868187864</v>
      </c>
      <c r="BE3382" t="str">
        <f t="shared" si="497"/>
        <v>8409_C3_TPTotal femmes_SEXE2</v>
      </c>
      <c r="BF3382">
        <v>2</v>
      </c>
      <c r="BG3382" t="s">
        <v>346</v>
      </c>
      <c r="BH3382" t="s">
        <v>315</v>
      </c>
      <c r="BI3382" t="s">
        <v>135</v>
      </c>
      <c r="BJ3382" s="61">
        <v>4947.3945625347196</v>
      </c>
      <c r="BK3382" s="61">
        <f t="shared" si="498"/>
        <v>4947.3945625347196</v>
      </c>
    </row>
    <row r="3383" spans="1:63" x14ac:dyDescent="0.35">
      <c r="A3383" t="str">
        <f t="shared" si="496"/>
        <v>8415_Fabrication de matériels de transport_1+2</v>
      </c>
      <c r="B3383" t="str">
        <f>INDEX(PDC!$F$1:$G$40,MATCH('RP2016'!C3383,PDC!F:F,0),MATCH(PDC!$G$1,PDC!$F$1:$G$1,0))</f>
        <v>Fabrication de matériels de transport</v>
      </c>
      <c r="C3383" t="s">
        <v>212</v>
      </c>
      <c r="D3383" t="s">
        <v>147</v>
      </c>
      <c r="E3383" t="s">
        <v>238</v>
      </c>
      <c r="F3383" s="58">
        <v>10.177477293820401</v>
      </c>
      <c r="G3383">
        <f t="shared" si="500"/>
        <v>10.177477293820401</v>
      </c>
      <c r="BE3383" t="str">
        <f t="shared" si="497"/>
        <v>8409_C4_TPTotal femmes_SEXE2</v>
      </c>
      <c r="BF3383">
        <v>2</v>
      </c>
      <c r="BG3383" t="s">
        <v>346</v>
      </c>
      <c r="BH3383" t="s">
        <v>316</v>
      </c>
      <c r="BI3383" t="s">
        <v>135</v>
      </c>
      <c r="BJ3383" s="61">
        <v>63.5733825769357</v>
      </c>
      <c r="BK3383" s="61">
        <f t="shared" si="498"/>
        <v>63.5733825769357</v>
      </c>
    </row>
    <row r="3384" spans="1:63" x14ac:dyDescent="0.35">
      <c r="A3384" t="str">
        <f t="shared" si="496"/>
        <v>8415_Autres industries manufacturières ; réparation et installation de machines et d'équipements_1+2</v>
      </c>
      <c r="B3384" t="str">
        <f>INDEX(PDC!$F$1:$G$40,MATCH('RP2016'!C3384,PDC!F:F,0),MATCH(PDC!$G$1,PDC!$F$1:$G$1,0))</f>
        <v>Autres industries manufacturières ; réparation et installation de machines et d'équipements</v>
      </c>
      <c r="C3384" t="s">
        <v>213</v>
      </c>
      <c r="D3384" t="s">
        <v>147</v>
      </c>
      <c r="E3384" t="s">
        <v>238</v>
      </c>
      <c r="F3384" s="58">
        <v>414.79990248897798</v>
      </c>
      <c r="G3384">
        <f t="shared" si="500"/>
        <v>414.79990248897798</v>
      </c>
      <c r="BE3384" t="str">
        <f t="shared" si="497"/>
        <v>8409_C5_TPTotal femmes_SEXE2</v>
      </c>
      <c r="BF3384">
        <v>2</v>
      </c>
      <c r="BG3384" t="s">
        <v>346</v>
      </c>
      <c r="BH3384" t="s">
        <v>317</v>
      </c>
      <c r="BI3384" t="s">
        <v>135</v>
      </c>
      <c r="BJ3384" s="61">
        <v>3226.9172699936798</v>
      </c>
      <c r="BK3384" s="61">
        <f t="shared" si="498"/>
        <v>3226.9172699936798</v>
      </c>
    </row>
    <row r="3385" spans="1:63" x14ac:dyDescent="0.35">
      <c r="A3385" t="str">
        <f t="shared" si="496"/>
        <v>8415_Production et distribution d'électricité, de gaz, de vapeur et d'air conditionné_1+2</v>
      </c>
      <c r="B3385" t="str">
        <f>INDEX(PDC!$F$1:$G$40,MATCH('RP2016'!C3385,PDC!F:F,0),MATCH(PDC!$G$1,PDC!$F$1:$G$1,0))</f>
        <v>Production et distribution d'électricité, de gaz, de vapeur et d'air conditionné</v>
      </c>
      <c r="C3385" t="s">
        <v>214</v>
      </c>
      <c r="D3385" t="s">
        <v>147</v>
      </c>
      <c r="E3385" t="s">
        <v>238</v>
      </c>
      <c r="F3385" s="58">
        <v>126.74113421499401</v>
      </c>
      <c r="G3385">
        <f t="shared" si="500"/>
        <v>126.74113421499401</v>
      </c>
      <c r="BE3385" t="str">
        <f t="shared" si="497"/>
        <v>8409_DE_TPTotal femmes_SEXE2</v>
      </c>
      <c r="BF3385">
        <v>2</v>
      </c>
      <c r="BG3385" t="s">
        <v>346</v>
      </c>
      <c r="BH3385" t="s">
        <v>318</v>
      </c>
      <c r="BI3385" t="s">
        <v>135</v>
      </c>
      <c r="BJ3385" s="61">
        <v>992.34778037456795</v>
      </c>
      <c r="BK3385" s="61">
        <f t="shared" si="498"/>
        <v>992.34778037456795</v>
      </c>
    </row>
    <row r="3386" spans="1:63" x14ac:dyDescent="0.35">
      <c r="A3386" t="str">
        <f t="shared" si="496"/>
        <v>8415_Production et distribution d'eau ; assainissement, gestion des déchets et dépollution_1+2</v>
      </c>
      <c r="B3386" t="str">
        <f>INDEX(PDC!$F$1:$G$40,MATCH('RP2016'!C3386,PDC!F:F,0),MATCH(PDC!$G$1,PDC!$F$1:$G$1,0))</f>
        <v>Production et distribution d'eau ; assainissement, gestion des déchets et dépollution</v>
      </c>
      <c r="C3386" t="s">
        <v>215</v>
      </c>
      <c r="D3386" t="s">
        <v>147</v>
      </c>
      <c r="E3386" t="s">
        <v>238</v>
      </c>
      <c r="F3386" s="58">
        <v>133.178338157501</v>
      </c>
      <c r="G3386">
        <f t="shared" si="500"/>
        <v>133.178338157501</v>
      </c>
      <c r="BE3386" t="str">
        <f t="shared" si="497"/>
        <v>8409_FZ_TPTotal femmes_SEXE2</v>
      </c>
      <c r="BF3386">
        <v>2</v>
      </c>
      <c r="BG3386" t="s">
        <v>346</v>
      </c>
      <c r="BH3386" t="s">
        <v>216</v>
      </c>
      <c r="BI3386" t="s">
        <v>135</v>
      </c>
      <c r="BJ3386" s="61">
        <v>1586.32171901984</v>
      </c>
      <c r="BK3386" s="61">
        <f t="shared" si="498"/>
        <v>1586.32171901984</v>
      </c>
    </row>
    <row r="3387" spans="1:63" x14ac:dyDescent="0.35">
      <c r="A3387" t="str">
        <f t="shared" si="496"/>
        <v>8415_Construction _1+2</v>
      </c>
      <c r="B3387" t="str">
        <f>INDEX(PDC!$F$1:$G$40,MATCH('RP2016'!C3387,PDC!F:F,0),MATCH(PDC!$G$1,PDC!$F$1:$G$1,0))</f>
        <v xml:space="preserve">Construction </v>
      </c>
      <c r="C3387" t="s">
        <v>216</v>
      </c>
      <c r="D3387" t="s">
        <v>147</v>
      </c>
      <c r="E3387" t="s">
        <v>238</v>
      </c>
      <c r="F3387" s="58">
        <v>2557.1623530524398</v>
      </c>
      <c r="G3387">
        <f t="shared" si="500"/>
        <v>2557.1623530524398</v>
      </c>
      <c r="BE3387" t="str">
        <f t="shared" si="497"/>
        <v>8409_GZ_TPTotal femmes_SEXE2</v>
      </c>
      <c r="BF3387">
        <v>2</v>
      </c>
      <c r="BG3387" t="s">
        <v>346</v>
      </c>
      <c r="BH3387" t="s">
        <v>217</v>
      </c>
      <c r="BI3387" t="s">
        <v>135</v>
      </c>
      <c r="BJ3387" s="61">
        <v>12086.7682010602</v>
      </c>
      <c r="BK3387" s="61">
        <f t="shared" si="498"/>
        <v>12086.7682010602</v>
      </c>
    </row>
    <row r="3388" spans="1:63" x14ac:dyDescent="0.35">
      <c r="A3388" t="str">
        <f t="shared" si="496"/>
        <v>8415_Commerce ; réparation d'automobiles et de motocycles_1+2</v>
      </c>
      <c r="B3388" t="str">
        <f>INDEX(PDC!$F$1:$G$40,MATCH('RP2016'!C3388,PDC!F:F,0),MATCH(PDC!$G$1,PDC!$F$1:$G$1,0))</f>
        <v>Commerce ; réparation d'automobiles et de motocycles</v>
      </c>
      <c r="C3388" t="s">
        <v>217</v>
      </c>
      <c r="D3388" t="s">
        <v>147</v>
      </c>
      <c r="E3388" t="s">
        <v>238</v>
      </c>
      <c r="F3388" s="58">
        <v>4891.4582151027298</v>
      </c>
      <c r="G3388">
        <f t="shared" si="500"/>
        <v>4891.4582151027298</v>
      </c>
      <c r="BE3388" t="str">
        <f t="shared" si="497"/>
        <v>8409_HZ_TPTotal femmes_SEXE2</v>
      </c>
      <c r="BF3388">
        <v>2</v>
      </c>
      <c r="BG3388" t="s">
        <v>346</v>
      </c>
      <c r="BH3388" t="s">
        <v>218</v>
      </c>
      <c r="BI3388" t="s">
        <v>135</v>
      </c>
      <c r="BJ3388" s="61">
        <v>2193.7687065953501</v>
      </c>
      <c r="BK3388" s="61">
        <f t="shared" si="498"/>
        <v>2193.7687065953501</v>
      </c>
    </row>
    <row r="3389" spans="1:63" x14ac:dyDescent="0.35">
      <c r="A3389" t="str">
        <f t="shared" si="496"/>
        <v>8415_Transports et entreposage _1+2</v>
      </c>
      <c r="B3389" t="str">
        <f>INDEX(PDC!$F$1:$G$40,MATCH('RP2016'!C3389,PDC!F:F,0),MATCH(PDC!$G$1,PDC!$F$1:$G$1,0))</f>
        <v xml:space="preserve">Transports et entreposage </v>
      </c>
      <c r="C3389" t="s">
        <v>218</v>
      </c>
      <c r="D3389" t="s">
        <v>147</v>
      </c>
      <c r="E3389" t="s">
        <v>238</v>
      </c>
      <c r="F3389" s="58">
        <v>1533.31818383619</v>
      </c>
      <c r="G3389">
        <f t="shared" si="500"/>
        <v>1533.31818383619</v>
      </c>
      <c r="BE3389" t="str">
        <f t="shared" si="497"/>
        <v>8409_IZ_TPTotal femmes_SEXE2</v>
      </c>
      <c r="BF3389">
        <v>2</v>
      </c>
      <c r="BG3389" t="s">
        <v>346</v>
      </c>
      <c r="BH3389" t="s">
        <v>219</v>
      </c>
      <c r="BI3389" t="s">
        <v>135</v>
      </c>
      <c r="BJ3389" s="61">
        <v>4188.8491563379403</v>
      </c>
      <c r="BK3389" s="61">
        <f t="shared" si="498"/>
        <v>4188.8491563379403</v>
      </c>
    </row>
    <row r="3390" spans="1:63" x14ac:dyDescent="0.35">
      <c r="A3390" t="str">
        <f t="shared" si="496"/>
        <v>8415_Hébergement et restauration_1+2</v>
      </c>
      <c r="B3390" t="str">
        <f>INDEX(PDC!$F$1:$G$40,MATCH('RP2016'!C3390,PDC!F:F,0),MATCH(PDC!$G$1,PDC!$F$1:$G$1,0))</f>
        <v>Hébergement et restauration</v>
      </c>
      <c r="C3390" t="s">
        <v>219</v>
      </c>
      <c r="D3390" t="s">
        <v>147</v>
      </c>
      <c r="E3390" t="s">
        <v>238</v>
      </c>
      <c r="F3390" s="58">
        <v>3227.61261840003</v>
      </c>
      <c r="G3390">
        <f t="shared" si="500"/>
        <v>3227.61261840003</v>
      </c>
      <c r="BE3390" t="str">
        <f t="shared" si="497"/>
        <v>8409_JZ_TPTotal femmes_SEXE2</v>
      </c>
      <c r="BF3390">
        <v>2</v>
      </c>
      <c r="BG3390" t="s">
        <v>346</v>
      </c>
      <c r="BH3390" t="s">
        <v>319</v>
      </c>
      <c r="BI3390" t="s">
        <v>135</v>
      </c>
      <c r="BJ3390" s="61">
        <v>3094.2264526235999</v>
      </c>
      <c r="BK3390" s="61">
        <f t="shared" si="498"/>
        <v>3094.2264526235999</v>
      </c>
    </row>
    <row r="3391" spans="1:63" x14ac:dyDescent="0.35">
      <c r="A3391" t="str">
        <f t="shared" si="496"/>
        <v>8415_Edition, audiovisuel et diffusion_1+2</v>
      </c>
      <c r="B3391" t="str">
        <f>INDEX(PDC!$F$1:$G$40,MATCH('RP2016'!C3391,PDC!F:F,0),MATCH(PDC!$G$1,PDC!$F$1:$G$1,0))</f>
        <v>Edition, audiovisuel et diffusion</v>
      </c>
      <c r="C3391" t="s">
        <v>220</v>
      </c>
      <c r="D3391" t="s">
        <v>147</v>
      </c>
      <c r="E3391" t="s">
        <v>238</v>
      </c>
      <c r="F3391" s="58">
        <v>152.67692662072</v>
      </c>
      <c r="G3391">
        <f t="shared" si="500"/>
        <v>152.67692662072</v>
      </c>
      <c r="BE3391" t="str">
        <f t="shared" si="497"/>
        <v>8409_KZ_TPTotal femmes_SEXE2</v>
      </c>
      <c r="BF3391">
        <v>2</v>
      </c>
      <c r="BG3391" t="s">
        <v>346</v>
      </c>
      <c r="BH3391" t="s">
        <v>223</v>
      </c>
      <c r="BI3391" t="s">
        <v>135</v>
      </c>
      <c r="BJ3391" s="61">
        <v>4488.3194988884998</v>
      </c>
      <c r="BK3391" s="61">
        <f t="shared" si="498"/>
        <v>4488.3194988884998</v>
      </c>
    </row>
    <row r="3392" spans="1:63" x14ac:dyDescent="0.35">
      <c r="A3392" t="str">
        <f t="shared" si="496"/>
        <v>8415_Télécommunications_1+2</v>
      </c>
      <c r="B3392" t="str">
        <f>INDEX(PDC!$F$1:$G$40,MATCH('RP2016'!C3392,PDC!F:F,0),MATCH(PDC!$G$1,PDC!$F$1:$G$1,0))</f>
        <v>Télécommunications</v>
      </c>
      <c r="C3392" t="s">
        <v>221</v>
      </c>
      <c r="D3392" t="s">
        <v>147</v>
      </c>
      <c r="E3392" t="s">
        <v>238</v>
      </c>
      <c r="F3392" s="58">
        <v>13.303958360733301</v>
      </c>
      <c r="G3392">
        <f t="shared" si="500"/>
        <v>13.303958360733301</v>
      </c>
      <c r="BE3392" t="str">
        <f t="shared" si="497"/>
        <v>8409_LZ_TPTotal femmes_SEXE2</v>
      </c>
      <c r="BF3392">
        <v>2</v>
      </c>
      <c r="BG3392" t="s">
        <v>346</v>
      </c>
      <c r="BH3392" t="s">
        <v>224</v>
      </c>
      <c r="BI3392" t="s">
        <v>135</v>
      </c>
      <c r="BJ3392" s="61">
        <v>1682.6184904345901</v>
      </c>
      <c r="BK3392" s="61">
        <f t="shared" si="498"/>
        <v>1682.6184904345901</v>
      </c>
    </row>
    <row r="3393" spans="1:63" x14ac:dyDescent="0.35">
      <c r="A3393" t="str">
        <f t="shared" si="496"/>
        <v>8415_Activités informatiques et services d'information_1+2</v>
      </c>
      <c r="B3393" t="str">
        <f>INDEX(PDC!$F$1:$G$40,MATCH('RP2016'!C3393,PDC!F:F,0),MATCH(PDC!$G$1,PDC!$F$1:$G$1,0))</f>
        <v>Activités informatiques et services d'information</v>
      </c>
      <c r="C3393" t="s">
        <v>222</v>
      </c>
      <c r="D3393" t="s">
        <v>147</v>
      </c>
      <c r="E3393" t="s">
        <v>238</v>
      </c>
      <c r="F3393" s="58">
        <v>68.001319725124603</v>
      </c>
      <c r="G3393">
        <f t="shared" si="500"/>
        <v>68.001319725124603</v>
      </c>
      <c r="BE3393" t="str">
        <f t="shared" si="497"/>
        <v>8409_MN_TPTotal femmes_SEXE2</v>
      </c>
      <c r="BF3393">
        <v>2</v>
      </c>
      <c r="BG3393" t="s">
        <v>346</v>
      </c>
      <c r="BH3393" t="s">
        <v>320</v>
      </c>
      <c r="BI3393" t="s">
        <v>135</v>
      </c>
      <c r="BJ3393" s="61">
        <v>13192.925114567999</v>
      </c>
      <c r="BK3393" s="61">
        <f t="shared" si="498"/>
        <v>13192.925114567999</v>
      </c>
    </row>
    <row r="3394" spans="1:63" x14ac:dyDescent="0.35">
      <c r="A3394" t="str">
        <f t="shared" si="496"/>
        <v>8415_Activités financières et d'assurance_1+2</v>
      </c>
      <c r="B3394" t="str">
        <f>INDEX(PDC!$F$1:$G$40,MATCH('RP2016'!C3394,PDC!F:F,0),MATCH(PDC!$G$1,PDC!$F$1:$G$1,0))</f>
        <v>Activités financières et d'assurance</v>
      </c>
      <c r="C3394" t="s">
        <v>223</v>
      </c>
      <c r="D3394" t="s">
        <v>147</v>
      </c>
      <c r="E3394" t="s">
        <v>238</v>
      </c>
      <c r="F3394" s="58">
        <v>637.52886250055803</v>
      </c>
      <c r="G3394">
        <f t="shared" si="500"/>
        <v>637.52886250055803</v>
      </c>
      <c r="BE3394" t="str">
        <f t="shared" si="497"/>
        <v>8409_OQ_TPTotal femmes_SEXE2</v>
      </c>
      <c r="BF3394">
        <v>2</v>
      </c>
      <c r="BG3394" t="s">
        <v>346</v>
      </c>
      <c r="BH3394" t="s">
        <v>321</v>
      </c>
      <c r="BI3394" t="s">
        <v>135</v>
      </c>
      <c r="BJ3394" s="61">
        <v>27987.481923998399</v>
      </c>
      <c r="BK3394" s="61">
        <f t="shared" si="498"/>
        <v>27987.481923998399</v>
      </c>
    </row>
    <row r="3395" spans="1:63" x14ac:dyDescent="0.35">
      <c r="A3395" t="str">
        <f t="shared" si="496"/>
        <v>8415_Activités immobilières_1+2</v>
      </c>
      <c r="B3395" t="str">
        <f>INDEX(PDC!$F$1:$G$40,MATCH('RP2016'!C3395,PDC!F:F,0),MATCH(PDC!$G$1,PDC!$F$1:$G$1,0))</f>
        <v>Activités immobilières</v>
      </c>
      <c r="C3395" t="s">
        <v>224</v>
      </c>
      <c r="D3395" t="s">
        <v>147</v>
      </c>
      <c r="E3395" t="s">
        <v>238</v>
      </c>
      <c r="F3395" s="58">
        <v>625.00142185957498</v>
      </c>
      <c r="G3395">
        <f t="shared" si="500"/>
        <v>625.00142185957498</v>
      </c>
      <c r="BE3395" t="str">
        <f t="shared" si="497"/>
        <v>8409_RU_TPTotal femmes_SEXE2</v>
      </c>
      <c r="BF3395">
        <v>2</v>
      </c>
      <c r="BG3395" t="s">
        <v>346</v>
      </c>
      <c r="BH3395" t="s">
        <v>322</v>
      </c>
      <c r="BI3395" t="s">
        <v>135</v>
      </c>
      <c r="BJ3395" s="61">
        <v>7494.6702097234902</v>
      </c>
      <c r="BK3395" s="61">
        <f t="shared" si="498"/>
        <v>7494.6702097234902</v>
      </c>
    </row>
    <row r="3396" spans="1:63" x14ac:dyDescent="0.35">
      <c r="A3396" t="str">
        <f t="shared" ref="A3396:A3459" si="501">D3396&amp;"_"&amp;B3396&amp;"_"&amp;E3396</f>
        <v>8415_Activités juridiques, comptables, de gestion, d'architecture, d'ingénierie, de contrôle et d'analyses techniques_1+2</v>
      </c>
      <c r="B3396" t="str">
        <f>INDEX(PDC!$F$1:$G$40,MATCH('RP2016'!C3396,PDC!F:F,0),MATCH(PDC!$G$1,PDC!$F$1:$G$1,0))</f>
        <v>Activités juridiques, comptables, de gestion, d'architecture, d'ingénierie, de contrôle et d'analyses techniques</v>
      </c>
      <c r="C3396" t="s">
        <v>225</v>
      </c>
      <c r="D3396" t="s">
        <v>147</v>
      </c>
      <c r="E3396" t="s">
        <v>238</v>
      </c>
      <c r="F3396" s="58">
        <v>926.97340734944396</v>
      </c>
      <c r="G3396">
        <f t="shared" si="500"/>
        <v>926.97340734944396</v>
      </c>
      <c r="BE3396" t="str">
        <f t="shared" si="497"/>
        <v>8410_AZ_TPTotal femmes_SEXE2</v>
      </c>
      <c r="BF3396">
        <v>2</v>
      </c>
      <c r="BG3396" t="s">
        <v>346</v>
      </c>
      <c r="BH3396" t="s">
        <v>198</v>
      </c>
      <c r="BI3396" t="s">
        <v>137</v>
      </c>
      <c r="BJ3396" s="61">
        <v>149.09106841664499</v>
      </c>
      <c r="BK3396" s="61">
        <f t="shared" si="498"/>
        <v>149.09106841664499</v>
      </c>
    </row>
    <row r="3397" spans="1:63" x14ac:dyDescent="0.35">
      <c r="A3397" t="str">
        <f t="shared" si="501"/>
        <v>8415_Recherche-développement scientifique_1+2</v>
      </c>
      <c r="B3397" t="str">
        <f>INDEX(PDC!$F$1:$G$40,MATCH('RP2016'!C3397,PDC!F:F,0),MATCH(PDC!$G$1,PDC!$F$1:$G$1,0))</f>
        <v>Recherche-développement scientifique</v>
      </c>
      <c r="C3397" t="s">
        <v>226</v>
      </c>
      <c r="D3397" t="s">
        <v>147</v>
      </c>
      <c r="E3397" t="s">
        <v>238</v>
      </c>
      <c r="F3397" s="58">
        <v>37.145907398063301</v>
      </c>
      <c r="G3397">
        <f t="shared" si="500"/>
        <v>37.145907398063301</v>
      </c>
      <c r="BE3397" t="str">
        <f t="shared" ref="BE3397:BE3460" si="502">BI3397&amp;"_"&amp;BH3397&amp;"_TP"&amp;BG3397&amp;"_SEXE"&amp;BF3397</f>
        <v>8410_C1_TPTotal femmes_SEXE2</v>
      </c>
      <c r="BF3397">
        <v>2</v>
      </c>
      <c r="BG3397" t="s">
        <v>346</v>
      </c>
      <c r="BH3397" t="s">
        <v>314</v>
      </c>
      <c r="BI3397" t="s">
        <v>137</v>
      </c>
      <c r="BJ3397" s="61">
        <v>394.60280200180802</v>
      </c>
      <c r="BK3397" s="61">
        <f t="shared" ref="BK3397:BK3460" si="503">IF(BJ3397&lt;5,"(s)",BJ3397)</f>
        <v>394.60280200180802</v>
      </c>
    </row>
    <row r="3398" spans="1:63" x14ac:dyDescent="0.35">
      <c r="A3398" t="str">
        <f t="shared" si="501"/>
        <v>8415_Autres activités spécialisées, scientifiques et techniques_1+2</v>
      </c>
      <c r="B3398" t="str">
        <f>INDEX(PDC!$F$1:$G$40,MATCH('RP2016'!C3398,PDC!F:F,0),MATCH(PDC!$G$1,PDC!$F$1:$G$1,0))</f>
        <v>Autres activités spécialisées, scientifiques et techniques</v>
      </c>
      <c r="C3398" t="s">
        <v>227</v>
      </c>
      <c r="D3398" t="s">
        <v>147</v>
      </c>
      <c r="E3398" t="s">
        <v>238</v>
      </c>
      <c r="F3398" s="58">
        <v>142.43508411157501</v>
      </c>
      <c r="G3398">
        <f t="shared" si="500"/>
        <v>142.43508411157501</v>
      </c>
      <c r="BE3398" t="str">
        <f t="shared" si="502"/>
        <v>8410_C3_TPTotal femmes_SEXE2</v>
      </c>
      <c r="BF3398">
        <v>2</v>
      </c>
      <c r="BG3398" t="s">
        <v>346</v>
      </c>
      <c r="BH3398" t="s">
        <v>315</v>
      </c>
      <c r="BI3398" t="s">
        <v>137</v>
      </c>
      <c r="BJ3398" s="61">
        <v>98.872718437663394</v>
      </c>
      <c r="BK3398" s="61">
        <f t="shared" si="503"/>
        <v>98.872718437663394</v>
      </c>
    </row>
    <row r="3399" spans="1:63" x14ac:dyDescent="0.35">
      <c r="A3399" t="str">
        <f t="shared" si="501"/>
        <v>8415_Activités de services administratifs et de soutien_1+2</v>
      </c>
      <c r="B3399" t="str">
        <f>INDEX(PDC!$F$1:$G$40,MATCH('RP2016'!C3399,PDC!F:F,0),MATCH(PDC!$G$1,PDC!$F$1:$G$1,0))</f>
        <v>Activités de services administratifs et de soutien</v>
      </c>
      <c r="C3399" t="s">
        <v>228</v>
      </c>
      <c r="D3399" t="s">
        <v>147</v>
      </c>
      <c r="E3399" t="s">
        <v>238</v>
      </c>
      <c r="F3399" s="58">
        <v>1650.2240462899299</v>
      </c>
      <c r="G3399">
        <f t="shared" si="500"/>
        <v>1650.2240462899299</v>
      </c>
      <c r="BE3399" t="str">
        <f t="shared" si="502"/>
        <v>8410_C4_TPTotal femmes_SEXE2</v>
      </c>
      <c r="BF3399">
        <v>2</v>
      </c>
      <c r="BG3399" t="s">
        <v>346</v>
      </c>
      <c r="BH3399" t="s">
        <v>316</v>
      </c>
      <c r="BI3399" t="s">
        <v>137</v>
      </c>
      <c r="BJ3399" s="61">
        <v>524.85482501548097</v>
      </c>
      <c r="BK3399" s="61">
        <f t="shared" si="503"/>
        <v>524.85482501548097</v>
      </c>
    </row>
    <row r="3400" spans="1:63" x14ac:dyDescent="0.35">
      <c r="A3400" t="str">
        <f t="shared" si="501"/>
        <v>8415_Administration publique_1+2</v>
      </c>
      <c r="B3400" t="str">
        <f>INDEX(PDC!$F$1:$G$40,MATCH('RP2016'!C3400,PDC!F:F,0),MATCH(PDC!$G$1,PDC!$F$1:$G$1,0))</f>
        <v>Administration publique</v>
      </c>
      <c r="C3400" t="s">
        <v>229</v>
      </c>
      <c r="D3400" t="s">
        <v>147</v>
      </c>
      <c r="E3400" t="s">
        <v>238</v>
      </c>
      <c r="F3400" s="58">
        <v>921.86244794652805</v>
      </c>
      <c r="G3400">
        <f t="shared" si="500"/>
        <v>921.86244794652805</v>
      </c>
      <c r="BE3400" t="str">
        <f t="shared" si="502"/>
        <v>8410_C5_TPTotal femmes_SEXE2</v>
      </c>
      <c r="BF3400">
        <v>2</v>
      </c>
      <c r="BG3400" t="s">
        <v>346</v>
      </c>
      <c r="BH3400" t="s">
        <v>317</v>
      </c>
      <c r="BI3400" t="s">
        <v>137</v>
      </c>
      <c r="BJ3400" s="61">
        <v>569.26149835345802</v>
      </c>
      <c r="BK3400" s="61">
        <f t="shared" si="503"/>
        <v>569.26149835345802</v>
      </c>
    </row>
    <row r="3401" spans="1:63" x14ac:dyDescent="0.35">
      <c r="A3401" t="str">
        <f t="shared" si="501"/>
        <v>8415_Enseignement_1+2</v>
      </c>
      <c r="B3401" t="str">
        <f>INDEX(PDC!$F$1:$G$40,MATCH('RP2016'!C3401,PDC!F:F,0),MATCH(PDC!$G$1,PDC!$F$1:$G$1,0))</f>
        <v>Enseignement</v>
      </c>
      <c r="C3401" t="s">
        <v>230</v>
      </c>
      <c r="D3401" t="s">
        <v>147</v>
      </c>
      <c r="E3401" t="s">
        <v>238</v>
      </c>
      <c r="F3401" s="58">
        <v>1080.9679505829299</v>
      </c>
      <c r="G3401">
        <f t="shared" si="500"/>
        <v>1080.9679505829299</v>
      </c>
      <c r="BE3401" t="str">
        <f t="shared" si="502"/>
        <v>8410_DE_TPTotal femmes_SEXE2</v>
      </c>
      <c r="BF3401">
        <v>2</v>
      </c>
      <c r="BG3401" t="s">
        <v>346</v>
      </c>
      <c r="BH3401" t="s">
        <v>318</v>
      </c>
      <c r="BI3401" t="s">
        <v>137</v>
      </c>
      <c r="BJ3401" s="61">
        <v>47.034164023737397</v>
      </c>
      <c r="BK3401" s="61">
        <f t="shared" si="503"/>
        <v>47.034164023737397</v>
      </c>
    </row>
    <row r="3402" spans="1:63" x14ac:dyDescent="0.35">
      <c r="A3402" t="str">
        <f t="shared" si="501"/>
        <v>8415_Activités pour la santé humaine_1+2</v>
      </c>
      <c r="B3402" t="str">
        <f>INDEX(PDC!$F$1:$G$40,MATCH('RP2016'!C3402,PDC!F:F,0),MATCH(PDC!$G$1,PDC!$F$1:$G$1,0))</f>
        <v>Activités pour la santé humaine</v>
      </c>
      <c r="C3402" t="s">
        <v>231</v>
      </c>
      <c r="D3402" t="s">
        <v>147</v>
      </c>
      <c r="E3402" t="s">
        <v>238</v>
      </c>
      <c r="F3402" s="58">
        <v>1042.9076650003601</v>
      </c>
      <c r="G3402">
        <f t="shared" si="500"/>
        <v>1042.9076650003601</v>
      </c>
      <c r="BE3402" t="str">
        <f t="shared" si="502"/>
        <v>8410_FZ_TPTotal femmes_SEXE2</v>
      </c>
      <c r="BF3402">
        <v>2</v>
      </c>
      <c r="BG3402" t="s">
        <v>346</v>
      </c>
      <c r="BH3402" t="s">
        <v>216</v>
      </c>
      <c r="BI3402" t="s">
        <v>137</v>
      </c>
      <c r="BJ3402" s="61">
        <v>134.89798796106999</v>
      </c>
      <c r="BK3402" s="61">
        <f t="shared" si="503"/>
        <v>134.89798796106999</v>
      </c>
    </row>
    <row r="3403" spans="1:63" x14ac:dyDescent="0.35">
      <c r="A3403" t="str">
        <f t="shared" si="501"/>
        <v>8415_Hébergement médico-social et social et action sociale sans hébergement_1+2</v>
      </c>
      <c r="B3403" t="str">
        <f>INDEX(PDC!$F$1:$G$40,MATCH('RP2016'!C3403,PDC!F:F,0),MATCH(PDC!$G$1,PDC!$F$1:$G$1,0))</f>
        <v>Hébergement médico-social et social et action sociale sans hébergement</v>
      </c>
      <c r="C3403" t="s">
        <v>232</v>
      </c>
      <c r="D3403" t="s">
        <v>147</v>
      </c>
      <c r="E3403" t="s">
        <v>238</v>
      </c>
      <c r="F3403" s="58">
        <v>2524.4064960057299</v>
      </c>
      <c r="G3403">
        <f t="shared" ref="G3403:G3434" si="504">F3403</f>
        <v>2524.4064960057299</v>
      </c>
      <c r="BE3403" t="str">
        <f t="shared" si="502"/>
        <v>8410_GZ_TPTotal femmes_SEXE2</v>
      </c>
      <c r="BF3403">
        <v>2</v>
      </c>
      <c r="BG3403" t="s">
        <v>346</v>
      </c>
      <c r="BH3403" t="s">
        <v>217</v>
      </c>
      <c r="BI3403" t="s">
        <v>137</v>
      </c>
      <c r="BJ3403" s="61">
        <v>1536.32669150069</v>
      </c>
      <c r="BK3403" s="61">
        <f t="shared" si="503"/>
        <v>1536.32669150069</v>
      </c>
    </row>
    <row r="3404" spans="1:63" x14ac:dyDescent="0.35">
      <c r="A3404" t="str">
        <f t="shared" si="501"/>
        <v>8415_Arts, spectacles et activités récréatives_1+2</v>
      </c>
      <c r="B3404" t="str">
        <f>INDEX(PDC!$F$1:$G$40,MATCH('RP2016'!C3404,PDC!F:F,0),MATCH(PDC!$G$1,PDC!$F$1:$G$1,0))</f>
        <v>Arts, spectacles et activités récréatives</v>
      </c>
      <c r="C3404" t="s">
        <v>233</v>
      </c>
      <c r="D3404" t="s">
        <v>147</v>
      </c>
      <c r="E3404" t="s">
        <v>238</v>
      </c>
      <c r="F3404" s="58">
        <v>459.29806582622399</v>
      </c>
      <c r="G3404">
        <f t="shared" si="504"/>
        <v>459.29806582622399</v>
      </c>
      <c r="BE3404" t="str">
        <f t="shared" si="502"/>
        <v>8410_HZ_TPTotal femmes_SEXE2</v>
      </c>
      <c r="BF3404">
        <v>2</v>
      </c>
      <c r="BG3404" t="s">
        <v>346</v>
      </c>
      <c r="BH3404" t="s">
        <v>218</v>
      </c>
      <c r="BI3404" t="s">
        <v>137</v>
      </c>
      <c r="BJ3404" s="61">
        <v>296.49613913651001</v>
      </c>
      <c r="BK3404" s="61">
        <f t="shared" si="503"/>
        <v>296.49613913651001</v>
      </c>
    </row>
    <row r="3405" spans="1:63" x14ac:dyDescent="0.35">
      <c r="A3405" t="str">
        <f t="shared" si="501"/>
        <v>8415_Autres activités de services _1+2</v>
      </c>
      <c r="B3405" t="str">
        <f>INDEX(PDC!$F$1:$G$40,MATCH('RP2016'!C3405,PDC!F:F,0),MATCH(PDC!$G$1,PDC!$F$1:$G$1,0))</f>
        <v xml:space="preserve">Autres activités de services </v>
      </c>
      <c r="C3405" t="s">
        <v>234</v>
      </c>
      <c r="D3405" t="s">
        <v>147</v>
      </c>
      <c r="E3405" t="s">
        <v>238</v>
      </c>
      <c r="F3405" s="58">
        <v>795.48748944198906</v>
      </c>
      <c r="G3405">
        <f t="shared" si="504"/>
        <v>795.48748944198906</v>
      </c>
      <c r="BE3405" t="str">
        <f t="shared" si="502"/>
        <v>8410_IZ_TPTotal femmes_SEXE2</v>
      </c>
      <c r="BF3405">
        <v>2</v>
      </c>
      <c r="BG3405" t="s">
        <v>346</v>
      </c>
      <c r="BH3405" t="s">
        <v>219</v>
      </c>
      <c r="BI3405" t="s">
        <v>137</v>
      </c>
      <c r="BJ3405" s="61">
        <v>538.74410577149104</v>
      </c>
      <c r="BK3405" s="61">
        <f t="shared" si="503"/>
        <v>538.74410577149104</v>
      </c>
    </row>
    <row r="3406" spans="1:63" x14ac:dyDescent="0.35">
      <c r="A3406" t="str">
        <f t="shared" si="501"/>
        <v>8415_Activités des ménages en tant qu'employeurs ; activités indifférenciées des ménages en tant que producteurs de biens et services pour usage propre_1+2</v>
      </c>
      <c r="B3406" t="str">
        <f>INDEX(PDC!$F$1:$G$40,MATCH('RP2016'!C3406,PDC!F:F,0),MATCH(PDC!$G$1,PDC!$F$1:$G$1,0))</f>
        <v>Activités des ménages en tant qu'employeurs ; activités indifférenciées des ménages en tant que producteurs de biens et services pour usage propre</v>
      </c>
      <c r="C3406" t="s">
        <v>235</v>
      </c>
      <c r="D3406" t="s">
        <v>147</v>
      </c>
      <c r="E3406" t="s">
        <v>238</v>
      </c>
      <c r="F3406" s="58">
        <v>224.60935948072401</v>
      </c>
      <c r="G3406">
        <f t="shared" si="504"/>
        <v>224.60935948072401</v>
      </c>
      <c r="BE3406" t="str">
        <f t="shared" si="502"/>
        <v>8410_JZ_TPTotal femmes_SEXE2</v>
      </c>
      <c r="BF3406">
        <v>2</v>
      </c>
      <c r="BG3406" t="s">
        <v>346</v>
      </c>
      <c r="BH3406" t="s">
        <v>319</v>
      </c>
      <c r="BI3406" t="s">
        <v>137</v>
      </c>
      <c r="BJ3406" s="61">
        <v>66.844390279890106</v>
      </c>
      <c r="BK3406" s="61">
        <f t="shared" si="503"/>
        <v>66.844390279890106</v>
      </c>
    </row>
    <row r="3407" spans="1:63" x14ac:dyDescent="0.35">
      <c r="A3407" t="str">
        <f t="shared" si="501"/>
        <v>8415_Activités extra-territoriales_1+2</v>
      </c>
      <c r="B3407" t="str">
        <f>INDEX(PDC!$F$1:$G$40,MATCH('RP2016'!C3407,PDC!F:F,0),MATCH(PDC!$G$1,PDC!$F$1:$G$1,0))</f>
        <v>Activités extra-territoriales</v>
      </c>
      <c r="C3407" t="s">
        <v>237</v>
      </c>
      <c r="D3407" t="s">
        <v>147</v>
      </c>
      <c r="E3407" t="s">
        <v>238</v>
      </c>
      <c r="F3407" s="58">
        <v>14.614361702127701</v>
      </c>
      <c r="G3407">
        <f t="shared" si="504"/>
        <v>14.614361702127701</v>
      </c>
      <c r="BE3407" t="str">
        <f t="shared" si="502"/>
        <v>8410_KZ_TPTotal femmes_SEXE2</v>
      </c>
      <c r="BF3407">
        <v>2</v>
      </c>
      <c r="BG3407" t="s">
        <v>346</v>
      </c>
      <c r="BH3407" t="s">
        <v>223</v>
      </c>
      <c r="BI3407" t="s">
        <v>137</v>
      </c>
      <c r="BJ3407" s="61">
        <v>288.20365302050999</v>
      </c>
      <c r="BK3407" s="61">
        <f t="shared" si="503"/>
        <v>288.20365302050999</v>
      </c>
    </row>
    <row r="3408" spans="1:63" x14ac:dyDescent="0.35">
      <c r="A3408" t="str">
        <f t="shared" si="501"/>
        <v>8416_Agriculture, sylviculture et pêche_1+2</v>
      </c>
      <c r="B3408" t="str">
        <f>INDEX(PDC!$F$1:$G$40,MATCH('RP2016'!C3408,PDC!F:F,0),MATCH(PDC!$G$1,PDC!$F$1:$G$1,0))</f>
        <v>Agriculture, sylviculture et pêche</v>
      </c>
      <c r="C3408" t="s">
        <v>198</v>
      </c>
      <c r="D3408" t="s">
        <v>149</v>
      </c>
      <c r="E3408" t="s">
        <v>238</v>
      </c>
      <c r="F3408" s="58">
        <v>689.86826246783505</v>
      </c>
      <c r="G3408">
        <f t="shared" si="504"/>
        <v>689.86826246783505</v>
      </c>
      <c r="BE3408" t="str">
        <f t="shared" si="502"/>
        <v>8410_LZ_TPTotal femmes_SEXE2</v>
      </c>
      <c r="BF3408">
        <v>2</v>
      </c>
      <c r="BG3408" t="s">
        <v>346</v>
      </c>
      <c r="BH3408" t="s">
        <v>224</v>
      </c>
      <c r="BI3408" t="s">
        <v>137</v>
      </c>
      <c r="BJ3408" s="61">
        <v>138.75721797445499</v>
      </c>
      <c r="BK3408" s="61">
        <f t="shared" si="503"/>
        <v>138.75721797445499</v>
      </c>
    </row>
    <row r="3409" spans="1:63" x14ac:dyDescent="0.35">
      <c r="A3409" t="str">
        <f t="shared" si="501"/>
        <v>8416_Industries extractives _1+2</v>
      </c>
      <c r="B3409" t="str">
        <f>INDEX(PDC!$F$1:$G$40,MATCH('RP2016'!C3409,PDC!F:F,0),MATCH(PDC!$G$1,PDC!$F$1:$G$1,0))</f>
        <v xml:space="preserve">Industries extractives </v>
      </c>
      <c r="C3409" t="s">
        <v>201</v>
      </c>
      <c r="D3409" t="s">
        <v>149</v>
      </c>
      <c r="E3409" t="s">
        <v>238</v>
      </c>
      <c r="F3409" s="58">
        <v>83.475996566538996</v>
      </c>
      <c r="G3409">
        <f t="shared" si="504"/>
        <v>83.475996566538996</v>
      </c>
      <c r="BE3409" t="str">
        <f t="shared" si="502"/>
        <v>8410_MN_TPTotal femmes_SEXE2</v>
      </c>
      <c r="BF3409">
        <v>2</v>
      </c>
      <c r="BG3409" t="s">
        <v>346</v>
      </c>
      <c r="BH3409" t="s">
        <v>320</v>
      </c>
      <c r="BI3409" t="s">
        <v>137</v>
      </c>
      <c r="BJ3409" s="61">
        <v>948.962581214941</v>
      </c>
      <c r="BK3409" s="61">
        <f t="shared" si="503"/>
        <v>948.962581214941</v>
      </c>
    </row>
    <row r="3410" spans="1:63" x14ac:dyDescent="0.35">
      <c r="A3410" t="str">
        <f t="shared" si="501"/>
        <v>8416_Fabrication de denrées alimentaires, de boissons et de produits à base de tabac_1+2</v>
      </c>
      <c r="B3410" t="str">
        <f>INDEX(PDC!$F$1:$G$40,MATCH('RP2016'!C3410,PDC!F:F,0),MATCH(PDC!$G$1,PDC!$F$1:$G$1,0))</f>
        <v>Fabrication de denrées alimentaires, de boissons et de produits à base de tabac</v>
      </c>
      <c r="C3410" t="s">
        <v>202</v>
      </c>
      <c r="D3410" t="s">
        <v>149</v>
      </c>
      <c r="E3410" t="s">
        <v>238</v>
      </c>
      <c r="F3410" s="58">
        <v>1969.9829946682501</v>
      </c>
      <c r="G3410">
        <f t="shared" si="504"/>
        <v>1969.9829946682501</v>
      </c>
      <c r="BE3410" t="str">
        <f t="shared" si="502"/>
        <v>8410_OQ_TPTotal femmes_SEXE2</v>
      </c>
      <c r="BF3410">
        <v>2</v>
      </c>
      <c r="BG3410" t="s">
        <v>346</v>
      </c>
      <c r="BH3410" t="s">
        <v>321</v>
      </c>
      <c r="BI3410" t="s">
        <v>137</v>
      </c>
      <c r="BJ3410" s="61">
        <v>3168.3669558965698</v>
      </c>
      <c r="BK3410" s="61">
        <f t="shared" si="503"/>
        <v>3168.3669558965698</v>
      </c>
    </row>
    <row r="3411" spans="1:63" x14ac:dyDescent="0.35">
      <c r="A3411" t="str">
        <f t="shared" si="501"/>
        <v>8416_Fabrication de textiles, industries de l'habillement, industrie du cuir et de la chaussure_1+2</v>
      </c>
      <c r="B3411" t="str">
        <f>INDEX(PDC!$F$1:$G$40,MATCH('RP2016'!C3411,PDC!F:F,0),MATCH(PDC!$G$1,PDC!$F$1:$G$1,0))</f>
        <v>Fabrication de textiles, industries de l'habillement, industrie du cuir et de la chaussure</v>
      </c>
      <c r="C3411" t="s">
        <v>203</v>
      </c>
      <c r="D3411" t="s">
        <v>149</v>
      </c>
      <c r="E3411" t="s">
        <v>238</v>
      </c>
      <c r="F3411" s="58">
        <v>276.32643586758599</v>
      </c>
      <c r="G3411">
        <f t="shared" si="504"/>
        <v>276.32643586758599</v>
      </c>
      <c r="BE3411" t="str">
        <f t="shared" si="502"/>
        <v>8410_RU_TPTotal femmes_SEXE2</v>
      </c>
      <c r="BF3411">
        <v>2</v>
      </c>
      <c r="BG3411" t="s">
        <v>346</v>
      </c>
      <c r="BH3411" t="s">
        <v>322</v>
      </c>
      <c r="BI3411" t="s">
        <v>137</v>
      </c>
      <c r="BJ3411" s="61">
        <v>551.16639632350496</v>
      </c>
      <c r="BK3411" s="61">
        <f t="shared" si="503"/>
        <v>551.16639632350496</v>
      </c>
    </row>
    <row r="3412" spans="1:63" x14ac:dyDescent="0.35">
      <c r="A3412" t="str">
        <f t="shared" si="501"/>
        <v>8416_Travail du bois, industries du papier et imprimerie _1+2</v>
      </c>
      <c r="B3412" t="str">
        <f>INDEX(PDC!$F$1:$G$40,MATCH('RP2016'!C3412,PDC!F:F,0),MATCH(PDC!$G$1,PDC!$F$1:$G$1,0))</f>
        <v xml:space="preserve">Travail du bois, industries du papier et imprimerie </v>
      </c>
      <c r="C3412" t="s">
        <v>204</v>
      </c>
      <c r="D3412" t="s">
        <v>149</v>
      </c>
      <c r="E3412" t="s">
        <v>238</v>
      </c>
      <c r="F3412" s="58">
        <v>365.40690357341299</v>
      </c>
      <c r="G3412">
        <f t="shared" si="504"/>
        <v>365.40690357341299</v>
      </c>
      <c r="BE3412" t="str">
        <f t="shared" si="502"/>
        <v>8411_AZ_TPTotal femmes_SEXE2</v>
      </c>
      <c r="BF3412">
        <v>2</v>
      </c>
      <c r="BG3412" t="s">
        <v>346</v>
      </c>
      <c r="BH3412" t="s">
        <v>198</v>
      </c>
      <c r="BI3412" t="s">
        <v>139</v>
      </c>
      <c r="BJ3412" s="61">
        <v>20.047614219499899</v>
      </c>
      <c r="BK3412" s="61">
        <f t="shared" si="503"/>
        <v>20.047614219499899</v>
      </c>
    </row>
    <row r="3413" spans="1:63" x14ac:dyDescent="0.35">
      <c r="A3413" t="str">
        <f t="shared" si="501"/>
        <v>8416_Industrie chimique_1+2</v>
      </c>
      <c r="B3413" t="str">
        <f>INDEX(PDC!$F$1:$G$40,MATCH('RP2016'!C3413,PDC!F:F,0),MATCH(PDC!$G$1,PDC!$F$1:$G$1,0))</f>
        <v>Industrie chimique</v>
      </c>
      <c r="C3413" t="s">
        <v>205</v>
      </c>
      <c r="D3413" t="s">
        <v>149</v>
      </c>
      <c r="E3413" t="s">
        <v>238</v>
      </c>
      <c r="F3413" s="58">
        <v>483.07148790266001</v>
      </c>
      <c r="G3413">
        <f t="shared" si="504"/>
        <v>483.07148790266001</v>
      </c>
      <c r="BE3413" t="str">
        <f t="shared" si="502"/>
        <v>8411_C1_TPTotal femmes_SEXE2</v>
      </c>
      <c r="BF3413">
        <v>2</v>
      </c>
      <c r="BG3413" t="s">
        <v>346</v>
      </c>
      <c r="BH3413" t="s">
        <v>314</v>
      </c>
      <c r="BI3413" t="s">
        <v>139</v>
      </c>
      <c r="BJ3413" s="61">
        <v>118.63875085222401</v>
      </c>
      <c r="BK3413" s="61">
        <f t="shared" si="503"/>
        <v>118.63875085222401</v>
      </c>
    </row>
    <row r="3414" spans="1:63" x14ac:dyDescent="0.35">
      <c r="A3414" t="str">
        <f t="shared" si="501"/>
        <v>8416_Industrie pharmaceutique_1+2</v>
      </c>
      <c r="B3414" t="str">
        <f>INDEX(PDC!$F$1:$G$40,MATCH('RP2016'!C3414,PDC!F:F,0),MATCH(PDC!$G$1,PDC!$F$1:$G$1,0))</f>
        <v>Industrie pharmaceutique</v>
      </c>
      <c r="C3414" t="s">
        <v>206</v>
      </c>
      <c r="D3414" t="s">
        <v>149</v>
      </c>
      <c r="E3414" t="s">
        <v>238</v>
      </c>
      <c r="F3414" s="58">
        <v>879.97641113437703</v>
      </c>
      <c r="G3414">
        <f t="shared" si="504"/>
        <v>879.97641113437703</v>
      </c>
      <c r="BE3414" t="str">
        <f t="shared" si="502"/>
        <v>8411_C3_TPTotal femmes_SEXE2</v>
      </c>
      <c r="BF3414">
        <v>2</v>
      </c>
      <c r="BG3414" t="s">
        <v>346</v>
      </c>
      <c r="BH3414" t="s">
        <v>315</v>
      </c>
      <c r="BI3414" t="s">
        <v>139</v>
      </c>
      <c r="BJ3414" s="61">
        <v>110.88373067299899</v>
      </c>
      <c r="BK3414" s="61">
        <f t="shared" si="503"/>
        <v>110.88373067299899</v>
      </c>
    </row>
    <row r="3415" spans="1:63" x14ac:dyDescent="0.35">
      <c r="A3415" t="str">
        <f t="shared" si="501"/>
        <v>8416_Fabrication de produits en caoutchouc et en plastique ainsi que d'autres produits minéraux non métalliques_1+2</v>
      </c>
      <c r="B3415" t="str">
        <f>INDEX(PDC!$F$1:$G$40,MATCH('RP2016'!C3415,PDC!F:F,0),MATCH(PDC!$G$1,PDC!$F$1:$G$1,0))</f>
        <v>Fabrication de produits en caoutchouc et en plastique ainsi que d'autres produits minéraux non métalliques</v>
      </c>
      <c r="C3415" t="s">
        <v>207</v>
      </c>
      <c r="D3415" t="s">
        <v>149</v>
      </c>
      <c r="E3415" t="s">
        <v>238</v>
      </c>
      <c r="F3415" s="58">
        <v>543.82294112593695</v>
      </c>
      <c r="G3415">
        <f t="shared" si="504"/>
        <v>543.82294112593695</v>
      </c>
      <c r="BE3415" t="str">
        <f t="shared" si="502"/>
        <v>8411_C4_TPTotal femmes_SEXE2</v>
      </c>
      <c r="BF3415">
        <v>2</v>
      </c>
      <c r="BG3415" t="s">
        <v>346</v>
      </c>
      <c r="BH3415" t="s">
        <v>316</v>
      </c>
      <c r="BI3415" t="s">
        <v>139</v>
      </c>
      <c r="BJ3415" s="61">
        <v>55.623599006397498</v>
      </c>
      <c r="BK3415" s="61">
        <f t="shared" si="503"/>
        <v>55.623599006397498</v>
      </c>
    </row>
    <row r="3416" spans="1:63" x14ac:dyDescent="0.35">
      <c r="A3416" t="str">
        <f t="shared" si="501"/>
        <v>8416_Métallurgie et fabrication de produits métalliques à l'exception des machines et des équipements_1+2</v>
      </c>
      <c r="B3416" t="str">
        <f>INDEX(PDC!$F$1:$G$40,MATCH('RP2016'!C3416,PDC!F:F,0),MATCH(PDC!$G$1,PDC!$F$1:$G$1,0))</f>
        <v>Métallurgie et fabrication de produits métalliques à l'exception des machines et des équipements</v>
      </c>
      <c r="C3416" t="s">
        <v>208</v>
      </c>
      <c r="D3416" t="s">
        <v>149</v>
      </c>
      <c r="E3416" t="s">
        <v>238</v>
      </c>
      <c r="F3416" s="58">
        <v>1841.84810479681</v>
      </c>
      <c r="G3416">
        <f t="shared" si="504"/>
        <v>1841.84810479681</v>
      </c>
      <c r="BE3416" t="str">
        <f t="shared" si="502"/>
        <v>8411_C5_TPTotal femmes_SEXE2</v>
      </c>
      <c r="BF3416">
        <v>2</v>
      </c>
      <c r="BG3416" t="s">
        <v>346</v>
      </c>
      <c r="BH3416" t="s">
        <v>317</v>
      </c>
      <c r="BI3416" t="s">
        <v>139</v>
      </c>
      <c r="BJ3416" s="61">
        <v>158.82796061080401</v>
      </c>
      <c r="BK3416" s="61">
        <f t="shared" si="503"/>
        <v>158.82796061080401</v>
      </c>
    </row>
    <row r="3417" spans="1:63" x14ac:dyDescent="0.35">
      <c r="A3417" t="str">
        <f t="shared" si="501"/>
        <v>8416_Fabrication de produits informatiques, électroniques et optiques_1+2</v>
      </c>
      <c r="B3417" t="str">
        <f>INDEX(PDC!$F$1:$G$40,MATCH('RP2016'!C3417,PDC!F:F,0),MATCH(PDC!$G$1,PDC!$F$1:$G$1,0))</f>
        <v>Fabrication de produits informatiques, électroniques et optiques</v>
      </c>
      <c r="C3417" t="s">
        <v>209</v>
      </c>
      <c r="D3417" t="s">
        <v>149</v>
      </c>
      <c r="E3417" t="s">
        <v>238</v>
      </c>
      <c r="F3417" s="58">
        <v>660.04039979426898</v>
      </c>
      <c r="G3417">
        <f t="shared" si="504"/>
        <v>660.04039979426898</v>
      </c>
      <c r="BE3417" t="str">
        <f t="shared" si="502"/>
        <v>8411_DE_TPTotal femmes_SEXE2</v>
      </c>
      <c r="BF3417">
        <v>2</v>
      </c>
      <c r="BG3417" t="s">
        <v>346</v>
      </c>
      <c r="BH3417" t="s">
        <v>318</v>
      </c>
      <c r="BI3417" t="s">
        <v>139</v>
      </c>
      <c r="BJ3417" s="61">
        <v>64.725411617996798</v>
      </c>
      <c r="BK3417" s="61">
        <f t="shared" si="503"/>
        <v>64.725411617996798</v>
      </c>
    </row>
    <row r="3418" spans="1:63" x14ac:dyDescent="0.35">
      <c r="A3418" t="str">
        <f t="shared" si="501"/>
        <v>8416_Fabrication d'équipements électriques_1+2</v>
      </c>
      <c r="B3418" t="str">
        <f>INDEX(PDC!$F$1:$G$40,MATCH('RP2016'!C3418,PDC!F:F,0),MATCH(PDC!$G$1,PDC!$F$1:$G$1,0))</f>
        <v>Fabrication d'équipements électriques</v>
      </c>
      <c r="C3418" t="s">
        <v>210</v>
      </c>
      <c r="D3418" t="s">
        <v>149</v>
      </c>
      <c r="E3418" t="s">
        <v>238</v>
      </c>
      <c r="F3418" s="58">
        <v>200.826580277006</v>
      </c>
      <c r="G3418">
        <f t="shared" si="504"/>
        <v>200.826580277006</v>
      </c>
      <c r="BE3418" t="str">
        <f t="shared" si="502"/>
        <v>8411_FZ_TPTotal femmes_SEXE2</v>
      </c>
      <c r="BF3418">
        <v>2</v>
      </c>
      <c r="BG3418" t="s">
        <v>346</v>
      </c>
      <c r="BH3418" t="s">
        <v>216</v>
      </c>
      <c r="BI3418" t="s">
        <v>139</v>
      </c>
      <c r="BJ3418" s="61">
        <v>171.31804785351201</v>
      </c>
      <c r="BK3418" s="61">
        <f t="shared" si="503"/>
        <v>171.31804785351201</v>
      </c>
    </row>
    <row r="3419" spans="1:63" x14ac:dyDescent="0.35">
      <c r="A3419" t="str">
        <f t="shared" si="501"/>
        <v>8416_Fabrication de machines et équipements n.c.a._1+2</v>
      </c>
      <c r="B3419" t="str">
        <f>INDEX(PDC!$F$1:$G$40,MATCH('RP2016'!C3419,PDC!F:F,0),MATCH(PDC!$G$1,PDC!$F$1:$G$1,0))</f>
        <v>Fabrication de machines et équipements n.c.a.</v>
      </c>
      <c r="C3419" t="s">
        <v>211</v>
      </c>
      <c r="D3419" t="s">
        <v>149</v>
      </c>
      <c r="E3419" t="s">
        <v>238</v>
      </c>
      <c r="F3419" s="58">
        <v>345.45671507155998</v>
      </c>
      <c r="G3419">
        <f t="shared" si="504"/>
        <v>345.45671507155998</v>
      </c>
      <c r="BE3419" t="str">
        <f t="shared" si="502"/>
        <v>8411_GZ_TPTotal femmes_SEXE2</v>
      </c>
      <c r="BF3419">
        <v>2</v>
      </c>
      <c r="BG3419" t="s">
        <v>346</v>
      </c>
      <c r="BH3419" t="s">
        <v>217</v>
      </c>
      <c r="BI3419" t="s">
        <v>139</v>
      </c>
      <c r="BJ3419" s="61">
        <v>1051.7082871141799</v>
      </c>
      <c r="BK3419" s="61">
        <f t="shared" si="503"/>
        <v>1051.7082871141799</v>
      </c>
    </row>
    <row r="3420" spans="1:63" x14ac:dyDescent="0.35">
      <c r="A3420" t="str">
        <f t="shared" si="501"/>
        <v>8416_Fabrication de matériels de transport_1+2</v>
      </c>
      <c r="B3420" t="str">
        <f>INDEX(PDC!$F$1:$G$40,MATCH('RP2016'!C3420,PDC!F:F,0),MATCH(PDC!$G$1,PDC!$F$1:$G$1,0))</f>
        <v>Fabrication de matériels de transport</v>
      </c>
      <c r="C3420" t="s">
        <v>212</v>
      </c>
      <c r="D3420" t="s">
        <v>149</v>
      </c>
      <c r="E3420" t="s">
        <v>238</v>
      </c>
      <c r="F3420" s="58">
        <v>872.758017478939</v>
      </c>
      <c r="G3420">
        <f t="shared" si="504"/>
        <v>872.758017478939</v>
      </c>
      <c r="BE3420" t="str">
        <f t="shared" si="502"/>
        <v>8411_HZ_TPTotal femmes_SEXE2</v>
      </c>
      <c r="BF3420">
        <v>2</v>
      </c>
      <c r="BG3420" t="s">
        <v>346</v>
      </c>
      <c r="BH3420" t="s">
        <v>218</v>
      </c>
      <c r="BI3420" t="s">
        <v>139</v>
      </c>
      <c r="BJ3420" s="61">
        <v>374.1527097165</v>
      </c>
      <c r="BK3420" s="61">
        <f t="shared" si="503"/>
        <v>374.1527097165</v>
      </c>
    </row>
    <row r="3421" spans="1:63" x14ac:dyDescent="0.35">
      <c r="A3421" t="str">
        <f t="shared" si="501"/>
        <v>8416_Autres industries manufacturières ; réparation et installation de machines et d'équipements_1+2</v>
      </c>
      <c r="B3421" t="str">
        <f>INDEX(PDC!$F$1:$G$40,MATCH('RP2016'!C3421,PDC!F:F,0),MATCH(PDC!$G$1,PDC!$F$1:$G$1,0))</f>
        <v>Autres industries manufacturières ; réparation et installation de machines et d'équipements</v>
      </c>
      <c r="C3421" t="s">
        <v>213</v>
      </c>
      <c r="D3421" t="s">
        <v>149</v>
      </c>
      <c r="E3421" t="s">
        <v>238</v>
      </c>
      <c r="F3421" s="58">
        <v>606.27987448340502</v>
      </c>
      <c r="G3421">
        <f t="shared" si="504"/>
        <v>606.27987448340502</v>
      </c>
      <c r="BE3421" t="str">
        <f t="shared" si="502"/>
        <v>8411_IZ_TPTotal femmes_SEXE2</v>
      </c>
      <c r="BF3421">
        <v>2</v>
      </c>
      <c r="BG3421" t="s">
        <v>346</v>
      </c>
      <c r="BH3421" t="s">
        <v>219</v>
      </c>
      <c r="BI3421" t="s">
        <v>139</v>
      </c>
      <c r="BJ3421" s="61">
        <v>790.03153449691297</v>
      </c>
      <c r="BK3421" s="61">
        <f t="shared" si="503"/>
        <v>790.03153449691297</v>
      </c>
    </row>
    <row r="3422" spans="1:63" x14ac:dyDescent="0.35">
      <c r="A3422" t="str">
        <f t="shared" si="501"/>
        <v>8416_Production et distribution d'électricité, de gaz, de vapeur et d'air conditionné_1+2</v>
      </c>
      <c r="B3422" t="str">
        <f>INDEX(PDC!$F$1:$G$40,MATCH('RP2016'!C3422,PDC!F:F,0),MATCH(PDC!$G$1,PDC!$F$1:$G$1,0))</f>
        <v>Production et distribution d'électricité, de gaz, de vapeur et d'air conditionné</v>
      </c>
      <c r="C3422" t="s">
        <v>214</v>
      </c>
      <c r="D3422" t="s">
        <v>149</v>
      </c>
      <c r="E3422" t="s">
        <v>238</v>
      </c>
      <c r="F3422" s="58">
        <v>255.661707041168</v>
      </c>
      <c r="G3422">
        <f t="shared" si="504"/>
        <v>255.661707041168</v>
      </c>
      <c r="BE3422" t="str">
        <f t="shared" si="502"/>
        <v>8411_JZ_TPTotal femmes_SEXE2</v>
      </c>
      <c r="BF3422">
        <v>2</v>
      </c>
      <c r="BG3422" t="s">
        <v>346</v>
      </c>
      <c r="BH3422" t="s">
        <v>319</v>
      </c>
      <c r="BI3422" t="s">
        <v>139</v>
      </c>
      <c r="BJ3422" s="61">
        <v>25.039952019944</v>
      </c>
      <c r="BK3422" s="61">
        <f t="shared" si="503"/>
        <v>25.039952019944</v>
      </c>
    </row>
    <row r="3423" spans="1:63" x14ac:dyDescent="0.35">
      <c r="A3423" t="str">
        <f t="shared" si="501"/>
        <v>8416_Production et distribution d'eau ; assainissement, gestion des déchets et dépollution_1+2</v>
      </c>
      <c r="B3423" t="str">
        <f>INDEX(PDC!$F$1:$G$40,MATCH('RP2016'!C3423,PDC!F:F,0),MATCH(PDC!$G$1,PDC!$F$1:$G$1,0))</f>
        <v>Production et distribution d'eau ; assainissement, gestion des déchets et dépollution</v>
      </c>
      <c r="C3423" t="s">
        <v>215</v>
      </c>
      <c r="D3423" t="s">
        <v>149</v>
      </c>
      <c r="E3423" t="s">
        <v>238</v>
      </c>
      <c r="F3423" s="58">
        <v>422.86909584874797</v>
      </c>
      <c r="G3423">
        <f t="shared" si="504"/>
        <v>422.86909584874797</v>
      </c>
      <c r="BE3423" t="str">
        <f t="shared" si="502"/>
        <v>8411_KZ_TPTotal femmes_SEXE2</v>
      </c>
      <c r="BF3423">
        <v>2</v>
      </c>
      <c r="BG3423" t="s">
        <v>346</v>
      </c>
      <c r="BH3423" t="s">
        <v>223</v>
      </c>
      <c r="BI3423" t="s">
        <v>139</v>
      </c>
      <c r="BJ3423" s="61">
        <v>120.970687201847</v>
      </c>
      <c r="BK3423" s="61">
        <f t="shared" si="503"/>
        <v>120.970687201847</v>
      </c>
    </row>
    <row r="3424" spans="1:63" x14ac:dyDescent="0.35">
      <c r="A3424" t="str">
        <f t="shared" si="501"/>
        <v>8416_Construction _1+2</v>
      </c>
      <c r="B3424" t="str">
        <f>INDEX(PDC!$F$1:$G$40,MATCH('RP2016'!C3424,PDC!F:F,0),MATCH(PDC!$G$1,PDC!$F$1:$G$1,0))</f>
        <v xml:space="preserve">Construction </v>
      </c>
      <c r="C3424" t="s">
        <v>216</v>
      </c>
      <c r="D3424" t="s">
        <v>149</v>
      </c>
      <c r="E3424" t="s">
        <v>238</v>
      </c>
      <c r="F3424" s="58">
        <v>5910.3438954364401</v>
      </c>
      <c r="G3424">
        <f t="shared" si="504"/>
        <v>5910.3438954364401</v>
      </c>
      <c r="BE3424" t="str">
        <f t="shared" si="502"/>
        <v>8411_LZ_TPTotal femmes_SEXE2</v>
      </c>
      <c r="BF3424">
        <v>2</v>
      </c>
      <c r="BG3424" t="s">
        <v>346</v>
      </c>
      <c r="BH3424" t="s">
        <v>224</v>
      </c>
      <c r="BI3424" t="s">
        <v>139</v>
      </c>
      <c r="BJ3424" s="61">
        <v>131.911635322227</v>
      </c>
      <c r="BK3424" s="61">
        <f t="shared" si="503"/>
        <v>131.911635322227</v>
      </c>
    </row>
    <row r="3425" spans="1:63" x14ac:dyDescent="0.35">
      <c r="A3425" t="str">
        <f t="shared" si="501"/>
        <v>8416_Commerce ; réparation d'automobiles et de motocycles_1+2</v>
      </c>
      <c r="B3425" t="str">
        <f>INDEX(PDC!$F$1:$G$40,MATCH('RP2016'!C3425,PDC!F:F,0),MATCH(PDC!$G$1,PDC!$F$1:$G$1,0))</f>
        <v>Commerce ; réparation d'automobiles et de motocycles</v>
      </c>
      <c r="C3425" t="s">
        <v>217</v>
      </c>
      <c r="D3425" t="s">
        <v>149</v>
      </c>
      <c r="E3425" t="s">
        <v>238</v>
      </c>
      <c r="F3425" s="58">
        <v>13854.07088238</v>
      </c>
      <c r="G3425">
        <f t="shared" si="504"/>
        <v>13854.07088238</v>
      </c>
      <c r="BE3425" t="str">
        <f t="shared" si="502"/>
        <v>8411_MN_TPTotal femmes_SEXE2</v>
      </c>
      <c r="BF3425">
        <v>2</v>
      </c>
      <c r="BG3425" t="s">
        <v>346</v>
      </c>
      <c r="BH3425" t="s">
        <v>320</v>
      </c>
      <c r="BI3425" t="s">
        <v>139</v>
      </c>
      <c r="BJ3425" s="61">
        <v>543.32612842717401</v>
      </c>
      <c r="BK3425" s="61">
        <f t="shared" si="503"/>
        <v>543.32612842717401</v>
      </c>
    </row>
    <row r="3426" spans="1:63" x14ac:dyDescent="0.35">
      <c r="A3426" t="str">
        <f t="shared" si="501"/>
        <v>8416_Transports et entreposage _1+2</v>
      </c>
      <c r="B3426" t="str">
        <f>INDEX(PDC!$F$1:$G$40,MATCH('RP2016'!C3426,PDC!F:F,0),MATCH(PDC!$G$1,PDC!$F$1:$G$1,0))</f>
        <v xml:space="preserve">Transports et entreposage </v>
      </c>
      <c r="C3426" t="s">
        <v>218</v>
      </c>
      <c r="D3426" t="s">
        <v>149</v>
      </c>
      <c r="E3426" t="s">
        <v>238</v>
      </c>
      <c r="F3426" s="58">
        <v>3028.2734638696102</v>
      </c>
      <c r="G3426">
        <f t="shared" si="504"/>
        <v>3028.2734638696102</v>
      </c>
      <c r="BE3426" t="str">
        <f t="shared" si="502"/>
        <v>8411_OQ_TPTotal femmes_SEXE2</v>
      </c>
      <c r="BF3426">
        <v>2</v>
      </c>
      <c r="BG3426" t="s">
        <v>346</v>
      </c>
      <c r="BH3426" t="s">
        <v>321</v>
      </c>
      <c r="BI3426" t="s">
        <v>139</v>
      </c>
      <c r="BJ3426" s="61">
        <v>1446.5132510415399</v>
      </c>
      <c r="BK3426" s="61">
        <f t="shared" si="503"/>
        <v>1446.5132510415399</v>
      </c>
    </row>
    <row r="3427" spans="1:63" x14ac:dyDescent="0.35">
      <c r="A3427" t="str">
        <f t="shared" si="501"/>
        <v>8416_Hébergement et restauration_1+2</v>
      </c>
      <c r="B3427" t="str">
        <f>INDEX(PDC!$F$1:$G$40,MATCH('RP2016'!C3427,PDC!F:F,0),MATCH(PDC!$G$1,PDC!$F$1:$G$1,0))</f>
        <v>Hébergement et restauration</v>
      </c>
      <c r="C3427" t="s">
        <v>219</v>
      </c>
      <c r="D3427" t="s">
        <v>149</v>
      </c>
      <c r="E3427" t="s">
        <v>238</v>
      </c>
      <c r="F3427" s="58">
        <v>3876.5453303178801</v>
      </c>
      <c r="G3427">
        <f t="shared" si="504"/>
        <v>3876.5453303178801</v>
      </c>
      <c r="BE3427" t="str">
        <f t="shared" si="502"/>
        <v>8411_RU_TPTotal femmes_SEXE2</v>
      </c>
      <c r="BF3427">
        <v>2</v>
      </c>
      <c r="BG3427" t="s">
        <v>346</v>
      </c>
      <c r="BH3427" t="s">
        <v>322</v>
      </c>
      <c r="BI3427" t="s">
        <v>139</v>
      </c>
      <c r="BJ3427" s="61">
        <v>427.60102208172498</v>
      </c>
      <c r="BK3427" s="61">
        <f t="shared" si="503"/>
        <v>427.60102208172498</v>
      </c>
    </row>
    <row r="3428" spans="1:63" x14ac:dyDescent="0.35">
      <c r="A3428" t="str">
        <f t="shared" si="501"/>
        <v>8416_Edition, audiovisuel et diffusion_1+2</v>
      </c>
      <c r="B3428" t="str">
        <f>INDEX(PDC!$F$1:$G$40,MATCH('RP2016'!C3428,PDC!F:F,0),MATCH(PDC!$G$1,PDC!$F$1:$G$1,0))</f>
        <v>Edition, audiovisuel et diffusion</v>
      </c>
      <c r="C3428" t="s">
        <v>220</v>
      </c>
      <c r="D3428" t="s">
        <v>149</v>
      </c>
      <c r="E3428" t="s">
        <v>238</v>
      </c>
      <c r="F3428" s="58">
        <v>172.60710288294601</v>
      </c>
      <c r="G3428">
        <f t="shared" si="504"/>
        <v>172.60710288294601</v>
      </c>
      <c r="BE3428" t="str">
        <f t="shared" si="502"/>
        <v>8412_AZ_TPTotal femmes_SEXE2</v>
      </c>
      <c r="BF3428">
        <v>2</v>
      </c>
      <c r="BG3428" t="s">
        <v>346</v>
      </c>
      <c r="BH3428" t="s">
        <v>198</v>
      </c>
      <c r="BI3428" t="s">
        <v>141</v>
      </c>
      <c r="BJ3428" s="61">
        <v>115.71914871118</v>
      </c>
      <c r="BK3428" s="61">
        <f t="shared" si="503"/>
        <v>115.71914871118</v>
      </c>
    </row>
    <row r="3429" spans="1:63" x14ac:dyDescent="0.35">
      <c r="A3429" t="str">
        <f t="shared" si="501"/>
        <v>8416_Télécommunications_1+2</v>
      </c>
      <c r="B3429" t="str">
        <f>INDEX(PDC!$F$1:$G$40,MATCH('RP2016'!C3429,PDC!F:F,0),MATCH(PDC!$G$1,PDC!$F$1:$G$1,0))</f>
        <v>Télécommunications</v>
      </c>
      <c r="C3429" t="s">
        <v>221</v>
      </c>
      <c r="D3429" t="s">
        <v>149</v>
      </c>
      <c r="E3429" t="s">
        <v>238</v>
      </c>
      <c r="F3429" s="58">
        <v>165.767971432173</v>
      </c>
      <c r="G3429">
        <f t="shared" si="504"/>
        <v>165.767971432173</v>
      </c>
      <c r="BE3429" t="str">
        <f t="shared" si="502"/>
        <v>8412_C1_TPTotal femmes_SEXE2</v>
      </c>
      <c r="BF3429">
        <v>2</v>
      </c>
      <c r="BG3429" t="s">
        <v>346</v>
      </c>
      <c r="BH3429" t="s">
        <v>314</v>
      </c>
      <c r="BI3429" t="s">
        <v>141</v>
      </c>
      <c r="BJ3429" s="61">
        <v>365.36698435053802</v>
      </c>
      <c r="BK3429" s="61">
        <f t="shared" si="503"/>
        <v>365.36698435053802</v>
      </c>
    </row>
    <row r="3430" spans="1:63" x14ac:dyDescent="0.35">
      <c r="A3430" t="str">
        <f t="shared" si="501"/>
        <v>8416_Activités informatiques et services d'information_1+2</v>
      </c>
      <c r="B3430" t="str">
        <f>INDEX(PDC!$F$1:$G$40,MATCH('RP2016'!C3430,PDC!F:F,0),MATCH(PDC!$G$1,PDC!$F$1:$G$1,0))</f>
        <v>Activités informatiques et services d'information</v>
      </c>
      <c r="C3430" t="s">
        <v>222</v>
      </c>
      <c r="D3430" t="s">
        <v>149</v>
      </c>
      <c r="E3430" t="s">
        <v>238</v>
      </c>
      <c r="F3430" s="58">
        <v>344.69038559920699</v>
      </c>
      <c r="G3430">
        <f t="shared" si="504"/>
        <v>344.69038559920699</v>
      </c>
      <c r="BE3430" t="str">
        <f t="shared" si="502"/>
        <v>8412_C3_TPTotal femmes_SEXE2</v>
      </c>
      <c r="BF3430">
        <v>2</v>
      </c>
      <c r="BG3430" t="s">
        <v>346</v>
      </c>
      <c r="BH3430" t="s">
        <v>315</v>
      </c>
      <c r="BI3430" t="s">
        <v>141</v>
      </c>
      <c r="BJ3430" s="61">
        <v>105.558903680245</v>
      </c>
      <c r="BK3430" s="61">
        <f t="shared" si="503"/>
        <v>105.558903680245</v>
      </c>
    </row>
    <row r="3431" spans="1:63" x14ac:dyDescent="0.35">
      <c r="A3431" t="str">
        <f t="shared" si="501"/>
        <v>8416_Activités financières et d'assurance_1+2</v>
      </c>
      <c r="B3431" t="str">
        <f>INDEX(PDC!$F$1:$G$40,MATCH('RP2016'!C3431,PDC!F:F,0),MATCH(PDC!$G$1,PDC!$F$1:$G$1,0))</f>
        <v>Activités financières et d'assurance</v>
      </c>
      <c r="C3431" t="s">
        <v>223</v>
      </c>
      <c r="D3431" t="s">
        <v>149</v>
      </c>
      <c r="E3431" t="s">
        <v>238</v>
      </c>
      <c r="F3431" s="58">
        <v>2126.5924690922302</v>
      </c>
      <c r="G3431">
        <f t="shared" si="504"/>
        <v>2126.5924690922302</v>
      </c>
      <c r="BE3431" t="str">
        <f t="shared" si="502"/>
        <v>8412_C4_TPTotal femmes_SEXE2</v>
      </c>
      <c r="BF3431">
        <v>2</v>
      </c>
      <c r="BG3431" t="s">
        <v>346</v>
      </c>
      <c r="BH3431" t="s">
        <v>316</v>
      </c>
      <c r="BI3431" t="s">
        <v>141</v>
      </c>
      <c r="BJ3431" s="61">
        <v>35.211591566606501</v>
      </c>
      <c r="BK3431" s="61">
        <f t="shared" si="503"/>
        <v>35.211591566606501</v>
      </c>
    </row>
    <row r="3432" spans="1:63" x14ac:dyDescent="0.35">
      <c r="A3432" t="str">
        <f t="shared" si="501"/>
        <v>8416_Activités immobilières_1+2</v>
      </c>
      <c r="B3432" t="str">
        <f>INDEX(PDC!$F$1:$G$40,MATCH('RP2016'!C3432,PDC!F:F,0),MATCH(PDC!$G$1,PDC!$F$1:$G$1,0))</f>
        <v>Activités immobilières</v>
      </c>
      <c r="C3432" t="s">
        <v>224</v>
      </c>
      <c r="D3432" t="s">
        <v>149</v>
      </c>
      <c r="E3432" t="s">
        <v>238</v>
      </c>
      <c r="F3432" s="58">
        <v>1311.26138791275</v>
      </c>
      <c r="G3432">
        <f t="shared" si="504"/>
        <v>1311.26138791275</v>
      </c>
      <c r="BE3432" t="str">
        <f t="shared" si="502"/>
        <v>8412_C5_TPTotal femmes_SEXE2</v>
      </c>
      <c r="BF3432">
        <v>2</v>
      </c>
      <c r="BG3432" t="s">
        <v>346</v>
      </c>
      <c r="BH3432" t="s">
        <v>317</v>
      </c>
      <c r="BI3432" t="s">
        <v>141</v>
      </c>
      <c r="BJ3432" s="61">
        <v>940.89419926516996</v>
      </c>
      <c r="BK3432" s="61">
        <f t="shared" si="503"/>
        <v>940.89419926516996</v>
      </c>
    </row>
    <row r="3433" spans="1:63" x14ac:dyDescent="0.35">
      <c r="A3433" t="str">
        <f t="shared" si="501"/>
        <v>8416_Activités juridiques, comptables, de gestion, d'architecture, d'ingénierie, de contrôle et d'analyses techniques_1+2</v>
      </c>
      <c r="B3433" t="str">
        <f>INDEX(PDC!$F$1:$G$40,MATCH('RP2016'!C3433,PDC!F:F,0),MATCH(PDC!$G$1,PDC!$F$1:$G$1,0))</f>
        <v>Activités juridiques, comptables, de gestion, d'architecture, d'ingénierie, de contrôle et d'analyses techniques</v>
      </c>
      <c r="C3433" t="s">
        <v>225</v>
      </c>
      <c r="D3433" t="s">
        <v>149</v>
      </c>
      <c r="E3433" t="s">
        <v>238</v>
      </c>
      <c r="F3433" s="58">
        <v>1983.3931971268601</v>
      </c>
      <c r="G3433">
        <f t="shared" si="504"/>
        <v>1983.3931971268601</v>
      </c>
      <c r="BE3433" t="str">
        <f t="shared" si="502"/>
        <v>8412_DE_TPTotal femmes_SEXE2</v>
      </c>
      <c r="BF3433">
        <v>2</v>
      </c>
      <c r="BG3433" t="s">
        <v>346</v>
      </c>
      <c r="BH3433" t="s">
        <v>318</v>
      </c>
      <c r="BI3433" t="s">
        <v>141</v>
      </c>
      <c r="BJ3433" s="61">
        <v>28.844408992676801</v>
      </c>
      <c r="BK3433" s="61">
        <f t="shared" si="503"/>
        <v>28.844408992676801</v>
      </c>
    </row>
    <row r="3434" spans="1:63" x14ac:dyDescent="0.35">
      <c r="A3434" t="str">
        <f t="shared" si="501"/>
        <v>8416_Recherche-développement scientifique_1+2</v>
      </c>
      <c r="B3434" t="str">
        <f>INDEX(PDC!$F$1:$G$40,MATCH('RP2016'!C3434,PDC!F:F,0),MATCH(PDC!$G$1,PDC!$F$1:$G$1,0))</f>
        <v>Recherche-développement scientifique</v>
      </c>
      <c r="C3434" t="s">
        <v>226</v>
      </c>
      <c r="D3434" t="s">
        <v>149</v>
      </c>
      <c r="E3434" t="s">
        <v>238</v>
      </c>
      <c r="F3434" s="58">
        <v>323.89532566889301</v>
      </c>
      <c r="G3434">
        <f t="shared" si="504"/>
        <v>323.89532566889301</v>
      </c>
      <c r="BE3434" t="str">
        <f t="shared" si="502"/>
        <v>8412_FZ_TPTotal femmes_SEXE2</v>
      </c>
      <c r="BF3434">
        <v>2</v>
      </c>
      <c r="BG3434" t="s">
        <v>346</v>
      </c>
      <c r="BH3434" t="s">
        <v>216</v>
      </c>
      <c r="BI3434" t="s">
        <v>141</v>
      </c>
      <c r="BJ3434" s="61">
        <v>212.706942033258</v>
      </c>
      <c r="BK3434" s="61">
        <f t="shared" si="503"/>
        <v>212.706942033258</v>
      </c>
    </row>
    <row r="3435" spans="1:63" x14ac:dyDescent="0.35">
      <c r="A3435" t="str">
        <f t="shared" si="501"/>
        <v>8416_Autres activités spécialisées, scientifiques et techniques_1+2</v>
      </c>
      <c r="B3435" t="str">
        <f>INDEX(PDC!$F$1:$G$40,MATCH('RP2016'!C3435,PDC!F:F,0),MATCH(PDC!$G$1,PDC!$F$1:$G$1,0))</f>
        <v>Autres activités spécialisées, scientifiques et techniques</v>
      </c>
      <c r="C3435" t="s">
        <v>227</v>
      </c>
      <c r="D3435" t="s">
        <v>149</v>
      </c>
      <c r="E3435" t="s">
        <v>238</v>
      </c>
      <c r="F3435" s="58">
        <v>408.35766893976199</v>
      </c>
      <c r="G3435">
        <f t="shared" ref="G3435:G3465" si="505">F3435</f>
        <v>408.35766893976199</v>
      </c>
      <c r="BE3435" t="str">
        <f t="shared" si="502"/>
        <v>8412_GZ_TPTotal femmes_SEXE2</v>
      </c>
      <c r="BF3435">
        <v>2</v>
      </c>
      <c r="BG3435" t="s">
        <v>346</v>
      </c>
      <c r="BH3435" t="s">
        <v>217</v>
      </c>
      <c r="BI3435" t="s">
        <v>141</v>
      </c>
      <c r="BJ3435" s="61">
        <v>1423.1454043144299</v>
      </c>
      <c r="BK3435" s="61">
        <f t="shared" si="503"/>
        <v>1423.1454043144299</v>
      </c>
    </row>
    <row r="3436" spans="1:63" x14ac:dyDescent="0.35">
      <c r="A3436" t="str">
        <f t="shared" si="501"/>
        <v>8416_Activités de services administratifs et de soutien_1+2</v>
      </c>
      <c r="B3436" t="str">
        <f>INDEX(PDC!$F$1:$G$40,MATCH('RP2016'!C3436,PDC!F:F,0),MATCH(PDC!$G$1,PDC!$F$1:$G$1,0))</f>
        <v>Activités de services administratifs et de soutien</v>
      </c>
      <c r="C3436" t="s">
        <v>228</v>
      </c>
      <c r="D3436" t="s">
        <v>149</v>
      </c>
      <c r="E3436" t="s">
        <v>238</v>
      </c>
      <c r="F3436" s="58">
        <v>4464.4819166734396</v>
      </c>
      <c r="G3436">
        <f t="shared" si="505"/>
        <v>4464.4819166734396</v>
      </c>
      <c r="BE3436" t="str">
        <f t="shared" si="502"/>
        <v>8412_HZ_TPTotal femmes_SEXE2</v>
      </c>
      <c r="BF3436">
        <v>2</v>
      </c>
      <c r="BG3436" t="s">
        <v>346</v>
      </c>
      <c r="BH3436" t="s">
        <v>218</v>
      </c>
      <c r="BI3436" t="s">
        <v>141</v>
      </c>
      <c r="BJ3436" s="61">
        <v>249.49545773559799</v>
      </c>
      <c r="BK3436" s="61">
        <f t="shared" si="503"/>
        <v>249.49545773559799</v>
      </c>
    </row>
    <row r="3437" spans="1:63" x14ac:dyDescent="0.35">
      <c r="A3437" t="str">
        <f t="shared" si="501"/>
        <v>8416_Administration publique_1+2</v>
      </c>
      <c r="B3437" t="str">
        <f>INDEX(PDC!$F$1:$G$40,MATCH('RP2016'!C3437,PDC!F:F,0),MATCH(PDC!$G$1,PDC!$F$1:$G$1,0))</f>
        <v>Administration publique</v>
      </c>
      <c r="C3437" t="s">
        <v>229</v>
      </c>
      <c r="D3437" t="s">
        <v>149</v>
      </c>
      <c r="E3437" t="s">
        <v>238</v>
      </c>
      <c r="F3437" s="58">
        <v>2243.0681644536999</v>
      </c>
      <c r="G3437">
        <f t="shared" si="505"/>
        <v>2243.0681644536999</v>
      </c>
      <c r="BE3437" t="str">
        <f t="shared" si="502"/>
        <v>8412_IZ_TPTotal femmes_SEXE2</v>
      </c>
      <c r="BF3437">
        <v>2</v>
      </c>
      <c r="BG3437" t="s">
        <v>346</v>
      </c>
      <c r="BH3437" t="s">
        <v>219</v>
      </c>
      <c r="BI3437" t="s">
        <v>141</v>
      </c>
      <c r="BJ3437" s="61">
        <v>358.87342477998402</v>
      </c>
      <c r="BK3437" s="61">
        <f t="shared" si="503"/>
        <v>358.87342477998402</v>
      </c>
    </row>
    <row r="3438" spans="1:63" x14ac:dyDescent="0.35">
      <c r="A3438" t="str">
        <f t="shared" si="501"/>
        <v>8416_Enseignement_1+2</v>
      </c>
      <c r="B3438" t="str">
        <f>INDEX(PDC!$F$1:$G$40,MATCH('RP2016'!C3438,PDC!F:F,0),MATCH(PDC!$G$1,PDC!$F$1:$G$1,0))</f>
        <v>Enseignement</v>
      </c>
      <c r="C3438" t="s">
        <v>230</v>
      </c>
      <c r="D3438" t="s">
        <v>149</v>
      </c>
      <c r="E3438" t="s">
        <v>238</v>
      </c>
      <c r="F3438" s="58">
        <v>3065.0956744945902</v>
      </c>
      <c r="G3438">
        <f t="shared" si="505"/>
        <v>3065.0956744945902</v>
      </c>
      <c r="BE3438" t="str">
        <f t="shared" si="502"/>
        <v>8412_JZ_TPTotal femmes_SEXE2</v>
      </c>
      <c r="BF3438">
        <v>2</v>
      </c>
      <c r="BG3438" t="s">
        <v>346</v>
      </c>
      <c r="BH3438" t="s">
        <v>319</v>
      </c>
      <c r="BI3438" t="s">
        <v>141</v>
      </c>
      <c r="BJ3438" s="61">
        <v>28.988028317583201</v>
      </c>
      <c r="BK3438" s="61">
        <f t="shared" si="503"/>
        <v>28.988028317583201</v>
      </c>
    </row>
    <row r="3439" spans="1:63" x14ac:dyDescent="0.35">
      <c r="A3439" t="str">
        <f t="shared" si="501"/>
        <v>8416_Activités pour la santé humaine_1+2</v>
      </c>
      <c r="B3439" t="str">
        <f>INDEX(PDC!$F$1:$G$40,MATCH('RP2016'!C3439,PDC!F:F,0),MATCH(PDC!$G$1,PDC!$F$1:$G$1,0))</f>
        <v>Activités pour la santé humaine</v>
      </c>
      <c r="C3439" t="s">
        <v>231</v>
      </c>
      <c r="D3439" t="s">
        <v>149</v>
      </c>
      <c r="E3439" t="s">
        <v>238</v>
      </c>
      <c r="F3439" s="58">
        <v>3327.8551708498399</v>
      </c>
      <c r="G3439">
        <f t="shared" si="505"/>
        <v>3327.8551708498399</v>
      </c>
      <c r="BE3439" t="str">
        <f t="shared" si="502"/>
        <v>8412_KZ_TPTotal femmes_SEXE2</v>
      </c>
      <c r="BF3439">
        <v>2</v>
      </c>
      <c r="BG3439" t="s">
        <v>346</v>
      </c>
      <c r="BH3439" t="s">
        <v>223</v>
      </c>
      <c r="BI3439" t="s">
        <v>141</v>
      </c>
      <c r="BJ3439" s="61">
        <v>237.44494197122299</v>
      </c>
      <c r="BK3439" s="61">
        <f t="shared" si="503"/>
        <v>237.44494197122299</v>
      </c>
    </row>
    <row r="3440" spans="1:63" x14ac:dyDescent="0.35">
      <c r="A3440" t="str">
        <f t="shared" si="501"/>
        <v>8416_Hébergement médico-social et social et action sociale sans hébergement_1+2</v>
      </c>
      <c r="B3440" t="str">
        <f>INDEX(PDC!$F$1:$G$40,MATCH('RP2016'!C3440,PDC!F:F,0),MATCH(PDC!$G$1,PDC!$F$1:$G$1,0))</f>
        <v>Hébergement médico-social et social et action sociale sans hébergement</v>
      </c>
      <c r="C3440" t="s">
        <v>232</v>
      </c>
      <c r="D3440" t="s">
        <v>149</v>
      </c>
      <c r="E3440" t="s">
        <v>238</v>
      </c>
      <c r="F3440" s="58">
        <v>6899.0805988646798</v>
      </c>
      <c r="G3440">
        <f t="shared" si="505"/>
        <v>6899.0805988646798</v>
      </c>
      <c r="BE3440" t="str">
        <f t="shared" si="502"/>
        <v>8412_LZ_TPTotal femmes_SEXE2</v>
      </c>
      <c r="BF3440">
        <v>2</v>
      </c>
      <c r="BG3440" t="s">
        <v>346</v>
      </c>
      <c r="BH3440" t="s">
        <v>224</v>
      </c>
      <c r="BI3440" t="s">
        <v>141</v>
      </c>
      <c r="BJ3440" s="61">
        <v>71.602756350168605</v>
      </c>
      <c r="BK3440" s="61">
        <f t="shared" si="503"/>
        <v>71.602756350168605</v>
      </c>
    </row>
    <row r="3441" spans="1:63" x14ac:dyDescent="0.35">
      <c r="A3441" t="str">
        <f t="shared" si="501"/>
        <v>8416_Arts, spectacles et activités récréatives_1+2</v>
      </c>
      <c r="B3441" t="str">
        <f>INDEX(PDC!$F$1:$G$40,MATCH('RP2016'!C3441,PDC!F:F,0),MATCH(PDC!$G$1,PDC!$F$1:$G$1,0))</f>
        <v>Arts, spectacles et activités récréatives</v>
      </c>
      <c r="C3441" t="s">
        <v>233</v>
      </c>
      <c r="D3441" t="s">
        <v>149</v>
      </c>
      <c r="E3441" t="s">
        <v>238</v>
      </c>
      <c r="F3441" s="58">
        <v>1117.0212430664401</v>
      </c>
      <c r="G3441">
        <f t="shared" si="505"/>
        <v>1117.0212430664401</v>
      </c>
      <c r="BE3441" t="str">
        <f t="shared" si="502"/>
        <v>8412_MN_TPTotal femmes_SEXE2</v>
      </c>
      <c r="BF3441">
        <v>2</v>
      </c>
      <c r="BG3441" t="s">
        <v>346</v>
      </c>
      <c r="BH3441" t="s">
        <v>320</v>
      </c>
      <c r="BI3441" t="s">
        <v>141</v>
      </c>
      <c r="BJ3441" s="61">
        <v>840.48014075131505</v>
      </c>
      <c r="BK3441" s="61">
        <f t="shared" si="503"/>
        <v>840.48014075131505</v>
      </c>
    </row>
    <row r="3442" spans="1:63" x14ac:dyDescent="0.35">
      <c r="A3442" t="str">
        <f t="shared" si="501"/>
        <v>8416_Autres activités de services _1+2</v>
      </c>
      <c r="B3442" t="str">
        <f>INDEX(PDC!$F$1:$G$40,MATCH('RP2016'!C3442,PDC!F:F,0),MATCH(PDC!$G$1,PDC!$F$1:$G$1,0))</f>
        <v xml:space="preserve">Autres activités de services </v>
      </c>
      <c r="C3442" t="s">
        <v>234</v>
      </c>
      <c r="D3442" t="s">
        <v>149</v>
      </c>
      <c r="E3442" t="s">
        <v>238</v>
      </c>
      <c r="F3442" s="58">
        <v>1981.1032915974199</v>
      </c>
      <c r="G3442">
        <f t="shared" si="505"/>
        <v>1981.1032915974199</v>
      </c>
      <c r="BE3442" t="str">
        <f t="shared" si="502"/>
        <v>8412_OQ_TPTotal femmes_SEXE2</v>
      </c>
      <c r="BF3442">
        <v>2</v>
      </c>
      <c r="BG3442" t="s">
        <v>346</v>
      </c>
      <c r="BH3442" t="s">
        <v>321</v>
      </c>
      <c r="BI3442" t="s">
        <v>141</v>
      </c>
      <c r="BJ3442" s="61">
        <v>3867.4384543450801</v>
      </c>
      <c r="BK3442" s="61">
        <f t="shared" si="503"/>
        <v>3867.4384543450801</v>
      </c>
    </row>
    <row r="3443" spans="1:63" x14ac:dyDescent="0.35">
      <c r="A3443" t="str">
        <f t="shared" si="501"/>
        <v>8416_Activités des ménages en tant qu'employeurs ; activités indifférenciées des ménages en tant que producteurs de biens et services pour usage propre_1+2</v>
      </c>
      <c r="B3443" t="str">
        <f>INDEX(PDC!$F$1:$G$40,MATCH('RP2016'!C3443,PDC!F:F,0),MATCH(PDC!$G$1,PDC!$F$1:$G$1,0))</f>
        <v>Activités des ménages en tant qu'employeurs ; activités indifférenciées des ménages en tant que producteurs de biens et services pour usage propre</v>
      </c>
      <c r="C3443" t="s">
        <v>235</v>
      </c>
      <c r="D3443" t="s">
        <v>149</v>
      </c>
      <c r="E3443" t="s">
        <v>238</v>
      </c>
      <c r="F3443" s="58">
        <v>999.02122753696801</v>
      </c>
      <c r="G3443">
        <f t="shared" si="505"/>
        <v>999.02122753696801</v>
      </c>
      <c r="BE3443" t="str">
        <f t="shared" si="502"/>
        <v>8412_RU_TPTotal femmes_SEXE2</v>
      </c>
      <c r="BF3443">
        <v>2</v>
      </c>
      <c r="BG3443" t="s">
        <v>346</v>
      </c>
      <c r="BH3443" t="s">
        <v>322</v>
      </c>
      <c r="BI3443" t="s">
        <v>141</v>
      </c>
      <c r="BJ3443" s="61">
        <v>656.15553238477696</v>
      </c>
      <c r="BK3443" s="61">
        <f t="shared" si="503"/>
        <v>656.15553238477696</v>
      </c>
    </row>
    <row r="3444" spans="1:63" x14ac:dyDescent="0.35">
      <c r="A3444" t="str">
        <f t="shared" si="501"/>
        <v>8416_Activités extra-territoriales_1+2</v>
      </c>
      <c r="B3444" t="str">
        <f>INDEX(PDC!$F$1:$G$40,MATCH('RP2016'!C3444,PDC!F:F,0),MATCH(PDC!$G$1,PDC!$F$1:$G$1,0))</f>
        <v>Activités extra-territoriales</v>
      </c>
      <c r="C3444" t="s">
        <v>237</v>
      </c>
      <c r="D3444" t="s">
        <v>149</v>
      </c>
      <c r="E3444" t="s">
        <v>238</v>
      </c>
      <c r="F3444" s="58">
        <v>389.799721979146</v>
      </c>
      <c r="G3444">
        <f t="shared" si="505"/>
        <v>389.799721979146</v>
      </c>
      <c r="BE3444" t="str">
        <f t="shared" si="502"/>
        <v>8413_AZ_TPTotal femmes_SEXE2</v>
      </c>
      <c r="BF3444">
        <v>2</v>
      </c>
      <c r="BG3444" t="s">
        <v>346</v>
      </c>
      <c r="BH3444" t="s">
        <v>198</v>
      </c>
      <c r="BI3444" t="s">
        <v>143</v>
      </c>
      <c r="BJ3444" s="61">
        <v>103.186669813355</v>
      </c>
      <c r="BK3444" s="61">
        <f t="shared" si="503"/>
        <v>103.186669813355</v>
      </c>
    </row>
    <row r="3445" spans="1:63" x14ac:dyDescent="0.35">
      <c r="A3445" t="str">
        <f t="shared" si="501"/>
        <v>8417_Agriculture, sylviculture et pêche_1+2</v>
      </c>
      <c r="B3445" t="str">
        <f>INDEX(PDC!$F$1:$G$40,MATCH('RP2016'!C3445,PDC!F:F,0),MATCH(PDC!$G$1,PDC!$F$1:$G$1,0))</f>
        <v>Agriculture, sylviculture et pêche</v>
      </c>
      <c r="C3445" t="s">
        <v>198</v>
      </c>
      <c r="D3445" t="s">
        <v>151</v>
      </c>
      <c r="E3445" t="s">
        <v>238</v>
      </c>
      <c r="F3445" s="58">
        <v>249.675724013657</v>
      </c>
      <c r="G3445">
        <f t="shared" si="505"/>
        <v>249.675724013657</v>
      </c>
      <c r="BE3445" t="str">
        <f t="shared" si="502"/>
        <v>8413_C1_TPTotal femmes_SEXE2</v>
      </c>
      <c r="BF3445">
        <v>2</v>
      </c>
      <c r="BG3445" t="s">
        <v>346</v>
      </c>
      <c r="BH3445" t="s">
        <v>314</v>
      </c>
      <c r="BI3445" t="s">
        <v>143</v>
      </c>
      <c r="BJ3445" s="61">
        <v>403.96581636587098</v>
      </c>
      <c r="BK3445" s="61">
        <f t="shared" si="503"/>
        <v>403.96581636587098</v>
      </c>
    </row>
    <row r="3446" spans="1:63" x14ac:dyDescent="0.35">
      <c r="A3446" t="str">
        <f t="shared" si="501"/>
        <v>8417_Industries extractives _1+2</v>
      </c>
      <c r="B3446" t="str">
        <f>INDEX(PDC!$F$1:$G$40,MATCH('RP2016'!C3446,PDC!F:F,0),MATCH(PDC!$G$1,PDC!$F$1:$G$1,0))</f>
        <v xml:space="preserve">Industries extractives </v>
      </c>
      <c r="C3446" t="s">
        <v>201</v>
      </c>
      <c r="D3446" t="s">
        <v>151</v>
      </c>
      <c r="E3446" t="s">
        <v>238</v>
      </c>
      <c r="F3446" s="58">
        <v>45.457781031042401</v>
      </c>
      <c r="G3446">
        <f t="shared" si="505"/>
        <v>45.457781031042401</v>
      </c>
      <c r="BE3446" t="str">
        <f t="shared" si="502"/>
        <v>8413_C3_TPTotal femmes_SEXE2</v>
      </c>
      <c r="BF3446">
        <v>2</v>
      </c>
      <c r="BG3446" t="s">
        <v>346</v>
      </c>
      <c r="BH3446" t="s">
        <v>315</v>
      </c>
      <c r="BI3446" t="s">
        <v>143</v>
      </c>
      <c r="BJ3446" s="61">
        <v>14.5947125956677</v>
      </c>
      <c r="BK3446" s="61">
        <f t="shared" si="503"/>
        <v>14.5947125956677</v>
      </c>
    </row>
    <row r="3447" spans="1:63" x14ac:dyDescent="0.35">
      <c r="A3447" t="str">
        <f t="shared" si="501"/>
        <v>8417_Fabrication de denrées alimentaires, de boissons et de produits à base de tabac_1+2</v>
      </c>
      <c r="B3447" t="str">
        <f>INDEX(PDC!$F$1:$G$40,MATCH('RP2016'!C3447,PDC!F:F,0),MATCH(PDC!$G$1,PDC!$F$1:$G$1,0))</f>
        <v>Fabrication de denrées alimentaires, de boissons et de produits à base de tabac</v>
      </c>
      <c r="C3447" t="s">
        <v>202</v>
      </c>
      <c r="D3447" t="s">
        <v>151</v>
      </c>
      <c r="E3447" t="s">
        <v>238</v>
      </c>
      <c r="F3447" s="58">
        <v>645.12735690592103</v>
      </c>
      <c r="G3447">
        <f t="shared" si="505"/>
        <v>645.12735690592103</v>
      </c>
      <c r="BE3447" t="str">
        <f t="shared" si="502"/>
        <v>8413_C4_TPTotal femmes_SEXE2</v>
      </c>
      <c r="BF3447">
        <v>2</v>
      </c>
      <c r="BG3447" t="s">
        <v>346</v>
      </c>
      <c r="BH3447" t="s">
        <v>316</v>
      </c>
      <c r="BI3447" t="s">
        <v>143</v>
      </c>
      <c r="BJ3447" s="83">
        <v>4.1206019099095696</v>
      </c>
      <c r="BK3447" s="61" t="str">
        <f t="shared" si="503"/>
        <v>(s)</v>
      </c>
    </row>
    <row r="3448" spans="1:63" x14ac:dyDescent="0.35">
      <c r="A3448" t="str">
        <f t="shared" si="501"/>
        <v>8417_Fabrication de textiles, industries de l'habillement, industrie du cuir et de la chaussure_1+2</v>
      </c>
      <c r="B3448" t="str">
        <f>INDEX(PDC!$F$1:$G$40,MATCH('RP2016'!C3448,PDC!F:F,0),MATCH(PDC!$G$1,PDC!$F$1:$G$1,0))</f>
        <v>Fabrication de textiles, industries de l'habillement, industrie du cuir et de la chaussure</v>
      </c>
      <c r="C3448" t="s">
        <v>203</v>
      </c>
      <c r="D3448" t="s">
        <v>151</v>
      </c>
      <c r="E3448" t="s">
        <v>238</v>
      </c>
      <c r="F3448" s="58">
        <v>686.84389118411798</v>
      </c>
      <c r="G3448">
        <f t="shared" si="505"/>
        <v>686.84389118411798</v>
      </c>
      <c r="BE3448" t="str">
        <f t="shared" si="502"/>
        <v>8413_C5_TPTotal femmes_SEXE2</v>
      </c>
      <c r="BF3448">
        <v>2</v>
      </c>
      <c r="BG3448" t="s">
        <v>346</v>
      </c>
      <c r="BH3448" t="s">
        <v>317</v>
      </c>
      <c r="BI3448" t="s">
        <v>143</v>
      </c>
      <c r="BJ3448" s="61">
        <v>579.294393535258</v>
      </c>
      <c r="BK3448" s="61">
        <f t="shared" si="503"/>
        <v>579.294393535258</v>
      </c>
    </row>
    <row r="3449" spans="1:63" x14ac:dyDescent="0.35">
      <c r="A3449" t="str">
        <f t="shared" si="501"/>
        <v>8417_Travail du bois, industries du papier et imprimerie _1+2</v>
      </c>
      <c r="B3449" t="str">
        <f>INDEX(PDC!$F$1:$G$40,MATCH('RP2016'!C3449,PDC!F:F,0),MATCH(PDC!$G$1,PDC!$F$1:$G$1,0))</f>
        <v xml:space="preserve">Travail du bois, industries du papier et imprimerie </v>
      </c>
      <c r="C3449" t="s">
        <v>204</v>
      </c>
      <c r="D3449" t="s">
        <v>151</v>
      </c>
      <c r="E3449" t="s">
        <v>238</v>
      </c>
      <c r="F3449" s="58">
        <v>1035.7356196879</v>
      </c>
      <c r="G3449">
        <f t="shared" si="505"/>
        <v>1035.7356196879</v>
      </c>
      <c r="BE3449" t="str">
        <f t="shared" si="502"/>
        <v>8413_DE_TPTotal femmes_SEXE2</v>
      </c>
      <c r="BF3449">
        <v>2</v>
      </c>
      <c r="BG3449" t="s">
        <v>346</v>
      </c>
      <c r="BH3449" t="s">
        <v>318</v>
      </c>
      <c r="BI3449" t="s">
        <v>143</v>
      </c>
      <c r="BJ3449" s="61">
        <v>183.99025937647701</v>
      </c>
      <c r="BK3449" s="61">
        <f t="shared" si="503"/>
        <v>183.99025937647701</v>
      </c>
    </row>
    <row r="3450" spans="1:63" x14ac:dyDescent="0.35">
      <c r="A3450" t="str">
        <f t="shared" si="501"/>
        <v>8417_Industrie chimique_1+2</v>
      </c>
      <c r="B3450" t="str">
        <f>INDEX(PDC!$F$1:$G$40,MATCH('RP2016'!C3450,PDC!F:F,0),MATCH(PDC!$G$1,PDC!$F$1:$G$1,0))</f>
        <v>Industrie chimique</v>
      </c>
      <c r="C3450" t="s">
        <v>205</v>
      </c>
      <c r="D3450" t="s">
        <v>151</v>
      </c>
      <c r="E3450" t="s">
        <v>238</v>
      </c>
      <c r="F3450" s="58">
        <v>43.005014293153103</v>
      </c>
      <c r="G3450">
        <f t="shared" si="505"/>
        <v>43.005014293153103</v>
      </c>
      <c r="BE3450" t="str">
        <f t="shared" si="502"/>
        <v>8413_FZ_TPTotal femmes_SEXE2</v>
      </c>
      <c r="BF3450">
        <v>2</v>
      </c>
      <c r="BG3450" t="s">
        <v>346</v>
      </c>
      <c r="BH3450" t="s">
        <v>216</v>
      </c>
      <c r="BI3450" t="s">
        <v>143</v>
      </c>
      <c r="BJ3450" s="61">
        <v>339.62778308697898</v>
      </c>
      <c r="BK3450" s="61">
        <f t="shared" si="503"/>
        <v>339.62778308697898</v>
      </c>
    </row>
    <row r="3451" spans="1:63" x14ac:dyDescent="0.35">
      <c r="A3451" t="str">
        <f t="shared" si="501"/>
        <v>8417_Industrie pharmaceutique_1+2</v>
      </c>
      <c r="B3451" t="str">
        <f>INDEX(PDC!$F$1:$G$40,MATCH('RP2016'!C3451,PDC!F:F,0),MATCH(PDC!$G$1,PDC!$F$1:$G$1,0))</f>
        <v>Industrie pharmaceutique</v>
      </c>
      <c r="C3451" t="s">
        <v>206</v>
      </c>
      <c r="D3451" t="s">
        <v>151</v>
      </c>
      <c r="E3451" t="s">
        <v>238</v>
      </c>
      <c r="F3451" s="58">
        <v>785.45356815656896</v>
      </c>
      <c r="G3451">
        <f t="shared" si="505"/>
        <v>785.45356815656896</v>
      </c>
      <c r="BE3451" t="str">
        <f t="shared" si="502"/>
        <v>8413_GZ_TPTotal femmes_SEXE2</v>
      </c>
      <c r="BF3451">
        <v>2</v>
      </c>
      <c r="BG3451" t="s">
        <v>346</v>
      </c>
      <c r="BH3451" t="s">
        <v>217</v>
      </c>
      <c r="BI3451" t="s">
        <v>143</v>
      </c>
      <c r="BJ3451" s="61">
        <v>3509.7175776430299</v>
      </c>
      <c r="BK3451" s="61">
        <f t="shared" si="503"/>
        <v>3509.7175776430299</v>
      </c>
    </row>
    <row r="3452" spans="1:63" x14ac:dyDescent="0.35">
      <c r="A3452" t="str">
        <f t="shared" si="501"/>
        <v>8417_Fabrication de produits en caoutchouc et en plastique ainsi que d'autres produits minéraux non métalliques_1+2</v>
      </c>
      <c r="B3452" t="str">
        <f>INDEX(PDC!$F$1:$G$40,MATCH('RP2016'!C3452,PDC!F:F,0),MATCH(PDC!$G$1,PDC!$F$1:$G$1,0))</f>
        <v>Fabrication de produits en caoutchouc et en plastique ainsi que d'autres produits minéraux non métalliques</v>
      </c>
      <c r="C3452" t="s">
        <v>207</v>
      </c>
      <c r="D3452" t="s">
        <v>151</v>
      </c>
      <c r="E3452" t="s">
        <v>238</v>
      </c>
      <c r="F3452" s="58">
        <v>1095.7549784207499</v>
      </c>
      <c r="G3452">
        <f t="shared" si="505"/>
        <v>1095.7549784207499</v>
      </c>
      <c r="BE3452" t="str">
        <f t="shared" si="502"/>
        <v>8413_HZ_TPTotal femmes_SEXE2</v>
      </c>
      <c r="BF3452">
        <v>2</v>
      </c>
      <c r="BG3452" t="s">
        <v>346</v>
      </c>
      <c r="BH3452" t="s">
        <v>218</v>
      </c>
      <c r="BI3452" t="s">
        <v>143</v>
      </c>
      <c r="BJ3452" s="61">
        <v>1421.8231870270599</v>
      </c>
      <c r="BK3452" s="61">
        <f t="shared" si="503"/>
        <v>1421.8231870270599</v>
      </c>
    </row>
    <row r="3453" spans="1:63" x14ac:dyDescent="0.35">
      <c r="A3453" t="str">
        <f t="shared" si="501"/>
        <v>8417_Métallurgie et fabrication de produits métalliques à l'exception des machines et des équipements_1+2</v>
      </c>
      <c r="B3453" t="str">
        <f>INDEX(PDC!$F$1:$G$40,MATCH('RP2016'!C3453,PDC!F:F,0),MATCH(PDC!$G$1,PDC!$F$1:$G$1,0))</f>
        <v>Métallurgie et fabrication de produits métalliques à l'exception des machines et des équipements</v>
      </c>
      <c r="C3453" t="s">
        <v>208</v>
      </c>
      <c r="D3453" t="s">
        <v>151</v>
      </c>
      <c r="E3453" t="s">
        <v>238</v>
      </c>
      <c r="F3453" s="58">
        <v>2297.7192680050598</v>
      </c>
      <c r="G3453">
        <f t="shared" si="505"/>
        <v>2297.7192680050598</v>
      </c>
      <c r="BE3453" t="str">
        <f t="shared" si="502"/>
        <v>8413_IZ_TPTotal femmes_SEXE2</v>
      </c>
      <c r="BF3453">
        <v>2</v>
      </c>
      <c r="BG3453" t="s">
        <v>346</v>
      </c>
      <c r="BH3453" t="s">
        <v>219</v>
      </c>
      <c r="BI3453" t="s">
        <v>143</v>
      </c>
      <c r="BJ3453" s="61">
        <v>3137.9904425100699</v>
      </c>
      <c r="BK3453" s="61">
        <f t="shared" si="503"/>
        <v>3137.9904425100699</v>
      </c>
    </row>
    <row r="3454" spans="1:63" x14ac:dyDescent="0.35">
      <c r="A3454" t="str">
        <f t="shared" si="501"/>
        <v>8417_Fabrication de produits informatiques, électroniques et optiques_1+2</v>
      </c>
      <c r="B3454" t="str">
        <f>INDEX(PDC!$F$1:$G$40,MATCH('RP2016'!C3454,PDC!F:F,0),MATCH(PDC!$G$1,PDC!$F$1:$G$1,0))</f>
        <v>Fabrication de produits informatiques, électroniques et optiques</v>
      </c>
      <c r="C3454" t="s">
        <v>209</v>
      </c>
      <c r="D3454" t="s">
        <v>151</v>
      </c>
      <c r="E3454" t="s">
        <v>238</v>
      </c>
      <c r="F3454" s="58">
        <v>36.291606403427799</v>
      </c>
      <c r="G3454">
        <f t="shared" si="505"/>
        <v>36.291606403427799</v>
      </c>
      <c r="BE3454" t="str">
        <f t="shared" si="502"/>
        <v>8413_JZ_TPTotal femmes_SEXE2</v>
      </c>
      <c r="BF3454">
        <v>2</v>
      </c>
      <c r="BG3454" t="s">
        <v>346</v>
      </c>
      <c r="BH3454" t="s">
        <v>319</v>
      </c>
      <c r="BI3454" t="s">
        <v>143</v>
      </c>
      <c r="BJ3454" s="61">
        <v>83.132902833249702</v>
      </c>
      <c r="BK3454" s="61">
        <f t="shared" si="503"/>
        <v>83.132902833249702</v>
      </c>
    </row>
    <row r="3455" spans="1:63" x14ac:dyDescent="0.35">
      <c r="A3455" t="str">
        <f t="shared" si="501"/>
        <v>8417_Fabrication d'équipements électriques_1+2</v>
      </c>
      <c r="B3455" t="str">
        <f>INDEX(PDC!$F$1:$G$40,MATCH('RP2016'!C3455,PDC!F:F,0),MATCH(PDC!$G$1,PDC!$F$1:$G$1,0))</f>
        <v>Fabrication d'équipements électriques</v>
      </c>
      <c r="C3455" t="s">
        <v>210</v>
      </c>
      <c r="D3455" t="s">
        <v>151</v>
      </c>
      <c r="E3455" t="s">
        <v>238</v>
      </c>
      <c r="F3455" s="58">
        <v>183.54419430517501</v>
      </c>
      <c r="G3455">
        <f t="shared" si="505"/>
        <v>183.54419430517501</v>
      </c>
      <c r="BE3455" t="str">
        <f t="shared" si="502"/>
        <v>8413_KZ_TPTotal femmes_SEXE2</v>
      </c>
      <c r="BF3455">
        <v>2</v>
      </c>
      <c r="BG3455" t="s">
        <v>346</v>
      </c>
      <c r="BH3455" t="s">
        <v>223</v>
      </c>
      <c r="BI3455" t="s">
        <v>143</v>
      </c>
      <c r="BJ3455" s="61">
        <v>444.619008751303</v>
      </c>
      <c r="BK3455" s="61">
        <f t="shared" si="503"/>
        <v>444.619008751303</v>
      </c>
    </row>
    <row r="3456" spans="1:63" x14ac:dyDescent="0.35">
      <c r="A3456" t="str">
        <f t="shared" si="501"/>
        <v>8417_Fabrication de machines et équipements n.c.a._1+2</v>
      </c>
      <c r="B3456" t="str">
        <f>INDEX(PDC!$F$1:$G$40,MATCH('RP2016'!C3456,PDC!F:F,0),MATCH(PDC!$G$1,PDC!$F$1:$G$1,0))</f>
        <v>Fabrication de machines et équipements n.c.a.</v>
      </c>
      <c r="C3456" t="s">
        <v>211</v>
      </c>
      <c r="D3456" t="s">
        <v>151</v>
      </c>
      <c r="E3456" t="s">
        <v>238</v>
      </c>
      <c r="F3456" s="58">
        <v>120.178823281932</v>
      </c>
      <c r="G3456">
        <f t="shared" si="505"/>
        <v>120.178823281932</v>
      </c>
      <c r="BE3456" t="str">
        <f t="shared" si="502"/>
        <v>8413_LZ_TPTotal femmes_SEXE2</v>
      </c>
      <c r="BF3456">
        <v>2</v>
      </c>
      <c r="BG3456" t="s">
        <v>346</v>
      </c>
      <c r="BH3456" t="s">
        <v>224</v>
      </c>
      <c r="BI3456" t="s">
        <v>143</v>
      </c>
      <c r="BJ3456" s="61">
        <v>748.74418063088103</v>
      </c>
      <c r="BK3456" s="61">
        <f t="shared" si="503"/>
        <v>748.74418063088103</v>
      </c>
    </row>
    <row r="3457" spans="1:63" x14ac:dyDescent="0.35">
      <c r="A3457" t="str">
        <f t="shared" si="501"/>
        <v>8417_Fabrication de matériels de transport_1+2</v>
      </c>
      <c r="B3457" t="str">
        <f>INDEX(PDC!$F$1:$G$40,MATCH('RP2016'!C3457,PDC!F:F,0),MATCH(PDC!$G$1,PDC!$F$1:$G$1,0))</f>
        <v>Fabrication de matériels de transport</v>
      </c>
      <c r="C3457" t="s">
        <v>212</v>
      </c>
      <c r="D3457" t="s">
        <v>151</v>
      </c>
      <c r="E3457" t="s">
        <v>238</v>
      </c>
      <c r="F3457" s="58">
        <v>119.81072700463</v>
      </c>
      <c r="G3457">
        <f t="shared" si="505"/>
        <v>119.81072700463</v>
      </c>
      <c r="BE3457" t="str">
        <f t="shared" si="502"/>
        <v>8413_MN_TPTotal femmes_SEXE2</v>
      </c>
      <c r="BF3457">
        <v>2</v>
      </c>
      <c r="BG3457" t="s">
        <v>346</v>
      </c>
      <c r="BH3457" t="s">
        <v>320</v>
      </c>
      <c r="BI3457" t="s">
        <v>143</v>
      </c>
      <c r="BJ3457" s="61">
        <v>2068.7818909868502</v>
      </c>
      <c r="BK3457" s="61">
        <f t="shared" si="503"/>
        <v>2068.7818909868502</v>
      </c>
    </row>
    <row r="3458" spans="1:63" x14ac:dyDescent="0.35">
      <c r="A3458" t="str">
        <f t="shared" si="501"/>
        <v>8417_Autres industries manufacturières ; réparation et installation de machines et d'équipements_1+2</v>
      </c>
      <c r="B3458" t="str">
        <f>INDEX(PDC!$F$1:$G$40,MATCH('RP2016'!C3458,PDC!F:F,0),MATCH(PDC!$G$1,PDC!$F$1:$G$1,0))</f>
        <v>Autres industries manufacturières ; réparation et installation de machines et d'équipements</v>
      </c>
      <c r="C3458" t="s">
        <v>213</v>
      </c>
      <c r="D3458" t="s">
        <v>151</v>
      </c>
      <c r="E3458" t="s">
        <v>238</v>
      </c>
      <c r="F3458" s="58">
        <v>294.61195159668</v>
      </c>
      <c r="G3458">
        <f t="shared" si="505"/>
        <v>294.61195159668</v>
      </c>
      <c r="BE3458" t="str">
        <f t="shared" si="502"/>
        <v>8413_OQ_TPTotal femmes_SEXE2</v>
      </c>
      <c r="BF3458">
        <v>2</v>
      </c>
      <c r="BG3458" t="s">
        <v>346</v>
      </c>
      <c r="BH3458" t="s">
        <v>321</v>
      </c>
      <c r="BI3458" t="s">
        <v>143</v>
      </c>
      <c r="BJ3458" s="61">
        <v>4186.60771019814</v>
      </c>
      <c r="BK3458" s="61">
        <f t="shared" si="503"/>
        <v>4186.60771019814</v>
      </c>
    </row>
    <row r="3459" spans="1:63" x14ac:dyDescent="0.35">
      <c r="A3459" t="str">
        <f t="shared" si="501"/>
        <v>8417_Production et distribution d'électricité, de gaz, de vapeur et d'air conditionné_1+2</v>
      </c>
      <c r="B3459" t="str">
        <f>INDEX(PDC!$F$1:$G$40,MATCH('RP2016'!C3459,PDC!F:F,0),MATCH(PDC!$G$1,PDC!$F$1:$G$1,0))</f>
        <v>Production et distribution d'électricité, de gaz, de vapeur et d'air conditionné</v>
      </c>
      <c r="C3459" t="s">
        <v>214</v>
      </c>
      <c r="D3459" t="s">
        <v>151</v>
      </c>
      <c r="E3459" t="s">
        <v>238</v>
      </c>
      <c r="F3459" s="58">
        <v>28.557235676206101</v>
      </c>
      <c r="G3459">
        <f t="shared" si="505"/>
        <v>28.557235676206101</v>
      </c>
      <c r="BE3459" t="str">
        <f t="shared" si="502"/>
        <v>8413_RU_TPTotal femmes_SEXE2</v>
      </c>
      <c r="BF3459">
        <v>2</v>
      </c>
      <c r="BG3459" t="s">
        <v>346</v>
      </c>
      <c r="BH3459" t="s">
        <v>322</v>
      </c>
      <c r="BI3459" t="s">
        <v>143</v>
      </c>
      <c r="BJ3459" s="61">
        <v>1208.3678191235399</v>
      </c>
      <c r="BK3459" s="61">
        <f t="shared" si="503"/>
        <v>1208.3678191235399</v>
      </c>
    </row>
    <row r="3460" spans="1:63" x14ac:dyDescent="0.35">
      <c r="A3460" t="str">
        <f t="shared" ref="A3460:A3523" si="506">D3460&amp;"_"&amp;B3460&amp;"_"&amp;E3460</f>
        <v>8417_Production et distribution d'eau ; assainissement, gestion des déchets et dépollution_1+2</v>
      </c>
      <c r="B3460" t="str">
        <f>INDEX(PDC!$F$1:$G$40,MATCH('RP2016'!C3460,PDC!F:F,0),MATCH(PDC!$G$1,PDC!$F$1:$G$1,0))</f>
        <v>Production et distribution d'eau ; assainissement, gestion des déchets et dépollution</v>
      </c>
      <c r="C3460" t="s">
        <v>215</v>
      </c>
      <c r="D3460" t="s">
        <v>151</v>
      </c>
      <c r="E3460" t="s">
        <v>238</v>
      </c>
      <c r="F3460" s="58">
        <v>125.563526746769</v>
      </c>
      <c r="G3460">
        <f t="shared" si="505"/>
        <v>125.563526746769</v>
      </c>
      <c r="BE3460" t="str">
        <f t="shared" si="502"/>
        <v>8414_AZ_TPTotal femmes_SEXE2</v>
      </c>
      <c r="BF3460">
        <v>2</v>
      </c>
      <c r="BG3460" t="s">
        <v>346</v>
      </c>
      <c r="BH3460" t="s">
        <v>198</v>
      </c>
      <c r="BI3460" t="s">
        <v>145</v>
      </c>
      <c r="BJ3460" s="61">
        <v>24.930461117508202</v>
      </c>
      <c r="BK3460" s="61">
        <f t="shared" si="503"/>
        <v>24.930461117508202</v>
      </c>
    </row>
    <row r="3461" spans="1:63" x14ac:dyDescent="0.35">
      <c r="A3461" t="str">
        <f t="shared" si="506"/>
        <v>8417_Construction _1+2</v>
      </c>
      <c r="B3461" t="str">
        <f>INDEX(PDC!$F$1:$G$40,MATCH('RP2016'!C3461,PDC!F:F,0),MATCH(PDC!$G$1,PDC!$F$1:$G$1,0))</f>
        <v xml:space="preserve">Construction </v>
      </c>
      <c r="C3461" t="s">
        <v>216</v>
      </c>
      <c r="D3461" t="s">
        <v>151</v>
      </c>
      <c r="E3461" t="s">
        <v>238</v>
      </c>
      <c r="F3461" s="58">
        <v>1341.5543494229</v>
      </c>
      <c r="G3461">
        <f t="shared" si="505"/>
        <v>1341.5543494229</v>
      </c>
      <c r="BE3461" t="str">
        <f t="shared" ref="BE3461:BE3524" si="507">BI3461&amp;"_"&amp;BH3461&amp;"_TP"&amp;BG3461&amp;"_SEXE"&amp;BF3461</f>
        <v>8414_C1_TPTotal femmes_SEXE2</v>
      </c>
      <c r="BF3461">
        <v>2</v>
      </c>
      <c r="BG3461" t="s">
        <v>346</v>
      </c>
      <c r="BH3461" t="s">
        <v>314</v>
      </c>
      <c r="BI3461" t="s">
        <v>145</v>
      </c>
      <c r="BJ3461" s="61">
        <v>206.00471315996199</v>
      </c>
      <c r="BK3461" s="61">
        <f t="shared" ref="BK3461:BK3524" si="508">IF(BJ3461&lt;5,"(s)",BJ3461)</f>
        <v>206.00471315996199</v>
      </c>
    </row>
    <row r="3462" spans="1:63" x14ac:dyDescent="0.35">
      <c r="A3462" t="str">
        <f t="shared" si="506"/>
        <v>8417_Commerce ; réparation d'automobiles et de motocycles_1+2</v>
      </c>
      <c r="B3462" t="str">
        <f>INDEX(PDC!$F$1:$G$40,MATCH('RP2016'!C3462,PDC!F:F,0),MATCH(PDC!$G$1,PDC!$F$1:$G$1,0))</f>
        <v>Commerce ; réparation d'automobiles et de motocycles</v>
      </c>
      <c r="C3462" t="s">
        <v>217</v>
      </c>
      <c r="D3462" t="s">
        <v>151</v>
      </c>
      <c r="E3462" t="s">
        <v>238</v>
      </c>
      <c r="F3462" s="58">
        <v>2506.0183055566099</v>
      </c>
      <c r="G3462">
        <f t="shared" si="505"/>
        <v>2506.0183055566099</v>
      </c>
      <c r="BE3462" t="str">
        <f t="shared" si="507"/>
        <v>8414_C3_TPTotal femmes_SEXE2</v>
      </c>
      <c r="BF3462">
        <v>2</v>
      </c>
      <c r="BG3462" t="s">
        <v>346</v>
      </c>
      <c r="BH3462" t="s">
        <v>315</v>
      </c>
      <c r="BI3462" t="s">
        <v>145</v>
      </c>
      <c r="BJ3462" s="61">
        <v>616.467625973483</v>
      </c>
      <c r="BK3462" s="61">
        <f t="shared" si="508"/>
        <v>616.467625973483</v>
      </c>
    </row>
    <row r="3463" spans="1:63" x14ac:dyDescent="0.35">
      <c r="A3463" t="str">
        <f t="shared" si="506"/>
        <v>8417_Transports et entreposage _1+2</v>
      </c>
      <c r="B3463" t="str">
        <f>INDEX(PDC!$F$1:$G$40,MATCH('RP2016'!C3463,PDC!F:F,0),MATCH(PDC!$G$1,PDC!$F$1:$G$1,0))</f>
        <v xml:space="preserve">Transports et entreposage </v>
      </c>
      <c r="C3463" t="s">
        <v>218</v>
      </c>
      <c r="D3463" t="s">
        <v>151</v>
      </c>
      <c r="E3463" t="s">
        <v>238</v>
      </c>
      <c r="F3463" s="58">
        <v>838.95918039073797</v>
      </c>
      <c r="G3463">
        <f t="shared" si="505"/>
        <v>838.95918039073797</v>
      </c>
      <c r="BE3463" t="str">
        <f t="shared" si="507"/>
        <v>8414_C4_TPTotal femmes_SEXE2</v>
      </c>
      <c r="BF3463">
        <v>2</v>
      </c>
      <c r="BG3463" t="s">
        <v>346</v>
      </c>
      <c r="BH3463" t="s">
        <v>316</v>
      </c>
      <c r="BI3463" t="s">
        <v>145</v>
      </c>
      <c r="BJ3463" s="61">
        <v>189.31025797935399</v>
      </c>
      <c r="BK3463" s="61">
        <f t="shared" si="508"/>
        <v>189.31025797935399</v>
      </c>
    </row>
    <row r="3464" spans="1:63" x14ac:dyDescent="0.35">
      <c r="A3464" t="str">
        <f t="shared" si="506"/>
        <v>8417_Hébergement et restauration_1+2</v>
      </c>
      <c r="B3464" t="str">
        <f>INDEX(PDC!$F$1:$G$40,MATCH('RP2016'!C3464,PDC!F:F,0),MATCH(PDC!$G$1,PDC!$F$1:$G$1,0))</f>
        <v>Hébergement et restauration</v>
      </c>
      <c r="C3464" t="s">
        <v>219</v>
      </c>
      <c r="D3464" t="s">
        <v>151</v>
      </c>
      <c r="E3464" t="s">
        <v>238</v>
      </c>
      <c r="F3464" s="58">
        <v>631.664484169714</v>
      </c>
      <c r="G3464">
        <f t="shared" si="505"/>
        <v>631.664484169714</v>
      </c>
      <c r="BE3464" t="str">
        <f t="shared" si="507"/>
        <v>8414_C5_TPTotal femmes_SEXE2</v>
      </c>
      <c r="BF3464">
        <v>2</v>
      </c>
      <c r="BG3464" t="s">
        <v>346</v>
      </c>
      <c r="BH3464" t="s">
        <v>317</v>
      </c>
      <c r="BI3464" t="s">
        <v>145</v>
      </c>
      <c r="BJ3464" s="61">
        <v>2700.3304293697502</v>
      </c>
      <c r="BK3464" s="61">
        <f t="shared" si="508"/>
        <v>2700.3304293697502</v>
      </c>
    </row>
    <row r="3465" spans="1:63" x14ac:dyDescent="0.35">
      <c r="A3465" t="str">
        <f t="shared" si="506"/>
        <v>8417_Edition, audiovisuel et diffusion_1+2</v>
      </c>
      <c r="B3465" t="str">
        <f>INDEX(PDC!$F$1:$G$40,MATCH('RP2016'!C3465,PDC!F:F,0),MATCH(PDC!$G$1,PDC!$F$1:$G$1,0))</f>
        <v>Edition, audiovisuel et diffusion</v>
      </c>
      <c r="C3465" t="s">
        <v>220</v>
      </c>
      <c r="D3465" t="s">
        <v>151</v>
      </c>
      <c r="E3465" t="s">
        <v>238</v>
      </c>
      <c r="F3465" s="58">
        <v>54.890647048947102</v>
      </c>
      <c r="G3465">
        <f t="shared" si="505"/>
        <v>54.890647048947102</v>
      </c>
      <c r="BE3465" t="str">
        <f t="shared" si="507"/>
        <v>8414_DE_TPTotal femmes_SEXE2</v>
      </c>
      <c r="BF3465">
        <v>2</v>
      </c>
      <c r="BG3465" t="s">
        <v>346</v>
      </c>
      <c r="BH3465" t="s">
        <v>318</v>
      </c>
      <c r="BI3465" t="s">
        <v>145</v>
      </c>
      <c r="BJ3465" s="61">
        <v>27.691050175747002</v>
      </c>
      <c r="BK3465" s="61">
        <f t="shared" si="508"/>
        <v>27.691050175747002</v>
      </c>
    </row>
    <row r="3466" spans="1:63" x14ac:dyDescent="0.35">
      <c r="A3466" t="str">
        <f t="shared" si="506"/>
        <v>8417_Télécommunications_1+2</v>
      </c>
      <c r="B3466" t="str">
        <f>INDEX(PDC!$F$1:$G$40,MATCH('RP2016'!C3466,PDC!F:F,0),MATCH(PDC!$G$1,PDC!$F$1:$G$1,0))</f>
        <v>Télécommunications</v>
      </c>
      <c r="C3466" t="s">
        <v>221</v>
      </c>
      <c r="D3466" t="s">
        <v>151</v>
      </c>
      <c r="E3466" t="s">
        <v>238</v>
      </c>
      <c r="F3466" s="58">
        <v>3.2038080346859998</v>
      </c>
      <c r="G3466" s="58" t="s">
        <v>242</v>
      </c>
      <c r="H3466" s="58"/>
      <c r="I3466" s="58"/>
      <c r="J3466" s="58"/>
      <c r="BE3466" t="str">
        <f t="shared" si="507"/>
        <v>8414_FZ_TPTotal femmes_SEXE2</v>
      </c>
      <c r="BF3466">
        <v>2</v>
      </c>
      <c r="BG3466" t="s">
        <v>346</v>
      </c>
      <c r="BH3466" t="s">
        <v>216</v>
      </c>
      <c r="BI3466" t="s">
        <v>145</v>
      </c>
      <c r="BJ3466" s="61">
        <v>230.721191769987</v>
      </c>
      <c r="BK3466" s="61">
        <f t="shared" si="508"/>
        <v>230.721191769987</v>
      </c>
    </row>
    <row r="3467" spans="1:63" x14ac:dyDescent="0.35">
      <c r="A3467" t="str">
        <f t="shared" si="506"/>
        <v>8417_Activités informatiques et services d'information_1+2</v>
      </c>
      <c r="B3467" t="str">
        <f>INDEX(PDC!$F$1:$G$40,MATCH('RP2016'!C3467,PDC!F:F,0),MATCH(PDC!$G$1,PDC!$F$1:$G$1,0))</f>
        <v>Activités informatiques et services d'information</v>
      </c>
      <c r="C3467" t="s">
        <v>222</v>
      </c>
      <c r="D3467" t="s">
        <v>151</v>
      </c>
      <c r="E3467" t="s">
        <v>238</v>
      </c>
      <c r="F3467" s="58">
        <v>17.6676123654475</v>
      </c>
      <c r="G3467">
        <f t="shared" ref="G3467:G3487" si="509">F3467</f>
        <v>17.6676123654475</v>
      </c>
      <c r="BE3467" t="str">
        <f t="shared" si="507"/>
        <v>8414_GZ_TPTotal femmes_SEXE2</v>
      </c>
      <c r="BF3467">
        <v>2</v>
      </c>
      <c r="BG3467" t="s">
        <v>346</v>
      </c>
      <c r="BH3467" t="s">
        <v>217</v>
      </c>
      <c r="BI3467" t="s">
        <v>145</v>
      </c>
      <c r="BJ3467" s="61">
        <v>1766.0928592421201</v>
      </c>
      <c r="BK3467" s="61">
        <f t="shared" si="508"/>
        <v>1766.0928592421201</v>
      </c>
    </row>
    <row r="3468" spans="1:63" x14ac:dyDescent="0.35">
      <c r="A3468" t="str">
        <f t="shared" si="506"/>
        <v>8417_Activités financières et d'assurance_1+2</v>
      </c>
      <c r="B3468" t="str">
        <f>INDEX(PDC!$F$1:$G$40,MATCH('RP2016'!C3468,PDC!F:F,0),MATCH(PDC!$G$1,PDC!$F$1:$G$1,0))</f>
        <v>Activités financières et d'assurance</v>
      </c>
      <c r="C3468" t="s">
        <v>223</v>
      </c>
      <c r="D3468" t="s">
        <v>151</v>
      </c>
      <c r="E3468" t="s">
        <v>238</v>
      </c>
      <c r="F3468" s="58">
        <v>410.03383250642202</v>
      </c>
      <c r="G3468">
        <f t="shared" si="509"/>
        <v>410.03383250642202</v>
      </c>
      <c r="BE3468" t="str">
        <f t="shared" si="507"/>
        <v>8414_HZ_TPTotal femmes_SEXE2</v>
      </c>
      <c r="BF3468">
        <v>2</v>
      </c>
      <c r="BG3468" t="s">
        <v>346</v>
      </c>
      <c r="BH3468" t="s">
        <v>218</v>
      </c>
      <c r="BI3468" t="s">
        <v>145</v>
      </c>
      <c r="BJ3468" s="61">
        <v>441.92613191750098</v>
      </c>
      <c r="BK3468" s="61">
        <f t="shared" si="508"/>
        <v>441.92613191750098</v>
      </c>
    </row>
    <row r="3469" spans="1:63" x14ac:dyDescent="0.35">
      <c r="A3469" t="str">
        <f t="shared" si="506"/>
        <v>8417_Activités immobilières_1+2</v>
      </c>
      <c r="B3469" t="str">
        <f>INDEX(PDC!$F$1:$G$40,MATCH('RP2016'!C3469,PDC!F:F,0),MATCH(PDC!$G$1,PDC!$F$1:$G$1,0))</f>
        <v>Activités immobilières</v>
      </c>
      <c r="C3469" t="s">
        <v>224</v>
      </c>
      <c r="D3469" t="s">
        <v>151</v>
      </c>
      <c r="E3469" t="s">
        <v>238</v>
      </c>
      <c r="F3469" s="58">
        <v>62.998230729688999</v>
      </c>
      <c r="G3469">
        <f t="shared" si="509"/>
        <v>62.998230729688999</v>
      </c>
      <c r="BE3469" t="str">
        <f t="shared" si="507"/>
        <v>8414_IZ_TPTotal femmes_SEXE2</v>
      </c>
      <c r="BF3469">
        <v>2</v>
      </c>
      <c r="BG3469" t="s">
        <v>346</v>
      </c>
      <c r="BH3469" t="s">
        <v>219</v>
      </c>
      <c r="BI3469" t="s">
        <v>145</v>
      </c>
      <c r="BJ3469" s="61">
        <v>724.15666177826802</v>
      </c>
      <c r="BK3469" s="61">
        <f t="shared" si="508"/>
        <v>724.15666177826802</v>
      </c>
    </row>
    <row r="3470" spans="1:63" x14ac:dyDescent="0.35">
      <c r="A3470" t="str">
        <f t="shared" si="506"/>
        <v>8417_Activités juridiques, comptables, de gestion, d'architecture, d'ingénierie, de contrôle et d'analyses techniques_1+2</v>
      </c>
      <c r="B3470" t="str">
        <f>INDEX(PDC!$F$1:$G$40,MATCH('RP2016'!C3470,PDC!F:F,0),MATCH(PDC!$G$1,PDC!$F$1:$G$1,0))</f>
        <v>Activités juridiques, comptables, de gestion, d'architecture, d'ingénierie, de contrôle et d'analyses techniques</v>
      </c>
      <c r="C3470" t="s">
        <v>225</v>
      </c>
      <c r="D3470" t="s">
        <v>151</v>
      </c>
      <c r="E3470" t="s">
        <v>238</v>
      </c>
      <c r="F3470" s="58">
        <v>423.79855204013199</v>
      </c>
      <c r="G3470">
        <f t="shared" si="509"/>
        <v>423.79855204013199</v>
      </c>
      <c r="BE3470" t="str">
        <f t="shared" si="507"/>
        <v>8414_JZ_TPTotal femmes_SEXE2</v>
      </c>
      <c r="BF3470">
        <v>2</v>
      </c>
      <c r="BG3470" t="s">
        <v>346</v>
      </c>
      <c r="BH3470" t="s">
        <v>319</v>
      </c>
      <c r="BI3470" t="s">
        <v>145</v>
      </c>
      <c r="BJ3470" s="61">
        <v>44.663146780968297</v>
      </c>
      <c r="BK3470" s="61">
        <f t="shared" si="508"/>
        <v>44.663146780968297</v>
      </c>
    </row>
    <row r="3471" spans="1:63" x14ac:dyDescent="0.35">
      <c r="A3471" t="str">
        <f t="shared" si="506"/>
        <v>8417_Recherche-développement scientifique_1+2</v>
      </c>
      <c r="B3471" t="str">
        <f>INDEX(PDC!$F$1:$G$40,MATCH('RP2016'!C3471,PDC!F:F,0),MATCH(PDC!$G$1,PDC!$F$1:$G$1,0))</f>
        <v>Recherche-développement scientifique</v>
      </c>
      <c r="C3471" t="s">
        <v>226</v>
      </c>
      <c r="D3471" t="s">
        <v>151</v>
      </c>
      <c r="E3471" t="s">
        <v>238</v>
      </c>
      <c r="F3471" s="58">
        <v>5.0309035082663902</v>
      </c>
      <c r="G3471">
        <f t="shared" si="509"/>
        <v>5.0309035082663902</v>
      </c>
      <c r="BE3471" t="str">
        <f t="shared" si="507"/>
        <v>8414_KZ_TPTotal femmes_SEXE2</v>
      </c>
      <c r="BF3471">
        <v>2</v>
      </c>
      <c r="BG3471" t="s">
        <v>346</v>
      </c>
      <c r="BH3471" t="s">
        <v>223</v>
      </c>
      <c r="BI3471" t="s">
        <v>145</v>
      </c>
      <c r="BJ3471" s="61">
        <v>630.08534191522301</v>
      </c>
      <c r="BK3471" s="61">
        <f t="shared" si="508"/>
        <v>630.08534191522301</v>
      </c>
    </row>
    <row r="3472" spans="1:63" x14ac:dyDescent="0.35">
      <c r="A3472" t="str">
        <f t="shared" si="506"/>
        <v>8417_Autres activités spécialisées, scientifiques et techniques_1+2</v>
      </c>
      <c r="B3472" t="str">
        <f>INDEX(PDC!$F$1:$G$40,MATCH('RP2016'!C3472,PDC!F:F,0),MATCH(PDC!$G$1,PDC!$F$1:$G$1,0))</f>
        <v>Autres activités spécialisées, scientifiques et techniques</v>
      </c>
      <c r="C3472" t="s">
        <v>227</v>
      </c>
      <c r="D3472" t="s">
        <v>151</v>
      </c>
      <c r="E3472" t="s">
        <v>238</v>
      </c>
      <c r="F3472" s="58">
        <v>88.176645825212603</v>
      </c>
      <c r="G3472">
        <f t="shared" si="509"/>
        <v>88.176645825212603</v>
      </c>
      <c r="BE3472" t="str">
        <f t="shared" si="507"/>
        <v>8414_LZ_TPTotal femmes_SEXE2</v>
      </c>
      <c r="BF3472">
        <v>2</v>
      </c>
      <c r="BG3472" t="s">
        <v>346</v>
      </c>
      <c r="BH3472" t="s">
        <v>224</v>
      </c>
      <c r="BI3472" t="s">
        <v>145</v>
      </c>
      <c r="BJ3472" s="61">
        <v>154.073372252251</v>
      </c>
      <c r="BK3472" s="61">
        <f t="shared" si="508"/>
        <v>154.073372252251</v>
      </c>
    </row>
    <row r="3473" spans="1:63" x14ac:dyDescent="0.35">
      <c r="A3473" t="str">
        <f t="shared" si="506"/>
        <v>8417_Activités de services administratifs et de soutien_1+2</v>
      </c>
      <c r="B3473" t="str">
        <f>INDEX(PDC!$F$1:$G$40,MATCH('RP2016'!C3473,PDC!F:F,0),MATCH(PDC!$G$1,PDC!$F$1:$G$1,0))</f>
        <v>Activités de services administratifs et de soutien</v>
      </c>
      <c r="C3473" t="s">
        <v>228</v>
      </c>
      <c r="D3473" t="s">
        <v>151</v>
      </c>
      <c r="E3473" t="s">
        <v>238</v>
      </c>
      <c r="F3473" s="58">
        <v>1039.6742087154901</v>
      </c>
      <c r="G3473">
        <f t="shared" si="509"/>
        <v>1039.6742087154901</v>
      </c>
      <c r="BE3473" t="str">
        <f t="shared" si="507"/>
        <v>8414_MN_TPTotal femmes_SEXE2</v>
      </c>
      <c r="BF3473">
        <v>2</v>
      </c>
      <c r="BG3473" t="s">
        <v>346</v>
      </c>
      <c r="BH3473" t="s">
        <v>320</v>
      </c>
      <c r="BI3473" t="s">
        <v>145</v>
      </c>
      <c r="BJ3473" s="61">
        <v>1849.14491641887</v>
      </c>
      <c r="BK3473" s="61">
        <f t="shared" si="508"/>
        <v>1849.14491641887</v>
      </c>
    </row>
    <row r="3474" spans="1:63" x14ac:dyDescent="0.35">
      <c r="A3474" t="str">
        <f t="shared" si="506"/>
        <v>8417_Administration publique_1+2</v>
      </c>
      <c r="B3474" t="str">
        <f>INDEX(PDC!$F$1:$G$40,MATCH('RP2016'!C3474,PDC!F:F,0),MATCH(PDC!$G$1,PDC!$F$1:$G$1,0))</f>
        <v>Administration publique</v>
      </c>
      <c r="C3474" t="s">
        <v>229</v>
      </c>
      <c r="D3474" t="s">
        <v>151</v>
      </c>
      <c r="E3474" t="s">
        <v>238</v>
      </c>
      <c r="F3474" s="58">
        <v>748.42871918156504</v>
      </c>
      <c r="G3474">
        <f t="shared" si="509"/>
        <v>748.42871918156504</v>
      </c>
      <c r="BE3474" t="str">
        <f t="shared" si="507"/>
        <v>8414_OQ_TPTotal femmes_SEXE2</v>
      </c>
      <c r="BF3474">
        <v>2</v>
      </c>
      <c r="BG3474" t="s">
        <v>346</v>
      </c>
      <c r="BH3474" t="s">
        <v>321</v>
      </c>
      <c r="BI3474" t="s">
        <v>145</v>
      </c>
      <c r="BJ3474" s="61">
        <v>2817.9932378364001</v>
      </c>
      <c r="BK3474" s="61">
        <f t="shared" si="508"/>
        <v>2817.9932378364001</v>
      </c>
    </row>
    <row r="3475" spans="1:63" x14ac:dyDescent="0.35">
      <c r="A3475" t="str">
        <f t="shared" si="506"/>
        <v>8417_Enseignement_1+2</v>
      </c>
      <c r="B3475" t="str">
        <f>INDEX(PDC!$F$1:$G$40,MATCH('RP2016'!C3475,PDC!F:F,0),MATCH(PDC!$G$1,PDC!$F$1:$G$1,0))</f>
        <v>Enseignement</v>
      </c>
      <c r="C3475" t="s">
        <v>230</v>
      </c>
      <c r="D3475" t="s">
        <v>151</v>
      </c>
      <c r="E3475" t="s">
        <v>238</v>
      </c>
      <c r="F3475" s="58">
        <v>590.26775681787899</v>
      </c>
      <c r="G3475">
        <f t="shared" si="509"/>
        <v>590.26775681787899</v>
      </c>
      <c r="BE3475" t="str">
        <f t="shared" si="507"/>
        <v>8414_RU_TPTotal femmes_SEXE2</v>
      </c>
      <c r="BF3475">
        <v>2</v>
      </c>
      <c r="BG3475" t="s">
        <v>346</v>
      </c>
      <c r="BH3475" t="s">
        <v>322</v>
      </c>
      <c r="BI3475" t="s">
        <v>145</v>
      </c>
      <c r="BJ3475" s="61">
        <v>467.439573995513</v>
      </c>
      <c r="BK3475" s="61">
        <f t="shared" si="508"/>
        <v>467.439573995513</v>
      </c>
    </row>
    <row r="3476" spans="1:63" x14ac:dyDescent="0.35">
      <c r="A3476" t="str">
        <f t="shared" si="506"/>
        <v>8417_Activités pour la santé humaine_1+2</v>
      </c>
      <c r="B3476" t="str">
        <f>INDEX(PDC!$F$1:$G$40,MATCH('RP2016'!C3476,PDC!F:F,0),MATCH(PDC!$G$1,PDC!$F$1:$G$1,0))</f>
        <v>Activités pour la santé humaine</v>
      </c>
      <c r="C3476" t="s">
        <v>231</v>
      </c>
      <c r="D3476" t="s">
        <v>151</v>
      </c>
      <c r="E3476" t="s">
        <v>238</v>
      </c>
      <c r="F3476" s="58">
        <v>527.05230932146799</v>
      </c>
      <c r="G3476">
        <f t="shared" si="509"/>
        <v>527.05230932146799</v>
      </c>
      <c r="BE3476" t="str">
        <f t="shared" si="507"/>
        <v>8415_AZ_TPTotal femmes_SEXE2</v>
      </c>
      <c r="BF3476">
        <v>2</v>
      </c>
      <c r="BG3476" t="s">
        <v>346</v>
      </c>
      <c r="BH3476" t="s">
        <v>198</v>
      </c>
      <c r="BI3476" t="s">
        <v>147</v>
      </c>
      <c r="BJ3476" s="61">
        <v>62.5468683195719</v>
      </c>
      <c r="BK3476" s="61">
        <f t="shared" si="508"/>
        <v>62.5468683195719</v>
      </c>
    </row>
    <row r="3477" spans="1:63" x14ac:dyDescent="0.35">
      <c r="A3477" t="str">
        <f t="shared" si="506"/>
        <v>8417_Hébergement médico-social et social et action sociale sans hébergement_1+2</v>
      </c>
      <c r="B3477" t="str">
        <f>INDEX(PDC!$F$1:$G$40,MATCH('RP2016'!C3477,PDC!F:F,0),MATCH(PDC!$G$1,PDC!$F$1:$G$1,0))</f>
        <v>Hébergement médico-social et social et action sociale sans hébergement</v>
      </c>
      <c r="C3477" t="s">
        <v>232</v>
      </c>
      <c r="D3477" t="s">
        <v>151</v>
      </c>
      <c r="E3477" t="s">
        <v>238</v>
      </c>
      <c r="F3477" s="58">
        <v>2267.39102248568</v>
      </c>
      <c r="G3477">
        <f t="shared" si="509"/>
        <v>2267.39102248568</v>
      </c>
      <c r="BE3477" t="str">
        <f t="shared" si="507"/>
        <v>8415_C1_TPTotal femmes_SEXE2</v>
      </c>
      <c r="BF3477">
        <v>2</v>
      </c>
      <c r="BG3477" t="s">
        <v>346</v>
      </c>
      <c r="BH3477" t="s">
        <v>314</v>
      </c>
      <c r="BI3477" t="s">
        <v>147</v>
      </c>
      <c r="BJ3477" s="61">
        <v>591.96525037466802</v>
      </c>
      <c r="BK3477" s="61">
        <f t="shared" si="508"/>
        <v>591.96525037466802</v>
      </c>
    </row>
    <row r="3478" spans="1:63" x14ac:dyDescent="0.35">
      <c r="A3478" t="str">
        <f t="shared" si="506"/>
        <v>8417_Arts, spectacles et activités récréatives_1+2</v>
      </c>
      <c r="B3478" t="str">
        <f>INDEX(PDC!$F$1:$G$40,MATCH('RP2016'!C3478,PDC!F:F,0),MATCH(PDC!$G$1,PDC!$F$1:$G$1,0))</f>
        <v>Arts, spectacles et activités récréatives</v>
      </c>
      <c r="C3478" t="s">
        <v>233</v>
      </c>
      <c r="D3478" t="s">
        <v>151</v>
      </c>
      <c r="E3478" t="s">
        <v>238</v>
      </c>
      <c r="F3478" s="58">
        <v>224.64540149536299</v>
      </c>
      <c r="G3478">
        <f t="shared" si="509"/>
        <v>224.64540149536299</v>
      </c>
      <c r="BE3478" t="str">
        <f t="shared" si="507"/>
        <v>8415_C3_TPTotal femmes_SEXE2</v>
      </c>
      <c r="BF3478">
        <v>2</v>
      </c>
      <c r="BG3478" t="s">
        <v>346</v>
      </c>
      <c r="BH3478" t="s">
        <v>315</v>
      </c>
      <c r="BI3478" t="s">
        <v>147</v>
      </c>
      <c r="BJ3478" s="61">
        <v>180.10579523666499</v>
      </c>
      <c r="BK3478" s="61">
        <f t="shared" si="508"/>
        <v>180.10579523666499</v>
      </c>
    </row>
    <row r="3479" spans="1:63" x14ac:dyDescent="0.35">
      <c r="A3479" t="str">
        <f t="shared" si="506"/>
        <v>8417_Autres activités de services _1+2</v>
      </c>
      <c r="B3479" t="str">
        <f>INDEX(PDC!$F$1:$G$40,MATCH('RP2016'!C3479,PDC!F:F,0),MATCH(PDC!$G$1,PDC!$F$1:$G$1,0))</f>
        <v xml:space="preserve">Autres activités de services </v>
      </c>
      <c r="C3479" t="s">
        <v>234</v>
      </c>
      <c r="D3479" t="s">
        <v>151</v>
      </c>
      <c r="E3479" t="s">
        <v>238</v>
      </c>
      <c r="F3479" s="58">
        <v>442.67168345065602</v>
      </c>
      <c r="G3479">
        <f t="shared" si="509"/>
        <v>442.67168345065602</v>
      </c>
      <c r="BE3479" t="str">
        <f t="shared" si="507"/>
        <v>8415_C5_TPTotal femmes_SEXE2</v>
      </c>
      <c r="BF3479">
        <v>2</v>
      </c>
      <c r="BG3479" t="s">
        <v>346</v>
      </c>
      <c r="BH3479" t="s">
        <v>317</v>
      </c>
      <c r="BI3479" t="s">
        <v>147</v>
      </c>
      <c r="BJ3479" s="61">
        <v>463.455070549521</v>
      </c>
      <c r="BK3479" s="61">
        <f t="shared" si="508"/>
        <v>463.455070549521</v>
      </c>
    </row>
    <row r="3480" spans="1:63" x14ac:dyDescent="0.35">
      <c r="A3480" t="str">
        <f t="shared" si="506"/>
        <v>8417_Activités des ménages en tant qu'employeurs ; activités indifférenciées des ménages en tant que producteurs de biens et services pour usage propre_1+2</v>
      </c>
      <c r="B3480" t="str">
        <f>INDEX(PDC!$F$1:$G$40,MATCH('RP2016'!C3480,PDC!F:F,0),MATCH(PDC!$G$1,PDC!$F$1:$G$1,0))</f>
        <v>Activités des ménages en tant qu'employeurs ; activités indifférenciées des ménages en tant que producteurs de biens et services pour usage propre</v>
      </c>
      <c r="C3480" t="s">
        <v>235</v>
      </c>
      <c r="D3480" t="s">
        <v>151</v>
      </c>
      <c r="E3480" t="s">
        <v>238</v>
      </c>
      <c r="F3480" s="58">
        <v>167.93191861730199</v>
      </c>
      <c r="G3480">
        <f t="shared" si="509"/>
        <v>167.93191861730199</v>
      </c>
      <c r="BE3480" t="str">
        <f t="shared" si="507"/>
        <v>8415_DE_TPTotal femmes_SEXE2</v>
      </c>
      <c r="BF3480">
        <v>2</v>
      </c>
      <c r="BG3480" t="s">
        <v>346</v>
      </c>
      <c r="BH3480" t="s">
        <v>318</v>
      </c>
      <c r="BI3480" t="s">
        <v>147</v>
      </c>
      <c r="BJ3480" s="61">
        <v>43.3220943159019</v>
      </c>
      <c r="BK3480" s="61">
        <f t="shared" si="508"/>
        <v>43.3220943159019</v>
      </c>
    </row>
    <row r="3481" spans="1:63" x14ac:dyDescent="0.35">
      <c r="A3481" t="str">
        <f t="shared" si="506"/>
        <v>8418_Agriculture, sylviculture et pêche_1+2</v>
      </c>
      <c r="B3481" t="str">
        <f>INDEX(PDC!$F$1:$G$40,MATCH('RP2016'!C3481,PDC!F:F,0),MATCH(PDC!$G$1,PDC!$F$1:$G$1,0))</f>
        <v>Agriculture, sylviculture et pêche</v>
      </c>
      <c r="C3481" t="s">
        <v>198</v>
      </c>
      <c r="D3481" t="s">
        <v>153</v>
      </c>
      <c r="E3481" t="s">
        <v>238</v>
      </c>
      <c r="F3481" s="58">
        <v>58.336808531796002</v>
      </c>
      <c r="G3481">
        <f t="shared" si="509"/>
        <v>58.336808531796002</v>
      </c>
      <c r="BE3481" t="str">
        <f t="shared" si="507"/>
        <v>8415_FZ_TPTotal femmes_SEXE2</v>
      </c>
      <c r="BF3481">
        <v>2</v>
      </c>
      <c r="BG3481" t="s">
        <v>346</v>
      </c>
      <c r="BH3481" t="s">
        <v>216</v>
      </c>
      <c r="BI3481" t="s">
        <v>147</v>
      </c>
      <c r="BJ3481" s="61">
        <v>348.24016002042703</v>
      </c>
      <c r="BK3481" s="61">
        <f t="shared" si="508"/>
        <v>348.24016002042703</v>
      </c>
    </row>
    <row r="3482" spans="1:63" x14ac:dyDescent="0.35">
      <c r="A3482" t="str">
        <f t="shared" si="506"/>
        <v>8418_Industries extractives _1+2</v>
      </c>
      <c r="B3482" t="str">
        <f>INDEX(PDC!$F$1:$G$40,MATCH('RP2016'!C3482,PDC!F:F,0),MATCH(PDC!$G$1,PDC!$F$1:$G$1,0))</f>
        <v xml:space="preserve">Industries extractives </v>
      </c>
      <c r="C3482" t="s">
        <v>201</v>
      </c>
      <c r="D3482" t="s">
        <v>153</v>
      </c>
      <c r="E3482" t="s">
        <v>238</v>
      </c>
      <c r="F3482" s="58">
        <v>17.765231150066299</v>
      </c>
      <c r="G3482">
        <f t="shared" si="509"/>
        <v>17.765231150066299</v>
      </c>
      <c r="BE3482" t="str">
        <f t="shared" si="507"/>
        <v>8415_GZ_TPTotal femmes_SEXE2</v>
      </c>
      <c r="BF3482">
        <v>2</v>
      </c>
      <c r="BG3482" t="s">
        <v>346</v>
      </c>
      <c r="BH3482" t="s">
        <v>217</v>
      </c>
      <c r="BI3482" t="s">
        <v>147</v>
      </c>
      <c r="BJ3482" s="61">
        <v>2650.8694464515402</v>
      </c>
      <c r="BK3482" s="61">
        <f t="shared" si="508"/>
        <v>2650.8694464515402</v>
      </c>
    </row>
    <row r="3483" spans="1:63" x14ac:dyDescent="0.35">
      <c r="A3483" t="str">
        <f t="shared" si="506"/>
        <v>8418_Fabrication de denrées alimentaires, de boissons et de produits à base de tabac_1+2</v>
      </c>
      <c r="B3483" t="str">
        <f>INDEX(PDC!$F$1:$G$40,MATCH('RP2016'!C3483,PDC!F:F,0),MATCH(PDC!$G$1,PDC!$F$1:$G$1,0))</f>
        <v>Fabrication de denrées alimentaires, de boissons et de produits à base de tabac</v>
      </c>
      <c r="C3483" t="s">
        <v>202</v>
      </c>
      <c r="D3483" t="s">
        <v>153</v>
      </c>
      <c r="E3483" t="s">
        <v>238</v>
      </c>
      <c r="F3483" s="58">
        <v>330.474753139207</v>
      </c>
      <c r="G3483">
        <f t="shared" si="509"/>
        <v>330.474753139207</v>
      </c>
      <c r="BE3483" t="str">
        <f t="shared" si="507"/>
        <v>8415_HZ_TPTotal femmes_SEXE2</v>
      </c>
      <c r="BF3483">
        <v>2</v>
      </c>
      <c r="BG3483" t="s">
        <v>346</v>
      </c>
      <c r="BH3483" t="s">
        <v>218</v>
      </c>
      <c r="BI3483" t="s">
        <v>147</v>
      </c>
      <c r="BJ3483" s="61">
        <v>453.58638481487401</v>
      </c>
      <c r="BK3483" s="61">
        <f t="shared" si="508"/>
        <v>453.58638481487401</v>
      </c>
    </row>
    <row r="3484" spans="1:63" x14ac:dyDescent="0.35">
      <c r="A3484" t="str">
        <f t="shared" si="506"/>
        <v>8418_Fabrication de textiles, industries de l'habillement, industrie du cuir et de la chaussure_1+2</v>
      </c>
      <c r="B3484" t="str">
        <f>INDEX(PDC!$F$1:$G$40,MATCH('RP2016'!C3484,PDC!F:F,0),MATCH(PDC!$G$1,PDC!$F$1:$G$1,0))</f>
        <v>Fabrication de textiles, industries de l'habillement, industrie du cuir et de la chaussure</v>
      </c>
      <c r="C3484" t="s">
        <v>203</v>
      </c>
      <c r="D3484" t="s">
        <v>153</v>
      </c>
      <c r="E3484" t="s">
        <v>238</v>
      </c>
      <c r="F3484" s="58">
        <v>6.6137808293981397</v>
      </c>
      <c r="G3484">
        <f t="shared" si="509"/>
        <v>6.6137808293981397</v>
      </c>
      <c r="BE3484" t="str">
        <f t="shared" si="507"/>
        <v>8415_IZ_TPTotal femmes_SEXE2</v>
      </c>
      <c r="BF3484">
        <v>2</v>
      </c>
      <c r="BG3484" t="s">
        <v>346</v>
      </c>
      <c r="BH3484" t="s">
        <v>219</v>
      </c>
      <c r="BI3484" t="s">
        <v>147</v>
      </c>
      <c r="BJ3484" s="61">
        <v>1677.2628484531499</v>
      </c>
      <c r="BK3484" s="61">
        <f t="shared" si="508"/>
        <v>1677.2628484531499</v>
      </c>
    </row>
    <row r="3485" spans="1:63" x14ac:dyDescent="0.35">
      <c r="A3485" t="str">
        <f t="shared" si="506"/>
        <v>8418_Travail du bois, industries du papier et imprimerie _1+2</v>
      </c>
      <c r="B3485" t="str">
        <f>INDEX(PDC!$F$1:$G$40,MATCH('RP2016'!C3485,PDC!F:F,0),MATCH(PDC!$G$1,PDC!$F$1:$G$1,0))</f>
        <v xml:space="preserve">Travail du bois, industries du papier et imprimerie </v>
      </c>
      <c r="C3485" t="s">
        <v>204</v>
      </c>
      <c r="D3485" t="s">
        <v>153</v>
      </c>
      <c r="E3485" t="s">
        <v>238</v>
      </c>
      <c r="F3485" s="58">
        <v>54.0552395344464</v>
      </c>
      <c r="G3485">
        <f t="shared" si="509"/>
        <v>54.0552395344464</v>
      </c>
      <c r="BE3485" t="str">
        <f t="shared" si="507"/>
        <v>8415_JZ_TPTotal femmes_SEXE2</v>
      </c>
      <c r="BF3485">
        <v>2</v>
      </c>
      <c r="BG3485" t="s">
        <v>346</v>
      </c>
      <c r="BH3485" t="s">
        <v>319</v>
      </c>
      <c r="BI3485" t="s">
        <v>147</v>
      </c>
      <c r="BJ3485" s="61">
        <v>83.512766916311904</v>
      </c>
      <c r="BK3485" s="61">
        <f t="shared" si="508"/>
        <v>83.512766916311904</v>
      </c>
    </row>
    <row r="3486" spans="1:63" x14ac:dyDescent="0.35">
      <c r="A3486" t="str">
        <f t="shared" si="506"/>
        <v>8418_Cokéfaction et raffinage_1+2</v>
      </c>
      <c r="B3486" t="str">
        <f>INDEX(PDC!$F$1:$G$40,MATCH('RP2016'!C3486,PDC!F:F,0),MATCH(PDC!$G$1,PDC!$F$1:$G$1,0))</f>
        <v>Cokéfaction et raffinage</v>
      </c>
      <c r="C3486" t="s">
        <v>236</v>
      </c>
      <c r="D3486" t="s">
        <v>153</v>
      </c>
      <c r="E3486" t="s">
        <v>238</v>
      </c>
      <c r="F3486" s="58">
        <v>5.0932019539546198</v>
      </c>
      <c r="G3486">
        <f t="shared" si="509"/>
        <v>5.0932019539546198</v>
      </c>
      <c r="BE3486" t="str">
        <f t="shared" si="507"/>
        <v>8415_KZ_TPTotal femmes_SEXE2</v>
      </c>
      <c r="BF3486">
        <v>2</v>
      </c>
      <c r="BG3486" t="s">
        <v>346</v>
      </c>
      <c r="BH3486" t="s">
        <v>223</v>
      </c>
      <c r="BI3486" t="s">
        <v>147</v>
      </c>
      <c r="BJ3486" s="61">
        <v>435.69899259205499</v>
      </c>
      <c r="BK3486" s="61">
        <f t="shared" si="508"/>
        <v>435.69899259205499</v>
      </c>
    </row>
    <row r="3487" spans="1:63" x14ac:dyDescent="0.35">
      <c r="A3487" t="str">
        <f t="shared" si="506"/>
        <v>8418_Industrie chimique_1+2</v>
      </c>
      <c r="B3487" t="str">
        <f>INDEX(PDC!$F$1:$G$40,MATCH('RP2016'!C3487,PDC!F:F,0),MATCH(PDC!$G$1,PDC!$F$1:$G$1,0))</f>
        <v>Industrie chimique</v>
      </c>
      <c r="C3487" t="s">
        <v>205</v>
      </c>
      <c r="D3487" t="s">
        <v>153</v>
      </c>
      <c r="E3487" t="s">
        <v>238</v>
      </c>
      <c r="F3487" s="58">
        <v>11.671832585688399</v>
      </c>
      <c r="G3487">
        <f t="shared" si="509"/>
        <v>11.671832585688399</v>
      </c>
      <c r="BE3487" t="str">
        <f t="shared" si="507"/>
        <v>8415_LZ_TPTotal femmes_SEXE2</v>
      </c>
      <c r="BF3487">
        <v>2</v>
      </c>
      <c r="BG3487" t="s">
        <v>346</v>
      </c>
      <c r="BH3487" t="s">
        <v>224</v>
      </c>
      <c r="BI3487" t="s">
        <v>147</v>
      </c>
      <c r="BJ3487" s="61">
        <v>391.16535609981401</v>
      </c>
      <c r="BK3487" s="61">
        <f t="shared" si="508"/>
        <v>391.16535609981401</v>
      </c>
    </row>
    <row r="3488" spans="1:63" x14ac:dyDescent="0.35">
      <c r="A3488" t="str">
        <f t="shared" si="506"/>
        <v>8418_Industrie pharmaceutique_1+2</v>
      </c>
      <c r="B3488" t="str">
        <f>INDEX(PDC!$F$1:$G$40,MATCH('RP2016'!C3488,PDC!F:F,0),MATCH(PDC!$G$1,PDC!$F$1:$G$1,0))</f>
        <v>Industrie pharmaceutique</v>
      </c>
      <c r="C3488" t="s">
        <v>206</v>
      </c>
      <c r="D3488" t="s">
        <v>153</v>
      </c>
      <c r="E3488" t="s">
        <v>238</v>
      </c>
      <c r="F3488" s="58">
        <v>3.2681670768008599</v>
      </c>
      <c r="G3488" s="58" t="s">
        <v>242</v>
      </c>
      <c r="H3488" s="58"/>
      <c r="I3488" s="58"/>
      <c r="J3488" s="58"/>
      <c r="BE3488" t="str">
        <f t="shared" si="507"/>
        <v>8415_MN_TPTotal femmes_SEXE2</v>
      </c>
      <c r="BF3488">
        <v>2</v>
      </c>
      <c r="BG3488" t="s">
        <v>346</v>
      </c>
      <c r="BH3488" t="s">
        <v>320</v>
      </c>
      <c r="BI3488" t="s">
        <v>147</v>
      </c>
      <c r="BJ3488" s="61">
        <v>1440.2689867080801</v>
      </c>
      <c r="BK3488" s="61">
        <f t="shared" si="508"/>
        <v>1440.2689867080801</v>
      </c>
    </row>
    <row r="3489" spans="1:63" x14ac:dyDescent="0.35">
      <c r="A3489" t="str">
        <f t="shared" si="506"/>
        <v>8418_Fabrication de produits en caoutchouc et en plastique ainsi que d'autres produits minéraux non métalliques_1+2</v>
      </c>
      <c r="B3489" t="str">
        <f>INDEX(PDC!$F$1:$G$40,MATCH('RP2016'!C3489,PDC!F:F,0),MATCH(PDC!$G$1,PDC!$F$1:$G$1,0))</f>
        <v>Fabrication de produits en caoutchouc et en plastique ainsi que d'autres produits minéraux non métalliques</v>
      </c>
      <c r="C3489" t="s">
        <v>207</v>
      </c>
      <c r="D3489" t="s">
        <v>153</v>
      </c>
      <c r="E3489" t="s">
        <v>238</v>
      </c>
      <c r="F3489" s="58">
        <v>170.629432634442</v>
      </c>
      <c r="G3489">
        <f>F3489</f>
        <v>170.629432634442</v>
      </c>
      <c r="BE3489" t="str">
        <f t="shared" si="507"/>
        <v>8415_OQ_TPTotal femmes_SEXE2</v>
      </c>
      <c r="BF3489">
        <v>2</v>
      </c>
      <c r="BG3489" t="s">
        <v>346</v>
      </c>
      <c r="BH3489" t="s">
        <v>321</v>
      </c>
      <c r="BI3489" t="s">
        <v>147</v>
      </c>
      <c r="BJ3489" s="61">
        <v>4280.4021565495996</v>
      </c>
      <c r="BK3489" s="61">
        <f t="shared" si="508"/>
        <v>4280.4021565495996</v>
      </c>
    </row>
    <row r="3490" spans="1:63" x14ac:dyDescent="0.35">
      <c r="A3490" t="str">
        <f t="shared" si="506"/>
        <v>8418_Métallurgie et fabrication de produits métalliques à l'exception des machines et des équipements_1+2</v>
      </c>
      <c r="B3490" t="str">
        <f>INDEX(PDC!$F$1:$G$40,MATCH('RP2016'!C3490,PDC!F:F,0),MATCH(PDC!$G$1,PDC!$F$1:$G$1,0))</f>
        <v>Métallurgie et fabrication de produits métalliques à l'exception des machines et des équipements</v>
      </c>
      <c r="C3490" t="s">
        <v>208</v>
      </c>
      <c r="D3490" t="s">
        <v>153</v>
      </c>
      <c r="E3490" t="s">
        <v>238</v>
      </c>
      <c r="F3490" s="58">
        <v>481.05424976528099</v>
      </c>
      <c r="G3490">
        <f>F3490</f>
        <v>481.05424976528099</v>
      </c>
      <c r="BE3490" t="str">
        <f t="shared" si="507"/>
        <v>8415_RU_TPTotal femmes_SEXE2</v>
      </c>
      <c r="BF3490">
        <v>2</v>
      </c>
      <c r="BG3490" t="s">
        <v>346</v>
      </c>
      <c r="BH3490" t="s">
        <v>322</v>
      </c>
      <c r="BI3490" t="s">
        <v>147</v>
      </c>
      <c r="BJ3490" s="61">
        <v>1015.1250055478999</v>
      </c>
      <c r="BK3490" s="61">
        <f t="shared" si="508"/>
        <v>1015.1250055478999</v>
      </c>
    </row>
    <row r="3491" spans="1:63" x14ac:dyDescent="0.35">
      <c r="A3491" t="str">
        <f t="shared" si="506"/>
        <v>8418_Fabrication de produits informatiques, électroniques et optiques_1+2</v>
      </c>
      <c r="B3491" t="str">
        <f>INDEX(PDC!$F$1:$G$40,MATCH('RP2016'!C3491,PDC!F:F,0),MATCH(PDC!$G$1,PDC!$F$1:$G$1,0))</f>
        <v>Fabrication de produits informatiques, électroniques et optiques</v>
      </c>
      <c r="C3491" t="s">
        <v>209</v>
      </c>
      <c r="D3491" t="s">
        <v>153</v>
      </c>
      <c r="E3491" t="s">
        <v>238</v>
      </c>
      <c r="F3491" s="58">
        <v>3.0960383280774399</v>
      </c>
      <c r="G3491" s="58" t="s">
        <v>242</v>
      </c>
      <c r="H3491" s="58"/>
      <c r="I3491" s="58"/>
      <c r="J3491" s="58"/>
      <c r="BE3491" t="str">
        <f t="shared" si="507"/>
        <v>8416_AZ_TPTotal femmes_SEXE2</v>
      </c>
      <c r="BF3491">
        <v>2</v>
      </c>
      <c r="BG3491" t="s">
        <v>346</v>
      </c>
      <c r="BH3491" t="s">
        <v>198</v>
      </c>
      <c r="BI3491" t="s">
        <v>149</v>
      </c>
      <c r="BJ3491" s="61">
        <v>237.35432802940599</v>
      </c>
      <c r="BK3491" s="61">
        <f t="shared" si="508"/>
        <v>237.35432802940599</v>
      </c>
    </row>
    <row r="3492" spans="1:63" x14ac:dyDescent="0.35">
      <c r="A3492" t="str">
        <f t="shared" si="506"/>
        <v>8418_Fabrication d'équipements électriques_1+2</v>
      </c>
      <c r="B3492" t="str">
        <f>INDEX(PDC!$F$1:$G$40,MATCH('RP2016'!C3492,PDC!F:F,0),MATCH(PDC!$G$1,PDC!$F$1:$G$1,0))</f>
        <v>Fabrication d'équipements électriques</v>
      </c>
      <c r="C3492" t="s">
        <v>210</v>
      </c>
      <c r="D3492" t="s">
        <v>153</v>
      </c>
      <c r="E3492" t="s">
        <v>238</v>
      </c>
      <c r="F3492" s="58">
        <v>42.953237358319399</v>
      </c>
      <c r="G3492">
        <f t="shared" ref="G3492:G3506" si="510">F3492</f>
        <v>42.953237358319399</v>
      </c>
      <c r="BE3492" t="str">
        <f t="shared" si="507"/>
        <v>8416_C1_TPTotal femmes_SEXE2</v>
      </c>
      <c r="BF3492">
        <v>2</v>
      </c>
      <c r="BG3492" t="s">
        <v>346</v>
      </c>
      <c r="BH3492" t="s">
        <v>314</v>
      </c>
      <c r="BI3492" t="s">
        <v>149</v>
      </c>
      <c r="BJ3492" s="61">
        <v>1007.48553205699</v>
      </c>
      <c r="BK3492" s="61">
        <f t="shared" si="508"/>
        <v>1007.48553205699</v>
      </c>
    </row>
    <row r="3493" spans="1:63" x14ac:dyDescent="0.35">
      <c r="A3493" t="str">
        <f t="shared" si="506"/>
        <v>8418_Fabrication de matériels de transport_1+2</v>
      </c>
      <c r="B3493" t="str">
        <f>INDEX(PDC!$F$1:$G$40,MATCH('RP2016'!C3493,PDC!F:F,0),MATCH(PDC!$G$1,PDC!$F$1:$G$1,0))</f>
        <v>Fabrication de matériels de transport</v>
      </c>
      <c r="C3493" t="s">
        <v>212</v>
      </c>
      <c r="D3493" t="s">
        <v>153</v>
      </c>
      <c r="E3493" t="s">
        <v>238</v>
      </c>
      <c r="F3493" s="58">
        <v>7.8029038505578701</v>
      </c>
      <c r="G3493">
        <f t="shared" si="510"/>
        <v>7.8029038505578701</v>
      </c>
      <c r="BE3493" t="str">
        <f t="shared" si="507"/>
        <v>8416_C3_TPTotal femmes_SEXE2</v>
      </c>
      <c r="BF3493">
        <v>2</v>
      </c>
      <c r="BG3493" t="s">
        <v>346</v>
      </c>
      <c r="BH3493" t="s">
        <v>315</v>
      </c>
      <c r="BI3493" t="s">
        <v>149</v>
      </c>
      <c r="BJ3493" s="61">
        <v>403.23314888878502</v>
      </c>
      <c r="BK3493" s="61">
        <f t="shared" si="508"/>
        <v>403.23314888878502</v>
      </c>
    </row>
    <row r="3494" spans="1:63" x14ac:dyDescent="0.35">
      <c r="A3494" t="str">
        <f t="shared" si="506"/>
        <v>8418_Autres industries manufacturières ; réparation et installation de machines et d'équipements_1+2</v>
      </c>
      <c r="B3494" t="str">
        <f>INDEX(PDC!$F$1:$G$40,MATCH('RP2016'!C3494,PDC!F:F,0),MATCH(PDC!$G$1,PDC!$F$1:$G$1,0))</f>
        <v>Autres industries manufacturières ; réparation et installation de machines et d'équipements</v>
      </c>
      <c r="C3494" t="s">
        <v>213</v>
      </c>
      <c r="D3494" t="s">
        <v>153</v>
      </c>
      <c r="E3494" t="s">
        <v>238</v>
      </c>
      <c r="F3494" s="58">
        <v>613.89414757895099</v>
      </c>
      <c r="G3494">
        <f t="shared" si="510"/>
        <v>613.89414757895099</v>
      </c>
      <c r="BE3494" t="str">
        <f t="shared" si="507"/>
        <v>8416_C4_TPTotal femmes_SEXE2</v>
      </c>
      <c r="BF3494">
        <v>2</v>
      </c>
      <c r="BG3494" t="s">
        <v>346</v>
      </c>
      <c r="BH3494" t="s">
        <v>316</v>
      </c>
      <c r="BI3494" t="s">
        <v>149</v>
      </c>
      <c r="BJ3494" s="61">
        <v>351.67527539256099</v>
      </c>
      <c r="BK3494" s="61">
        <f t="shared" si="508"/>
        <v>351.67527539256099</v>
      </c>
    </row>
    <row r="3495" spans="1:63" x14ac:dyDescent="0.35">
      <c r="A3495" t="str">
        <f t="shared" si="506"/>
        <v>8418_Production et distribution d'électricité, de gaz, de vapeur et d'air conditionné_1+2</v>
      </c>
      <c r="B3495" t="str">
        <f>INDEX(PDC!$F$1:$G$40,MATCH('RP2016'!C3495,PDC!F:F,0),MATCH(PDC!$G$1,PDC!$F$1:$G$1,0))</f>
        <v>Production et distribution d'électricité, de gaz, de vapeur et d'air conditionné</v>
      </c>
      <c r="C3495" t="s">
        <v>214</v>
      </c>
      <c r="D3495" t="s">
        <v>153</v>
      </c>
      <c r="E3495" t="s">
        <v>238</v>
      </c>
      <c r="F3495" s="58">
        <v>105.497562068333</v>
      </c>
      <c r="G3495">
        <f t="shared" si="510"/>
        <v>105.497562068333</v>
      </c>
      <c r="BE3495" t="str">
        <f t="shared" si="507"/>
        <v>8416_C5_TPTotal femmes_SEXE2</v>
      </c>
      <c r="BF3495">
        <v>2</v>
      </c>
      <c r="BG3495" t="s">
        <v>346</v>
      </c>
      <c r="BH3495" t="s">
        <v>317</v>
      </c>
      <c r="BI3495" t="s">
        <v>149</v>
      </c>
      <c r="BJ3495" s="61">
        <v>1810.02267140813</v>
      </c>
      <c r="BK3495" s="61">
        <f t="shared" si="508"/>
        <v>1810.02267140813</v>
      </c>
    </row>
    <row r="3496" spans="1:63" x14ac:dyDescent="0.35">
      <c r="A3496" t="str">
        <f t="shared" si="506"/>
        <v>8418_Production et distribution d'eau ; assainissement, gestion des déchets et dépollution_1+2</v>
      </c>
      <c r="B3496" t="str">
        <f>INDEX(PDC!$F$1:$G$40,MATCH('RP2016'!C3496,PDC!F:F,0),MATCH(PDC!$G$1,PDC!$F$1:$G$1,0))</f>
        <v>Production et distribution d'eau ; assainissement, gestion des déchets et dépollution</v>
      </c>
      <c r="C3496" t="s">
        <v>215</v>
      </c>
      <c r="D3496" t="s">
        <v>153</v>
      </c>
      <c r="E3496" t="s">
        <v>238</v>
      </c>
      <c r="F3496" s="58">
        <v>91.874942484479305</v>
      </c>
      <c r="G3496">
        <f t="shared" si="510"/>
        <v>91.874942484479305</v>
      </c>
      <c r="BE3496" t="str">
        <f t="shared" si="507"/>
        <v>8416_DE_TPTotal femmes_SEXE2</v>
      </c>
      <c r="BF3496">
        <v>2</v>
      </c>
      <c r="BG3496" t="s">
        <v>346</v>
      </c>
      <c r="BH3496" t="s">
        <v>318</v>
      </c>
      <c r="BI3496" t="s">
        <v>149</v>
      </c>
      <c r="BJ3496" s="61">
        <v>156.08743492393199</v>
      </c>
      <c r="BK3496" s="61">
        <f t="shared" si="508"/>
        <v>156.08743492393199</v>
      </c>
    </row>
    <row r="3497" spans="1:63" x14ac:dyDescent="0.35">
      <c r="A3497" t="str">
        <f t="shared" si="506"/>
        <v>8418_Construction _1+2</v>
      </c>
      <c r="B3497" t="str">
        <f>INDEX(PDC!$F$1:$G$40,MATCH('RP2016'!C3497,PDC!F:F,0),MATCH(PDC!$G$1,PDC!$F$1:$G$1,0))</f>
        <v xml:space="preserve">Construction </v>
      </c>
      <c r="C3497" t="s">
        <v>216</v>
      </c>
      <c r="D3497" t="s">
        <v>153</v>
      </c>
      <c r="E3497" t="s">
        <v>238</v>
      </c>
      <c r="F3497" s="58">
        <v>1882.2062540260099</v>
      </c>
      <c r="G3497">
        <f t="shared" si="510"/>
        <v>1882.2062540260099</v>
      </c>
      <c r="BE3497" t="str">
        <f t="shared" si="507"/>
        <v>8416_FZ_TPTotal femmes_SEXE2</v>
      </c>
      <c r="BF3497">
        <v>2</v>
      </c>
      <c r="BG3497" t="s">
        <v>346</v>
      </c>
      <c r="BH3497" t="s">
        <v>216</v>
      </c>
      <c r="BI3497" t="s">
        <v>149</v>
      </c>
      <c r="BJ3497" s="61">
        <v>640.36730555876204</v>
      </c>
      <c r="BK3497" s="61">
        <f t="shared" si="508"/>
        <v>640.36730555876204</v>
      </c>
    </row>
    <row r="3498" spans="1:63" x14ac:dyDescent="0.35">
      <c r="A3498" t="str">
        <f t="shared" si="506"/>
        <v>8418_Commerce ; réparation d'automobiles et de motocycles_1+2</v>
      </c>
      <c r="B3498" t="str">
        <f>INDEX(PDC!$F$1:$G$40,MATCH('RP2016'!C3498,PDC!F:F,0),MATCH(PDC!$G$1,PDC!$F$1:$G$1,0))</f>
        <v>Commerce ; réparation d'automobiles et de motocycles</v>
      </c>
      <c r="C3498" t="s">
        <v>217</v>
      </c>
      <c r="D3498" t="s">
        <v>153</v>
      </c>
      <c r="E3498" t="s">
        <v>238</v>
      </c>
      <c r="F3498" s="58">
        <v>3721.2650234439002</v>
      </c>
      <c r="G3498">
        <f t="shared" si="510"/>
        <v>3721.2650234439002</v>
      </c>
      <c r="BE3498" t="str">
        <f t="shared" si="507"/>
        <v>8416_GZ_TPTotal femmes_SEXE2</v>
      </c>
      <c r="BF3498">
        <v>2</v>
      </c>
      <c r="BG3498" t="s">
        <v>346</v>
      </c>
      <c r="BH3498" t="s">
        <v>217</v>
      </c>
      <c r="BI3498" t="s">
        <v>149</v>
      </c>
      <c r="BJ3498" s="61">
        <v>6863.3847776344501</v>
      </c>
      <c r="BK3498" s="61">
        <f t="shared" si="508"/>
        <v>6863.3847776344501</v>
      </c>
    </row>
    <row r="3499" spans="1:63" x14ac:dyDescent="0.35">
      <c r="A3499" t="str">
        <f t="shared" si="506"/>
        <v>8418_Transports et entreposage _1+2</v>
      </c>
      <c r="B3499" t="str">
        <f>INDEX(PDC!$F$1:$G$40,MATCH('RP2016'!C3499,PDC!F:F,0),MATCH(PDC!$G$1,PDC!$F$1:$G$1,0))</f>
        <v xml:space="preserve">Transports et entreposage </v>
      </c>
      <c r="C3499" t="s">
        <v>218</v>
      </c>
      <c r="D3499" t="s">
        <v>153</v>
      </c>
      <c r="E3499" t="s">
        <v>238</v>
      </c>
      <c r="F3499" s="58">
        <v>1855.1691891001401</v>
      </c>
      <c r="G3499">
        <f t="shared" si="510"/>
        <v>1855.1691891001401</v>
      </c>
      <c r="BE3499" t="str">
        <f t="shared" si="507"/>
        <v>8416_HZ_TPTotal femmes_SEXE2</v>
      </c>
      <c r="BF3499">
        <v>2</v>
      </c>
      <c r="BG3499" t="s">
        <v>346</v>
      </c>
      <c r="BH3499" t="s">
        <v>218</v>
      </c>
      <c r="BI3499" t="s">
        <v>149</v>
      </c>
      <c r="BJ3499" s="61">
        <v>743.71429027651004</v>
      </c>
      <c r="BK3499" s="61">
        <f t="shared" si="508"/>
        <v>743.71429027651004</v>
      </c>
    </row>
    <row r="3500" spans="1:63" x14ac:dyDescent="0.35">
      <c r="A3500" t="str">
        <f t="shared" si="506"/>
        <v>8418_Hébergement et restauration_1+2</v>
      </c>
      <c r="B3500" t="str">
        <f>INDEX(PDC!$F$1:$G$40,MATCH('RP2016'!C3500,PDC!F:F,0),MATCH(PDC!$G$1,PDC!$F$1:$G$1,0))</f>
        <v>Hébergement et restauration</v>
      </c>
      <c r="C3500" t="s">
        <v>219</v>
      </c>
      <c r="D3500" t="s">
        <v>153</v>
      </c>
      <c r="E3500" t="s">
        <v>238</v>
      </c>
      <c r="F3500" s="58">
        <v>2771.21774101661</v>
      </c>
      <c r="G3500">
        <f t="shared" si="510"/>
        <v>2771.21774101661</v>
      </c>
      <c r="BE3500" t="str">
        <f t="shared" si="507"/>
        <v>8416_IZ_TPTotal femmes_SEXE2</v>
      </c>
      <c r="BF3500">
        <v>2</v>
      </c>
      <c r="BG3500" t="s">
        <v>346</v>
      </c>
      <c r="BH3500" t="s">
        <v>219</v>
      </c>
      <c r="BI3500" t="s">
        <v>149</v>
      </c>
      <c r="BJ3500" s="61">
        <v>1817.7534045372399</v>
      </c>
      <c r="BK3500" s="61">
        <f t="shared" si="508"/>
        <v>1817.7534045372399</v>
      </c>
    </row>
    <row r="3501" spans="1:63" x14ac:dyDescent="0.35">
      <c r="A3501" t="str">
        <f t="shared" si="506"/>
        <v>8418_Edition, audiovisuel et diffusion_1+2</v>
      </c>
      <c r="B3501" t="str">
        <f>INDEX(PDC!$F$1:$G$40,MATCH('RP2016'!C3501,PDC!F:F,0),MATCH(PDC!$G$1,PDC!$F$1:$G$1,0))</f>
        <v>Edition, audiovisuel et diffusion</v>
      </c>
      <c r="C3501" t="s">
        <v>220</v>
      </c>
      <c r="D3501" t="s">
        <v>153</v>
      </c>
      <c r="E3501" t="s">
        <v>238</v>
      </c>
      <c r="F3501" s="58">
        <v>101.40009105660501</v>
      </c>
      <c r="G3501">
        <f t="shared" si="510"/>
        <v>101.40009105660501</v>
      </c>
      <c r="BE3501" t="str">
        <f t="shared" si="507"/>
        <v>8416_JZ_TPTotal femmes_SEXE2</v>
      </c>
      <c r="BF3501">
        <v>2</v>
      </c>
      <c r="BG3501" t="s">
        <v>346</v>
      </c>
      <c r="BH3501" t="s">
        <v>319</v>
      </c>
      <c r="BI3501" t="s">
        <v>149</v>
      </c>
      <c r="BJ3501" s="61">
        <v>183.77759947669199</v>
      </c>
      <c r="BK3501" s="61">
        <f t="shared" si="508"/>
        <v>183.77759947669199</v>
      </c>
    </row>
    <row r="3502" spans="1:63" x14ac:dyDescent="0.35">
      <c r="A3502" t="str">
        <f t="shared" si="506"/>
        <v>8418_Télécommunications_1+2</v>
      </c>
      <c r="B3502" t="str">
        <f>INDEX(PDC!$F$1:$G$40,MATCH('RP2016'!C3502,PDC!F:F,0),MATCH(PDC!$G$1,PDC!$F$1:$G$1,0))</f>
        <v>Télécommunications</v>
      </c>
      <c r="C3502" t="s">
        <v>221</v>
      </c>
      <c r="D3502" t="s">
        <v>153</v>
      </c>
      <c r="E3502" t="s">
        <v>238</v>
      </c>
      <c r="F3502" s="58">
        <v>5.5317107279490099</v>
      </c>
      <c r="G3502">
        <f t="shared" si="510"/>
        <v>5.5317107279490099</v>
      </c>
      <c r="BE3502" t="str">
        <f t="shared" si="507"/>
        <v>8416_KZ_TPTotal femmes_SEXE2</v>
      </c>
      <c r="BF3502">
        <v>2</v>
      </c>
      <c r="BG3502" t="s">
        <v>346</v>
      </c>
      <c r="BH3502" t="s">
        <v>223</v>
      </c>
      <c r="BI3502" t="s">
        <v>149</v>
      </c>
      <c r="BJ3502" s="61">
        <v>1309.29716029052</v>
      </c>
      <c r="BK3502" s="61">
        <f t="shared" si="508"/>
        <v>1309.29716029052</v>
      </c>
    </row>
    <row r="3503" spans="1:63" x14ac:dyDescent="0.35">
      <c r="A3503" t="str">
        <f t="shared" si="506"/>
        <v>8418_Activités informatiques et services d'information_1+2</v>
      </c>
      <c r="B3503" t="str">
        <f>INDEX(PDC!$F$1:$G$40,MATCH('RP2016'!C3503,PDC!F:F,0),MATCH(PDC!$G$1,PDC!$F$1:$G$1,0))</f>
        <v>Activités informatiques et services d'information</v>
      </c>
      <c r="C3503" t="s">
        <v>222</v>
      </c>
      <c r="D3503" t="s">
        <v>153</v>
      </c>
      <c r="E3503" t="s">
        <v>238</v>
      </c>
      <c r="F3503" s="58">
        <v>29.192398830778099</v>
      </c>
      <c r="G3503">
        <f t="shared" si="510"/>
        <v>29.192398830778099</v>
      </c>
      <c r="BE3503" t="str">
        <f t="shared" si="507"/>
        <v>8416_LZ_TPTotal femmes_SEXE2</v>
      </c>
      <c r="BF3503">
        <v>2</v>
      </c>
      <c r="BG3503" t="s">
        <v>346</v>
      </c>
      <c r="BH3503" t="s">
        <v>224</v>
      </c>
      <c r="BI3503" t="s">
        <v>149</v>
      </c>
      <c r="BJ3503" s="61">
        <v>736.04240143260699</v>
      </c>
      <c r="BK3503" s="61">
        <f t="shared" si="508"/>
        <v>736.04240143260699</v>
      </c>
    </row>
    <row r="3504" spans="1:63" x14ac:dyDescent="0.35">
      <c r="A3504" t="str">
        <f t="shared" si="506"/>
        <v>8418_Activités financières et d'assurance_1+2</v>
      </c>
      <c r="B3504" t="str">
        <f>INDEX(PDC!$F$1:$G$40,MATCH('RP2016'!C3504,PDC!F:F,0),MATCH(PDC!$G$1,PDC!$F$1:$G$1,0))</f>
        <v>Activités financières et d'assurance</v>
      </c>
      <c r="C3504" t="s">
        <v>223</v>
      </c>
      <c r="D3504" t="s">
        <v>153</v>
      </c>
      <c r="E3504" t="s">
        <v>238</v>
      </c>
      <c r="F3504" s="58">
        <v>544.20511628400402</v>
      </c>
      <c r="G3504">
        <f t="shared" si="510"/>
        <v>544.20511628400402</v>
      </c>
      <c r="BE3504" t="str">
        <f t="shared" si="507"/>
        <v>8416_MN_TPTotal femmes_SEXE2</v>
      </c>
      <c r="BF3504">
        <v>2</v>
      </c>
      <c r="BG3504" t="s">
        <v>346</v>
      </c>
      <c r="BH3504" t="s">
        <v>320</v>
      </c>
      <c r="BI3504" t="s">
        <v>149</v>
      </c>
      <c r="BJ3504" s="61">
        <v>3474.9714200294902</v>
      </c>
      <c r="BK3504" s="61">
        <f t="shared" si="508"/>
        <v>3474.9714200294902</v>
      </c>
    </row>
    <row r="3505" spans="1:63" x14ac:dyDescent="0.35">
      <c r="A3505" t="str">
        <f t="shared" si="506"/>
        <v>8418_Activités immobilières_1+2</v>
      </c>
      <c r="B3505" t="str">
        <f>INDEX(PDC!$F$1:$G$40,MATCH('RP2016'!C3505,PDC!F:F,0),MATCH(PDC!$G$1,PDC!$F$1:$G$1,0))</f>
        <v>Activités immobilières</v>
      </c>
      <c r="C3505" t="s">
        <v>224</v>
      </c>
      <c r="D3505" t="s">
        <v>153</v>
      </c>
      <c r="E3505" t="s">
        <v>238</v>
      </c>
      <c r="F3505" s="58">
        <v>533.96025115891098</v>
      </c>
      <c r="G3505">
        <f t="shared" si="510"/>
        <v>533.96025115891098</v>
      </c>
      <c r="BE3505" t="str">
        <f t="shared" si="507"/>
        <v>8416_OQ_TPTotal femmes_SEXE2</v>
      </c>
      <c r="BF3505">
        <v>2</v>
      </c>
      <c r="BG3505" t="s">
        <v>346</v>
      </c>
      <c r="BH3505" t="s">
        <v>321</v>
      </c>
      <c r="BI3505" t="s">
        <v>149</v>
      </c>
      <c r="BJ3505" s="61">
        <v>11993.563240405099</v>
      </c>
      <c r="BK3505" s="61">
        <f t="shared" si="508"/>
        <v>11993.563240405099</v>
      </c>
    </row>
    <row r="3506" spans="1:63" x14ac:dyDescent="0.35">
      <c r="A3506" t="str">
        <f t="shared" si="506"/>
        <v>8418_Activités juridiques, comptables, de gestion, d'architecture, d'ingénierie, de contrôle et d'analyses techniques_1+2</v>
      </c>
      <c r="B3506" t="str">
        <f>INDEX(PDC!$F$1:$G$40,MATCH('RP2016'!C3506,PDC!F:F,0),MATCH(PDC!$G$1,PDC!$F$1:$G$1,0))</f>
        <v>Activités juridiques, comptables, de gestion, d'architecture, d'ingénierie, de contrôle et d'analyses techniques</v>
      </c>
      <c r="C3506" t="s">
        <v>225</v>
      </c>
      <c r="D3506" t="s">
        <v>153</v>
      </c>
      <c r="E3506" t="s">
        <v>238</v>
      </c>
      <c r="F3506" s="58">
        <v>528.891757330784</v>
      </c>
      <c r="G3506">
        <f t="shared" si="510"/>
        <v>528.891757330784</v>
      </c>
      <c r="BE3506" t="str">
        <f t="shared" si="507"/>
        <v>8416_RU_TPTotal femmes_SEXE2</v>
      </c>
      <c r="BF3506">
        <v>2</v>
      </c>
      <c r="BG3506" t="s">
        <v>346</v>
      </c>
      <c r="BH3506" t="s">
        <v>322</v>
      </c>
      <c r="BI3506" t="s">
        <v>149</v>
      </c>
      <c r="BJ3506" s="61">
        <v>2978.0522162801299</v>
      </c>
      <c r="BK3506" s="61">
        <f t="shared" si="508"/>
        <v>2978.0522162801299</v>
      </c>
    </row>
    <row r="3507" spans="1:63" x14ac:dyDescent="0.35">
      <c r="A3507" t="str">
        <f t="shared" si="506"/>
        <v>8418_Recherche-développement scientifique_1+2</v>
      </c>
      <c r="B3507" t="str">
        <f>INDEX(PDC!$F$1:$G$40,MATCH('RP2016'!C3507,PDC!F:F,0),MATCH(PDC!$G$1,PDC!$F$1:$G$1,0))</f>
        <v>Recherche-développement scientifique</v>
      </c>
      <c r="C3507" t="s">
        <v>226</v>
      </c>
      <c r="D3507" t="s">
        <v>153</v>
      </c>
      <c r="E3507" t="s">
        <v>238</v>
      </c>
      <c r="F3507" s="58">
        <v>2.87768642056594</v>
      </c>
      <c r="G3507" s="58" t="s">
        <v>242</v>
      </c>
      <c r="H3507" s="58"/>
      <c r="I3507" s="58"/>
      <c r="J3507" s="58"/>
      <c r="BE3507" t="str">
        <f t="shared" si="507"/>
        <v>8417_AZ_TPTotal femmes_SEXE2</v>
      </c>
      <c r="BF3507">
        <v>2</v>
      </c>
      <c r="BG3507" t="s">
        <v>346</v>
      </c>
      <c r="BH3507" t="s">
        <v>198</v>
      </c>
      <c r="BI3507" t="s">
        <v>151</v>
      </c>
      <c r="BJ3507" s="61">
        <v>86.323551466961206</v>
      </c>
      <c r="BK3507" s="61">
        <f t="shared" si="508"/>
        <v>86.323551466961206</v>
      </c>
    </row>
    <row r="3508" spans="1:63" x14ac:dyDescent="0.35">
      <c r="A3508" t="str">
        <f t="shared" si="506"/>
        <v>8418_Autres activités spécialisées, scientifiques et techniques_1+2</v>
      </c>
      <c r="B3508" t="str">
        <f>INDEX(PDC!$F$1:$G$40,MATCH('RP2016'!C3508,PDC!F:F,0),MATCH(PDC!$G$1,PDC!$F$1:$G$1,0))</f>
        <v>Autres activités spécialisées, scientifiques et techniques</v>
      </c>
      <c r="C3508" t="s">
        <v>227</v>
      </c>
      <c r="D3508" t="s">
        <v>153</v>
      </c>
      <c r="E3508" t="s">
        <v>238</v>
      </c>
      <c r="F3508" s="58">
        <v>67.113753074358499</v>
      </c>
      <c r="G3508">
        <f t="shared" ref="G3508:G3539" si="511">F3508</f>
        <v>67.113753074358499</v>
      </c>
      <c r="BE3508" t="str">
        <f t="shared" si="507"/>
        <v>8417_C1_TPTotal femmes_SEXE2</v>
      </c>
      <c r="BF3508">
        <v>2</v>
      </c>
      <c r="BG3508" t="s">
        <v>346</v>
      </c>
      <c r="BH3508" t="s">
        <v>314</v>
      </c>
      <c r="BI3508" t="s">
        <v>151</v>
      </c>
      <c r="BJ3508" s="61">
        <v>252.03666171479099</v>
      </c>
      <c r="BK3508" s="61">
        <f t="shared" si="508"/>
        <v>252.03666171479099</v>
      </c>
    </row>
    <row r="3509" spans="1:63" x14ac:dyDescent="0.35">
      <c r="A3509" t="str">
        <f t="shared" si="506"/>
        <v>8418_Activités de services administratifs et de soutien_1+2</v>
      </c>
      <c r="B3509" t="str">
        <f>INDEX(PDC!$F$1:$G$40,MATCH('RP2016'!C3509,PDC!F:F,0),MATCH(PDC!$G$1,PDC!$F$1:$G$1,0))</f>
        <v>Activités de services administratifs et de soutien</v>
      </c>
      <c r="C3509" t="s">
        <v>228</v>
      </c>
      <c r="D3509" t="s">
        <v>153</v>
      </c>
      <c r="E3509" t="s">
        <v>238</v>
      </c>
      <c r="F3509" s="58">
        <v>1067.55479851633</v>
      </c>
      <c r="G3509">
        <f t="shared" si="511"/>
        <v>1067.55479851633</v>
      </c>
      <c r="BE3509" t="str">
        <f t="shared" si="507"/>
        <v>8417_C3_TPTotal femmes_SEXE2</v>
      </c>
      <c r="BF3509">
        <v>2</v>
      </c>
      <c r="BG3509" t="s">
        <v>346</v>
      </c>
      <c r="BH3509" t="s">
        <v>315</v>
      </c>
      <c r="BI3509" t="s">
        <v>151</v>
      </c>
      <c r="BJ3509" s="61">
        <v>98.836968897506495</v>
      </c>
      <c r="BK3509" s="61">
        <f t="shared" si="508"/>
        <v>98.836968897506495</v>
      </c>
    </row>
    <row r="3510" spans="1:63" x14ac:dyDescent="0.35">
      <c r="A3510" t="str">
        <f t="shared" si="506"/>
        <v>8418_Administration publique_1+2</v>
      </c>
      <c r="B3510" t="str">
        <f>INDEX(PDC!$F$1:$G$40,MATCH('RP2016'!C3510,PDC!F:F,0),MATCH(PDC!$G$1,PDC!$F$1:$G$1,0))</f>
        <v>Administration publique</v>
      </c>
      <c r="C3510" t="s">
        <v>229</v>
      </c>
      <c r="D3510" t="s">
        <v>153</v>
      </c>
      <c r="E3510" t="s">
        <v>238</v>
      </c>
      <c r="F3510" s="58">
        <v>864.98261538314796</v>
      </c>
      <c r="G3510">
        <f t="shared" si="511"/>
        <v>864.98261538314796</v>
      </c>
      <c r="BE3510" t="str">
        <f t="shared" si="507"/>
        <v>8417_C4_TPTotal femmes_SEXE2</v>
      </c>
      <c r="BF3510">
        <v>2</v>
      </c>
      <c r="BG3510" t="s">
        <v>346</v>
      </c>
      <c r="BH3510" t="s">
        <v>316</v>
      </c>
      <c r="BI3510" t="s">
        <v>151</v>
      </c>
      <c r="BJ3510" s="61">
        <v>24.9491271180522</v>
      </c>
      <c r="BK3510" s="61">
        <f t="shared" si="508"/>
        <v>24.9491271180522</v>
      </c>
    </row>
    <row r="3511" spans="1:63" x14ac:dyDescent="0.35">
      <c r="A3511" t="str">
        <f t="shared" si="506"/>
        <v>8418_Enseignement_1+2</v>
      </c>
      <c r="B3511" t="str">
        <f>INDEX(PDC!$F$1:$G$40,MATCH('RP2016'!C3511,PDC!F:F,0),MATCH(PDC!$G$1,PDC!$F$1:$G$1,0))</f>
        <v>Enseignement</v>
      </c>
      <c r="C3511" t="s">
        <v>230</v>
      </c>
      <c r="D3511" t="s">
        <v>153</v>
      </c>
      <c r="E3511" t="s">
        <v>238</v>
      </c>
      <c r="F3511" s="58">
        <v>687.30846602114195</v>
      </c>
      <c r="G3511">
        <f t="shared" si="511"/>
        <v>687.30846602114195</v>
      </c>
      <c r="BE3511" t="str">
        <f t="shared" si="507"/>
        <v>8417_C5_TPTotal femmes_SEXE2</v>
      </c>
      <c r="BF3511">
        <v>2</v>
      </c>
      <c r="BG3511" t="s">
        <v>346</v>
      </c>
      <c r="BH3511" t="s">
        <v>317</v>
      </c>
      <c r="BI3511" t="s">
        <v>151</v>
      </c>
      <c r="BJ3511" s="61">
        <v>2002.3209501307199</v>
      </c>
      <c r="BK3511" s="61">
        <f t="shared" si="508"/>
        <v>2002.3209501307199</v>
      </c>
    </row>
    <row r="3512" spans="1:63" x14ac:dyDescent="0.35">
      <c r="A3512" t="str">
        <f t="shared" si="506"/>
        <v>8418_Activités pour la santé humaine_1+2</v>
      </c>
      <c r="B3512" t="str">
        <f>INDEX(PDC!$F$1:$G$40,MATCH('RP2016'!C3512,PDC!F:F,0),MATCH(PDC!$G$1,PDC!$F$1:$G$1,0))</f>
        <v>Activités pour la santé humaine</v>
      </c>
      <c r="C3512" t="s">
        <v>231</v>
      </c>
      <c r="D3512" t="s">
        <v>153</v>
      </c>
      <c r="E3512" t="s">
        <v>238</v>
      </c>
      <c r="F3512" s="58">
        <v>866.92625101511499</v>
      </c>
      <c r="G3512">
        <f t="shared" si="511"/>
        <v>866.92625101511499</v>
      </c>
      <c r="BE3512" t="str">
        <f t="shared" si="507"/>
        <v>8417_DE_TPTotal femmes_SEXE2</v>
      </c>
      <c r="BF3512">
        <v>2</v>
      </c>
      <c r="BG3512" t="s">
        <v>346</v>
      </c>
      <c r="BH3512" t="s">
        <v>318</v>
      </c>
      <c r="BI3512" t="s">
        <v>151</v>
      </c>
      <c r="BJ3512" s="61">
        <v>36.625559577205401</v>
      </c>
      <c r="BK3512" s="61">
        <f t="shared" si="508"/>
        <v>36.625559577205401</v>
      </c>
    </row>
    <row r="3513" spans="1:63" x14ac:dyDescent="0.35">
      <c r="A3513" t="str">
        <f t="shared" si="506"/>
        <v>8418_Hébergement médico-social et social et action sociale sans hébergement_1+2</v>
      </c>
      <c r="B3513" t="str">
        <f>INDEX(PDC!$F$1:$G$40,MATCH('RP2016'!C3513,PDC!F:F,0),MATCH(PDC!$G$1,PDC!$F$1:$G$1,0))</f>
        <v>Hébergement médico-social et social et action sociale sans hébergement</v>
      </c>
      <c r="C3513" t="s">
        <v>232</v>
      </c>
      <c r="D3513" t="s">
        <v>153</v>
      </c>
      <c r="E3513" t="s">
        <v>238</v>
      </c>
      <c r="F3513" s="58">
        <v>1093.5035600311101</v>
      </c>
      <c r="G3513">
        <f t="shared" si="511"/>
        <v>1093.5035600311101</v>
      </c>
      <c r="BE3513" t="str">
        <f t="shared" si="507"/>
        <v>8417_FZ_TPTotal femmes_SEXE2</v>
      </c>
      <c r="BF3513">
        <v>2</v>
      </c>
      <c r="BG3513" t="s">
        <v>346</v>
      </c>
      <c r="BH3513" t="s">
        <v>216</v>
      </c>
      <c r="BI3513" t="s">
        <v>151</v>
      </c>
      <c r="BJ3513" s="61">
        <v>171.977170620468</v>
      </c>
      <c r="BK3513" s="61">
        <f t="shared" si="508"/>
        <v>171.977170620468</v>
      </c>
    </row>
    <row r="3514" spans="1:63" x14ac:dyDescent="0.35">
      <c r="A3514" t="str">
        <f t="shared" si="506"/>
        <v>8418_Arts, spectacles et activités récréatives_1+2</v>
      </c>
      <c r="B3514" t="str">
        <f>INDEX(PDC!$F$1:$G$40,MATCH('RP2016'!C3514,PDC!F:F,0),MATCH(PDC!$G$1,PDC!$F$1:$G$1,0))</f>
        <v>Arts, spectacles et activités récréatives</v>
      </c>
      <c r="C3514" t="s">
        <v>233</v>
      </c>
      <c r="D3514" t="s">
        <v>153</v>
      </c>
      <c r="E3514" t="s">
        <v>238</v>
      </c>
      <c r="F3514" s="58">
        <v>289.01680821917603</v>
      </c>
      <c r="G3514">
        <f t="shared" si="511"/>
        <v>289.01680821917603</v>
      </c>
      <c r="BE3514" t="str">
        <f t="shared" si="507"/>
        <v>8417_GZ_TPTotal femmes_SEXE2</v>
      </c>
      <c r="BF3514">
        <v>2</v>
      </c>
      <c r="BG3514" t="s">
        <v>346</v>
      </c>
      <c r="BH3514" t="s">
        <v>217</v>
      </c>
      <c r="BI3514" t="s">
        <v>151</v>
      </c>
      <c r="BJ3514" s="61">
        <v>1310.5393215056999</v>
      </c>
      <c r="BK3514" s="61">
        <f t="shared" si="508"/>
        <v>1310.5393215056999</v>
      </c>
    </row>
    <row r="3515" spans="1:63" x14ac:dyDescent="0.35">
      <c r="A3515" t="str">
        <f t="shared" si="506"/>
        <v>8418_Autres activités de services _1+2</v>
      </c>
      <c r="B3515" t="str">
        <f>INDEX(PDC!$F$1:$G$40,MATCH('RP2016'!C3515,PDC!F:F,0),MATCH(PDC!$G$1,PDC!$F$1:$G$1,0))</f>
        <v xml:space="preserve">Autres activités de services </v>
      </c>
      <c r="C3515" t="s">
        <v>234</v>
      </c>
      <c r="D3515" t="s">
        <v>153</v>
      </c>
      <c r="E3515" t="s">
        <v>238</v>
      </c>
      <c r="F3515" s="58">
        <v>525.49375875356304</v>
      </c>
      <c r="G3515">
        <f t="shared" si="511"/>
        <v>525.49375875356304</v>
      </c>
      <c r="BE3515" t="str">
        <f t="shared" si="507"/>
        <v>8417_HZ_TPTotal femmes_SEXE2</v>
      </c>
      <c r="BF3515">
        <v>2</v>
      </c>
      <c r="BG3515" t="s">
        <v>346</v>
      </c>
      <c r="BH3515" t="s">
        <v>218</v>
      </c>
      <c r="BI3515" t="s">
        <v>151</v>
      </c>
      <c r="BJ3515" s="61">
        <v>262.03030403123199</v>
      </c>
      <c r="BK3515" s="61">
        <f t="shared" si="508"/>
        <v>262.03030403123199</v>
      </c>
    </row>
    <row r="3516" spans="1:63" x14ac:dyDescent="0.35">
      <c r="A3516" t="str">
        <f t="shared" si="506"/>
        <v>8418_Activités des ménages en tant qu'employeurs ; activités indifférenciées des ménages en tant que producteurs de biens et services pour usage propre_1+2</v>
      </c>
      <c r="B3516" t="str">
        <f>INDEX(PDC!$F$1:$G$40,MATCH('RP2016'!C3516,PDC!F:F,0),MATCH(PDC!$G$1,PDC!$F$1:$G$1,0))</f>
        <v>Activités des ménages en tant qu'employeurs ; activités indifférenciées des ménages en tant que producteurs de biens et services pour usage propre</v>
      </c>
      <c r="C3516" t="s">
        <v>235</v>
      </c>
      <c r="D3516" t="s">
        <v>153</v>
      </c>
      <c r="E3516" t="s">
        <v>238</v>
      </c>
      <c r="F3516" s="58">
        <v>153.09730272783199</v>
      </c>
      <c r="G3516">
        <f t="shared" si="511"/>
        <v>153.09730272783199</v>
      </c>
      <c r="BE3516" t="str">
        <f t="shared" si="507"/>
        <v>8417_IZ_TPTotal femmes_SEXE2</v>
      </c>
      <c r="BF3516">
        <v>2</v>
      </c>
      <c r="BG3516" t="s">
        <v>346</v>
      </c>
      <c r="BH3516" t="s">
        <v>219</v>
      </c>
      <c r="BI3516" t="s">
        <v>151</v>
      </c>
      <c r="BJ3516" s="61">
        <v>369.80646763892702</v>
      </c>
      <c r="BK3516" s="61">
        <f t="shared" si="508"/>
        <v>369.80646763892702</v>
      </c>
    </row>
    <row r="3517" spans="1:63" x14ac:dyDescent="0.35">
      <c r="A3517" t="str">
        <f t="shared" si="506"/>
        <v>8419_Agriculture, sylviculture et pêche_1+2</v>
      </c>
      <c r="B3517" t="str">
        <f>INDEX(PDC!$F$1:$G$40,MATCH('RP2016'!C3517,PDC!F:F,0),MATCH(PDC!$G$1,PDC!$F$1:$G$1,0))</f>
        <v>Agriculture, sylviculture et pêche</v>
      </c>
      <c r="C3517" t="s">
        <v>198</v>
      </c>
      <c r="D3517" t="s">
        <v>155</v>
      </c>
      <c r="E3517" t="s">
        <v>238</v>
      </c>
      <c r="F3517" s="58">
        <v>698.16206107083804</v>
      </c>
      <c r="G3517">
        <f t="shared" si="511"/>
        <v>698.16206107083804</v>
      </c>
      <c r="BE3517" t="str">
        <f t="shared" si="507"/>
        <v>8417_JZ_TPTotal femmes_SEXE2</v>
      </c>
      <c r="BF3517">
        <v>2</v>
      </c>
      <c r="BG3517" t="s">
        <v>346</v>
      </c>
      <c r="BH3517" t="s">
        <v>319</v>
      </c>
      <c r="BI3517" t="s">
        <v>151</v>
      </c>
      <c r="BJ3517" s="61">
        <v>24.31193667841</v>
      </c>
      <c r="BK3517" s="61">
        <f t="shared" si="508"/>
        <v>24.31193667841</v>
      </c>
    </row>
    <row r="3518" spans="1:63" x14ac:dyDescent="0.35">
      <c r="A3518" t="str">
        <f t="shared" si="506"/>
        <v>8419_Industries extractives _1+2</v>
      </c>
      <c r="B3518" t="str">
        <f>INDEX(PDC!$F$1:$G$40,MATCH('RP2016'!C3518,PDC!F:F,0),MATCH(PDC!$G$1,PDC!$F$1:$G$1,0))</f>
        <v xml:space="preserve">Industries extractives </v>
      </c>
      <c r="C3518" t="s">
        <v>201</v>
      </c>
      <c r="D3518" t="s">
        <v>155</v>
      </c>
      <c r="E3518" t="s">
        <v>238</v>
      </c>
      <c r="F3518" s="58">
        <v>59.809897017604101</v>
      </c>
      <c r="G3518">
        <f t="shared" si="511"/>
        <v>59.809897017604101</v>
      </c>
      <c r="BE3518" t="str">
        <f t="shared" si="507"/>
        <v>8417_KZ_TPTotal femmes_SEXE2</v>
      </c>
      <c r="BF3518">
        <v>2</v>
      </c>
      <c r="BG3518" t="s">
        <v>346</v>
      </c>
      <c r="BH3518" t="s">
        <v>223</v>
      </c>
      <c r="BI3518" t="s">
        <v>151</v>
      </c>
      <c r="BJ3518" s="61">
        <v>269.12770307564801</v>
      </c>
      <c r="BK3518" s="61">
        <f t="shared" si="508"/>
        <v>269.12770307564801</v>
      </c>
    </row>
    <row r="3519" spans="1:63" x14ac:dyDescent="0.35">
      <c r="A3519" t="str">
        <f t="shared" si="506"/>
        <v>8419_Fabrication de denrées alimentaires, de boissons et de produits à base de tabac_1+2</v>
      </c>
      <c r="B3519" t="str">
        <f>INDEX(PDC!$F$1:$G$40,MATCH('RP2016'!C3519,PDC!F:F,0),MATCH(PDC!$G$1,PDC!$F$1:$G$1,0))</f>
        <v>Fabrication de denrées alimentaires, de boissons et de produits à base de tabac</v>
      </c>
      <c r="C3519" t="s">
        <v>202</v>
      </c>
      <c r="D3519" t="s">
        <v>155</v>
      </c>
      <c r="E3519" t="s">
        <v>238</v>
      </c>
      <c r="F3519" s="58">
        <v>1288.54373676369</v>
      </c>
      <c r="G3519">
        <f t="shared" si="511"/>
        <v>1288.54373676369</v>
      </c>
      <c r="BE3519" t="str">
        <f t="shared" si="507"/>
        <v>8417_LZ_TPTotal femmes_SEXE2</v>
      </c>
      <c r="BF3519">
        <v>2</v>
      </c>
      <c r="BG3519" t="s">
        <v>346</v>
      </c>
      <c r="BH3519" t="s">
        <v>224</v>
      </c>
      <c r="BI3519" t="s">
        <v>151</v>
      </c>
      <c r="BJ3519" s="61">
        <v>29.179507150055901</v>
      </c>
      <c r="BK3519" s="61">
        <f t="shared" si="508"/>
        <v>29.179507150055901</v>
      </c>
    </row>
    <row r="3520" spans="1:63" x14ac:dyDescent="0.35">
      <c r="A3520" t="str">
        <f t="shared" si="506"/>
        <v>8419_Fabrication de textiles, industries de l'habillement, industrie du cuir et de la chaussure_1+2</v>
      </c>
      <c r="B3520" t="str">
        <f>INDEX(PDC!$F$1:$G$40,MATCH('RP2016'!C3520,PDC!F:F,0),MATCH(PDC!$G$1,PDC!$F$1:$G$1,0))</f>
        <v>Fabrication de textiles, industries de l'habillement, industrie du cuir et de la chaussure</v>
      </c>
      <c r="C3520" t="s">
        <v>203</v>
      </c>
      <c r="D3520" t="s">
        <v>155</v>
      </c>
      <c r="E3520" t="s">
        <v>238</v>
      </c>
      <c r="F3520" s="58">
        <v>572.22381185148299</v>
      </c>
      <c r="G3520">
        <f t="shared" si="511"/>
        <v>572.22381185148299</v>
      </c>
      <c r="BE3520" t="str">
        <f t="shared" si="507"/>
        <v>8417_MN_TPTotal femmes_SEXE2</v>
      </c>
      <c r="BF3520">
        <v>2</v>
      </c>
      <c r="BG3520" t="s">
        <v>346</v>
      </c>
      <c r="BH3520" t="s">
        <v>320</v>
      </c>
      <c r="BI3520" t="s">
        <v>151</v>
      </c>
      <c r="BJ3520" s="61">
        <v>746.12794567431604</v>
      </c>
      <c r="BK3520" s="61">
        <f t="shared" si="508"/>
        <v>746.12794567431604</v>
      </c>
    </row>
    <row r="3521" spans="1:63" x14ac:dyDescent="0.35">
      <c r="A3521" t="str">
        <f t="shared" si="506"/>
        <v>8419_Travail du bois, industries du papier et imprimerie _1+2</v>
      </c>
      <c r="B3521" t="str">
        <f>INDEX(PDC!$F$1:$G$40,MATCH('RP2016'!C3521,PDC!F:F,0),MATCH(PDC!$G$1,PDC!$F$1:$G$1,0))</f>
        <v xml:space="preserve">Travail du bois, industries du papier et imprimerie </v>
      </c>
      <c r="C3521" t="s">
        <v>204</v>
      </c>
      <c r="D3521" t="s">
        <v>155</v>
      </c>
      <c r="E3521" t="s">
        <v>238</v>
      </c>
      <c r="F3521" s="58">
        <v>371.71399312675402</v>
      </c>
      <c r="G3521">
        <f t="shared" si="511"/>
        <v>371.71399312675402</v>
      </c>
      <c r="BE3521" t="str">
        <f t="shared" si="507"/>
        <v>8417_OQ_TPTotal femmes_SEXE2</v>
      </c>
      <c r="BF3521">
        <v>2</v>
      </c>
      <c r="BG3521" t="s">
        <v>346</v>
      </c>
      <c r="BH3521" t="s">
        <v>321</v>
      </c>
      <c r="BI3521" t="s">
        <v>151</v>
      </c>
      <c r="BJ3521" s="61">
        <v>3156.74708857733</v>
      </c>
      <c r="BK3521" s="61">
        <f t="shared" si="508"/>
        <v>3156.74708857733</v>
      </c>
    </row>
    <row r="3522" spans="1:63" x14ac:dyDescent="0.35">
      <c r="A3522" t="str">
        <f t="shared" si="506"/>
        <v>8419_Industrie chimique_1+2</v>
      </c>
      <c r="B3522" t="str">
        <f>INDEX(PDC!$F$1:$G$40,MATCH('RP2016'!C3522,PDC!F:F,0),MATCH(PDC!$G$1,PDC!$F$1:$G$1,0))</f>
        <v>Industrie chimique</v>
      </c>
      <c r="C3522" t="s">
        <v>205</v>
      </c>
      <c r="D3522" t="s">
        <v>155</v>
      </c>
      <c r="E3522" t="s">
        <v>238</v>
      </c>
      <c r="F3522" s="58">
        <v>127.38203557217101</v>
      </c>
      <c r="G3522">
        <f t="shared" si="511"/>
        <v>127.38203557217101</v>
      </c>
      <c r="BE3522" t="str">
        <f t="shared" si="507"/>
        <v>8417_RU_TPTotal femmes_SEXE2</v>
      </c>
      <c r="BF3522">
        <v>2</v>
      </c>
      <c r="BG3522" t="s">
        <v>346</v>
      </c>
      <c r="BH3522" t="s">
        <v>322</v>
      </c>
      <c r="BI3522" t="s">
        <v>151</v>
      </c>
      <c r="BJ3522" s="61">
        <v>525.22899479410398</v>
      </c>
      <c r="BK3522" s="61">
        <f t="shared" si="508"/>
        <v>525.22899479410398</v>
      </c>
    </row>
    <row r="3523" spans="1:63" x14ac:dyDescent="0.35">
      <c r="A3523" t="str">
        <f t="shared" si="506"/>
        <v>8419_Industrie pharmaceutique_1+2</v>
      </c>
      <c r="B3523" t="str">
        <f>INDEX(PDC!$F$1:$G$40,MATCH('RP2016'!C3523,PDC!F:F,0),MATCH(PDC!$G$1,PDC!$F$1:$G$1,0))</f>
        <v>Industrie pharmaceutique</v>
      </c>
      <c r="C3523" t="s">
        <v>206</v>
      </c>
      <c r="D3523" t="s">
        <v>155</v>
      </c>
      <c r="E3523" t="s">
        <v>238</v>
      </c>
      <c r="F3523" s="58">
        <v>103.76076178562199</v>
      </c>
      <c r="G3523">
        <f t="shared" si="511"/>
        <v>103.76076178562199</v>
      </c>
      <c r="BE3523" t="str">
        <f t="shared" si="507"/>
        <v>8418_AZ_TPTotal femmes_SEXE2</v>
      </c>
      <c r="BF3523">
        <v>2</v>
      </c>
      <c r="BG3523" t="s">
        <v>346</v>
      </c>
      <c r="BH3523" t="s">
        <v>198</v>
      </c>
      <c r="BI3523" t="s">
        <v>153</v>
      </c>
      <c r="BJ3523" s="61">
        <v>15.7652317471098</v>
      </c>
      <c r="BK3523" s="61">
        <f t="shared" si="508"/>
        <v>15.7652317471098</v>
      </c>
    </row>
    <row r="3524" spans="1:63" x14ac:dyDescent="0.35">
      <c r="A3524" t="str">
        <f t="shared" ref="A3524:A3587" si="512">D3524&amp;"_"&amp;B3524&amp;"_"&amp;E3524</f>
        <v>8419_Fabrication de produits en caoutchouc et en plastique ainsi que d'autres produits minéraux non métalliques_1+2</v>
      </c>
      <c r="B3524" t="str">
        <f>INDEX(PDC!$F$1:$G$40,MATCH('RP2016'!C3524,PDC!F:F,0),MATCH(PDC!$G$1,PDC!$F$1:$G$1,0))</f>
        <v>Fabrication de produits en caoutchouc et en plastique ainsi que d'autres produits minéraux non métalliques</v>
      </c>
      <c r="C3524" t="s">
        <v>207</v>
      </c>
      <c r="D3524" t="s">
        <v>155</v>
      </c>
      <c r="E3524" t="s">
        <v>238</v>
      </c>
      <c r="F3524" s="58">
        <v>1314.4188600433299</v>
      </c>
      <c r="G3524">
        <f t="shared" si="511"/>
        <v>1314.4188600433299</v>
      </c>
      <c r="BE3524" t="str">
        <f t="shared" si="507"/>
        <v>8418_C1_TPTotal femmes_SEXE2</v>
      </c>
      <c r="BF3524">
        <v>2</v>
      </c>
      <c r="BG3524" t="s">
        <v>346</v>
      </c>
      <c r="BH3524" t="s">
        <v>314</v>
      </c>
      <c r="BI3524" t="s">
        <v>153</v>
      </c>
      <c r="BJ3524" s="61">
        <v>199.815953177908</v>
      </c>
      <c r="BK3524" s="61">
        <f t="shared" si="508"/>
        <v>199.815953177908</v>
      </c>
    </row>
    <row r="3525" spans="1:63" x14ac:dyDescent="0.35">
      <c r="A3525" t="str">
        <f t="shared" si="512"/>
        <v>8419_Métallurgie et fabrication de produits métalliques à l'exception des machines et des équipements_1+2</v>
      </c>
      <c r="B3525" t="str">
        <f>INDEX(PDC!$F$1:$G$40,MATCH('RP2016'!C3525,PDC!F:F,0),MATCH(PDC!$G$1,PDC!$F$1:$G$1,0))</f>
        <v>Métallurgie et fabrication de produits métalliques à l'exception des machines et des équipements</v>
      </c>
      <c r="C3525" t="s">
        <v>208</v>
      </c>
      <c r="D3525" t="s">
        <v>155</v>
      </c>
      <c r="E3525" t="s">
        <v>238</v>
      </c>
      <c r="F3525" s="58">
        <v>509.51309255939799</v>
      </c>
      <c r="G3525">
        <f t="shared" si="511"/>
        <v>509.51309255939799</v>
      </c>
      <c r="BE3525" t="str">
        <f t="shared" ref="BE3525:BE3588" si="513">BI3525&amp;"_"&amp;BH3525&amp;"_TP"&amp;BG3525&amp;"_SEXE"&amp;BF3525</f>
        <v>8418_C3_TPTotal femmes_SEXE2</v>
      </c>
      <c r="BF3525">
        <v>2</v>
      </c>
      <c r="BG3525" t="s">
        <v>346</v>
      </c>
      <c r="BH3525" t="s">
        <v>315</v>
      </c>
      <c r="BI3525" t="s">
        <v>153</v>
      </c>
      <c r="BJ3525" s="83">
        <v>3.9358804570763102</v>
      </c>
      <c r="BK3525" s="61" t="str">
        <f t="shared" ref="BK3525:BK3588" si="514">IF(BJ3525&lt;5,"(s)",BJ3525)</f>
        <v>(s)</v>
      </c>
    </row>
    <row r="3526" spans="1:63" x14ac:dyDescent="0.35">
      <c r="A3526" t="str">
        <f t="shared" si="512"/>
        <v>8419_Fabrication de produits informatiques, électroniques et optiques_1+2</v>
      </c>
      <c r="B3526" t="str">
        <f>INDEX(PDC!$F$1:$G$40,MATCH('RP2016'!C3526,PDC!F:F,0),MATCH(PDC!$G$1,PDC!$F$1:$G$1,0))</f>
        <v>Fabrication de produits informatiques, électroniques et optiques</v>
      </c>
      <c r="C3526" t="s">
        <v>209</v>
      </c>
      <c r="D3526" t="s">
        <v>155</v>
      </c>
      <c r="E3526" t="s">
        <v>238</v>
      </c>
      <c r="F3526" s="58">
        <v>291.57483087379597</v>
      </c>
      <c r="G3526">
        <f t="shared" si="511"/>
        <v>291.57483087379597</v>
      </c>
      <c r="BE3526" t="str">
        <f t="shared" si="513"/>
        <v>8418_C5_TPTotal femmes_SEXE2</v>
      </c>
      <c r="BF3526">
        <v>2</v>
      </c>
      <c r="BG3526" t="s">
        <v>346</v>
      </c>
      <c r="BH3526" t="s">
        <v>317</v>
      </c>
      <c r="BI3526" t="s">
        <v>153</v>
      </c>
      <c r="BJ3526" s="61">
        <v>464.26096286556299</v>
      </c>
      <c r="BK3526" s="61">
        <f t="shared" si="514"/>
        <v>464.26096286556299</v>
      </c>
    </row>
    <row r="3527" spans="1:63" x14ac:dyDescent="0.35">
      <c r="A3527" t="str">
        <f t="shared" si="512"/>
        <v>8419_Fabrication de machines et équipements n.c.a._1+2</v>
      </c>
      <c r="B3527" t="str">
        <f>INDEX(PDC!$F$1:$G$40,MATCH('RP2016'!C3527,PDC!F:F,0),MATCH(PDC!$G$1,PDC!$F$1:$G$1,0))</f>
        <v>Fabrication de machines et équipements n.c.a.</v>
      </c>
      <c r="C3527" t="s">
        <v>211</v>
      </c>
      <c r="D3527" t="s">
        <v>155</v>
      </c>
      <c r="E3527" t="s">
        <v>238</v>
      </c>
      <c r="F3527" s="58">
        <v>27.031927935713099</v>
      </c>
      <c r="G3527">
        <f t="shared" si="511"/>
        <v>27.031927935713099</v>
      </c>
      <c r="BE3527" t="str">
        <f t="shared" si="513"/>
        <v>8418_DE_TPTotal femmes_SEXE2</v>
      </c>
      <c r="BF3527">
        <v>2</v>
      </c>
      <c r="BG3527" t="s">
        <v>346</v>
      </c>
      <c r="BH3527" t="s">
        <v>318</v>
      </c>
      <c r="BI3527" t="s">
        <v>153</v>
      </c>
      <c r="BJ3527" s="61">
        <v>36.720928648983701</v>
      </c>
      <c r="BK3527" s="61">
        <f t="shared" si="514"/>
        <v>36.720928648983701</v>
      </c>
    </row>
    <row r="3528" spans="1:63" x14ac:dyDescent="0.35">
      <c r="A3528" t="str">
        <f t="shared" si="512"/>
        <v>8419_Fabrication de matériels de transport_1+2</v>
      </c>
      <c r="B3528" t="str">
        <f>INDEX(PDC!$F$1:$G$40,MATCH('RP2016'!C3528,PDC!F:F,0),MATCH(PDC!$G$1,PDC!$F$1:$G$1,0))</f>
        <v>Fabrication de matériels de transport</v>
      </c>
      <c r="C3528" t="s">
        <v>212</v>
      </c>
      <c r="D3528" t="s">
        <v>155</v>
      </c>
      <c r="E3528" t="s">
        <v>238</v>
      </c>
      <c r="F3528" s="58">
        <v>24.932679648711201</v>
      </c>
      <c r="G3528">
        <f t="shared" si="511"/>
        <v>24.932679648711201</v>
      </c>
      <c r="BE3528" t="str">
        <f t="shared" si="513"/>
        <v>8418_FZ_TPTotal femmes_SEXE2</v>
      </c>
      <c r="BF3528">
        <v>2</v>
      </c>
      <c r="BG3528" t="s">
        <v>346</v>
      </c>
      <c r="BH3528" t="s">
        <v>216</v>
      </c>
      <c r="BI3528" t="s">
        <v>153</v>
      </c>
      <c r="BJ3528" s="61">
        <v>252.83753866895299</v>
      </c>
      <c r="BK3528" s="61">
        <f t="shared" si="514"/>
        <v>252.83753866895299</v>
      </c>
    </row>
    <row r="3529" spans="1:63" x14ac:dyDescent="0.35">
      <c r="A3529" t="str">
        <f t="shared" si="512"/>
        <v>8419_Autres industries manufacturières ; réparation et installation de machines et d'équipements_1+2</v>
      </c>
      <c r="B3529" t="str">
        <f>INDEX(PDC!$F$1:$G$40,MATCH('RP2016'!C3529,PDC!F:F,0),MATCH(PDC!$G$1,PDC!$F$1:$G$1,0))</f>
        <v>Autres industries manufacturières ; réparation et installation de machines et d'équipements</v>
      </c>
      <c r="C3529" t="s">
        <v>213</v>
      </c>
      <c r="D3529" t="s">
        <v>155</v>
      </c>
      <c r="E3529" t="s">
        <v>238</v>
      </c>
      <c r="F3529" s="58">
        <v>419.01015455070399</v>
      </c>
      <c r="G3529">
        <f t="shared" si="511"/>
        <v>419.01015455070399</v>
      </c>
      <c r="BE3529" t="str">
        <f t="shared" si="513"/>
        <v>8418_GZ_TPTotal femmes_SEXE2</v>
      </c>
      <c r="BF3529">
        <v>2</v>
      </c>
      <c r="BG3529" t="s">
        <v>346</v>
      </c>
      <c r="BH3529" t="s">
        <v>217</v>
      </c>
      <c r="BI3529" t="s">
        <v>153</v>
      </c>
      <c r="BJ3529" s="61">
        <v>2026.07966841025</v>
      </c>
      <c r="BK3529" s="61">
        <f t="shared" si="514"/>
        <v>2026.07966841025</v>
      </c>
    </row>
    <row r="3530" spans="1:63" x14ac:dyDescent="0.35">
      <c r="A3530" t="str">
        <f t="shared" si="512"/>
        <v>8419_Production et distribution d'électricité, de gaz, de vapeur et d'air conditionné_1+2</v>
      </c>
      <c r="B3530" t="str">
        <f>INDEX(PDC!$F$1:$G$40,MATCH('RP2016'!C3530,PDC!F:F,0),MATCH(PDC!$G$1,PDC!$F$1:$G$1,0))</f>
        <v>Production et distribution d'électricité, de gaz, de vapeur et d'air conditionné</v>
      </c>
      <c r="C3530" t="s">
        <v>214</v>
      </c>
      <c r="D3530" t="s">
        <v>155</v>
      </c>
      <c r="E3530" t="s">
        <v>238</v>
      </c>
      <c r="F3530" s="58">
        <v>295.13431053277702</v>
      </c>
      <c r="G3530">
        <f t="shared" si="511"/>
        <v>295.13431053277702</v>
      </c>
      <c r="BE3530" t="str">
        <f t="shared" si="513"/>
        <v>8418_HZ_TPTotal femmes_SEXE2</v>
      </c>
      <c r="BF3530">
        <v>2</v>
      </c>
      <c r="BG3530" t="s">
        <v>346</v>
      </c>
      <c r="BH3530" t="s">
        <v>218</v>
      </c>
      <c r="BI3530" t="s">
        <v>153</v>
      </c>
      <c r="BJ3530" s="61">
        <v>611.27700110457295</v>
      </c>
      <c r="BK3530" s="61">
        <f t="shared" si="514"/>
        <v>611.27700110457295</v>
      </c>
    </row>
    <row r="3531" spans="1:63" x14ac:dyDescent="0.35">
      <c r="A3531" t="str">
        <f t="shared" si="512"/>
        <v>8419_Production et distribution d'eau ; assainissement, gestion des déchets et dépollution_1+2</v>
      </c>
      <c r="B3531" t="str">
        <f>INDEX(PDC!$F$1:$G$40,MATCH('RP2016'!C3531,PDC!F:F,0),MATCH(PDC!$G$1,PDC!$F$1:$G$1,0))</f>
        <v>Production et distribution d'eau ; assainissement, gestion des déchets et dépollution</v>
      </c>
      <c r="C3531" t="s">
        <v>215</v>
      </c>
      <c r="D3531" t="s">
        <v>155</v>
      </c>
      <c r="E3531" t="s">
        <v>238</v>
      </c>
      <c r="F3531" s="58">
        <v>114.246944746126</v>
      </c>
      <c r="G3531">
        <f t="shared" si="511"/>
        <v>114.246944746126</v>
      </c>
      <c r="BE3531" t="str">
        <f t="shared" si="513"/>
        <v>8418_IZ_TPTotal femmes_SEXE2</v>
      </c>
      <c r="BF3531">
        <v>2</v>
      </c>
      <c r="BG3531" t="s">
        <v>346</v>
      </c>
      <c r="BH3531" t="s">
        <v>219</v>
      </c>
      <c r="BI3531" t="s">
        <v>153</v>
      </c>
      <c r="BJ3531" s="61">
        <v>1386.12384226778</v>
      </c>
      <c r="BK3531" s="61">
        <f t="shared" si="514"/>
        <v>1386.12384226778</v>
      </c>
    </row>
    <row r="3532" spans="1:63" x14ac:dyDescent="0.35">
      <c r="A3532" t="str">
        <f t="shared" si="512"/>
        <v>8419_Construction _1+2</v>
      </c>
      <c r="B3532" t="str">
        <f>INDEX(PDC!$F$1:$G$40,MATCH('RP2016'!C3532,PDC!F:F,0),MATCH(PDC!$G$1,PDC!$F$1:$G$1,0))</f>
        <v xml:space="preserve">Construction </v>
      </c>
      <c r="C3532" t="s">
        <v>216</v>
      </c>
      <c r="D3532" t="s">
        <v>155</v>
      </c>
      <c r="E3532" t="s">
        <v>238</v>
      </c>
      <c r="F3532" s="58">
        <v>2469.07922089565</v>
      </c>
      <c r="G3532">
        <f t="shared" si="511"/>
        <v>2469.07922089565</v>
      </c>
      <c r="BE3532" t="str">
        <f t="shared" si="513"/>
        <v>8418_JZ_TPTotal femmes_SEXE2</v>
      </c>
      <c r="BF3532">
        <v>2</v>
      </c>
      <c r="BG3532" t="s">
        <v>346</v>
      </c>
      <c r="BH3532" t="s">
        <v>319</v>
      </c>
      <c r="BI3532" t="s">
        <v>153</v>
      </c>
      <c r="BJ3532" s="61">
        <v>43.1010593592272</v>
      </c>
      <c r="BK3532" s="61">
        <f t="shared" si="514"/>
        <v>43.1010593592272</v>
      </c>
    </row>
    <row r="3533" spans="1:63" x14ac:dyDescent="0.35">
      <c r="A3533" t="str">
        <f t="shared" si="512"/>
        <v>8419_Commerce ; réparation d'automobiles et de motocycles_1+2</v>
      </c>
      <c r="B3533" t="str">
        <f>INDEX(PDC!$F$1:$G$40,MATCH('RP2016'!C3533,PDC!F:F,0),MATCH(PDC!$G$1,PDC!$F$1:$G$1,0))</f>
        <v>Commerce ; réparation d'automobiles et de motocycles</v>
      </c>
      <c r="C3533" t="s">
        <v>217</v>
      </c>
      <c r="D3533" t="s">
        <v>155</v>
      </c>
      <c r="E3533" t="s">
        <v>238</v>
      </c>
      <c r="F3533" s="58">
        <v>4410.36218423218</v>
      </c>
      <c r="G3533">
        <f t="shared" si="511"/>
        <v>4410.36218423218</v>
      </c>
      <c r="BE3533" t="str">
        <f t="shared" si="513"/>
        <v>8418_KZ_TPTotal femmes_SEXE2</v>
      </c>
      <c r="BF3533">
        <v>2</v>
      </c>
      <c r="BG3533" t="s">
        <v>346</v>
      </c>
      <c r="BH3533" t="s">
        <v>223</v>
      </c>
      <c r="BI3533" t="s">
        <v>153</v>
      </c>
      <c r="BJ3533" s="61">
        <v>406.58423240001702</v>
      </c>
      <c r="BK3533" s="61">
        <f t="shared" si="514"/>
        <v>406.58423240001702</v>
      </c>
    </row>
    <row r="3534" spans="1:63" x14ac:dyDescent="0.35">
      <c r="A3534" t="str">
        <f t="shared" si="512"/>
        <v>8419_Transports et entreposage _1+2</v>
      </c>
      <c r="B3534" t="str">
        <f>INDEX(PDC!$F$1:$G$40,MATCH('RP2016'!C3534,PDC!F:F,0),MATCH(PDC!$G$1,PDC!$F$1:$G$1,0))</f>
        <v xml:space="preserve">Transports et entreposage </v>
      </c>
      <c r="C3534" t="s">
        <v>218</v>
      </c>
      <c r="D3534" t="s">
        <v>155</v>
      </c>
      <c r="E3534" t="s">
        <v>238</v>
      </c>
      <c r="F3534" s="58">
        <v>1226.16697789574</v>
      </c>
      <c r="G3534">
        <f t="shared" si="511"/>
        <v>1226.16697789574</v>
      </c>
      <c r="BE3534" t="str">
        <f t="shared" si="513"/>
        <v>8418_LZ_TPTotal femmes_SEXE2</v>
      </c>
      <c r="BF3534">
        <v>2</v>
      </c>
      <c r="BG3534" t="s">
        <v>346</v>
      </c>
      <c r="BH3534" t="s">
        <v>224</v>
      </c>
      <c r="BI3534" t="s">
        <v>153</v>
      </c>
      <c r="BJ3534" s="61">
        <v>348.547194385095</v>
      </c>
      <c r="BK3534" s="61">
        <f t="shared" si="514"/>
        <v>348.547194385095</v>
      </c>
    </row>
    <row r="3535" spans="1:63" x14ac:dyDescent="0.35">
      <c r="A3535" t="str">
        <f t="shared" si="512"/>
        <v>8419_Hébergement et restauration_1+2</v>
      </c>
      <c r="B3535" t="str">
        <f>INDEX(PDC!$F$1:$G$40,MATCH('RP2016'!C3535,PDC!F:F,0),MATCH(PDC!$G$1,PDC!$F$1:$G$1,0))</f>
        <v>Hébergement et restauration</v>
      </c>
      <c r="C3535" t="s">
        <v>219</v>
      </c>
      <c r="D3535" t="s">
        <v>155</v>
      </c>
      <c r="E3535" t="s">
        <v>238</v>
      </c>
      <c r="F3535" s="58">
        <v>1104.34508146749</v>
      </c>
      <c r="G3535">
        <f t="shared" si="511"/>
        <v>1104.34508146749</v>
      </c>
      <c r="BE3535" t="str">
        <f t="shared" si="513"/>
        <v>8418_MN_TPTotal femmes_SEXE2</v>
      </c>
      <c r="BF3535">
        <v>2</v>
      </c>
      <c r="BG3535" t="s">
        <v>346</v>
      </c>
      <c r="BH3535" t="s">
        <v>320</v>
      </c>
      <c r="BI3535" t="s">
        <v>153</v>
      </c>
      <c r="BJ3535" s="61">
        <v>906.84112636228701</v>
      </c>
      <c r="BK3535" s="61">
        <f t="shared" si="514"/>
        <v>906.84112636228701</v>
      </c>
    </row>
    <row r="3536" spans="1:63" x14ac:dyDescent="0.35">
      <c r="A3536" t="str">
        <f t="shared" si="512"/>
        <v>8419_Edition, audiovisuel et diffusion_1+2</v>
      </c>
      <c r="B3536" t="str">
        <f>INDEX(PDC!$F$1:$G$40,MATCH('RP2016'!C3536,PDC!F:F,0),MATCH(PDC!$G$1,PDC!$F$1:$G$1,0))</f>
        <v>Edition, audiovisuel et diffusion</v>
      </c>
      <c r="C3536" t="s">
        <v>220</v>
      </c>
      <c r="D3536" t="s">
        <v>155</v>
      </c>
      <c r="E3536" t="s">
        <v>238</v>
      </c>
      <c r="F3536" s="58">
        <v>173.45712858335901</v>
      </c>
      <c r="G3536">
        <f t="shared" si="511"/>
        <v>173.45712858335901</v>
      </c>
      <c r="BE3536" t="str">
        <f t="shared" si="513"/>
        <v>8418_OQ_TPTotal femmes_SEXE2</v>
      </c>
      <c r="BF3536">
        <v>2</v>
      </c>
      <c r="BG3536" t="s">
        <v>346</v>
      </c>
      <c r="BH3536" t="s">
        <v>321</v>
      </c>
      <c r="BI3536" t="s">
        <v>153</v>
      </c>
      <c r="BJ3536" s="61">
        <v>2461.2004383142998</v>
      </c>
      <c r="BK3536" s="61">
        <f t="shared" si="514"/>
        <v>2461.2004383142998</v>
      </c>
    </row>
    <row r="3537" spans="1:63" x14ac:dyDescent="0.35">
      <c r="A3537" t="str">
        <f t="shared" si="512"/>
        <v>8419_Télécommunications_1+2</v>
      </c>
      <c r="B3537" t="str">
        <f>INDEX(PDC!$F$1:$G$40,MATCH('RP2016'!C3537,PDC!F:F,0),MATCH(PDC!$G$1,PDC!$F$1:$G$1,0))</f>
        <v>Télécommunications</v>
      </c>
      <c r="C3537" t="s">
        <v>221</v>
      </c>
      <c r="D3537" t="s">
        <v>155</v>
      </c>
      <c r="E3537" t="s">
        <v>238</v>
      </c>
      <c r="F3537" s="58">
        <v>77.139422215948699</v>
      </c>
      <c r="G3537">
        <f t="shared" si="511"/>
        <v>77.139422215948699</v>
      </c>
      <c r="BE3537" t="str">
        <f t="shared" si="513"/>
        <v>8418_RU_TPTotal femmes_SEXE2</v>
      </c>
      <c r="BF3537">
        <v>2</v>
      </c>
      <c r="BG3537" t="s">
        <v>346</v>
      </c>
      <c r="BH3537" t="s">
        <v>322</v>
      </c>
      <c r="BI3537" t="s">
        <v>153</v>
      </c>
      <c r="BJ3537" s="61">
        <v>666.06291315700503</v>
      </c>
      <c r="BK3537" s="61">
        <f t="shared" si="514"/>
        <v>666.06291315700503</v>
      </c>
    </row>
    <row r="3538" spans="1:63" x14ac:dyDescent="0.35">
      <c r="A3538" t="str">
        <f t="shared" si="512"/>
        <v>8419_Activités informatiques et services d'information_1+2</v>
      </c>
      <c r="B3538" t="str">
        <f>INDEX(PDC!$F$1:$G$40,MATCH('RP2016'!C3538,PDC!F:F,0),MATCH(PDC!$G$1,PDC!$F$1:$G$1,0))</f>
        <v>Activités informatiques et services d'information</v>
      </c>
      <c r="C3538" t="s">
        <v>222</v>
      </c>
      <c r="D3538" t="s">
        <v>155</v>
      </c>
      <c r="E3538" t="s">
        <v>238</v>
      </c>
      <c r="F3538" s="58">
        <v>118.25903220542099</v>
      </c>
      <c r="G3538">
        <f t="shared" si="511"/>
        <v>118.25903220542099</v>
      </c>
      <c r="BE3538" t="str">
        <f t="shared" si="513"/>
        <v>8419_AZ_TPTotal femmes_SEXE2</v>
      </c>
      <c r="BF3538">
        <v>2</v>
      </c>
      <c r="BG3538" t="s">
        <v>346</v>
      </c>
      <c r="BH3538" t="s">
        <v>198</v>
      </c>
      <c r="BI3538" t="s">
        <v>155</v>
      </c>
      <c r="BJ3538" s="61">
        <v>217.65586200650401</v>
      </c>
      <c r="BK3538" s="61">
        <f t="shared" si="514"/>
        <v>217.65586200650401</v>
      </c>
    </row>
    <row r="3539" spans="1:63" x14ac:dyDescent="0.35">
      <c r="A3539" t="str">
        <f t="shared" si="512"/>
        <v>8419_Activités financières et d'assurance_1+2</v>
      </c>
      <c r="B3539" t="str">
        <f>INDEX(PDC!$F$1:$G$40,MATCH('RP2016'!C3539,PDC!F:F,0),MATCH(PDC!$G$1,PDC!$F$1:$G$1,0))</f>
        <v>Activités financières et d'assurance</v>
      </c>
      <c r="C3539" t="s">
        <v>223</v>
      </c>
      <c r="D3539" t="s">
        <v>155</v>
      </c>
      <c r="E3539" t="s">
        <v>238</v>
      </c>
      <c r="F3539" s="58">
        <v>767.27499159040997</v>
      </c>
      <c r="G3539">
        <f t="shared" si="511"/>
        <v>767.27499159040997</v>
      </c>
      <c r="BE3539" t="str">
        <f t="shared" si="513"/>
        <v>8419_C1_TPTotal femmes_SEXE2</v>
      </c>
      <c r="BF3539">
        <v>2</v>
      </c>
      <c r="BG3539" t="s">
        <v>346</v>
      </c>
      <c r="BH3539" t="s">
        <v>314</v>
      </c>
      <c r="BI3539" t="s">
        <v>155</v>
      </c>
      <c r="BJ3539" s="61">
        <v>542.08690306462802</v>
      </c>
      <c r="BK3539" s="61">
        <f t="shared" si="514"/>
        <v>542.08690306462802</v>
      </c>
    </row>
    <row r="3540" spans="1:63" x14ac:dyDescent="0.35">
      <c r="A3540" t="str">
        <f t="shared" si="512"/>
        <v>8419_Activités immobilières_1+2</v>
      </c>
      <c r="B3540" t="str">
        <f>INDEX(PDC!$F$1:$G$40,MATCH('RP2016'!C3540,PDC!F:F,0),MATCH(PDC!$G$1,PDC!$F$1:$G$1,0))</f>
        <v>Activités immobilières</v>
      </c>
      <c r="C3540" t="s">
        <v>224</v>
      </c>
      <c r="D3540" t="s">
        <v>155</v>
      </c>
      <c r="E3540" t="s">
        <v>238</v>
      </c>
      <c r="F3540" s="58">
        <v>271.15935147987</v>
      </c>
      <c r="G3540">
        <f t="shared" ref="G3540:G3571" si="515">F3540</f>
        <v>271.15935147987</v>
      </c>
      <c r="BE3540" t="str">
        <f t="shared" si="513"/>
        <v>8419_C3_TPTotal femmes_SEXE2</v>
      </c>
      <c r="BF3540">
        <v>2</v>
      </c>
      <c r="BG3540" t="s">
        <v>346</v>
      </c>
      <c r="BH3540" t="s">
        <v>315</v>
      </c>
      <c r="BI3540" t="s">
        <v>155</v>
      </c>
      <c r="BJ3540" s="61">
        <v>161.804662472437</v>
      </c>
      <c r="BK3540" s="61">
        <f t="shared" si="514"/>
        <v>161.804662472437</v>
      </c>
    </row>
    <row r="3541" spans="1:63" x14ac:dyDescent="0.35">
      <c r="A3541" t="str">
        <f t="shared" si="512"/>
        <v>8419_Activités juridiques, comptables, de gestion, d'architecture, d'ingénierie, de contrôle et d'analyses techniques_1+2</v>
      </c>
      <c r="B3541" t="str">
        <f>INDEX(PDC!$F$1:$G$40,MATCH('RP2016'!C3541,PDC!F:F,0),MATCH(PDC!$G$1,PDC!$F$1:$G$1,0))</f>
        <v>Activités juridiques, comptables, de gestion, d'architecture, d'ingénierie, de contrôle et d'analyses techniques</v>
      </c>
      <c r="C3541" t="s">
        <v>225</v>
      </c>
      <c r="D3541" t="s">
        <v>155</v>
      </c>
      <c r="E3541" t="s">
        <v>238</v>
      </c>
      <c r="F3541" s="58">
        <v>710.34020528607505</v>
      </c>
      <c r="G3541">
        <f t="shared" si="515"/>
        <v>710.34020528607505</v>
      </c>
      <c r="BE3541" t="str">
        <f t="shared" si="513"/>
        <v>8419_C4_TPTotal femmes_SEXE2</v>
      </c>
      <c r="BF3541">
        <v>2</v>
      </c>
      <c r="BG3541" t="s">
        <v>346</v>
      </c>
      <c r="BH3541" t="s">
        <v>316</v>
      </c>
      <c r="BI3541" t="s">
        <v>155</v>
      </c>
      <c r="BJ3541" s="61">
        <v>10</v>
      </c>
      <c r="BK3541" s="61">
        <f t="shared" si="514"/>
        <v>10</v>
      </c>
    </row>
    <row r="3542" spans="1:63" x14ac:dyDescent="0.35">
      <c r="A3542" t="str">
        <f t="shared" si="512"/>
        <v>8419_Recherche-développement scientifique_1+2</v>
      </c>
      <c r="B3542" t="str">
        <f>INDEX(PDC!$F$1:$G$40,MATCH('RP2016'!C3542,PDC!F:F,0),MATCH(PDC!$G$1,PDC!$F$1:$G$1,0))</f>
        <v>Recherche-développement scientifique</v>
      </c>
      <c r="C3542" t="s">
        <v>226</v>
      </c>
      <c r="D3542" t="s">
        <v>155</v>
      </c>
      <c r="E3542" t="s">
        <v>238</v>
      </c>
      <c r="F3542" s="58">
        <v>5</v>
      </c>
      <c r="G3542">
        <f t="shared" si="515"/>
        <v>5</v>
      </c>
      <c r="BE3542" t="str">
        <f t="shared" si="513"/>
        <v>8419_C5_TPTotal femmes_SEXE2</v>
      </c>
      <c r="BF3542">
        <v>2</v>
      </c>
      <c r="BG3542" t="s">
        <v>346</v>
      </c>
      <c r="BH3542" t="s">
        <v>317</v>
      </c>
      <c r="BI3542" t="s">
        <v>155</v>
      </c>
      <c r="BJ3542" s="61">
        <v>790.87553404986795</v>
      </c>
      <c r="BK3542" s="61">
        <f t="shared" si="514"/>
        <v>790.87553404986795</v>
      </c>
    </row>
    <row r="3543" spans="1:63" x14ac:dyDescent="0.35">
      <c r="A3543" t="str">
        <f t="shared" si="512"/>
        <v>8419_Autres activités spécialisées, scientifiques et techniques_1+2</v>
      </c>
      <c r="B3543" t="str">
        <f>INDEX(PDC!$F$1:$G$40,MATCH('RP2016'!C3543,PDC!F:F,0),MATCH(PDC!$G$1,PDC!$F$1:$G$1,0))</f>
        <v>Autres activités spécialisées, scientifiques et techniques</v>
      </c>
      <c r="C3543" t="s">
        <v>227</v>
      </c>
      <c r="D3543" t="s">
        <v>155</v>
      </c>
      <c r="E3543" t="s">
        <v>238</v>
      </c>
      <c r="F3543" s="58">
        <v>193.44293081327299</v>
      </c>
      <c r="G3543">
        <f t="shared" si="515"/>
        <v>193.44293081327299</v>
      </c>
      <c r="BE3543" t="str">
        <f t="shared" si="513"/>
        <v>8419_DE_TPTotal femmes_SEXE2</v>
      </c>
      <c r="BF3543">
        <v>2</v>
      </c>
      <c r="BG3543" t="s">
        <v>346</v>
      </c>
      <c r="BH3543" t="s">
        <v>318</v>
      </c>
      <c r="BI3543" t="s">
        <v>155</v>
      </c>
      <c r="BJ3543" s="61">
        <v>83.867722070594496</v>
      </c>
      <c r="BK3543" s="61">
        <f t="shared" si="514"/>
        <v>83.867722070594496</v>
      </c>
    </row>
    <row r="3544" spans="1:63" x14ac:dyDescent="0.35">
      <c r="A3544" t="str">
        <f t="shared" si="512"/>
        <v>8419_Activités de services administratifs et de soutien_1+2</v>
      </c>
      <c r="B3544" t="str">
        <f>INDEX(PDC!$F$1:$G$40,MATCH('RP2016'!C3544,PDC!F:F,0),MATCH(PDC!$G$1,PDC!$F$1:$G$1,0))</f>
        <v>Activités de services administratifs et de soutien</v>
      </c>
      <c r="C3544" t="s">
        <v>228</v>
      </c>
      <c r="D3544" t="s">
        <v>155</v>
      </c>
      <c r="E3544" t="s">
        <v>238</v>
      </c>
      <c r="F3544" s="58">
        <v>1031.5842140966899</v>
      </c>
      <c r="G3544">
        <f t="shared" si="515"/>
        <v>1031.5842140966899</v>
      </c>
      <c r="BE3544" t="str">
        <f t="shared" si="513"/>
        <v>8419_FZ_TPTotal femmes_SEXE2</v>
      </c>
      <c r="BF3544">
        <v>2</v>
      </c>
      <c r="BG3544" t="s">
        <v>346</v>
      </c>
      <c r="BH3544" t="s">
        <v>216</v>
      </c>
      <c r="BI3544" t="s">
        <v>155</v>
      </c>
      <c r="BJ3544" s="61">
        <v>287.19997343854601</v>
      </c>
      <c r="BK3544" s="61">
        <f t="shared" si="514"/>
        <v>287.19997343854601</v>
      </c>
    </row>
    <row r="3545" spans="1:63" x14ac:dyDescent="0.35">
      <c r="A3545" t="str">
        <f t="shared" si="512"/>
        <v>8419_Administration publique_1+2</v>
      </c>
      <c r="B3545" t="str">
        <f>INDEX(PDC!$F$1:$G$40,MATCH('RP2016'!C3545,PDC!F:F,0),MATCH(PDC!$G$1,PDC!$F$1:$G$1,0))</f>
        <v>Administration publique</v>
      </c>
      <c r="C3545" t="s">
        <v>229</v>
      </c>
      <c r="D3545" t="s">
        <v>155</v>
      </c>
      <c r="E3545" t="s">
        <v>238</v>
      </c>
      <c r="F3545" s="58">
        <v>1712.7770584355001</v>
      </c>
      <c r="G3545">
        <f t="shared" si="515"/>
        <v>1712.7770584355001</v>
      </c>
      <c r="BE3545" t="str">
        <f t="shared" si="513"/>
        <v>8419_GZ_TPTotal femmes_SEXE2</v>
      </c>
      <c r="BF3545">
        <v>2</v>
      </c>
      <c r="BG3545" t="s">
        <v>346</v>
      </c>
      <c r="BH3545" t="s">
        <v>217</v>
      </c>
      <c r="BI3545" t="s">
        <v>155</v>
      </c>
      <c r="BJ3545" s="61">
        <v>2045.7509130743799</v>
      </c>
      <c r="BK3545" s="61">
        <f t="shared" si="514"/>
        <v>2045.7509130743799</v>
      </c>
    </row>
    <row r="3546" spans="1:63" x14ac:dyDescent="0.35">
      <c r="A3546" t="str">
        <f t="shared" si="512"/>
        <v>8419_Enseignement_1+2</v>
      </c>
      <c r="B3546" t="str">
        <f>INDEX(PDC!$F$1:$G$40,MATCH('RP2016'!C3546,PDC!F:F,0),MATCH(PDC!$G$1,PDC!$F$1:$G$1,0))</f>
        <v>Enseignement</v>
      </c>
      <c r="C3546" t="s">
        <v>230</v>
      </c>
      <c r="D3546" t="s">
        <v>155</v>
      </c>
      <c r="E3546" t="s">
        <v>238</v>
      </c>
      <c r="F3546" s="58">
        <v>1310.4098806040299</v>
      </c>
      <c r="G3546">
        <f t="shared" si="515"/>
        <v>1310.4098806040299</v>
      </c>
      <c r="BE3546" t="str">
        <f t="shared" si="513"/>
        <v>8419_HZ_TPTotal femmes_SEXE2</v>
      </c>
      <c r="BF3546">
        <v>2</v>
      </c>
      <c r="BG3546" t="s">
        <v>346</v>
      </c>
      <c r="BH3546" t="s">
        <v>218</v>
      </c>
      <c r="BI3546" t="s">
        <v>155</v>
      </c>
      <c r="BJ3546" s="61">
        <v>318.98744622742902</v>
      </c>
      <c r="BK3546" s="61">
        <f t="shared" si="514"/>
        <v>318.98744622742902</v>
      </c>
    </row>
    <row r="3547" spans="1:63" x14ac:dyDescent="0.35">
      <c r="A3547" t="str">
        <f t="shared" si="512"/>
        <v>8419_Activités pour la santé humaine_1+2</v>
      </c>
      <c r="B3547" t="str">
        <f>INDEX(PDC!$F$1:$G$40,MATCH('RP2016'!C3547,PDC!F:F,0),MATCH(PDC!$G$1,PDC!$F$1:$G$1,0))</f>
        <v>Activités pour la santé humaine</v>
      </c>
      <c r="C3547" t="s">
        <v>231</v>
      </c>
      <c r="D3547" t="s">
        <v>155</v>
      </c>
      <c r="E3547" t="s">
        <v>238</v>
      </c>
      <c r="F3547" s="58">
        <v>2096.9743716319099</v>
      </c>
      <c r="G3547">
        <f t="shared" si="515"/>
        <v>2096.9743716319099</v>
      </c>
      <c r="BE3547" t="str">
        <f t="shared" si="513"/>
        <v>8419_IZ_TPTotal femmes_SEXE2</v>
      </c>
      <c r="BF3547">
        <v>2</v>
      </c>
      <c r="BG3547" t="s">
        <v>346</v>
      </c>
      <c r="BH3547" t="s">
        <v>219</v>
      </c>
      <c r="BI3547" t="s">
        <v>155</v>
      </c>
      <c r="BJ3547" s="61">
        <v>654.04257019175998</v>
      </c>
      <c r="BK3547" s="61">
        <f t="shared" si="514"/>
        <v>654.04257019175998</v>
      </c>
    </row>
    <row r="3548" spans="1:63" x14ac:dyDescent="0.35">
      <c r="A3548" t="str">
        <f t="shared" si="512"/>
        <v>8419_Hébergement médico-social et social et action sociale sans hébergement_1+2</v>
      </c>
      <c r="B3548" t="str">
        <f>INDEX(PDC!$F$1:$G$40,MATCH('RP2016'!C3548,PDC!F:F,0),MATCH(PDC!$G$1,PDC!$F$1:$G$1,0))</f>
        <v>Hébergement médico-social et social et action sociale sans hébergement</v>
      </c>
      <c r="C3548" t="s">
        <v>232</v>
      </c>
      <c r="D3548" t="s">
        <v>155</v>
      </c>
      <c r="E3548" t="s">
        <v>238</v>
      </c>
      <c r="F3548" s="58">
        <v>3969.7447497941598</v>
      </c>
      <c r="G3548">
        <f t="shared" si="515"/>
        <v>3969.7447497941598</v>
      </c>
      <c r="BE3548" t="str">
        <f t="shared" si="513"/>
        <v>8419_JZ_TPTotal femmes_SEXE2</v>
      </c>
      <c r="BF3548">
        <v>2</v>
      </c>
      <c r="BG3548" t="s">
        <v>346</v>
      </c>
      <c r="BH3548" t="s">
        <v>319</v>
      </c>
      <c r="BI3548" t="s">
        <v>155</v>
      </c>
      <c r="BJ3548" s="61">
        <v>119.594841452784</v>
      </c>
      <c r="BK3548" s="61">
        <f t="shared" si="514"/>
        <v>119.594841452784</v>
      </c>
    </row>
    <row r="3549" spans="1:63" x14ac:dyDescent="0.35">
      <c r="A3549" t="str">
        <f t="shared" si="512"/>
        <v>8419_Arts, spectacles et activités récréatives_1+2</v>
      </c>
      <c r="B3549" t="str">
        <f>INDEX(PDC!$F$1:$G$40,MATCH('RP2016'!C3549,PDC!F:F,0),MATCH(PDC!$G$1,PDC!$F$1:$G$1,0))</f>
        <v>Arts, spectacles et activités récréatives</v>
      </c>
      <c r="C3549" t="s">
        <v>233</v>
      </c>
      <c r="D3549" t="s">
        <v>155</v>
      </c>
      <c r="E3549" t="s">
        <v>238</v>
      </c>
      <c r="F3549" s="58">
        <v>263.65478895670702</v>
      </c>
      <c r="G3549">
        <f t="shared" si="515"/>
        <v>263.65478895670702</v>
      </c>
      <c r="BE3549" t="str">
        <f t="shared" si="513"/>
        <v>8419_KZ_TPTotal femmes_SEXE2</v>
      </c>
      <c r="BF3549">
        <v>2</v>
      </c>
      <c r="BG3549" t="s">
        <v>346</v>
      </c>
      <c r="BH3549" t="s">
        <v>223</v>
      </c>
      <c r="BI3549" t="s">
        <v>155</v>
      </c>
      <c r="BJ3549" s="61">
        <v>506.14661302047</v>
      </c>
      <c r="BK3549" s="61">
        <f t="shared" si="514"/>
        <v>506.14661302047</v>
      </c>
    </row>
    <row r="3550" spans="1:63" x14ac:dyDescent="0.35">
      <c r="A3550" t="str">
        <f t="shared" si="512"/>
        <v>8419_Autres activités de services _1+2</v>
      </c>
      <c r="B3550" t="str">
        <f>INDEX(PDC!$F$1:$G$40,MATCH('RP2016'!C3550,PDC!F:F,0),MATCH(PDC!$G$1,PDC!$F$1:$G$1,0))</f>
        <v xml:space="preserve">Autres activités de services </v>
      </c>
      <c r="C3550" t="s">
        <v>234</v>
      </c>
      <c r="D3550" t="s">
        <v>155</v>
      </c>
      <c r="E3550" t="s">
        <v>238</v>
      </c>
      <c r="F3550" s="58">
        <v>980.91407712070099</v>
      </c>
      <c r="G3550">
        <f t="shared" si="515"/>
        <v>980.91407712070099</v>
      </c>
      <c r="BE3550" t="str">
        <f t="shared" si="513"/>
        <v>8419_LZ_TPTotal femmes_SEXE2</v>
      </c>
      <c r="BF3550">
        <v>2</v>
      </c>
      <c r="BG3550" t="s">
        <v>346</v>
      </c>
      <c r="BH3550" t="s">
        <v>224</v>
      </c>
      <c r="BI3550" t="s">
        <v>155</v>
      </c>
      <c r="BJ3550" s="61">
        <v>164.360011909382</v>
      </c>
      <c r="BK3550" s="61">
        <f t="shared" si="514"/>
        <v>164.360011909382</v>
      </c>
    </row>
    <row r="3551" spans="1:63" x14ac:dyDescent="0.35">
      <c r="A3551" t="str">
        <f t="shared" si="512"/>
        <v>8419_Activités des ménages en tant qu'employeurs ; activités indifférenciées des ménages en tant que producteurs de biens et services pour usage propre_1+2</v>
      </c>
      <c r="B3551" t="str">
        <f>INDEX(PDC!$F$1:$G$40,MATCH('RP2016'!C3551,PDC!F:F,0),MATCH(PDC!$G$1,PDC!$F$1:$G$1,0))</f>
        <v>Activités des ménages en tant qu'employeurs ; activités indifférenciées des ménages en tant que producteurs de biens et services pour usage propre</v>
      </c>
      <c r="C3551" t="s">
        <v>235</v>
      </c>
      <c r="D3551" t="s">
        <v>155</v>
      </c>
      <c r="E3551" t="s">
        <v>238</v>
      </c>
      <c r="F3551" s="58">
        <v>241.169586956774</v>
      </c>
      <c r="G3551">
        <f t="shared" si="515"/>
        <v>241.169586956774</v>
      </c>
      <c r="BE3551" t="str">
        <f t="shared" si="513"/>
        <v>8419_MN_TPTotal femmes_SEXE2</v>
      </c>
      <c r="BF3551">
        <v>2</v>
      </c>
      <c r="BG3551" t="s">
        <v>346</v>
      </c>
      <c r="BH3551" t="s">
        <v>320</v>
      </c>
      <c r="BI3551" t="s">
        <v>155</v>
      </c>
      <c r="BJ3551" s="61">
        <v>937.91050182507297</v>
      </c>
      <c r="BK3551" s="61">
        <f t="shared" si="514"/>
        <v>937.91050182507297</v>
      </c>
    </row>
    <row r="3552" spans="1:63" x14ac:dyDescent="0.35">
      <c r="A3552" t="str">
        <f t="shared" si="512"/>
        <v>8420_Agriculture, sylviculture et pêche_1+2</v>
      </c>
      <c r="B3552" t="str">
        <f>INDEX(PDC!$F$1:$G$40,MATCH('RP2016'!C3552,PDC!F:F,0),MATCH(PDC!$G$1,PDC!$F$1:$G$1,0))</f>
        <v>Agriculture, sylviculture et pêche</v>
      </c>
      <c r="C3552" t="s">
        <v>198</v>
      </c>
      <c r="D3552" t="s">
        <v>157</v>
      </c>
      <c r="E3552" t="s">
        <v>238</v>
      </c>
      <c r="F3552" s="58">
        <v>366.538728076589</v>
      </c>
      <c r="G3552">
        <f t="shared" si="515"/>
        <v>366.538728076589</v>
      </c>
      <c r="BE3552" t="str">
        <f t="shared" si="513"/>
        <v>8419_OQ_TPTotal femmes_SEXE2</v>
      </c>
      <c r="BF3552">
        <v>2</v>
      </c>
      <c r="BG3552" t="s">
        <v>346</v>
      </c>
      <c r="BH3552" t="s">
        <v>321</v>
      </c>
      <c r="BI3552" t="s">
        <v>155</v>
      </c>
      <c r="BJ3552" s="61">
        <v>6644.7282894465998</v>
      </c>
      <c r="BK3552" s="61">
        <f t="shared" si="514"/>
        <v>6644.7282894465998</v>
      </c>
    </row>
    <row r="3553" spans="1:63" x14ac:dyDescent="0.35">
      <c r="A3553" t="str">
        <f t="shared" si="512"/>
        <v>8420_Industries extractives _1+2</v>
      </c>
      <c r="B3553" t="str">
        <f>INDEX(PDC!$F$1:$G$40,MATCH('RP2016'!C3553,PDC!F:F,0),MATCH(PDC!$G$1,PDC!$F$1:$G$1,0))</f>
        <v xml:space="preserve">Industries extractives </v>
      </c>
      <c r="C3553" t="s">
        <v>201</v>
      </c>
      <c r="D3553" t="s">
        <v>157</v>
      </c>
      <c r="E3553" t="s">
        <v>238</v>
      </c>
      <c r="F3553" s="58">
        <v>9.9720876336202693</v>
      </c>
      <c r="G3553">
        <f t="shared" si="515"/>
        <v>9.9720876336202693</v>
      </c>
      <c r="BE3553" t="str">
        <f t="shared" si="513"/>
        <v>8419_RU_TPTotal femmes_SEXE2</v>
      </c>
      <c r="BF3553">
        <v>2</v>
      </c>
      <c r="BG3553" t="s">
        <v>346</v>
      </c>
      <c r="BH3553" t="s">
        <v>322</v>
      </c>
      <c r="BI3553" t="s">
        <v>155</v>
      </c>
      <c r="BJ3553" s="61">
        <v>931.98705309178297</v>
      </c>
      <c r="BK3553" s="61">
        <f t="shared" si="514"/>
        <v>931.98705309178297</v>
      </c>
    </row>
    <row r="3554" spans="1:63" x14ac:dyDescent="0.35">
      <c r="A3554" t="str">
        <f t="shared" si="512"/>
        <v>8420_Fabrication de denrées alimentaires, de boissons et de produits à base de tabac_1+2</v>
      </c>
      <c r="B3554" t="str">
        <f>INDEX(PDC!$F$1:$G$40,MATCH('RP2016'!C3554,PDC!F:F,0),MATCH(PDC!$G$1,PDC!$F$1:$G$1,0))</f>
        <v>Fabrication de denrées alimentaires, de boissons et de produits à base de tabac</v>
      </c>
      <c r="C3554" t="s">
        <v>202</v>
      </c>
      <c r="D3554" t="s">
        <v>157</v>
      </c>
      <c r="E3554" t="s">
        <v>238</v>
      </c>
      <c r="F3554" s="58">
        <v>1257.3462647911099</v>
      </c>
      <c r="G3554">
        <f t="shared" si="515"/>
        <v>1257.3462647911099</v>
      </c>
      <c r="BE3554" t="str">
        <f t="shared" si="513"/>
        <v>8420_AZ_TPTotal femmes_SEXE2</v>
      </c>
      <c r="BF3554">
        <v>2</v>
      </c>
      <c r="BG3554" t="s">
        <v>346</v>
      </c>
      <c r="BH3554" t="s">
        <v>198</v>
      </c>
      <c r="BI3554" t="s">
        <v>157</v>
      </c>
      <c r="BJ3554" s="61">
        <v>90.141351332901394</v>
      </c>
      <c r="BK3554" s="61">
        <f t="shared" si="514"/>
        <v>90.141351332901394</v>
      </c>
    </row>
    <row r="3555" spans="1:63" x14ac:dyDescent="0.35">
      <c r="A3555" t="str">
        <f t="shared" si="512"/>
        <v>8420_Fabrication de textiles, industries de l'habillement, industrie du cuir et de la chaussure_1+2</v>
      </c>
      <c r="B3555" t="str">
        <f>INDEX(PDC!$F$1:$G$40,MATCH('RP2016'!C3555,PDC!F:F,0),MATCH(PDC!$G$1,PDC!$F$1:$G$1,0))</f>
        <v>Fabrication de textiles, industries de l'habillement, industrie du cuir et de la chaussure</v>
      </c>
      <c r="C3555" t="s">
        <v>203</v>
      </c>
      <c r="D3555" t="s">
        <v>157</v>
      </c>
      <c r="E3555" t="s">
        <v>238</v>
      </c>
      <c r="F3555" s="58">
        <v>892.83743562187999</v>
      </c>
      <c r="G3555">
        <f t="shared" si="515"/>
        <v>892.83743562187999</v>
      </c>
      <c r="BE3555" t="str">
        <f t="shared" si="513"/>
        <v>8420_C1_TPTotal femmes_SEXE2</v>
      </c>
      <c r="BF3555">
        <v>2</v>
      </c>
      <c r="BG3555" t="s">
        <v>346</v>
      </c>
      <c r="BH3555" t="s">
        <v>314</v>
      </c>
      <c r="BI3555" t="s">
        <v>157</v>
      </c>
      <c r="BJ3555" s="61">
        <v>566.96171334640098</v>
      </c>
      <c r="BK3555" s="61">
        <f t="shared" si="514"/>
        <v>566.96171334640098</v>
      </c>
    </row>
    <row r="3556" spans="1:63" x14ac:dyDescent="0.35">
      <c r="A3556" t="str">
        <f t="shared" si="512"/>
        <v>8420_Travail du bois, industries du papier et imprimerie _1+2</v>
      </c>
      <c r="B3556" t="str">
        <f>INDEX(PDC!$F$1:$G$40,MATCH('RP2016'!C3556,PDC!F:F,0),MATCH(PDC!$G$1,PDC!$F$1:$G$1,0))</f>
        <v xml:space="preserve">Travail du bois, industries du papier et imprimerie </v>
      </c>
      <c r="C3556" t="s">
        <v>204</v>
      </c>
      <c r="D3556" t="s">
        <v>157</v>
      </c>
      <c r="E3556" t="s">
        <v>238</v>
      </c>
      <c r="F3556" s="58">
        <v>404.71613918417302</v>
      </c>
      <c r="G3556">
        <f t="shared" si="515"/>
        <v>404.71613918417302</v>
      </c>
      <c r="BE3556" t="str">
        <f t="shared" si="513"/>
        <v>8420_C3_TPTotal femmes_SEXE2</v>
      </c>
      <c r="BF3556">
        <v>2</v>
      </c>
      <c r="BG3556" t="s">
        <v>346</v>
      </c>
      <c r="BH3556" t="s">
        <v>315</v>
      </c>
      <c r="BI3556" t="s">
        <v>157</v>
      </c>
      <c r="BJ3556" s="61">
        <v>170.90005339264599</v>
      </c>
      <c r="BK3556" s="61">
        <f t="shared" si="514"/>
        <v>170.90005339264599</v>
      </c>
    </row>
    <row r="3557" spans="1:63" x14ac:dyDescent="0.35">
      <c r="A3557" t="str">
        <f t="shared" si="512"/>
        <v>8420_Industrie chimique_1+2</v>
      </c>
      <c r="B3557" t="str">
        <f>INDEX(PDC!$F$1:$G$40,MATCH('RP2016'!C3557,PDC!F:F,0),MATCH(PDC!$G$1,PDC!$F$1:$G$1,0))</f>
        <v>Industrie chimique</v>
      </c>
      <c r="C3557" t="s">
        <v>205</v>
      </c>
      <c r="D3557" t="s">
        <v>157</v>
      </c>
      <c r="E3557" t="s">
        <v>238</v>
      </c>
      <c r="F3557" s="58">
        <v>159.13554968562801</v>
      </c>
      <c r="G3557">
        <f t="shared" si="515"/>
        <v>159.13554968562801</v>
      </c>
      <c r="BE3557" t="str">
        <f t="shared" si="513"/>
        <v>8420_C4_TPTotal femmes_SEXE2</v>
      </c>
      <c r="BF3557">
        <v>2</v>
      </c>
      <c r="BG3557" t="s">
        <v>346</v>
      </c>
      <c r="BH3557" t="s">
        <v>316</v>
      </c>
      <c r="BI3557" t="s">
        <v>157</v>
      </c>
      <c r="BJ3557" s="61">
        <v>13.1490743264802</v>
      </c>
      <c r="BK3557" s="61">
        <f t="shared" si="514"/>
        <v>13.1490743264802</v>
      </c>
    </row>
    <row r="3558" spans="1:63" x14ac:dyDescent="0.35">
      <c r="A3558" t="str">
        <f t="shared" si="512"/>
        <v>8420_Fabrication de produits en caoutchouc et en plastique ainsi que d'autres produits minéraux non métalliques_1+2</v>
      </c>
      <c r="B3558" t="str">
        <f>INDEX(PDC!$F$1:$G$40,MATCH('RP2016'!C3558,PDC!F:F,0),MATCH(PDC!$G$1,PDC!$F$1:$G$1,0))</f>
        <v>Fabrication de produits en caoutchouc et en plastique ainsi que d'autres produits minéraux non métalliques</v>
      </c>
      <c r="C3558" t="s">
        <v>207</v>
      </c>
      <c r="D3558" t="s">
        <v>157</v>
      </c>
      <c r="E3558" t="s">
        <v>238</v>
      </c>
      <c r="F3558" s="58">
        <v>2078.5917691388499</v>
      </c>
      <c r="G3558">
        <f t="shared" si="515"/>
        <v>2078.5917691388499</v>
      </c>
      <c r="BE3558" t="str">
        <f t="shared" si="513"/>
        <v>8420_C5_TPTotal femmes_SEXE2</v>
      </c>
      <c r="BF3558">
        <v>2</v>
      </c>
      <c r="BG3558" t="s">
        <v>346</v>
      </c>
      <c r="BH3558" t="s">
        <v>317</v>
      </c>
      <c r="BI3558" t="s">
        <v>157</v>
      </c>
      <c r="BJ3558" s="61">
        <v>1442.0109135441</v>
      </c>
      <c r="BK3558" s="61">
        <f t="shared" si="514"/>
        <v>1442.0109135441</v>
      </c>
    </row>
    <row r="3559" spans="1:63" x14ac:dyDescent="0.35">
      <c r="A3559" t="str">
        <f t="shared" si="512"/>
        <v>8420_Métallurgie et fabrication de produits métalliques à l'exception des machines et des équipements_1+2</v>
      </c>
      <c r="B3559" t="str">
        <f>INDEX(PDC!$F$1:$G$40,MATCH('RP2016'!C3559,PDC!F:F,0),MATCH(PDC!$G$1,PDC!$F$1:$G$1,0))</f>
        <v>Métallurgie et fabrication de produits métalliques à l'exception des machines et des équipements</v>
      </c>
      <c r="C3559" t="s">
        <v>208</v>
      </c>
      <c r="D3559" t="s">
        <v>157</v>
      </c>
      <c r="E3559" t="s">
        <v>238</v>
      </c>
      <c r="F3559" s="58">
        <v>984.75389989568498</v>
      </c>
      <c r="G3559">
        <f t="shared" si="515"/>
        <v>984.75389989568498</v>
      </c>
      <c r="BE3559" t="str">
        <f t="shared" si="513"/>
        <v>8420_DE_TPTotal femmes_SEXE2</v>
      </c>
      <c r="BF3559">
        <v>2</v>
      </c>
      <c r="BG3559" t="s">
        <v>346</v>
      </c>
      <c r="BH3559" t="s">
        <v>318</v>
      </c>
      <c r="BI3559" t="s">
        <v>157</v>
      </c>
      <c r="BJ3559" s="61">
        <v>51.601114981329097</v>
      </c>
      <c r="BK3559" s="61">
        <f t="shared" si="514"/>
        <v>51.601114981329097</v>
      </c>
    </row>
    <row r="3560" spans="1:63" x14ac:dyDescent="0.35">
      <c r="A3560" t="str">
        <f t="shared" si="512"/>
        <v>8420_Fabrication de produits informatiques, électroniques et optiques_1+2</v>
      </c>
      <c r="B3560" t="str">
        <f>INDEX(PDC!$F$1:$G$40,MATCH('RP2016'!C3560,PDC!F:F,0),MATCH(PDC!$G$1,PDC!$F$1:$G$1,0))</f>
        <v>Fabrication de produits informatiques, électroniques et optiques</v>
      </c>
      <c r="C3560" t="s">
        <v>209</v>
      </c>
      <c r="D3560" t="s">
        <v>157</v>
      </c>
      <c r="E3560" t="s">
        <v>238</v>
      </c>
      <c r="F3560" s="58">
        <v>238.597266605763</v>
      </c>
      <c r="G3560">
        <f t="shared" si="515"/>
        <v>238.597266605763</v>
      </c>
      <c r="BE3560" t="str">
        <f t="shared" si="513"/>
        <v>8420_FZ_TPTotal femmes_SEXE2</v>
      </c>
      <c r="BF3560">
        <v>2</v>
      </c>
      <c r="BG3560" t="s">
        <v>346</v>
      </c>
      <c r="BH3560" t="s">
        <v>216</v>
      </c>
      <c r="BI3560" t="s">
        <v>157</v>
      </c>
      <c r="BJ3560" s="61">
        <v>140.218515174168</v>
      </c>
      <c r="BK3560" s="61">
        <f t="shared" si="514"/>
        <v>140.218515174168</v>
      </c>
    </row>
    <row r="3561" spans="1:63" x14ac:dyDescent="0.35">
      <c r="A3561" t="str">
        <f t="shared" si="512"/>
        <v>8420_Fabrication d'équipements électriques_1+2</v>
      </c>
      <c r="B3561" t="str">
        <f>INDEX(PDC!$F$1:$G$40,MATCH('RP2016'!C3561,PDC!F:F,0),MATCH(PDC!$G$1,PDC!$F$1:$G$1,0))</f>
        <v>Fabrication d'équipements électriques</v>
      </c>
      <c r="C3561" t="s">
        <v>210</v>
      </c>
      <c r="D3561" t="s">
        <v>157</v>
      </c>
      <c r="E3561" t="s">
        <v>238</v>
      </c>
      <c r="F3561" s="58">
        <v>119.861954359713</v>
      </c>
      <c r="G3561">
        <f t="shared" si="515"/>
        <v>119.861954359713</v>
      </c>
      <c r="BE3561" t="str">
        <f t="shared" si="513"/>
        <v>8420_GZ_TPTotal femmes_SEXE2</v>
      </c>
      <c r="BF3561">
        <v>2</v>
      </c>
      <c r="BG3561" t="s">
        <v>346</v>
      </c>
      <c r="BH3561" t="s">
        <v>217</v>
      </c>
      <c r="BI3561" t="s">
        <v>157</v>
      </c>
      <c r="BJ3561" s="61">
        <v>1255.1730780482501</v>
      </c>
      <c r="BK3561" s="61">
        <f t="shared" si="514"/>
        <v>1255.1730780482501</v>
      </c>
    </row>
    <row r="3562" spans="1:63" x14ac:dyDescent="0.35">
      <c r="A3562" t="str">
        <f t="shared" si="512"/>
        <v>8420_Fabrication de machines et équipements n.c.a._1+2</v>
      </c>
      <c r="B3562" t="str">
        <f>INDEX(PDC!$F$1:$G$40,MATCH('RP2016'!C3562,PDC!F:F,0),MATCH(PDC!$G$1,PDC!$F$1:$G$1,0))</f>
        <v>Fabrication de machines et équipements n.c.a.</v>
      </c>
      <c r="C3562" t="s">
        <v>211</v>
      </c>
      <c r="D3562" t="s">
        <v>157</v>
      </c>
      <c r="E3562" t="s">
        <v>238</v>
      </c>
      <c r="F3562" s="58">
        <v>220.263454087388</v>
      </c>
      <c r="G3562">
        <f t="shared" si="515"/>
        <v>220.263454087388</v>
      </c>
      <c r="BE3562" t="str">
        <f t="shared" si="513"/>
        <v>8420_HZ_TPTotal femmes_SEXE2</v>
      </c>
      <c r="BF3562">
        <v>2</v>
      </c>
      <c r="BG3562" t="s">
        <v>346</v>
      </c>
      <c r="BH3562" t="s">
        <v>218</v>
      </c>
      <c r="BI3562" t="s">
        <v>157</v>
      </c>
      <c r="BJ3562" s="61">
        <v>193.239092658587</v>
      </c>
      <c r="BK3562" s="61">
        <f t="shared" si="514"/>
        <v>193.239092658587</v>
      </c>
    </row>
    <row r="3563" spans="1:63" x14ac:dyDescent="0.35">
      <c r="A3563" t="str">
        <f t="shared" si="512"/>
        <v>8420_Fabrication de matériels de transport_1+2</v>
      </c>
      <c r="B3563" t="str">
        <f>INDEX(PDC!$F$1:$G$40,MATCH('RP2016'!C3563,PDC!F:F,0),MATCH(PDC!$G$1,PDC!$F$1:$G$1,0))</f>
        <v>Fabrication de matériels de transport</v>
      </c>
      <c r="C3563" t="s">
        <v>212</v>
      </c>
      <c r="D3563" t="s">
        <v>157</v>
      </c>
      <c r="E3563" t="s">
        <v>238</v>
      </c>
      <c r="F3563" s="58">
        <v>121.828774197312</v>
      </c>
      <c r="G3563">
        <f t="shared" si="515"/>
        <v>121.828774197312</v>
      </c>
      <c r="BE3563" t="str">
        <f t="shared" si="513"/>
        <v>8420_IZ_TPTotal femmes_SEXE2</v>
      </c>
      <c r="BF3563">
        <v>2</v>
      </c>
      <c r="BG3563" t="s">
        <v>346</v>
      </c>
      <c r="BH3563" t="s">
        <v>219</v>
      </c>
      <c r="BI3563" t="s">
        <v>157</v>
      </c>
      <c r="BJ3563" s="61">
        <v>273.199656826786</v>
      </c>
      <c r="BK3563" s="61">
        <f t="shared" si="514"/>
        <v>273.199656826786</v>
      </c>
    </row>
    <row r="3564" spans="1:63" x14ac:dyDescent="0.35">
      <c r="A3564" t="str">
        <f t="shared" si="512"/>
        <v>8420_Autres industries manufacturières ; réparation et installation de machines et d'équipements_1+2</v>
      </c>
      <c r="B3564" t="str">
        <f>INDEX(PDC!$F$1:$G$40,MATCH('RP2016'!C3564,PDC!F:F,0),MATCH(PDC!$G$1,PDC!$F$1:$G$1,0))</f>
        <v>Autres industries manufacturières ; réparation et installation de machines et d'équipements</v>
      </c>
      <c r="C3564" t="s">
        <v>213</v>
      </c>
      <c r="D3564" t="s">
        <v>157</v>
      </c>
      <c r="E3564" t="s">
        <v>238</v>
      </c>
      <c r="F3564" s="58">
        <v>525.67715630571502</v>
      </c>
      <c r="G3564">
        <f t="shared" si="515"/>
        <v>525.67715630571502</v>
      </c>
      <c r="BE3564" t="str">
        <f t="shared" si="513"/>
        <v>8420_JZ_TPTotal femmes_SEXE2</v>
      </c>
      <c r="BF3564">
        <v>2</v>
      </c>
      <c r="BG3564" t="s">
        <v>346</v>
      </c>
      <c r="BH3564" t="s">
        <v>319</v>
      </c>
      <c r="BI3564" t="s">
        <v>157</v>
      </c>
      <c r="BJ3564" s="61">
        <v>47.2189720549976</v>
      </c>
      <c r="BK3564" s="61">
        <f t="shared" si="514"/>
        <v>47.2189720549976</v>
      </c>
    </row>
    <row r="3565" spans="1:63" x14ac:dyDescent="0.35">
      <c r="A3565" t="str">
        <f t="shared" si="512"/>
        <v>8420_Production et distribution d'électricité, de gaz, de vapeur et d'air conditionné_1+2</v>
      </c>
      <c r="B3565" t="str">
        <f>INDEX(PDC!$F$1:$G$40,MATCH('RP2016'!C3565,PDC!F:F,0),MATCH(PDC!$G$1,PDC!$F$1:$G$1,0))</f>
        <v>Production et distribution d'électricité, de gaz, de vapeur et d'air conditionné</v>
      </c>
      <c r="C3565" t="s">
        <v>214</v>
      </c>
      <c r="D3565" t="s">
        <v>157</v>
      </c>
      <c r="E3565" t="s">
        <v>238</v>
      </c>
      <c r="F3565" s="58">
        <v>146.79886966330901</v>
      </c>
      <c r="G3565">
        <f t="shared" si="515"/>
        <v>146.79886966330901</v>
      </c>
      <c r="BE3565" t="str">
        <f t="shared" si="513"/>
        <v>8420_KZ_TPTotal femmes_SEXE2</v>
      </c>
      <c r="BF3565">
        <v>2</v>
      </c>
      <c r="BG3565" t="s">
        <v>346</v>
      </c>
      <c r="BH3565" t="s">
        <v>223</v>
      </c>
      <c r="BI3565" t="s">
        <v>157</v>
      </c>
      <c r="BJ3565" s="61">
        <v>395.03182161746599</v>
      </c>
      <c r="BK3565" s="61">
        <f t="shared" si="514"/>
        <v>395.03182161746599</v>
      </c>
    </row>
    <row r="3566" spans="1:63" x14ac:dyDescent="0.35">
      <c r="A3566" t="str">
        <f t="shared" si="512"/>
        <v>8420_Production et distribution d'eau ; assainissement, gestion des déchets et dépollution_1+2</v>
      </c>
      <c r="B3566" t="str">
        <f>INDEX(PDC!$F$1:$G$40,MATCH('RP2016'!C3566,PDC!F:F,0),MATCH(PDC!$G$1,PDC!$F$1:$G$1,0))</f>
        <v>Production et distribution d'eau ; assainissement, gestion des déchets et dépollution</v>
      </c>
      <c r="C3566" t="s">
        <v>215</v>
      </c>
      <c r="D3566" t="s">
        <v>157</v>
      </c>
      <c r="E3566" t="s">
        <v>238</v>
      </c>
      <c r="F3566" s="58">
        <v>139.632581417268</v>
      </c>
      <c r="G3566">
        <f t="shared" si="515"/>
        <v>139.632581417268</v>
      </c>
      <c r="BE3566" t="str">
        <f t="shared" si="513"/>
        <v>8420_LZ_TPTotal femmes_SEXE2</v>
      </c>
      <c r="BF3566">
        <v>2</v>
      </c>
      <c r="BG3566" t="s">
        <v>346</v>
      </c>
      <c r="BH3566" t="s">
        <v>224</v>
      </c>
      <c r="BI3566" t="s">
        <v>157</v>
      </c>
      <c r="BJ3566" s="61">
        <v>50.168326004714402</v>
      </c>
      <c r="BK3566" s="61">
        <f t="shared" si="514"/>
        <v>50.168326004714402</v>
      </c>
    </row>
    <row r="3567" spans="1:63" x14ac:dyDescent="0.35">
      <c r="A3567" t="str">
        <f t="shared" si="512"/>
        <v>8420_Construction _1+2</v>
      </c>
      <c r="B3567" t="str">
        <f>INDEX(PDC!$F$1:$G$40,MATCH('RP2016'!C3567,PDC!F:F,0),MATCH(PDC!$G$1,PDC!$F$1:$G$1,0))</f>
        <v xml:space="preserve">Construction </v>
      </c>
      <c r="C3567" t="s">
        <v>216</v>
      </c>
      <c r="D3567" t="s">
        <v>157</v>
      </c>
      <c r="E3567" t="s">
        <v>238</v>
      </c>
      <c r="F3567" s="58">
        <v>1759.0055434108799</v>
      </c>
      <c r="G3567">
        <f t="shared" si="515"/>
        <v>1759.0055434108799</v>
      </c>
      <c r="BE3567" t="str">
        <f t="shared" si="513"/>
        <v>8420_MN_TPTotal femmes_SEXE2</v>
      </c>
      <c r="BF3567">
        <v>2</v>
      </c>
      <c r="BG3567" t="s">
        <v>346</v>
      </c>
      <c r="BH3567" t="s">
        <v>320</v>
      </c>
      <c r="BI3567" t="s">
        <v>157</v>
      </c>
      <c r="BJ3567" s="61">
        <v>652.94711086370501</v>
      </c>
      <c r="BK3567" s="61">
        <f t="shared" si="514"/>
        <v>652.94711086370501</v>
      </c>
    </row>
    <row r="3568" spans="1:63" x14ac:dyDescent="0.35">
      <c r="A3568" t="str">
        <f t="shared" si="512"/>
        <v>8420_Commerce ; réparation d'automobiles et de motocycles_1+2</v>
      </c>
      <c r="B3568" t="str">
        <f>INDEX(PDC!$F$1:$G$40,MATCH('RP2016'!C3568,PDC!F:F,0),MATCH(PDC!$G$1,PDC!$F$1:$G$1,0))</f>
        <v>Commerce ; réparation d'automobiles et de motocycles</v>
      </c>
      <c r="C3568" t="s">
        <v>217</v>
      </c>
      <c r="D3568" t="s">
        <v>157</v>
      </c>
      <c r="E3568" t="s">
        <v>238</v>
      </c>
      <c r="F3568" s="58">
        <v>2356.4294686190801</v>
      </c>
      <c r="G3568">
        <f t="shared" si="515"/>
        <v>2356.4294686190801</v>
      </c>
      <c r="BE3568" t="str">
        <f t="shared" si="513"/>
        <v>8420_OQ_TPTotal femmes_SEXE2</v>
      </c>
      <c r="BF3568">
        <v>2</v>
      </c>
      <c r="BG3568" t="s">
        <v>346</v>
      </c>
      <c r="BH3568" t="s">
        <v>321</v>
      </c>
      <c r="BI3568" t="s">
        <v>157</v>
      </c>
      <c r="BJ3568" s="61">
        <v>3572.8024790086602</v>
      </c>
      <c r="BK3568" s="61">
        <f t="shared" si="514"/>
        <v>3572.8024790086602</v>
      </c>
    </row>
    <row r="3569" spans="1:63" x14ac:dyDescent="0.35">
      <c r="A3569" t="str">
        <f t="shared" si="512"/>
        <v>8420_Transports et entreposage _1+2</v>
      </c>
      <c r="B3569" t="str">
        <f>INDEX(PDC!$F$1:$G$40,MATCH('RP2016'!C3569,PDC!F:F,0),MATCH(PDC!$G$1,PDC!$F$1:$G$1,0))</f>
        <v xml:space="preserve">Transports et entreposage </v>
      </c>
      <c r="C3569" t="s">
        <v>218</v>
      </c>
      <c r="D3569" t="s">
        <v>157</v>
      </c>
      <c r="E3569" t="s">
        <v>238</v>
      </c>
      <c r="F3569" s="58">
        <v>651.848699119554</v>
      </c>
      <c r="G3569">
        <f t="shared" si="515"/>
        <v>651.848699119554</v>
      </c>
      <c r="BE3569" t="str">
        <f t="shared" si="513"/>
        <v>8420_RU_TPTotal femmes_SEXE2</v>
      </c>
      <c r="BF3569">
        <v>2</v>
      </c>
      <c r="BG3569" t="s">
        <v>346</v>
      </c>
      <c r="BH3569" t="s">
        <v>322</v>
      </c>
      <c r="BI3569" t="s">
        <v>157</v>
      </c>
      <c r="BJ3569" s="61">
        <v>418.518579508171</v>
      </c>
      <c r="BK3569" s="61">
        <f t="shared" si="514"/>
        <v>418.518579508171</v>
      </c>
    </row>
    <row r="3570" spans="1:63" x14ac:dyDescent="0.35">
      <c r="A3570" t="str">
        <f t="shared" si="512"/>
        <v>8420_Hébergement et restauration_1+2</v>
      </c>
      <c r="B3570" t="str">
        <f>INDEX(PDC!$F$1:$G$40,MATCH('RP2016'!C3570,PDC!F:F,0),MATCH(PDC!$G$1,PDC!$F$1:$G$1,0))</f>
        <v>Hébergement et restauration</v>
      </c>
      <c r="C3570" t="s">
        <v>219</v>
      </c>
      <c r="D3570" t="s">
        <v>157</v>
      </c>
      <c r="E3570" t="s">
        <v>238</v>
      </c>
      <c r="F3570" s="58">
        <v>446.11108759927401</v>
      </c>
      <c r="G3570">
        <f t="shared" si="515"/>
        <v>446.11108759927401</v>
      </c>
      <c r="BE3570" t="str">
        <f t="shared" si="513"/>
        <v>8421_AZ_TPTotal femmes_SEXE2</v>
      </c>
      <c r="BF3570">
        <v>2</v>
      </c>
      <c r="BG3570" t="s">
        <v>346</v>
      </c>
      <c r="BH3570" t="s">
        <v>198</v>
      </c>
      <c r="BI3570" t="s">
        <v>159</v>
      </c>
      <c r="BJ3570" s="61">
        <v>597.328586761216</v>
      </c>
      <c r="BK3570" s="61">
        <f t="shared" si="514"/>
        <v>597.328586761216</v>
      </c>
    </row>
    <row r="3571" spans="1:63" x14ac:dyDescent="0.35">
      <c r="A3571" t="str">
        <f t="shared" si="512"/>
        <v>8420_Edition, audiovisuel et diffusion_1+2</v>
      </c>
      <c r="B3571" t="str">
        <f>INDEX(PDC!$F$1:$G$40,MATCH('RP2016'!C3571,PDC!F:F,0),MATCH(PDC!$G$1,PDC!$F$1:$G$1,0))</f>
        <v>Edition, audiovisuel et diffusion</v>
      </c>
      <c r="C3571" t="s">
        <v>220</v>
      </c>
      <c r="D3571" t="s">
        <v>157</v>
      </c>
      <c r="E3571" t="s">
        <v>238</v>
      </c>
      <c r="F3571" s="58">
        <v>44.0317745782435</v>
      </c>
      <c r="G3571">
        <f t="shared" si="515"/>
        <v>44.0317745782435</v>
      </c>
      <c r="BE3571" t="str">
        <f t="shared" si="513"/>
        <v>8421_C1_TPTotal femmes_SEXE2</v>
      </c>
      <c r="BF3571">
        <v>2</v>
      </c>
      <c r="BG3571" t="s">
        <v>346</v>
      </c>
      <c r="BH3571" t="s">
        <v>314</v>
      </c>
      <c r="BI3571" t="s">
        <v>159</v>
      </c>
      <c r="BJ3571" s="61">
        <v>3558.0307297223699</v>
      </c>
      <c r="BK3571" s="61">
        <f t="shared" si="514"/>
        <v>3558.0307297223699</v>
      </c>
    </row>
    <row r="3572" spans="1:63" x14ac:dyDescent="0.35">
      <c r="A3572" t="str">
        <f t="shared" si="512"/>
        <v>8420_Télécommunications_1+2</v>
      </c>
      <c r="B3572" t="str">
        <f>INDEX(PDC!$F$1:$G$40,MATCH('RP2016'!C3572,PDC!F:F,0),MATCH(PDC!$G$1,PDC!$F$1:$G$1,0))</f>
        <v>Télécommunications</v>
      </c>
      <c r="C3572" t="s">
        <v>221</v>
      </c>
      <c r="D3572" t="s">
        <v>157</v>
      </c>
      <c r="E3572" t="s">
        <v>238</v>
      </c>
      <c r="F3572" s="58">
        <v>10</v>
      </c>
      <c r="G3572">
        <f t="shared" ref="G3572:G3576" si="516">F3572</f>
        <v>10</v>
      </c>
      <c r="BE3572" t="str">
        <f t="shared" si="513"/>
        <v>8421_C2_TPTotal femmes_SEXE2</v>
      </c>
      <c r="BF3572">
        <v>2</v>
      </c>
      <c r="BG3572" t="s">
        <v>346</v>
      </c>
      <c r="BH3572" t="s">
        <v>323</v>
      </c>
      <c r="BI3572" t="s">
        <v>159</v>
      </c>
      <c r="BJ3572" s="61">
        <v>165.97166075081901</v>
      </c>
      <c r="BK3572" s="61">
        <f t="shared" si="514"/>
        <v>165.97166075081901</v>
      </c>
    </row>
    <row r="3573" spans="1:63" x14ac:dyDescent="0.35">
      <c r="A3573" t="str">
        <f t="shared" si="512"/>
        <v>8420_Activités informatiques et services d'information_1+2</v>
      </c>
      <c r="B3573" t="str">
        <f>INDEX(PDC!$F$1:$G$40,MATCH('RP2016'!C3573,PDC!F:F,0),MATCH(PDC!$G$1,PDC!$F$1:$G$1,0))</f>
        <v>Activités informatiques et services d'information</v>
      </c>
      <c r="C3573" t="s">
        <v>222</v>
      </c>
      <c r="D3573" t="s">
        <v>157</v>
      </c>
      <c r="E3573" t="s">
        <v>238</v>
      </c>
      <c r="F3573" s="58">
        <v>82.0267466839327</v>
      </c>
      <c r="G3573">
        <f t="shared" si="516"/>
        <v>82.0267466839327</v>
      </c>
      <c r="BE3573" t="str">
        <f t="shared" si="513"/>
        <v>8421_C3_TPTotal femmes_SEXE2</v>
      </c>
      <c r="BF3573">
        <v>2</v>
      </c>
      <c r="BG3573" t="s">
        <v>346</v>
      </c>
      <c r="BH3573" t="s">
        <v>315</v>
      </c>
      <c r="BI3573" t="s">
        <v>159</v>
      </c>
      <c r="BJ3573" s="61">
        <v>4611.9903016929902</v>
      </c>
      <c r="BK3573" s="61">
        <f t="shared" si="514"/>
        <v>4611.9903016929902</v>
      </c>
    </row>
    <row r="3574" spans="1:63" x14ac:dyDescent="0.35">
      <c r="A3574" t="str">
        <f t="shared" si="512"/>
        <v>8420_Activités financières et d'assurance_1+2</v>
      </c>
      <c r="B3574" t="str">
        <f>INDEX(PDC!$F$1:$G$40,MATCH('RP2016'!C3574,PDC!F:F,0),MATCH(PDC!$G$1,PDC!$F$1:$G$1,0))</f>
        <v>Activités financières et d'assurance</v>
      </c>
      <c r="C3574" t="s">
        <v>223</v>
      </c>
      <c r="D3574" t="s">
        <v>157</v>
      </c>
      <c r="E3574" t="s">
        <v>238</v>
      </c>
      <c r="F3574" s="58">
        <v>635.13883656233702</v>
      </c>
      <c r="G3574">
        <f t="shared" si="516"/>
        <v>635.13883656233702</v>
      </c>
      <c r="BE3574" t="str">
        <f t="shared" si="513"/>
        <v>8421_C4_TPTotal femmes_SEXE2</v>
      </c>
      <c r="BF3574">
        <v>2</v>
      </c>
      <c r="BG3574" t="s">
        <v>346</v>
      </c>
      <c r="BH3574" t="s">
        <v>316</v>
      </c>
      <c r="BI3574" t="s">
        <v>159</v>
      </c>
      <c r="BJ3574" s="61">
        <v>1980.9294064893099</v>
      </c>
      <c r="BK3574" s="61">
        <f t="shared" si="514"/>
        <v>1980.9294064893099</v>
      </c>
    </row>
    <row r="3575" spans="1:63" x14ac:dyDescent="0.35">
      <c r="A3575" t="str">
        <f t="shared" si="512"/>
        <v>8420_Activités immobilières_1+2</v>
      </c>
      <c r="B3575" t="str">
        <f>INDEX(PDC!$F$1:$G$40,MATCH('RP2016'!C3575,PDC!F:F,0),MATCH(PDC!$G$1,PDC!$F$1:$G$1,0))</f>
        <v>Activités immobilières</v>
      </c>
      <c r="C3575" t="s">
        <v>224</v>
      </c>
      <c r="D3575" t="s">
        <v>157</v>
      </c>
      <c r="E3575" t="s">
        <v>238</v>
      </c>
      <c r="F3575" s="58">
        <v>103.888087427047</v>
      </c>
      <c r="G3575">
        <f t="shared" si="516"/>
        <v>103.888087427047</v>
      </c>
      <c r="BE3575" t="str">
        <f t="shared" si="513"/>
        <v>8421_C5_TPTotal femmes_SEXE2</v>
      </c>
      <c r="BF3575">
        <v>2</v>
      </c>
      <c r="BG3575" t="s">
        <v>346</v>
      </c>
      <c r="BH3575" t="s">
        <v>317</v>
      </c>
      <c r="BI3575" t="s">
        <v>159</v>
      </c>
      <c r="BJ3575" s="61">
        <v>17720.4900755485</v>
      </c>
      <c r="BK3575" s="61">
        <f t="shared" si="514"/>
        <v>17720.4900755485</v>
      </c>
    </row>
    <row r="3576" spans="1:63" x14ac:dyDescent="0.35">
      <c r="A3576" t="str">
        <f t="shared" si="512"/>
        <v>8420_Activités juridiques, comptables, de gestion, d'architecture, d'ingénierie, de contrôle et d'analyses techniques_1+2</v>
      </c>
      <c r="B3576" t="str">
        <f>INDEX(PDC!$F$1:$G$40,MATCH('RP2016'!C3576,PDC!F:F,0),MATCH(PDC!$G$1,PDC!$F$1:$G$1,0))</f>
        <v>Activités juridiques, comptables, de gestion, d'architecture, d'ingénierie, de contrôle et d'analyses techniques</v>
      </c>
      <c r="C3576" t="s">
        <v>225</v>
      </c>
      <c r="D3576" t="s">
        <v>157</v>
      </c>
      <c r="E3576" t="s">
        <v>238</v>
      </c>
      <c r="F3576" s="58">
        <v>331.278382929879</v>
      </c>
      <c r="G3576">
        <f t="shared" si="516"/>
        <v>331.278382929879</v>
      </c>
      <c r="BE3576" t="str">
        <f t="shared" si="513"/>
        <v>8421_DE_TPTotal femmes_SEXE2</v>
      </c>
      <c r="BF3576">
        <v>2</v>
      </c>
      <c r="BG3576" t="s">
        <v>346</v>
      </c>
      <c r="BH3576" t="s">
        <v>318</v>
      </c>
      <c r="BI3576" t="s">
        <v>159</v>
      </c>
      <c r="BJ3576" s="61">
        <v>4146.6422603149604</v>
      </c>
      <c r="BK3576" s="61">
        <f t="shared" si="514"/>
        <v>4146.6422603149604</v>
      </c>
    </row>
    <row r="3577" spans="1:63" x14ac:dyDescent="0.35">
      <c r="A3577" t="str">
        <f t="shared" si="512"/>
        <v>8420_Recherche-développement scientifique_1+2</v>
      </c>
      <c r="B3577" t="str">
        <f>INDEX(PDC!$F$1:$G$40,MATCH('RP2016'!C3577,PDC!F:F,0),MATCH(PDC!$G$1,PDC!$F$1:$G$1,0))</f>
        <v>Recherche-développement scientifique</v>
      </c>
      <c r="C3577" t="s">
        <v>226</v>
      </c>
      <c r="D3577" t="s">
        <v>157</v>
      </c>
      <c r="E3577" t="s">
        <v>238</v>
      </c>
      <c r="F3577" s="58">
        <v>2.4434025611228698</v>
      </c>
      <c r="G3577" s="58" t="s">
        <v>242</v>
      </c>
      <c r="H3577" s="58"/>
      <c r="I3577" s="58"/>
      <c r="J3577" s="58"/>
      <c r="BE3577" t="str">
        <f t="shared" si="513"/>
        <v>8421_FZ_TPTotal femmes_SEXE2</v>
      </c>
      <c r="BF3577">
        <v>2</v>
      </c>
      <c r="BG3577" t="s">
        <v>346</v>
      </c>
      <c r="BH3577" t="s">
        <v>216</v>
      </c>
      <c r="BI3577" t="s">
        <v>159</v>
      </c>
      <c r="BJ3577" s="61">
        <v>6400.4703577712498</v>
      </c>
      <c r="BK3577" s="61">
        <f t="shared" si="514"/>
        <v>6400.4703577712498</v>
      </c>
    </row>
    <row r="3578" spans="1:63" x14ac:dyDescent="0.35">
      <c r="A3578" t="str">
        <f t="shared" si="512"/>
        <v>8420_Autres activités spécialisées, scientifiques et techniques_1+2</v>
      </c>
      <c r="B3578" t="str">
        <f>INDEX(PDC!$F$1:$G$40,MATCH('RP2016'!C3578,PDC!F:F,0),MATCH(PDC!$G$1,PDC!$F$1:$G$1,0))</f>
        <v>Autres activités spécialisées, scientifiques et techniques</v>
      </c>
      <c r="C3578" t="s">
        <v>227</v>
      </c>
      <c r="D3578" t="s">
        <v>157</v>
      </c>
      <c r="E3578" t="s">
        <v>238</v>
      </c>
      <c r="F3578" s="58">
        <v>53.834127949064097</v>
      </c>
      <c r="G3578">
        <f t="shared" ref="G3578:G3609" si="517">F3578</f>
        <v>53.834127949064097</v>
      </c>
      <c r="BE3578" t="str">
        <f t="shared" si="513"/>
        <v>8421_GZ_TPTotal femmes_SEXE2</v>
      </c>
      <c r="BF3578">
        <v>2</v>
      </c>
      <c r="BG3578" t="s">
        <v>346</v>
      </c>
      <c r="BH3578" t="s">
        <v>217</v>
      </c>
      <c r="BI3578" t="s">
        <v>159</v>
      </c>
      <c r="BJ3578" s="61">
        <v>43575.7078408417</v>
      </c>
      <c r="BK3578" s="61">
        <f t="shared" si="514"/>
        <v>43575.7078408417</v>
      </c>
    </row>
    <row r="3579" spans="1:63" x14ac:dyDescent="0.35">
      <c r="A3579" t="str">
        <f t="shared" si="512"/>
        <v>8420_Activités de services administratifs et de soutien_1+2</v>
      </c>
      <c r="B3579" t="str">
        <f>INDEX(PDC!$F$1:$G$40,MATCH('RP2016'!C3579,PDC!F:F,0),MATCH(PDC!$G$1,PDC!$F$1:$G$1,0))</f>
        <v>Activités de services administratifs et de soutien</v>
      </c>
      <c r="C3579" t="s">
        <v>228</v>
      </c>
      <c r="D3579" t="s">
        <v>157</v>
      </c>
      <c r="E3579" t="s">
        <v>238</v>
      </c>
      <c r="F3579" s="58">
        <v>1067.32849711988</v>
      </c>
      <c r="G3579">
        <f t="shared" si="517"/>
        <v>1067.32849711988</v>
      </c>
      <c r="BE3579" t="str">
        <f t="shared" si="513"/>
        <v>8421_HZ_TPTotal femmes_SEXE2</v>
      </c>
      <c r="BF3579">
        <v>2</v>
      </c>
      <c r="BG3579" t="s">
        <v>346</v>
      </c>
      <c r="BH3579" t="s">
        <v>218</v>
      </c>
      <c r="BI3579" t="s">
        <v>159</v>
      </c>
      <c r="BJ3579" s="61">
        <v>11057.794594335301</v>
      </c>
      <c r="BK3579" s="61">
        <f t="shared" si="514"/>
        <v>11057.794594335301</v>
      </c>
    </row>
    <row r="3580" spans="1:63" x14ac:dyDescent="0.35">
      <c r="A3580" t="str">
        <f t="shared" si="512"/>
        <v>8420_Administration publique_1+2</v>
      </c>
      <c r="B3580" t="str">
        <f>INDEX(PDC!$F$1:$G$40,MATCH('RP2016'!C3580,PDC!F:F,0),MATCH(PDC!$G$1,PDC!$F$1:$G$1,0))</f>
        <v>Administration publique</v>
      </c>
      <c r="C3580" t="s">
        <v>229</v>
      </c>
      <c r="D3580" t="s">
        <v>157</v>
      </c>
      <c r="E3580" t="s">
        <v>238</v>
      </c>
      <c r="F3580" s="58">
        <v>669.65690696192405</v>
      </c>
      <c r="G3580">
        <f t="shared" si="517"/>
        <v>669.65690696192405</v>
      </c>
      <c r="BE3580" t="str">
        <f t="shared" si="513"/>
        <v>8421_IZ_TPTotal femmes_SEXE2</v>
      </c>
      <c r="BF3580">
        <v>2</v>
      </c>
      <c r="BG3580" t="s">
        <v>346</v>
      </c>
      <c r="BH3580" t="s">
        <v>219</v>
      </c>
      <c r="BI3580" t="s">
        <v>159</v>
      </c>
      <c r="BJ3580" s="61">
        <v>12600.3959731825</v>
      </c>
      <c r="BK3580" s="61">
        <f t="shared" si="514"/>
        <v>12600.3959731825</v>
      </c>
    </row>
    <row r="3581" spans="1:63" x14ac:dyDescent="0.35">
      <c r="A3581" t="str">
        <f t="shared" si="512"/>
        <v>8420_Enseignement_1+2</v>
      </c>
      <c r="B3581" t="str">
        <f>INDEX(PDC!$F$1:$G$40,MATCH('RP2016'!C3581,PDC!F:F,0),MATCH(PDC!$G$1,PDC!$F$1:$G$1,0))</f>
        <v>Enseignement</v>
      </c>
      <c r="C3581" t="s">
        <v>230</v>
      </c>
      <c r="D3581" t="s">
        <v>157</v>
      </c>
      <c r="E3581" t="s">
        <v>238</v>
      </c>
      <c r="F3581" s="58">
        <v>798.78206826064002</v>
      </c>
      <c r="G3581">
        <f t="shared" si="517"/>
        <v>798.78206826064002</v>
      </c>
      <c r="BE3581" t="str">
        <f t="shared" si="513"/>
        <v>8421_JZ_TPTotal femmes_SEXE2</v>
      </c>
      <c r="BF3581">
        <v>2</v>
      </c>
      <c r="BG3581" t="s">
        <v>346</v>
      </c>
      <c r="BH3581" t="s">
        <v>319</v>
      </c>
      <c r="BI3581" t="s">
        <v>159</v>
      </c>
      <c r="BJ3581" s="61">
        <v>10189.6064140037</v>
      </c>
      <c r="BK3581" s="61">
        <f t="shared" si="514"/>
        <v>10189.6064140037</v>
      </c>
    </row>
    <row r="3582" spans="1:63" x14ac:dyDescent="0.35">
      <c r="A3582" t="str">
        <f t="shared" si="512"/>
        <v>8420_Activités pour la santé humaine_1+2</v>
      </c>
      <c r="B3582" t="str">
        <f>INDEX(PDC!$F$1:$G$40,MATCH('RP2016'!C3582,PDC!F:F,0),MATCH(PDC!$G$1,PDC!$F$1:$G$1,0))</f>
        <v>Activités pour la santé humaine</v>
      </c>
      <c r="C3582" t="s">
        <v>231</v>
      </c>
      <c r="D3582" t="s">
        <v>157</v>
      </c>
      <c r="E3582" t="s">
        <v>238</v>
      </c>
      <c r="F3582" s="58">
        <v>641.62184127118906</v>
      </c>
      <c r="G3582">
        <f t="shared" si="517"/>
        <v>641.62184127118906</v>
      </c>
      <c r="BE3582" t="str">
        <f t="shared" si="513"/>
        <v>8421_KZ_TPTotal femmes_SEXE2</v>
      </c>
      <c r="BF3582">
        <v>2</v>
      </c>
      <c r="BG3582" t="s">
        <v>346</v>
      </c>
      <c r="BH3582" t="s">
        <v>223</v>
      </c>
      <c r="BI3582" t="s">
        <v>159</v>
      </c>
      <c r="BJ3582" s="61">
        <v>17193.257473116399</v>
      </c>
      <c r="BK3582" s="61">
        <f t="shared" si="514"/>
        <v>17193.257473116399</v>
      </c>
    </row>
    <row r="3583" spans="1:63" x14ac:dyDescent="0.35">
      <c r="A3583" t="str">
        <f t="shared" si="512"/>
        <v>8420_Hébergement médico-social et social et action sociale sans hébergement_1+2</v>
      </c>
      <c r="B3583" t="str">
        <f>INDEX(PDC!$F$1:$G$40,MATCH('RP2016'!C3583,PDC!F:F,0),MATCH(PDC!$G$1,PDC!$F$1:$G$1,0))</f>
        <v>Hébergement médico-social et social et action sociale sans hébergement</v>
      </c>
      <c r="C3583" t="s">
        <v>232</v>
      </c>
      <c r="D3583" t="s">
        <v>157</v>
      </c>
      <c r="E3583" t="s">
        <v>238</v>
      </c>
      <c r="F3583" s="58">
        <v>2422.6218892014399</v>
      </c>
      <c r="G3583">
        <f t="shared" si="517"/>
        <v>2422.6218892014399</v>
      </c>
      <c r="BE3583" t="str">
        <f t="shared" si="513"/>
        <v>8421_LZ_TPTotal femmes_SEXE2</v>
      </c>
      <c r="BF3583">
        <v>2</v>
      </c>
      <c r="BG3583" t="s">
        <v>346</v>
      </c>
      <c r="BH3583" t="s">
        <v>224</v>
      </c>
      <c r="BI3583" t="s">
        <v>159</v>
      </c>
      <c r="BJ3583" s="61">
        <v>6556.7426728209002</v>
      </c>
      <c r="BK3583" s="61">
        <f t="shared" si="514"/>
        <v>6556.7426728209002</v>
      </c>
    </row>
    <row r="3584" spans="1:63" x14ac:dyDescent="0.35">
      <c r="A3584" t="str">
        <f t="shared" si="512"/>
        <v>8420_Arts, spectacles et activités récréatives_1+2</v>
      </c>
      <c r="B3584" t="str">
        <f>INDEX(PDC!$F$1:$G$40,MATCH('RP2016'!C3584,PDC!F:F,0),MATCH(PDC!$G$1,PDC!$F$1:$G$1,0))</f>
        <v>Arts, spectacles et activités récréatives</v>
      </c>
      <c r="C3584" t="s">
        <v>233</v>
      </c>
      <c r="D3584" t="s">
        <v>157</v>
      </c>
      <c r="E3584" t="s">
        <v>238</v>
      </c>
      <c r="F3584" s="58">
        <v>184.20110343599401</v>
      </c>
      <c r="G3584">
        <f t="shared" si="517"/>
        <v>184.20110343599401</v>
      </c>
      <c r="BE3584" t="str">
        <f t="shared" si="513"/>
        <v>8421_MN_TPTotal femmes_SEXE2</v>
      </c>
      <c r="BF3584">
        <v>2</v>
      </c>
      <c r="BG3584" t="s">
        <v>346</v>
      </c>
      <c r="BH3584" t="s">
        <v>320</v>
      </c>
      <c r="BI3584" t="s">
        <v>159</v>
      </c>
      <c r="BJ3584" s="61">
        <v>48226.3075446476</v>
      </c>
      <c r="BK3584" s="61">
        <f t="shared" si="514"/>
        <v>48226.3075446476</v>
      </c>
    </row>
    <row r="3585" spans="1:63" x14ac:dyDescent="0.35">
      <c r="A3585" t="str">
        <f t="shared" si="512"/>
        <v>8420_Autres activités de services _1+2</v>
      </c>
      <c r="B3585" t="str">
        <f>INDEX(PDC!$F$1:$G$40,MATCH('RP2016'!C3585,PDC!F:F,0),MATCH(PDC!$G$1,PDC!$F$1:$G$1,0))</f>
        <v xml:space="preserve">Autres activités de services </v>
      </c>
      <c r="C3585" t="s">
        <v>234</v>
      </c>
      <c r="D3585" t="s">
        <v>157</v>
      </c>
      <c r="E3585" t="s">
        <v>238</v>
      </c>
      <c r="F3585" s="58">
        <v>259.305806179934</v>
      </c>
      <c r="G3585">
        <f t="shared" si="517"/>
        <v>259.305806179934</v>
      </c>
      <c r="BE3585" t="str">
        <f t="shared" si="513"/>
        <v>8421_OQ_TPTotal femmes_SEXE2</v>
      </c>
      <c r="BF3585">
        <v>2</v>
      </c>
      <c r="BG3585" t="s">
        <v>346</v>
      </c>
      <c r="BH3585" t="s">
        <v>321</v>
      </c>
      <c r="BI3585" t="s">
        <v>159</v>
      </c>
      <c r="BJ3585" s="61">
        <v>89453.862976902601</v>
      </c>
      <c r="BK3585" s="61">
        <f t="shared" si="514"/>
        <v>89453.862976902601</v>
      </c>
    </row>
    <row r="3586" spans="1:63" x14ac:dyDescent="0.35">
      <c r="A3586" t="str">
        <f t="shared" si="512"/>
        <v>8420_Activités des ménages en tant qu'employeurs ; activités indifférenciées des ménages en tant que producteurs de biens et services pour usage propre_1+2</v>
      </c>
      <c r="B3586" t="str">
        <f>INDEX(PDC!$F$1:$G$40,MATCH('RP2016'!C3586,PDC!F:F,0),MATCH(PDC!$G$1,PDC!$F$1:$G$1,0))</f>
        <v>Activités des ménages en tant qu'employeurs ; activités indifférenciées des ménages en tant que producteurs de biens et services pour usage propre</v>
      </c>
      <c r="C3586" t="s">
        <v>235</v>
      </c>
      <c r="D3586" t="s">
        <v>157</v>
      </c>
      <c r="E3586" t="s">
        <v>238</v>
      </c>
      <c r="F3586" s="58">
        <v>124.850593750988</v>
      </c>
      <c r="G3586">
        <f t="shared" si="517"/>
        <v>124.850593750988</v>
      </c>
      <c r="BE3586" t="str">
        <f t="shared" si="513"/>
        <v>8421_RU_TPTotal femmes_SEXE2</v>
      </c>
      <c r="BF3586">
        <v>2</v>
      </c>
      <c r="BG3586" t="s">
        <v>346</v>
      </c>
      <c r="BH3586" t="s">
        <v>322</v>
      </c>
      <c r="BI3586" t="s">
        <v>159</v>
      </c>
      <c r="BJ3586" s="61">
        <v>20356.386533127901</v>
      </c>
      <c r="BK3586" s="61">
        <f t="shared" si="514"/>
        <v>20356.386533127901</v>
      </c>
    </row>
    <row r="3587" spans="1:63" x14ac:dyDescent="0.35">
      <c r="A3587" t="str">
        <f t="shared" si="512"/>
        <v>8421_Agriculture, sylviculture et pêche_1+2</v>
      </c>
      <c r="B3587" t="str">
        <f>INDEX(PDC!$F$1:$G$40,MATCH('RP2016'!C3587,PDC!F:F,0),MATCH(PDC!$G$1,PDC!$F$1:$G$1,0))</f>
        <v>Agriculture, sylviculture et pêche</v>
      </c>
      <c r="C3587" t="s">
        <v>198</v>
      </c>
      <c r="D3587" t="s">
        <v>159</v>
      </c>
      <c r="E3587" t="s">
        <v>238</v>
      </c>
      <c r="F3587" s="58">
        <v>1622.4850136738501</v>
      </c>
      <c r="G3587">
        <f t="shared" si="517"/>
        <v>1622.4850136738501</v>
      </c>
      <c r="BE3587" t="str">
        <f t="shared" si="513"/>
        <v>8422_AZ_TPTotal femmes_SEXE2</v>
      </c>
      <c r="BF3587">
        <v>2</v>
      </c>
      <c r="BG3587" t="s">
        <v>346</v>
      </c>
      <c r="BH3587" t="s">
        <v>198</v>
      </c>
      <c r="BI3587" t="s">
        <v>163</v>
      </c>
      <c r="BJ3587" s="61">
        <v>161.40753425552199</v>
      </c>
      <c r="BK3587" s="61">
        <f t="shared" si="514"/>
        <v>161.40753425552199</v>
      </c>
    </row>
    <row r="3588" spans="1:63" x14ac:dyDescent="0.35">
      <c r="A3588" t="str">
        <f t="shared" ref="A3588:A3651" si="518">D3588&amp;"_"&amp;B3588&amp;"_"&amp;E3588</f>
        <v>8421_Industries extractives _1+2</v>
      </c>
      <c r="B3588" t="str">
        <f>INDEX(PDC!$F$1:$G$40,MATCH('RP2016'!C3588,PDC!F:F,0),MATCH(PDC!$G$1,PDC!$F$1:$G$1,0))</f>
        <v xml:space="preserve">Industries extractives </v>
      </c>
      <c r="C3588" t="s">
        <v>201</v>
      </c>
      <c r="D3588" t="s">
        <v>159</v>
      </c>
      <c r="E3588" t="s">
        <v>238</v>
      </c>
      <c r="F3588" s="58">
        <v>241.63054504422101</v>
      </c>
      <c r="G3588">
        <f t="shared" si="517"/>
        <v>241.63054504422101</v>
      </c>
      <c r="BE3588" t="str">
        <f t="shared" si="513"/>
        <v>8422_C1_TPTotal femmes_SEXE2</v>
      </c>
      <c r="BF3588">
        <v>2</v>
      </c>
      <c r="BG3588" t="s">
        <v>346</v>
      </c>
      <c r="BH3588" t="s">
        <v>314</v>
      </c>
      <c r="BI3588" t="s">
        <v>163</v>
      </c>
      <c r="BJ3588" s="61">
        <v>395.49879558571899</v>
      </c>
      <c r="BK3588" s="61">
        <f t="shared" si="514"/>
        <v>395.49879558571899</v>
      </c>
    </row>
    <row r="3589" spans="1:63" x14ac:dyDescent="0.35">
      <c r="A3589" t="str">
        <f t="shared" si="518"/>
        <v>8421_Fabrication de denrées alimentaires, de boissons et de produits à base de tabac_1+2</v>
      </c>
      <c r="B3589" t="str">
        <f>INDEX(PDC!$F$1:$G$40,MATCH('RP2016'!C3589,PDC!F:F,0),MATCH(PDC!$G$1,PDC!$F$1:$G$1,0))</f>
        <v>Fabrication de denrées alimentaires, de boissons et de produits à base de tabac</v>
      </c>
      <c r="C3589" t="s">
        <v>202</v>
      </c>
      <c r="D3589" t="s">
        <v>159</v>
      </c>
      <c r="E3589" t="s">
        <v>238</v>
      </c>
      <c r="F3589" s="58">
        <v>7674.7094860700699</v>
      </c>
      <c r="G3589">
        <f t="shared" si="517"/>
        <v>7674.7094860700699</v>
      </c>
      <c r="BE3589" t="str">
        <f t="shared" ref="BE3589:BE3652" si="519">BI3589&amp;"_"&amp;BH3589&amp;"_TP"&amp;BG3589&amp;"_SEXE"&amp;BF3589</f>
        <v>8422_C3_TPTotal femmes_SEXE2</v>
      </c>
      <c r="BF3589">
        <v>2</v>
      </c>
      <c r="BG3589" t="s">
        <v>346</v>
      </c>
      <c r="BH3589" t="s">
        <v>315</v>
      </c>
      <c r="BI3589" t="s">
        <v>163</v>
      </c>
      <c r="BJ3589" s="61">
        <v>43.569927665207899</v>
      </c>
      <c r="BK3589" s="61">
        <f t="shared" ref="BK3589:BK3652" si="520">IF(BJ3589&lt;5,"(s)",BJ3589)</f>
        <v>43.569927665207899</v>
      </c>
    </row>
    <row r="3590" spans="1:63" x14ac:dyDescent="0.35">
      <c r="A3590" t="str">
        <f t="shared" si="518"/>
        <v>8421_Fabrication de textiles, industries de l'habillement, industrie du cuir et de la chaussure_1+2</v>
      </c>
      <c r="B3590" t="str">
        <f>INDEX(PDC!$F$1:$G$40,MATCH('RP2016'!C3590,PDC!F:F,0),MATCH(PDC!$G$1,PDC!$F$1:$G$1,0))</f>
        <v>Fabrication de textiles, industries de l'habillement, industrie du cuir et de la chaussure</v>
      </c>
      <c r="C3590" t="s">
        <v>203</v>
      </c>
      <c r="D3590" t="s">
        <v>159</v>
      </c>
      <c r="E3590" t="s">
        <v>238</v>
      </c>
      <c r="F3590" s="58">
        <v>2979.8469586244501</v>
      </c>
      <c r="G3590">
        <f t="shared" si="517"/>
        <v>2979.8469586244501</v>
      </c>
      <c r="BE3590" t="str">
        <f t="shared" si="519"/>
        <v>8422_C4_TPTotal femmes_SEXE2</v>
      </c>
      <c r="BF3590">
        <v>2</v>
      </c>
      <c r="BG3590" t="s">
        <v>346</v>
      </c>
      <c r="BH3590" t="s">
        <v>316</v>
      </c>
      <c r="BI3590" t="s">
        <v>163</v>
      </c>
      <c r="BJ3590" s="83">
        <v>4.2804298482056398</v>
      </c>
      <c r="BK3590" s="61" t="str">
        <f t="shared" si="520"/>
        <v>(s)</v>
      </c>
    </row>
    <row r="3591" spans="1:63" x14ac:dyDescent="0.35">
      <c r="A3591" t="str">
        <f t="shared" si="518"/>
        <v>8421_Travail du bois, industries du papier et imprimerie _1+2</v>
      </c>
      <c r="B3591" t="str">
        <f>INDEX(PDC!$F$1:$G$40,MATCH('RP2016'!C3591,PDC!F:F,0),MATCH(PDC!$G$1,PDC!$F$1:$G$1,0))</f>
        <v xml:space="preserve">Travail du bois, industries du papier et imprimerie </v>
      </c>
      <c r="C3591" t="s">
        <v>204</v>
      </c>
      <c r="D3591" t="s">
        <v>159</v>
      </c>
      <c r="E3591" t="s">
        <v>238</v>
      </c>
      <c r="F3591" s="58">
        <v>3447.27721350306</v>
      </c>
      <c r="G3591">
        <f t="shared" si="517"/>
        <v>3447.27721350306</v>
      </c>
      <c r="BE3591" t="str">
        <f t="shared" si="519"/>
        <v>8422_C5_TPTotal femmes_SEXE2</v>
      </c>
      <c r="BF3591">
        <v>2</v>
      </c>
      <c r="BG3591" t="s">
        <v>346</v>
      </c>
      <c r="BH3591" t="s">
        <v>317</v>
      </c>
      <c r="BI3591" t="s">
        <v>163</v>
      </c>
      <c r="BJ3591" s="61">
        <v>570.19155970499696</v>
      </c>
      <c r="BK3591" s="61">
        <f t="shared" si="520"/>
        <v>570.19155970499696</v>
      </c>
    </row>
    <row r="3592" spans="1:63" x14ac:dyDescent="0.35">
      <c r="A3592" t="str">
        <f t="shared" si="518"/>
        <v>8421_Cokéfaction et raffinage_1+2</v>
      </c>
      <c r="B3592" t="str">
        <f>INDEX(PDC!$F$1:$G$40,MATCH('RP2016'!C3592,PDC!F:F,0),MATCH(PDC!$G$1,PDC!$F$1:$G$1,0))</f>
        <v>Cokéfaction et raffinage</v>
      </c>
      <c r="C3592" t="s">
        <v>236</v>
      </c>
      <c r="D3592" t="s">
        <v>159</v>
      </c>
      <c r="E3592" t="s">
        <v>238</v>
      </c>
      <c r="F3592" s="58">
        <v>895.87057377876295</v>
      </c>
      <c r="G3592">
        <f t="shared" si="517"/>
        <v>895.87057377876295</v>
      </c>
      <c r="BE3592" t="str">
        <f t="shared" si="519"/>
        <v>8422_DE_TPTotal femmes_SEXE2</v>
      </c>
      <c r="BF3592">
        <v>2</v>
      </c>
      <c r="BG3592" t="s">
        <v>346</v>
      </c>
      <c r="BH3592" t="s">
        <v>318</v>
      </c>
      <c r="BI3592" t="s">
        <v>163</v>
      </c>
      <c r="BJ3592" s="61">
        <v>399.27742533789399</v>
      </c>
      <c r="BK3592" s="61">
        <f t="shared" si="520"/>
        <v>399.27742533789399</v>
      </c>
    </row>
    <row r="3593" spans="1:63" x14ac:dyDescent="0.35">
      <c r="A3593" t="str">
        <f t="shared" si="518"/>
        <v>8421_Industrie chimique_1+2</v>
      </c>
      <c r="B3593" t="str">
        <f>INDEX(PDC!$F$1:$G$40,MATCH('RP2016'!C3593,PDC!F:F,0),MATCH(PDC!$G$1,PDC!$F$1:$G$1,0))</f>
        <v>Industrie chimique</v>
      </c>
      <c r="C3593" t="s">
        <v>205</v>
      </c>
      <c r="D3593" t="s">
        <v>159</v>
      </c>
      <c r="E3593" t="s">
        <v>238</v>
      </c>
      <c r="F3593" s="58">
        <v>9552.7087266479703</v>
      </c>
      <c r="G3593">
        <f t="shared" si="517"/>
        <v>9552.7087266479703</v>
      </c>
      <c r="BE3593" t="str">
        <f t="shared" si="519"/>
        <v>8422_FZ_TPTotal femmes_SEXE2</v>
      </c>
      <c r="BF3593">
        <v>2</v>
      </c>
      <c r="BG3593" t="s">
        <v>346</v>
      </c>
      <c r="BH3593" t="s">
        <v>216</v>
      </c>
      <c r="BI3593" t="s">
        <v>163</v>
      </c>
      <c r="BJ3593" s="61">
        <v>260.99348252647297</v>
      </c>
      <c r="BK3593" s="61">
        <f t="shared" si="520"/>
        <v>260.99348252647297</v>
      </c>
    </row>
    <row r="3594" spans="1:63" x14ac:dyDescent="0.35">
      <c r="A3594" t="str">
        <f t="shared" si="518"/>
        <v>8421_Industrie pharmaceutique_1+2</v>
      </c>
      <c r="B3594" t="str">
        <f>INDEX(PDC!$F$1:$G$40,MATCH('RP2016'!C3594,PDC!F:F,0),MATCH(PDC!$G$1,PDC!$F$1:$G$1,0))</f>
        <v>Industrie pharmaceutique</v>
      </c>
      <c r="C3594" t="s">
        <v>206</v>
      </c>
      <c r="D3594" t="s">
        <v>159</v>
      </c>
      <c r="E3594" t="s">
        <v>238</v>
      </c>
      <c r="F3594" s="58">
        <v>9595.5181559926696</v>
      </c>
      <c r="G3594">
        <f t="shared" si="517"/>
        <v>9595.5181559926696</v>
      </c>
      <c r="BE3594" t="str">
        <f t="shared" si="519"/>
        <v>8422_GZ_TPTotal femmes_SEXE2</v>
      </c>
      <c r="BF3594">
        <v>2</v>
      </c>
      <c r="BG3594" t="s">
        <v>346</v>
      </c>
      <c r="BH3594" t="s">
        <v>217</v>
      </c>
      <c r="BI3594" t="s">
        <v>163</v>
      </c>
      <c r="BJ3594" s="61">
        <v>2234.9852790095802</v>
      </c>
      <c r="BK3594" s="61">
        <f t="shared" si="520"/>
        <v>2234.9852790095802</v>
      </c>
    </row>
    <row r="3595" spans="1:63" x14ac:dyDescent="0.35">
      <c r="A3595" t="str">
        <f t="shared" si="518"/>
        <v>8421_Fabrication de produits en caoutchouc et en plastique ainsi que d'autres produits minéraux non métalliques_1+2</v>
      </c>
      <c r="B3595" t="str">
        <f>INDEX(PDC!$F$1:$G$40,MATCH('RP2016'!C3595,PDC!F:F,0),MATCH(PDC!$G$1,PDC!$F$1:$G$1,0))</f>
        <v>Fabrication de produits en caoutchouc et en plastique ainsi que d'autres produits minéraux non métalliques</v>
      </c>
      <c r="C3595" t="s">
        <v>207</v>
      </c>
      <c r="D3595" t="s">
        <v>159</v>
      </c>
      <c r="E3595" t="s">
        <v>238</v>
      </c>
      <c r="F3595" s="58">
        <v>5321.2221153278397</v>
      </c>
      <c r="G3595">
        <f t="shared" si="517"/>
        <v>5321.2221153278397</v>
      </c>
      <c r="BE3595" t="str">
        <f t="shared" si="519"/>
        <v>8422_HZ_TPTotal femmes_SEXE2</v>
      </c>
      <c r="BF3595">
        <v>2</v>
      </c>
      <c r="BG3595" t="s">
        <v>346</v>
      </c>
      <c r="BH3595" t="s">
        <v>218</v>
      </c>
      <c r="BI3595" t="s">
        <v>163</v>
      </c>
      <c r="BJ3595" s="61">
        <v>653.29554614891504</v>
      </c>
      <c r="BK3595" s="61">
        <f t="shared" si="520"/>
        <v>653.29554614891504</v>
      </c>
    </row>
    <row r="3596" spans="1:63" x14ac:dyDescent="0.35">
      <c r="A3596" t="str">
        <f t="shared" si="518"/>
        <v>8421_Métallurgie et fabrication de produits métalliques à l'exception des machines et des équipements_1+2</v>
      </c>
      <c r="B3596" t="str">
        <f>INDEX(PDC!$F$1:$G$40,MATCH('RP2016'!C3596,PDC!F:F,0),MATCH(PDC!$G$1,PDC!$F$1:$G$1,0))</f>
        <v>Métallurgie et fabrication de produits métalliques à l'exception des machines et des équipements</v>
      </c>
      <c r="C3596" t="s">
        <v>208</v>
      </c>
      <c r="D3596" t="s">
        <v>159</v>
      </c>
      <c r="E3596" t="s">
        <v>238</v>
      </c>
      <c r="F3596" s="58">
        <v>10121.726662212501</v>
      </c>
      <c r="G3596">
        <f t="shared" si="517"/>
        <v>10121.726662212501</v>
      </c>
      <c r="BE3596" t="str">
        <f t="shared" si="519"/>
        <v>8422_IZ_TPTotal femmes_SEXE2</v>
      </c>
      <c r="BF3596">
        <v>2</v>
      </c>
      <c r="BG3596" t="s">
        <v>346</v>
      </c>
      <c r="BH3596" t="s">
        <v>219</v>
      </c>
      <c r="BI3596" t="s">
        <v>163</v>
      </c>
      <c r="BJ3596" s="61">
        <v>697.55937816015796</v>
      </c>
      <c r="BK3596" s="61">
        <f t="shared" si="520"/>
        <v>697.55937816015796</v>
      </c>
    </row>
    <row r="3597" spans="1:63" x14ac:dyDescent="0.35">
      <c r="A3597" t="str">
        <f t="shared" si="518"/>
        <v>8421_Fabrication de produits informatiques, électroniques et optiques_1+2</v>
      </c>
      <c r="B3597" t="str">
        <f>INDEX(PDC!$F$1:$G$40,MATCH('RP2016'!C3597,PDC!F:F,0),MATCH(PDC!$G$1,PDC!$F$1:$G$1,0))</f>
        <v>Fabrication de produits informatiques, électroniques et optiques</v>
      </c>
      <c r="C3597" t="s">
        <v>209</v>
      </c>
      <c r="D3597" t="s">
        <v>159</v>
      </c>
      <c r="E3597" t="s">
        <v>238</v>
      </c>
      <c r="F3597" s="58">
        <v>2052.6823031435601</v>
      </c>
      <c r="G3597">
        <f t="shared" si="517"/>
        <v>2052.6823031435601</v>
      </c>
      <c r="BE3597" t="str">
        <f t="shared" si="519"/>
        <v>8422_JZ_TPTotal femmes_SEXE2</v>
      </c>
      <c r="BF3597">
        <v>2</v>
      </c>
      <c r="BG3597" t="s">
        <v>346</v>
      </c>
      <c r="BH3597" t="s">
        <v>319</v>
      </c>
      <c r="BI3597" t="s">
        <v>163</v>
      </c>
      <c r="BJ3597" s="61">
        <v>94.128055272908</v>
      </c>
      <c r="BK3597" s="61">
        <f t="shared" si="520"/>
        <v>94.128055272908</v>
      </c>
    </row>
    <row r="3598" spans="1:63" x14ac:dyDescent="0.35">
      <c r="A3598" t="str">
        <f t="shared" si="518"/>
        <v>8421_Fabrication d'équipements électriques_1+2</v>
      </c>
      <c r="B3598" t="str">
        <f>INDEX(PDC!$F$1:$G$40,MATCH('RP2016'!C3598,PDC!F:F,0),MATCH(PDC!$G$1,PDC!$F$1:$G$1,0))</f>
        <v>Fabrication d'équipements électriques</v>
      </c>
      <c r="C3598" t="s">
        <v>210</v>
      </c>
      <c r="D3598" t="s">
        <v>159</v>
      </c>
      <c r="E3598" t="s">
        <v>238</v>
      </c>
      <c r="F3598" s="58">
        <v>5380.44431625384</v>
      </c>
      <c r="G3598">
        <f t="shared" si="517"/>
        <v>5380.44431625384</v>
      </c>
      <c r="BE3598" t="str">
        <f t="shared" si="519"/>
        <v>8422_KZ_TPTotal femmes_SEXE2</v>
      </c>
      <c r="BF3598">
        <v>2</v>
      </c>
      <c r="BG3598" t="s">
        <v>346</v>
      </c>
      <c r="BH3598" t="s">
        <v>223</v>
      </c>
      <c r="BI3598" t="s">
        <v>163</v>
      </c>
      <c r="BJ3598" s="61">
        <v>476.96889613856899</v>
      </c>
      <c r="BK3598" s="61">
        <f t="shared" si="520"/>
        <v>476.96889613856899</v>
      </c>
    </row>
    <row r="3599" spans="1:63" x14ac:dyDescent="0.35">
      <c r="A3599" t="str">
        <f t="shared" si="518"/>
        <v>8421_Fabrication de machines et équipements n.c.a._1+2</v>
      </c>
      <c r="B3599" t="str">
        <f>INDEX(PDC!$F$1:$G$40,MATCH('RP2016'!C3599,PDC!F:F,0),MATCH(PDC!$G$1,PDC!$F$1:$G$1,0))</f>
        <v>Fabrication de machines et équipements n.c.a.</v>
      </c>
      <c r="C3599" t="s">
        <v>211</v>
      </c>
      <c r="D3599" t="s">
        <v>159</v>
      </c>
      <c r="E3599" t="s">
        <v>238</v>
      </c>
      <c r="F3599" s="58">
        <v>9462.1186083113898</v>
      </c>
      <c r="G3599">
        <f t="shared" si="517"/>
        <v>9462.1186083113898</v>
      </c>
      <c r="BE3599" t="str">
        <f t="shared" si="519"/>
        <v>8422_LZ_TPTotal femmes_SEXE2</v>
      </c>
      <c r="BF3599">
        <v>2</v>
      </c>
      <c r="BG3599" t="s">
        <v>346</v>
      </c>
      <c r="BH3599" t="s">
        <v>224</v>
      </c>
      <c r="BI3599" t="s">
        <v>163</v>
      </c>
      <c r="BJ3599" s="61">
        <v>120.906694027141</v>
      </c>
      <c r="BK3599" s="61">
        <f t="shared" si="520"/>
        <v>120.906694027141</v>
      </c>
    </row>
    <row r="3600" spans="1:63" x14ac:dyDescent="0.35">
      <c r="A3600" t="str">
        <f t="shared" si="518"/>
        <v>8421_Fabrication de matériels de transport_1+2</v>
      </c>
      <c r="B3600" t="str">
        <f>INDEX(PDC!$F$1:$G$40,MATCH('RP2016'!C3600,PDC!F:F,0),MATCH(PDC!$G$1,PDC!$F$1:$G$1,0))</f>
        <v>Fabrication de matériels de transport</v>
      </c>
      <c r="C3600" t="s">
        <v>212</v>
      </c>
      <c r="D3600" t="s">
        <v>159</v>
      </c>
      <c r="E3600" t="s">
        <v>238</v>
      </c>
      <c r="F3600" s="58">
        <v>8296.0247011226893</v>
      </c>
      <c r="G3600">
        <f t="shared" si="517"/>
        <v>8296.0247011226893</v>
      </c>
      <c r="BE3600" t="str">
        <f t="shared" si="519"/>
        <v>8422_MN_TPTotal femmes_SEXE2</v>
      </c>
      <c r="BF3600">
        <v>2</v>
      </c>
      <c r="BG3600" t="s">
        <v>346</v>
      </c>
      <c r="BH3600" t="s">
        <v>320</v>
      </c>
      <c r="BI3600" t="s">
        <v>163</v>
      </c>
      <c r="BJ3600" s="61">
        <v>1454.7818789565799</v>
      </c>
      <c r="BK3600" s="61">
        <f t="shared" si="520"/>
        <v>1454.7818789565799</v>
      </c>
    </row>
    <row r="3601" spans="1:63" x14ac:dyDescent="0.35">
      <c r="A3601" t="str">
        <f t="shared" si="518"/>
        <v>8421_Autres industries manufacturières ; réparation et installation de machines et d'équipements_1+2</v>
      </c>
      <c r="B3601" t="str">
        <f>INDEX(PDC!$F$1:$G$40,MATCH('RP2016'!C3601,PDC!F:F,0),MATCH(PDC!$G$1,PDC!$F$1:$G$1,0))</f>
        <v>Autres industries manufacturières ; réparation et installation de machines et d'équipements</v>
      </c>
      <c r="C3601" t="s">
        <v>213</v>
      </c>
      <c r="D3601" t="s">
        <v>159</v>
      </c>
      <c r="E3601" t="s">
        <v>238</v>
      </c>
      <c r="F3601" s="58">
        <v>10841.987879789</v>
      </c>
      <c r="G3601">
        <f t="shared" si="517"/>
        <v>10841.987879789</v>
      </c>
      <c r="BE3601" t="str">
        <f t="shared" si="519"/>
        <v>8422_OQ_TPTotal femmes_SEXE2</v>
      </c>
      <c r="BF3601">
        <v>2</v>
      </c>
      <c r="BG3601" t="s">
        <v>346</v>
      </c>
      <c r="BH3601" t="s">
        <v>321</v>
      </c>
      <c r="BI3601" t="s">
        <v>163</v>
      </c>
      <c r="BJ3601" s="61">
        <v>4524.1780334409495</v>
      </c>
      <c r="BK3601" s="61">
        <f t="shared" si="520"/>
        <v>4524.1780334409495</v>
      </c>
    </row>
    <row r="3602" spans="1:63" x14ac:dyDescent="0.35">
      <c r="A3602" t="str">
        <f t="shared" si="518"/>
        <v>8421_Production et distribution d'électricité, de gaz, de vapeur et d'air conditionné_1+2</v>
      </c>
      <c r="B3602" t="str">
        <f>INDEX(PDC!$F$1:$G$40,MATCH('RP2016'!C3602,PDC!F:F,0),MATCH(PDC!$G$1,PDC!$F$1:$G$1,0))</f>
        <v>Production et distribution d'électricité, de gaz, de vapeur et d'air conditionné</v>
      </c>
      <c r="C3602" t="s">
        <v>214</v>
      </c>
      <c r="D3602" t="s">
        <v>159</v>
      </c>
      <c r="E3602" t="s">
        <v>238</v>
      </c>
      <c r="F3602" s="58">
        <v>8650.9133768322408</v>
      </c>
      <c r="G3602">
        <f t="shared" si="517"/>
        <v>8650.9133768322408</v>
      </c>
      <c r="BE3602" t="str">
        <f t="shared" si="519"/>
        <v>8422_RU_TPTotal femmes_SEXE2</v>
      </c>
      <c r="BF3602">
        <v>2</v>
      </c>
      <c r="BG3602" t="s">
        <v>346</v>
      </c>
      <c r="BH3602" t="s">
        <v>322</v>
      </c>
      <c r="BI3602" t="s">
        <v>163</v>
      </c>
      <c r="BJ3602" s="61">
        <v>639.51099647962599</v>
      </c>
      <c r="BK3602" s="61">
        <f t="shared" si="520"/>
        <v>639.51099647962599</v>
      </c>
    </row>
    <row r="3603" spans="1:63" x14ac:dyDescent="0.35">
      <c r="A3603" t="str">
        <f t="shared" si="518"/>
        <v>8421_Production et distribution d'eau ; assainissement, gestion des déchets et dépollution_1+2</v>
      </c>
      <c r="B3603" t="str">
        <f>INDEX(PDC!$F$1:$G$40,MATCH('RP2016'!C3603,PDC!F:F,0),MATCH(PDC!$G$1,PDC!$F$1:$G$1,0))</f>
        <v>Production et distribution d'eau ; assainissement, gestion des déchets et dépollution</v>
      </c>
      <c r="C3603" t="s">
        <v>215</v>
      </c>
      <c r="D3603" t="s">
        <v>159</v>
      </c>
      <c r="E3603" t="s">
        <v>238</v>
      </c>
      <c r="F3603" s="58">
        <v>4968.3984624404502</v>
      </c>
      <c r="G3603">
        <f t="shared" si="517"/>
        <v>4968.3984624404502</v>
      </c>
      <c r="BE3603" t="str">
        <f t="shared" si="519"/>
        <v>8423_AZ_TPTotal femmes_SEXE2</v>
      </c>
      <c r="BF3603">
        <v>2</v>
      </c>
      <c r="BG3603" t="s">
        <v>346</v>
      </c>
      <c r="BH3603" t="s">
        <v>198</v>
      </c>
      <c r="BI3603" t="s">
        <v>165</v>
      </c>
      <c r="BJ3603" s="61">
        <v>104.91078132045099</v>
      </c>
      <c r="BK3603" s="61">
        <f t="shared" si="520"/>
        <v>104.91078132045099</v>
      </c>
    </row>
    <row r="3604" spans="1:63" x14ac:dyDescent="0.35">
      <c r="A3604" t="str">
        <f t="shared" si="518"/>
        <v>8421_Construction _1+2</v>
      </c>
      <c r="B3604" t="str">
        <f>INDEX(PDC!$F$1:$G$40,MATCH('RP2016'!C3604,PDC!F:F,0),MATCH(PDC!$G$1,PDC!$F$1:$G$1,0))</f>
        <v xml:space="preserve">Construction </v>
      </c>
      <c r="C3604" t="s">
        <v>216</v>
      </c>
      <c r="D3604" t="s">
        <v>159</v>
      </c>
      <c r="E3604" t="s">
        <v>238</v>
      </c>
      <c r="F3604" s="58">
        <v>41767.874146397902</v>
      </c>
      <c r="G3604">
        <f t="shared" si="517"/>
        <v>41767.874146397902</v>
      </c>
      <c r="BE3604" t="str">
        <f t="shared" si="519"/>
        <v>8423_C1_TPTotal femmes_SEXE2</v>
      </c>
      <c r="BF3604">
        <v>2</v>
      </c>
      <c r="BG3604" t="s">
        <v>346</v>
      </c>
      <c r="BH3604" t="s">
        <v>314</v>
      </c>
      <c r="BI3604" t="s">
        <v>165</v>
      </c>
      <c r="BJ3604" s="61">
        <v>404.07943697926601</v>
      </c>
      <c r="BK3604" s="61">
        <f t="shared" si="520"/>
        <v>404.07943697926601</v>
      </c>
    </row>
    <row r="3605" spans="1:63" x14ac:dyDescent="0.35">
      <c r="A3605" t="str">
        <f t="shared" si="518"/>
        <v>8421_Commerce ; réparation d'automobiles et de motocycles_1+2</v>
      </c>
      <c r="B3605" t="str">
        <f>INDEX(PDC!$F$1:$G$40,MATCH('RP2016'!C3605,PDC!F:F,0),MATCH(PDC!$G$1,PDC!$F$1:$G$1,0))</f>
        <v>Commerce ; réparation d'automobiles et de motocycles</v>
      </c>
      <c r="C3605" t="s">
        <v>217</v>
      </c>
      <c r="D3605" t="s">
        <v>159</v>
      </c>
      <c r="E3605" t="s">
        <v>238</v>
      </c>
      <c r="F3605" s="58">
        <v>94510.316928498301</v>
      </c>
      <c r="G3605">
        <f t="shared" si="517"/>
        <v>94510.316928498301</v>
      </c>
      <c r="BE3605" t="str">
        <f t="shared" si="519"/>
        <v>8423_C3_TPTotal femmes_SEXE2</v>
      </c>
      <c r="BF3605">
        <v>2</v>
      </c>
      <c r="BG3605" t="s">
        <v>346</v>
      </c>
      <c r="BH3605" t="s">
        <v>315</v>
      </c>
      <c r="BI3605" t="s">
        <v>165</v>
      </c>
      <c r="BJ3605" s="61">
        <v>366.89793645148802</v>
      </c>
      <c r="BK3605" s="61">
        <f t="shared" si="520"/>
        <v>366.89793645148802</v>
      </c>
    </row>
    <row r="3606" spans="1:63" x14ac:dyDescent="0.35">
      <c r="A3606" t="str">
        <f t="shared" si="518"/>
        <v>8421_Transports et entreposage _1+2</v>
      </c>
      <c r="B3606" t="str">
        <f>INDEX(PDC!$F$1:$G$40,MATCH('RP2016'!C3606,PDC!F:F,0),MATCH(PDC!$G$1,PDC!$F$1:$G$1,0))</f>
        <v xml:space="preserve">Transports et entreposage </v>
      </c>
      <c r="C3606" t="s">
        <v>218</v>
      </c>
      <c r="D3606" t="s">
        <v>159</v>
      </c>
      <c r="E3606" t="s">
        <v>238</v>
      </c>
      <c r="F3606" s="58">
        <v>43802.275556855398</v>
      </c>
      <c r="G3606">
        <f t="shared" si="517"/>
        <v>43802.275556855398</v>
      </c>
      <c r="BE3606" t="str">
        <f t="shared" si="519"/>
        <v>8423_C4_TPTotal femmes_SEXE2</v>
      </c>
      <c r="BF3606">
        <v>2</v>
      </c>
      <c r="BG3606" t="s">
        <v>346</v>
      </c>
      <c r="BH3606" t="s">
        <v>316</v>
      </c>
      <c r="BI3606" t="s">
        <v>165</v>
      </c>
      <c r="BJ3606" s="61">
        <v>37.6417554668379</v>
      </c>
      <c r="BK3606" s="61">
        <f t="shared" si="520"/>
        <v>37.6417554668379</v>
      </c>
    </row>
    <row r="3607" spans="1:63" x14ac:dyDescent="0.35">
      <c r="A3607" t="str">
        <f t="shared" si="518"/>
        <v>8421_Hébergement et restauration_1+2</v>
      </c>
      <c r="B3607" t="str">
        <f>INDEX(PDC!$F$1:$G$40,MATCH('RP2016'!C3607,PDC!F:F,0),MATCH(PDC!$G$1,PDC!$F$1:$G$1,0))</f>
        <v>Hébergement et restauration</v>
      </c>
      <c r="C3607" t="s">
        <v>219</v>
      </c>
      <c r="D3607" t="s">
        <v>159</v>
      </c>
      <c r="E3607" t="s">
        <v>238</v>
      </c>
      <c r="F3607" s="58">
        <v>25722.586991624299</v>
      </c>
      <c r="G3607">
        <f t="shared" si="517"/>
        <v>25722.586991624299</v>
      </c>
      <c r="BE3607" t="str">
        <f t="shared" si="519"/>
        <v>8423_C5_TPTotal femmes_SEXE2</v>
      </c>
      <c r="BF3607">
        <v>2</v>
      </c>
      <c r="BG3607" t="s">
        <v>346</v>
      </c>
      <c r="BH3607" t="s">
        <v>317</v>
      </c>
      <c r="BI3607" t="s">
        <v>165</v>
      </c>
      <c r="BJ3607" s="61">
        <v>570.95560946685998</v>
      </c>
      <c r="BK3607" s="61">
        <f t="shared" si="520"/>
        <v>570.95560946685998</v>
      </c>
    </row>
    <row r="3608" spans="1:63" x14ac:dyDescent="0.35">
      <c r="A3608" t="str">
        <f t="shared" si="518"/>
        <v>8421_Edition, audiovisuel et diffusion_1+2</v>
      </c>
      <c r="B3608" t="str">
        <f>INDEX(PDC!$F$1:$G$40,MATCH('RP2016'!C3608,PDC!F:F,0),MATCH(PDC!$G$1,PDC!$F$1:$G$1,0))</f>
        <v>Edition, audiovisuel et diffusion</v>
      </c>
      <c r="C3608" t="s">
        <v>220</v>
      </c>
      <c r="D3608" t="s">
        <v>159</v>
      </c>
      <c r="E3608" t="s">
        <v>238</v>
      </c>
      <c r="F3608" s="58">
        <v>6902.2011520050901</v>
      </c>
      <c r="G3608">
        <f t="shared" si="517"/>
        <v>6902.2011520050901</v>
      </c>
      <c r="BE3608" t="str">
        <f t="shared" si="519"/>
        <v>8423_DE_TPTotal femmes_SEXE2</v>
      </c>
      <c r="BF3608">
        <v>2</v>
      </c>
      <c r="BG3608" t="s">
        <v>346</v>
      </c>
      <c r="BH3608" t="s">
        <v>318</v>
      </c>
      <c r="BI3608" t="s">
        <v>165</v>
      </c>
      <c r="BJ3608" s="61">
        <v>68.030234432140503</v>
      </c>
      <c r="BK3608" s="61">
        <f t="shared" si="520"/>
        <v>68.030234432140503</v>
      </c>
    </row>
    <row r="3609" spans="1:63" x14ac:dyDescent="0.35">
      <c r="A3609" t="str">
        <f t="shared" si="518"/>
        <v>8421_Télécommunications_1+2</v>
      </c>
      <c r="B3609" t="str">
        <f>INDEX(PDC!$F$1:$G$40,MATCH('RP2016'!C3609,PDC!F:F,0),MATCH(PDC!$G$1,PDC!$F$1:$G$1,0))</f>
        <v>Télécommunications</v>
      </c>
      <c r="C3609" t="s">
        <v>221</v>
      </c>
      <c r="D3609" t="s">
        <v>159</v>
      </c>
      <c r="E3609" t="s">
        <v>238</v>
      </c>
      <c r="F3609" s="58">
        <v>4498.2871315334296</v>
      </c>
      <c r="G3609">
        <f t="shared" si="517"/>
        <v>4498.2871315334296</v>
      </c>
      <c r="BE3609" t="str">
        <f t="shared" si="519"/>
        <v>8423_FZ_TPTotal femmes_SEXE2</v>
      </c>
      <c r="BF3609">
        <v>2</v>
      </c>
      <c r="BG3609" t="s">
        <v>346</v>
      </c>
      <c r="BH3609" t="s">
        <v>216</v>
      </c>
      <c r="BI3609" t="s">
        <v>165</v>
      </c>
      <c r="BJ3609" s="61">
        <v>195.77536757826499</v>
      </c>
      <c r="BK3609" s="61">
        <f t="shared" si="520"/>
        <v>195.77536757826499</v>
      </c>
    </row>
    <row r="3610" spans="1:63" x14ac:dyDescent="0.35">
      <c r="A3610" t="str">
        <f t="shared" si="518"/>
        <v>8421_Activités informatiques et services d'information_1+2</v>
      </c>
      <c r="B3610" t="str">
        <f>INDEX(PDC!$F$1:$G$40,MATCH('RP2016'!C3610,PDC!F:F,0),MATCH(PDC!$G$1,PDC!$F$1:$G$1,0))</f>
        <v>Activités informatiques et services d'information</v>
      </c>
      <c r="C3610" t="s">
        <v>222</v>
      </c>
      <c r="D3610" t="s">
        <v>159</v>
      </c>
      <c r="E3610" t="s">
        <v>238</v>
      </c>
      <c r="F3610" s="58">
        <v>23470.293337264498</v>
      </c>
      <c r="G3610">
        <f t="shared" ref="G3610:G3629" si="521">F3610</f>
        <v>23470.293337264498</v>
      </c>
      <c r="BE3610" t="str">
        <f t="shared" si="519"/>
        <v>8423_GZ_TPTotal femmes_SEXE2</v>
      </c>
      <c r="BF3610">
        <v>2</v>
      </c>
      <c r="BG3610" t="s">
        <v>346</v>
      </c>
      <c r="BH3610" t="s">
        <v>217</v>
      </c>
      <c r="BI3610" t="s">
        <v>165</v>
      </c>
      <c r="BJ3610" s="61">
        <v>2468.9486978618002</v>
      </c>
      <c r="BK3610" s="61">
        <f t="shared" si="520"/>
        <v>2468.9486978618002</v>
      </c>
    </row>
    <row r="3611" spans="1:63" x14ac:dyDescent="0.35">
      <c r="A3611" t="str">
        <f t="shared" si="518"/>
        <v>8421_Activités financières et d'assurance_1+2</v>
      </c>
      <c r="B3611" t="str">
        <f>INDEX(PDC!$F$1:$G$40,MATCH('RP2016'!C3611,PDC!F:F,0),MATCH(PDC!$G$1,PDC!$F$1:$G$1,0))</f>
        <v>Activités financières et d'assurance</v>
      </c>
      <c r="C3611" t="s">
        <v>223</v>
      </c>
      <c r="D3611" t="s">
        <v>159</v>
      </c>
      <c r="E3611" t="s">
        <v>238</v>
      </c>
      <c r="F3611" s="58">
        <v>28994.6577992563</v>
      </c>
      <c r="G3611">
        <f t="shared" si="521"/>
        <v>28994.6577992563</v>
      </c>
      <c r="BE3611" t="str">
        <f t="shared" si="519"/>
        <v>8423_HZ_TPTotal femmes_SEXE2</v>
      </c>
      <c r="BF3611">
        <v>2</v>
      </c>
      <c r="BG3611" t="s">
        <v>346</v>
      </c>
      <c r="BH3611" t="s">
        <v>218</v>
      </c>
      <c r="BI3611" t="s">
        <v>165</v>
      </c>
      <c r="BJ3611" s="61">
        <v>295.85847376718903</v>
      </c>
      <c r="BK3611" s="61">
        <f t="shared" si="520"/>
        <v>295.85847376718903</v>
      </c>
    </row>
    <row r="3612" spans="1:63" x14ac:dyDescent="0.35">
      <c r="A3612" t="str">
        <f t="shared" si="518"/>
        <v>8421_Activités immobilières_1+2</v>
      </c>
      <c r="B3612" t="str">
        <f>INDEX(PDC!$F$1:$G$40,MATCH('RP2016'!C3612,PDC!F:F,0),MATCH(PDC!$G$1,PDC!$F$1:$G$1,0))</f>
        <v>Activités immobilières</v>
      </c>
      <c r="C3612" t="s">
        <v>224</v>
      </c>
      <c r="D3612" t="s">
        <v>159</v>
      </c>
      <c r="E3612" t="s">
        <v>238</v>
      </c>
      <c r="F3612" s="58">
        <v>10847.903016185401</v>
      </c>
      <c r="G3612">
        <f t="shared" si="521"/>
        <v>10847.903016185401</v>
      </c>
      <c r="BE3612" t="str">
        <f t="shared" si="519"/>
        <v>8423_IZ_TPTotal femmes_SEXE2</v>
      </c>
      <c r="BF3612">
        <v>2</v>
      </c>
      <c r="BG3612" t="s">
        <v>346</v>
      </c>
      <c r="BH3612" t="s">
        <v>219</v>
      </c>
      <c r="BI3612" t="s">
        <v>165</v>
      </c>
      <c r="BJ3612" s="61">
        <v>767.36252248802998</v>
      </c>
      <c r="BK3612" s="61">
        <f t="shared" si="520"/>
        <v>767.36252248802998</v>
      </c>
    </row>
    <row r="3613" spans="1:63" x14ac:dyDescent="0.35">
      <c r="A3613" t="str">
        <f t="shared" si="518"/>
        <v>8421_Activités juridiques, comptables, de gestion, d'architecture, d'ingénierie, de contrôle et d'analyses techniques_1+2</v>
      </c>
      <c r="B3613" t="str">
        <f>INDEX(PDC!$F$1:$G$40,MATCH('RP2016'!C3613,PDC!F:F,0),MATCH(PDC!$G$1,PDC!$F$1:$G$1,0))</f>
        <v>Activités juridiques, comptables, de gestion, d'architecture, d'ingénierie, de contrôle et d'analyses techniques</v>
      </c>
      <c r="C3613" t="s">
        <v>225</v>
      </c>
      <c r="D3613" t="s">
        <v>159</v>
      </c>
      <c r="E3613" t="s">
        <v>238</v>
      </c>
      <c r="F3613" s="58">
        <v>42812.828436418502</v>
      </c>
      <c r="G3613">
        <f t="shared" si="521"/>
        <v>42812.828436418502</v>
      </c>
      <c r="BE3613" t="str">
        <f t="shared" si="519"/>
        <v>8423_JZ_TPTotal femmes_SEXE2</v>
      </c>
      <c r="BF3613">
        <v>2</v>
      </c>
      <c r="BG3613" t="s">
        <v>346</v>
      </c>
      <c r="BH3613" t="s">
        <v>319</v>
      </c>
      <c r="BI3613" t="s">
        <v>165</v>
      </c>
      <c r="BJ3613" s="61">
        <v>37.274276419448697</v>
      </c>
      <c r="BK3613" s="61">
        <f t="shared" si="520"/>
        <v>37.274276419448697</v>
      </c>
    </row>
    <row r="3614" spans="1:63" x14ac:dyDescent="0.35">
      <c r="A3614" t="str">
        <f t="shared" si="518"/>
        <v>8421_Recherche-développement scientifique_1+2</v>
      </c>
      <c r="B3614" t="str">
        <f>INDEX(PDC!$F$1:$G$40,MATCH('RP2016'!C3614,PDC!F:F,0),MATCH(PDC!$G$1,PDC!$F$1:$G$1,0))</f>
        <v>Recherche-développement scientifique</v>
      </c>
      <c r="C3614" t="s">
        <v>226</v>
      </c>
      <c r="D3614" t="s">
        <v>159</v>
      </c>
      <c r="E3614" t="s">
        <v>238</v>
      </c>
      <c r="F3614" s="58">
        <v>5309.7902206406598</v>
      </c>
      <c r="G3614">
        <f t="shared" si="521"/>
        <v>5309.7902206406598</v>
      </c>
      <c r="BE3614" t="str">
        <f t="shared" si="519"/>
        <v>8423_KZ_TPTotal femmes_SEXE2</v>
      </c>
      <c r="BF3614">
        <v>2</v>
      </c>
      <c r="BG3614" t="s">
        <v>346</v>
      </c>
      <c r="BH3614" t="s">
        <v>223</v>
      </c>
      <c r="BI3614" t="s">
        <v>165</v>
      </c>
      <c r="BJ3614" s="61">
        <v>505.378998606849</v>
      </c>
      <c r="BK3614" s="61">
        <f t="shared" si="520"/>
        <v>505.378998606849</v>
      </c>
    </row>
    <row r="3615" spans="1:63" x14ac:dyDescent="0.35">
      <c r="A3615" t="str">
        <f t="shared" si="518"/>
        <v>8421_Autres activités spécialisées, scientifiques et techniques_1+2</v>
      </c>
      <c r="B3615" t="str">
        <f>INDEX(PDC!$F$1:$G$40,MATCH('RP2016'!C3615,PDC!F:F,0),MATCH(PDC!$G$1,PDC!$F$1:$G$1,0))</f>
        <v>Autres activités spécialisées, scientifiques et techniques</v>
      </c>
      <c r="C3615" t="s">
        <v>227</v>
      </c>
      <c r="D3615" t="s">
        <v>159</v>
      </c>
      <c r="E3615" t="s">
        <v>238</v>
      </c>
      <c r="F3615" s="58">
        <v>6830.6667917520899</v>
      </c>
      <c r="G3615">
        <f t="shared" si="521"/>
        <v>6830.6667917520899</v>
      </c>
      <c r="BE3615" t="str">
        <f t="shared" si="519"/>
        <v>8423_LZ_TPTotal femmes_SEXE2</v>
      </c>
      <c r="BF3615">
        <v>2</v>
      </c>
      <c r="BG3615" t="s">
        <v>346</v>
      </c>
      <c r="BH3615" t="s">
        <v>224</v>
      </c>
      <c r="BI3615" t="s">
        <v>165</v>
      </c>
      <c r="BJ3615" s="61">
        <v>217.98485200176199</v>
      </c>
      <c r="BK3615" s="61">
        <f t="shared" si="520"/>
        <v>217.98485200176199</v>
      </c>
    </row>
    <row r="3616" spans="1:63" x14ac:dyDescent="0.35">
      <c r="A3616" t="str">
        <f t="shared" si="518"/>
        <v>8421_Activités de services administratifs et de soutien_1+2</v>
      </c>
      <c r="B3616" t="str">
        <f>INDEX(PDC!$F$1:$G$40,MATCH('RP2016'!C3616,PDC!F:F,0),MATCH(PDC!$G$1,PDC!$F$1:$G$1,0))</f>
        <v>Activités de services administratifs et de soutien</v>
      </c>
      <c r="C3616" t="s">
        <v>228</v>
      </c>
      <c r="D3616" t="s">
        <v>159</v>
      </c>
      <c r="E3616" t="s">
        <v>238</v>
      </c>
      <c r="F3616" s="58">
        <v>50609.366635578401</v>
      </c>
      <c r="G3616">
        <f t="shared" si="521"/>
        <v>50609.366635578401</v>
      </c>
      <c r="BE3616" t="str">
        <f t="shared" si="519"/>
        <v>8423_MN_TPTotal femmes_SEXE2</v>
      </c>
      <c r="BF3616">
        <v>2</v>
      </c>
      <c r="BG3616" t="s">
        <v>346</v>
      </c>
      <c r="BH3616" t="s">
        <v>320</v>
      </c>
      <c r="BI3616" t="s">
        <v>165</v>
      </c>
      <c r="BJ3616" s="61">
        <v>1221.06375299711</v>
      </c>
      <c r="BK3616" s="61">
        <f t="shared" si="520"/>
        <v>1221.06375299711</v>
      </c>
    </row>
    <row r="3617" spans="1:63" x14ac:dyDescent="0.35">
      <c r="A3617" t="str">
        <f t="shared" si="518"/>
        <v>8421_Administration publique_1+2</v>
      </c>
      <c r="B3617" t="str">
        <f>INDEX(PDC!$F$1:$G$40,MATCH('RP2016'!C3617,PDC!F:F,0),MATCH(PDC!$G$1,PDC!$F$1:$G$1,0))</f>
        <v>Administration publique</v>
      </c>
      <c r="C3617" t="s">
        <v>229</v>
      </c>
      <c r="D3617" t="s">
        <v>159</v>
      </c>
      <c r="E3617" t="s">
        <v>238</v>
      </c>
      <c r="F3617" s="58">
        <v>22188.845431022699</v>
      </c>
      <c r="G3617">
        <f t="shared" si="521"/>
        <v>22188.845431022699</v>
      </c>
      <c r="BE3617" t="str">
        <f t="shared" si="519"/>
        <v>8423_OQ_TPTotal femmes_SEXE2</v>
      </c>
      <c r="BF3617">
        <v>2</v>
      </c>
      <c r="BG3617" t="s">
        <v>346</v>
      </c>
      <c r="BH3617" t="s">
        <v>321</v>
      </c>
      <c r="BI3617" t="s">
        <v>165</v>
      </c>
      <c r="BJ3617" s="61">
        <v>5063.8890797882696</v>
      </c>
      <c r="BK3617" s="61">
        <f t="shared" si="520"/>
        <v>5063.8890797882696</v>
      </c>
    </row>
    <row r="3618" spans="1:63" x14ac:dyDescent="0.35">
      <c r="A3618" t="str">
        <f t="shared" si="518"/>
        <v>8421_Enseignement_1+2</v>
      </c>
      <c r="B3618" t="str">
        <f>INDEX(PDC!$F$1:$G$40,MATCH('RP2016'!C3618,PDC!F:F,0),MATCH(PDC!$G$1,PDC!$F$1:$G$1,0))</f>
        <v>Enseignement</v>
      </c>
      <c r="C3618" t="s">
        <v>230</v>
      </c>
      <c r="D3618" t="s">
        <v>159</v>
      </c>
      <c r="E3618" t="s">
        <v>238</v>
      </c>
      <c r="F3618" s="58">
        <v>26143.3504456019</v>
      </c>
      <c r="G3618">
        <f t="shared" si="521"/>
        <v>26143.3504456019</v>
      </c>
      <c r="BE3618" t="str">
        <f t="shared" si="519"/>
        <v>8423_RU_TPTotal femmes_SEXE2</v>
      </c>
      <c r="BF3618">
        <v>2</v>
      </c>
      <c r="BG3618" t="s">
        <v>346</v>
      </c>
      <c r="BH3618" t="s">
        <v>322</v>
      </c>
      <c r="BI3618" t="s">
        <v>165</v>
      </c>
      <c r="BJ3618" s="61">
        <v>1148.9205078133</v>
      </c>
      <c r="BK3618" s="61">
        <f t="shared" si="520"/>
        <v>1148.9205078133</v>
      </c>
    </row>
    <row r="3619" spans="1:63" x14ac:dyDescent="0.35">
      <c r="A3619" t="str">
        <f t="shared" si="518"/>
        <v>8421_Activités pour la santé humaine_1+2</v>
      </c>
      <c r="B3619" t="str">
        <f>INDEX(PDC!$F$1:$G$40,MATCH('RP2016'!C3619,PDC!F:F,0),MATCH(PDC!$G$1,PDC!$F$1:$G$1,0))</f>
        <v>Activités pour la santé humaine</v>
      </c>
      <c r="C3619" t="s">
        <v>231</v>
      </c>
      <c r="D3619" t="s">
        <v>159</v>
      </c>
      <c r="E3619" t="s">
        <v>238</v>
      </c>
      <c r="F3619" s="58">
        <v>26152.2014726786</v>
      </c>
      <c r="G3619">
        <f t="shared" si="521"/>
        <v>26152.2014726786</v>
      </c>
      <c r="BE3619" t="str">
        <f t="shared" si="519"/>
        <v>8424_AZ_TPTotal femmes_SEXE2</v>
      </c>
      <c r="BF3619">
        <v>2</v>
      </c>
      <c r="BG3619" t="s">
        <v>346</v>
      </c>
      <c r="BH3619" t="s">
        <v>198</v>
      </c>
      <c r="BI3619" t="s">
        <v>167</v>
      </c>
      <c r="BJ3619" s="61">
        <v>169.11824787036201</v>
      </c>
      <c r="BK3619" s="61">
        <f t="shared" si="520"/>
        <v>169.11824787036201</v>
      </c>
    </row>
    <row r="3620" spans="1:63" x14ac:dyDescent="0.35">
      <c r="A3620" t="str">
        <f t="shared" si="518"/>
        <v>8421_Hébergement médico-social et social et action sociale sans hébergement_1+2</v>
      </c>
      <c r="B3620" t="str">
        <f>INDEX(PDC!$F$1:$G$40,MATCH('RP2016'!C3620,PDC!F:F,0),MATCH(PDC!$G$1,PDC!$F$1:$G$1,0))</f>
        <v>Hébergement médico-social et social et action sociale sans hébergement</v>
      </c>
      <c r="C3620" t="s">
        <v>232</v>
      </c>
      <c r="D3620" t="s">
        <v>159</v>
      </c>
      <c r="E3620" t="s">
        <v>238</v>
      </c>
      <c r="F3620" s="58">
        <v>46949.359121271496</v>
      </c>
      <c r="G3620">
        <f t="shared" si="521"/>
        <v>46949.359121271496</v>
      </c>
      <c r="BE3620" t="str">
        <f t="shared" si="519"/>
        <v>8424_C1_TPTotal femmes_SEXE2</v>
      </c>
      <c r="BF3620">
        <v>2</v>
      </c>
      <c r="BG3620" t="s">
        <v>346</v>
      </c>
      <c r="BH3620" t="s">
        <v>314</v>
      </c>
      <c r="BI3620" t="s">
        <v>167</v>
      </c>
      <c r="BJ3620" s="61">
        <v>312.69253264957899</v>
      </c>
      <c r="BK3620" s="61">
        <f t="shared" si="520"/>
        <v>312.69253264957899</v>
      </c>
    </row>
    <row r="3621" spans="1:63" x14ac:dyDescent="0.35">
      <c r="A3621" t="str">
        <f t="shared" si="518"/>
        <v>8421_Arts, spectacles et activités récréatives_1+2</v>
      </c>
      <c r="B3621" t="str">
        <f>INDEX(PDC!$F$1:$G$40,MATCH('RP2016'!C3621,PDC!F:F,0),MATCH(PDC!$G$1,PDC!$F$1:$G$1,0))</f>
        <v>Arts, spectacles et activités récréatives</v>
      </c>
      <c r="C3621" t="s">
        <v>233</v>
      </c>
      <c r="D3621" t="s">
        <v>159</v>
      </c>
      <c r="E3621" t="s">
        <v>238</v>
      </c>
      <c r="F3621" s="58">
        <v>8510.39177797087</v>
      </c>
      <c r="G3621">
        <f t="shared" si="521"/>
        <v>8510.39177797087</v>
      </c>
      <c r="BE3621" t="str">
        <f t="shared" si="519"/>
        <v>8424_C3_TPTotal femmes_SEXE2</v>
      </c>
      <c r="BF3621">
        <v>2</v>
      </c>
      <c r="BG3621" t="s">
        <v>346</v>
      </c>
      <c r="BH3621" t="s">
        <v>315</v>
      </c>
      <c r="BI3621" t="s">
        <v>167</v>
      </c>
      <c r="BJ3621" s="61">
        <v>18.037655724958299</v>
      </c>
      <c r="BK3621" s="61">
        <f t="shared" si="520"/>
        <v>18.037655724958299</v>
      </c>
    </row>
    <row r="3622" spans="1:63" x14ac:dyDescent="0.35">
      <c r="A3622" t="str">
        <f t="shared" si="518"/>
        <v>8421_Autres activités de services _1+2</v>
      </c>
      <c r="B3622" t="str">
        <f>INDEX(PDC!$F$1:$G$40,MATCH('RP2016'!C3622,PDC!F:F,0),MATCH(PDC!$G$1,PDC!$F$1:$G$1,0))</f>
        <v xml:space="preserve">Autres activités de services </v>
      </c>
      <c r="C3622" t="s">
        <v>234</v>
      </c>
      <c r="D3622" t="s">
        <v>159</v>
      </c>
      <c r="E3622" t="s">
        <v>238</v>
      </c>
      <c r="F3622" s="58">
        <v>17591.3126261914</v>
      </c>
      <c r="G3622">
        <f t="shared" si="521"/>
        <v>17591.3126261914</v>
      </c>
      <c r="BE3622" t="str">
        <f t="shared" si="519"/>
        <v>8424_C4_TPTotal femmes_SEXE2</v>
      </c>
      <c r="BF3622">
        <v>2</v>
      </c>
      <c r="BG3622" t="s">
        <v>346</v>
      </c>
      <c r="BH3622" t="s">
        <v>316</v>
      </c>
      <c r="BI3622" t="s">
        <v>167</v>
      </c>
      <c r="BJ3622" s="61">
        <v>47.818585277711001</v>
      </c>
      <c r="BK3622" s="61">
        <f t="shared" si="520"/>
        <v>47.818585277711001</v>
      </c>
    </row>
    <row r="3623" spans="1:63" x14ac:dyDescent="0.35">
      <c r="A3623" t="str">
        <f t="shared" si="518"/>
        <v>8421_Activités des ménages en tant qu'employeurs ; activités indifférenciées des ménages en tant que producteurs de biens et services pour usage propre_1+2</v>
      </c>
      <c r="B3623" t="str">
        <f>INDEX(PDC!$F$1:$G$40,MATCH('RP2016'!C3623,PDC!F:F,0),MATCH(PDC!$G$1,PDC!$F$1:$G$1,0))</f>
        <v>Activités des ménages en tant qu'employeurs ; activités indifférenciées des ménages en tant que producteurs de biens et services pour usage propre</v>
      </c>
      <c r="C3623" t="s">
        <v>235</v>
      </c>
      <c r="D3623" t="s">
        <v>159</v>
      </c>
      <c r="E3623" t="s">
        <v>238</v>
      </c>
      <c r="F3623" s="58">
        <v>4315.0318978537398</v>
      </c>
      <c r="G3623">
        <f t="shared" si="521"/>
        <v>4315.0318978537398</v>
      </c>
      <c r="BE3623" t="str">
        <f t="shared" si="519"/>
        <v>8424_C5_TPTotal femmes_SEXE2</v>
      </c>
      <c r="BF3623">
        <v>2</v>
      </c>
      <c r="BG3623" t="s">
        <v>346</v>
      </c>
      <c r="BH3623" t="s">
        <v>317</v>
      </c>
      <c r="BI3623" t="s">
        <v>167</v>
      </c>
      <c r="BJ3623" s="61">
        <v>347.10955374328199</v>
      </c>
      <c r="BK3623" s="61">
        <f t="shared" si="520"/>
        <v>347.10955374328199</v>
      </c>
    </row>
    <row r="3624" spans="1:63" x14ac:dyDescent="0.35">
      <c r="A3624" t="str">
        <f t="shared" si="518"/>
        <v>8421_Activités extra-territoriales_1+2</v>
      </c>
      <c r="B3624" t="str">
        <f>INDEX(PDC!$F$1:$G$40,MATCH('RP2016'!C3624,PDC!F:F,0),MATCH(PDC!$G$1,PDC!$F$1:$G$1,0))</f>
        <v>Activités extra-territoriales</v>
      </c>
      <c r="C3624" t="s">
        <v>237</v>
      </c>
      <c r="D3624" t="s">
        <v>159</v>
      </c>
      <c r="E3624" t="s">
        <v>238</v>
      </c>
      <c r="F3624" s="58">
        <v>616.40195189252995</v>
      </c>
      <c r="G3624">
        <f t="shared" si="521"/>
        <v>616.40195189252995</v>
      </c>
      <c r="BE3624" t="str">
        <f t="shared" si="519"/>
        <v>8424_DE_TPTotal femmes_SEXE2</v>
      </c>
      <c r="BF3624">
        <v>2</v>
      </c>
      <c r="BG3624" t="s">
        <v>346</v>
      </c>
      <c r="BH3624" t="s">
        <v>318</v>
      </c>
      <c r="BI3624" t="s">
        <v>167</v>
      </c>
      <c r="BJ3624" s="61">
        <v>47.9640011493656</v>
      </c>
      <c r="BK3624" s="61">
        <f t="shared" si="520"/>
        <v>47.9640011493656</v>
      </c>
    </row>
    <row r="3625" spans="1:63" x14ac:dyDescent="0.35">
      <c r="A3625" t="str">
        <f t="shared" si="518"/>
        <v>8422_Agriculture, sylviculture et pêche_1+2</v>
      </c>
      <c r="B3625" t="str">
        <f>INDEX(PDC!$F$1:$G$40,MATCH('RP2016'!C3625,PDC!F:F,0),MATCH(PDC!$G$1,PDC!$F$1:$G$1,0))</f>
        <v>Agriculture, sylviculture et pêche</v>
      </c>
      <c r="C3625" t="s">
        <v>198</v>
      </c>
      <c r="D3625" t="s">
        <v>163</v>
      </c>
      <c r="E3625" t="s">
        <v>238</v>
      </c>
      <c r="F3625" s="58">
        <v>501.10067973362402</v>
      </c>
      <c r="G3625">
        <f t="shared" si="521"/>
        <v>501.10067973362402</v>
      </c>
      <c r="BE3625" t="str">
        <f t="shared" si="519"/>
        <v>8424_FZ_TPTotal femmes_SEXE2</v>
      </c>
      <c r="BF3625">
        <v>2</v>
      </c>
      <c r="BG3625" t="s">
        <v>346</v>
      </c>
      <c r="BH3625" t="s">
        <v>216</v>
      </c>
      <c r="BI3625" t="s">
        <v>167</v>
      </c>
      <c r="BJ3625" s="61">
        <v>215.89396075639999</v>
      </c>
      <c r="BK3625" s="61">
        <f t="shared" si="520"/>
        <v>215.89396075639999</v>
      </c>
    </row>
    <row r="3626" spans="1:63" x14ac:dyDescent="0.35">
      <c r="A3626" t="str">
        <f t="shared" si="518"/>
        <v>8422_Industries extractives _1+2</v>
      </c>
      <c r="B3626" t="str">
        <f>INDEX(PDC!$F$1:$G$40,MATCH('RP2016'!C3626,PDC!F:F,0),MATCH(PDC!$G$1,PDC!$F$1:$G$1,0))</f>
        <v xml:space="preserve">Industries extractives </v>
      </c>
      <c r="C3626" t="s">
        <v>201</v>
      </c>
      <c r="D3626" t="s">
        <v>163</v>
      </c>
      <c r="E3626" t="s">
        <v>238</v>
      </c>
      <c r="F3626" s="58">
        <v>22.723673138107799</v>
      </c>
      <c r="G3626">
        <f t="shared" si="521"/>
        <v>22.723673138107799</v>
      </c>
      <c r="BE3626" t="str">
        <f t="shared" si="519"/>
        <v>8424_GZ_TPTotal femmes_SEXE2</v>
      </c>
      <c r="BF3626">
        <v>2</v>
      </c>
      <c r="BG3626" t="s">
        <v>346</v>
      </c>
      <c r="BH3626" t="s">
        <v>217</v>
      </c>
      <c r="BI3626" t="s">
        <v>167</v>
      </c>
      <c r="BJ3626" s="61">
        <v>1832.5634524765601</v>
      </c>
      <c r="BK3626" s="61">
        <f t="shared" si="520"/>
        <v>1832.5634524765601</v>
      </c>
    </row>
    <row r="3627" spans="1:63" x14ac:dyDescent="0.35">
      <c r="A3627" t="str">
        <f t="shared" si="518"/>
        <v>8422_Fabrication de denrées alimentaires, de boissons et de produits à base de tabac_1+2</v>
      </c>
      <c r="B3627" t="str">
        <f>INDEX(PDC!$F$1:$G$40,MATCH('RP2016'!C3627,PDC!F:F,0),MATCH(PDC!$G$1,PDC!$F$1:$G$1,0))</f>
        <v>Fabrication de denrées alimentaires, de boissons et de produits à base de tabac</v>
      </c>
      <c r="C3627" t="s">
        <v>202</v>
      </c>
      <c r="D3627" t="s">
        <v>163</v>
      </c>
      <c r="E3627" t="s">
        <v>238</v>
      </c>
      <c r="F3627" s="58">
        <v>707.63053250320297</v>
      </c>
      <c r="G3627">
        <f t="shared" si="521"/>
        <v>707.63053250320297</v>
      </c>
      <c r="BE3627" t="str">
        <f t="shared" si="519"/>
        <v>8424_HZ_TPTotal femmes_SEXE2</v>
      </c>
      <c r="BF3627">
        <v>2</v>
      </c>
      <c r="BG3627" t="s">
        <v>346</v>
      </c>
      <c r="BH3627" t="s">
        <v>218</v>
      </c>
      <c r="BI3627" t="s">
        <v>167</v>
      </c>
      <c r="BJ3627" s="61">
        <v>329.08470364504399</v>
      </c>
      <c r="BK3627" s="61">
        <f t="shared" si="520"/>
        <v>329.08470364504399</v>
      </c>
    </row>
    <row r="3628" spans="1:63" x14ac:dyDescent="0.35">
      <c r="A3628" t="str">
        <f t="shared" si="518"/>
        <v>8422_Fabrication de textiles, industries de l'habillement, industrie du cuir et de la chaussure_1+2</v>
      </c>
      <c r="B3628" t="str">
        <f>INDEX(PDC!$F$1:$G$40,MATCH('RP2016'!C3628,PDC!F:F,0),MATCH(PDC!$G$1,PDC!$F$1:$G$1,0))</f>
        <v>Fabrication de textiles, industries de l'habillement, industrie du cuir et de la chaussure</v>
      </c>
      <c r="C3628" t="s">
        <v>203</v>
      </c>
      <c r="D3628" t="s">
        <v>163</v>
      </c>
      <c r="E3628" t="s">
        <v>238</v>
      </c>
      <c r="F3628" s="58">
        <v>45.495622791649701</v>
      </c>
      <c r="G3628">
        <f t="shared" si="521"/>
        <v>45.495622791649701</v>
      </c>
      <c r="BE3628" t="str">
        <f t="shared" si="519"/>
        <v>8424_IZ_TPTotal femmes_SEXE2</v>
      </c>
      <c r="BF3628">
        <v>2</v>
      </c>
      <c r="BG3628" t="s">
        <v>346</v>
      </c>
      <c r="BH3628" t="s">
        <v>219</v>
      </c>
      <c r="BI3628" t="s">
        <v>167</v>
      </c>
      <c r="BJ3628" s="61">
        <v>454.64035245739501</v>
      </c>
      <c r="BK3628" s="61">
        <f t="shared" si="520"/>
        <v>454.64035245739501</v>
      </c>
    </row>
    <row r="3629" spans="1:63" x14ac:dyDescent="0.35">
      <c r="A3629" t="str">
        <f t="shared" si="518"/>
        <v>8422_Travail du bois, industries du papier et imprimerie _1+2</v>
      </c>
      <c r="B3629" t="str">
        <f>INDEX(PDC!$F$1:$G$40,MATCH('RP2016'!C3629,PDC!F:F,0),MATCH(PDC!$G$1,PDC!$F$1:$G$1,0))</f>
        <v xml:space="preserve">Travail du bois, industries du papier et imprimerie </v>
      </c>
      <c r="C3629" t="s">
        <v>204</v>
      </c>
      <c r="D3629" t="s">
        <v>163</v>
      </c>
      <c r="E3629" t="s">
        <v>238</v>
      </c>
      <c r="F3629" s="58">
        <v>902.86087676988097</v>
      </c>
      <c r="G3629">
        <f t="shared" si="521"/>
        <v>902.86087676988097</v>
      </c>
      <c r="BE3629" t="str">
        <f t="shared" si="519"/>
        <v>8424_JZ_TPTotal femmes_SEXE2</v>
      </c>
      <c r="BF3629">
        <v>2</v>
      </c>
      <c r="BG3629" t="s">
        <v>346</v>
      </c>
      <c r="BH3629" t="s">
        <v>319</v>
      </c>
      <c r="BI3629" t="s">
        <v>167</v>
      </c>
      <c r="BJ3629" s="61">
        <v>23.862432706651099</v>
      </c>
      <c r="BK3629" s="61">
        <f t="shared" si="520"/>
        <v>23.862432706651099</v>
      </c>
    </row>
    <row r="3630" spans="1:63" x14ac:dyDescent="0.35">
      <c r="A3630" t="str">
        <f t="shared" si="518"/>
        <v>8422_Cokéfaction et raffinage_1+2</v>
      </c>
      <c r="B3630" t="str">
        <f>INDEX(PDC!$F$1:$G$40,MATCH('RP2016'!C3630,PDC!F:F,0),MATCH(PDC!$G$1,PDC!$F$1:$G$1,0))</f>
        <v>Cokéfaction et raffinage</v>
      </c>
      <c r="C3630" t="s">
        <v>236</v>
      </c>
      <c r="D3630" t="s">
        <v>163</v>
      </c>
      <c r="E3630" t="s">
        <v>238</v>
      </c>
      <c r="F3630" s="58">
        <v>1.01537498592673</v>
      </c>
      <c r="G3630" s="58" t="s">
        <v>242</v>
      </c>
      <c r="H3630" s="58"/>
      <c r="I3630" s="58"/>
      <c r="J3630" s="58"/>
      <c r="BE3630" t="str">
        <f t="shared" si="519"/>
        <v>8424_KZ_TPTotal femmes_SEXE2</v>
      </c>
      <c r="BF3630">
        <v>2</v>
      </c>
      <c r="BG3630" t="s">
        <v>346</v>
      </c>
      <c r="BH3630" t="s">
        <v>223</v>
      </c>
      <c r="BI3630" t="s">
        <v>167</v>
      </c>
      <c r="BJ3630" s="61">
        <v>590.916873733339</v>
      </c>
      <c r="BK3630" s="61">
        <f t="shared" si="520"/>
        <v>590.916873733339</v>
      </c>
    </row>
    <row r="3631" spans="1:63" x14ac:dyDescent="0.35">
      <c r="A3631" t="str">
        <f t="shared" si="518"/>
        <v>8422_Industrie chimique_1+2</v>
      </c>
      <c r="B3631" t="str">
        <f>INDEX(PDC!$F$1:$G$40,MATCH('RP2016'!C3631,PDC!F:F,0),MATCH(PDC!$G$1,PDC!$F$1:$G$1,0))</f>
        <v>Industrie chimique</v>
      </c>
      <c r="C3631" t="s">
        <v>205</v>
      </c>
      <c r="D3631" t="s">
        <v>163</v>
      </c>
      <c r="E3631" t="s">
        <v>238</v>
      </c>
      <c r="F3631" s="58">
        <v>78.979364293457493</v>
      </c>
      <c r="G3631">
        <f t="shared" ref="G3631:G3662" si="522">F3631</f>
        <v>78.979364293457493</v>
      </c>
      <c r="BE3631" t="str">
        <f t="shared" si="519"/>
        <v>8424_LZ_TPTotal femmes_SEXE2</v>
      </c>
      <c r="BF3631">
        <v>2</v>
      </c>
      <c r="BG3631" t="s">
        <v>346</v>
      </c>
      <c r="BH3631" t="s">
        <v>224</v>
      </c>
      <c r="BI3631" t="s">
        <v>167</v>
      </c>
      <c r="BJ3631" s="61">
        <v>140.784894548924</v>
      </c>
      <c r="BK3631" s="61">
        <f t="shared" si="520"/>
        <v>140.784894548924</v>
      </c>
    </row>
    <row r="3632" spans="1:63" x14ac:dyDescent="0.35">
      <c r="A3632" t="str">
        <f t="shared" si="518"/>
        <v>8422_Industrie pharmaceutique_1+2</v>
      </c>
      <c r="B3632" t="str">
        <f>INDEX(PDC!$F$1:$G$40,MATCH('RP2016'!C3632,PDC!F:F,0),MATCH(PDC!$G$1,PDC!$F$1:$G$1,0))</f>
        <v>Industrie pharmaceutique</v>
      </c>
      <c r="C3632" t="s">
        <v>206</v>
      </c>
      <c r="D3632" t="s">
        <v>163</v>
      </c>
      <c r="E3632" t="s">
        <v>238</v>
      </c>
      <c r="F3632" s="58">
        <v>98.827967846281396</v>
      </c>
      <c r="G3632">
        <f t="shared" si="522"/>
        <v>98.827967846281396</v>
      </c>
      <c r="BE3632" t="str">
        <f t="shared" si="519"/>
        <v>8424_MN_TPTotal femmes_SEXE2</v>
      </c>
      <c r="BF3632">
        <v>2</v>
      </c>
      <c r="BG3632" t="s">
        <v>346</v>
      </c>
      <c r="BH3632" t="s">
        <v>320</v>
      </c>
      <c r="BI3632" t="s">
        <v>167</v>
      </c>
      <c r="BJ3632" s="61">
        <v>1303.0744230847499</v>
      </c>
      <c r="BK3632" s="61">
        <f t="shared" si="520"/>
        <v>1303.0744230847499</v>
      </c>
    </row>
    <row r="3633" spans="1:63" x14ac:dyDescent="0.35">
      <c r="A3633" t="str">
        <f t="shared" si="518"/>
        <v>8422_Fabrication de produits en caoutchouc et en plastique ainsi que d'autres produits minéraux non métalliques_1+2</v>
      </c>
      <c r="B3633" t="str">
        <f>INDEX(PDC!$F$1:$G$40,MATCH('RP2016'!C3633,PDC!F:F,0),MATCH(PDC!$G$1,PDC!$F$1:$G$1,0))</f>
        <v>Fabrication de produits en caoutchouc et en plastique ainsi que d'autres produits minéraux non métalliques</v>
      </c>
      <c r="C3633" t="s">
        <v>207</v>
      </c>
      <c r="D3633" t="s">
        <v>163</v>
      </c>
      <c r="E3633" t="s">
        <v>238</v>
      </c>
      <c r="F3633" s="58">
        <v>596.08527839295095</v>
      </c>
      <c r="G3633">
        <f t="shared" si="522"/>
        <v>596.08527839295095</v>
      </c>
      <c r="BE3633" t="str">
        <f t="shared" si="519"/>
        <v>8424_OQ_TPTotal femmes_SEXE2</v>
      </c>
      <c r="BF3633">
        <v>2</v>
      </c>
      <c r="BG3633" t="s">
        <v>346</v>
      </c>
      <c r="BH3633" t="s">
        <v>321</v>
      </c>
      <c r="BI3633" t="s">
        <v>167</v>
      </c>
      <c r="BJ3633" s="61">
        <v>4855.5722845540604</v>
      </c>
      <c r="BK3633" s="61">
        <f t="shared" si="520"/>
        <v>4855.5722845540604</v>
      </c>
    </row>
    <row r="3634" spans="1:63" x14ac:dyDescent="0.35">
      <c r="A3634" t="str">
        <f t="shared" si="518"/>
        <v>8422_Métallurgie et fabrication de produits métalliques à l'exception des machines et des équipements_1+2</v>
      </c>
      <c r="B3634" t="str">
        <f>INDEX(PDC!$F$1:$G$40,MATCH('RP2016'!C3634,PDC!F:F,0),MATCH(PDC!$G$1,PDC!$F$1:$G$1,0))</f>
        <v>Métallurgie et fabrication de produits métalliques à l'exception des machines et des équipements</v>
      </c>
      <c r="C3634" t="s">
        <v>208</v>
      </c>
      <c r="D3634" t="s">
        <v>163</v>
      </c>
      <c r="E3634" t="s">
        <v>238</v>
      </c>
      <c r="F3634" s="58">
        <v>237.50580451687301</v>
      </c>
      <c r="G3634">
        <f t="shared" si="522"/>
        <v>237.50580451687301</v>
      </c>
      <c r="BE3634" t="str">
        <f t="shared" si="519"/>
        <v>8424_RU_TPTotal femmes_SEXE2</v>
      </c>
      <c r="BF3634">
        <v>2</v>
      </c>
      <c r="BG3634" t="s">
        <v>346</v>
      </c>
      <c r="BH3634" t="s">
        <v>322</v>
      </c>
      <c r="BI3634" t="s">
        <v>167</v>
      </c>
      <c r="BJ3634" s="61">
        <v>1091.09820343301</v>
      </c>
      <c r="BK3634" s="61">
        <f t="shared" si="520"/>
        <v>1091.09820343301</v>
      </c>
    </row>
    <row r="3635" spans="1:63" x14ac:dyDescent="0.35">
      <c r="A3635" t="str">
        <f t="shared" si="518"/>
        <v>8422_Fabrication de produits informatiques, électroniques et optiques_1+2</v>
      </c>
      <c r="B3635" t="str">
        <f>INDEX(PDC!$F$1:$G$40,MATCH('RP2016'!C3635,PDC!F:F,0),MATCH(PDC!$G$1,PDC!$F$1:$G$1,0))</f>
        <v>Fabrication de produits informatiques, électroniques et optiques</v>
      </c>
      <c r="C3635" t="s">
        <v>209</v>
      </c>
      <c r="D3635" t="s">
        <v>163</v>
      </c>
      <c r="E3635" t="s">
        <v>238</v>
      </c>
      <c r="F3635" s="58">
        <v>17.105787805233302</v>
      </c>
      <c r="G3635">
        <f t="shared" si="522"/>
        <v>17.105787805233302</v>
      </c>
      <c r="BE3635" t="str">
        <f t="shared" si="519"/>
        <v>8425_AZ_TPTotal femmes_SEXE2</v>
      </c>
      <c r="BF3635">
        <v>2</v>
      </c>
      <c r="BG3635" t="s">
        <v>346</v>
      </c>
      <c r="BH3635" t="s">
        <v>198</v>
      </c>
      <c r="BI3635" t="s">
        <v>169</v>
      </c>
      <c r="BJ3635" s="61">
        <v>9.9712188190419599</v>
      </c>
      <c r="BK3635" s="61">
        <f t="shared" si="520"/>
        <v>9.9712188190419599</v>
      </c>
    </row>
    <row r="3636" spans="1:63" x14ac:dyDescent="0.35">
      <c r="A3636" t="str">
        <f t="shared" si="518"/>
        <v>8422_Fabrication d'équipements électriques_1+2</v>
      </c>
      <c r="B3636" t="str">
        <f>INDEX(PDC!$F$1:$G$40,MATCH('RP2016'!C3636,PDC!F:F,0),MATCH(PDC!$G$1,PDC!$F$1:$G$1,0))</f>
        <v>Fabrication d'équipements électriques</v>
      </c>
      <c r="C3636" t="s">
        <v>210</v>
      </c>
      <c r="D3636" t="s">
        <v>163</v>
      </c>
      <c r="E3636" t="s">
        <v>238</v>
      </c>
      <c r="F3636" s="58">
        <v>53.488645957198699</v>
      </c>
      <c r="G3636">
        <f t="shared" si="522"/>
        <v>53.488645957198699</v>
      </c>
      <c r="BE3636" t="str">
        <f t="shared" si="519"/>
        <v>8425_C1_TPTotal femmes_SEXE2</v>
      </c>
      <c r="BF3636">
        <v>2</v>
      </c>
      <c r="BG3636" t="s">
        <v>346</v>
      </c>
      <c r="BH3636" t="s">
        <v>314</v>
      </c>
      <c r="BI3636" t="s">
        <v>169</v>
      </c>
      <c r="BJ3636" s="61">
        <v>77.251534673957096</v>
      </c>
      <c r="BK3636" s="61">
        <f t="shared" si="520"/>
        <v>77.251534673957096</v>
      </c>
    </row>
    <row r="3637" spans="1:63" x14ac:dyDescent="0.35">
      <c r="A3637" t="str">
        <f t="shared" si="518"/>
        <v>8422_Fabrication de machines et équipements n.c.a._1+2</v>
      </c>
      <c r="B3637" t="str">
        <f>INDEX(PDC!$F$1:$G$40,MATCH('RP2016'!C3637,PDC!F:F,0),MATCH(PDC!$G$1,PDC!$F$1:$G$1,0))</f>
        <v>Fabrication de machines et équipements n.c.a.</v>
      </c>
      <c r="C3637" t="s">
        <v>211</v>
      </c>
      <c r="D3637" t="s">
        <v>163</v>
      </c>
      <c r="E3637" t="s">
        <v>238</v>
      </c>
      <c r="F3637" s="58">
        <v>197.184110714919</v>
      </c>
      <c r="G3637">
        <f t="shared" si="522"/>
        <v>197.184110714919</v>
      </c>
      <c r="BE3637" t="str">
        <f t="shared" si="519"/>
        <v>8425_C3_TPTotal femmes_SEXE2</v>
      </c>
      <c r="BF3637">
        <v>2</v>
      </c>
      <c r="BG3637" t="s">
        <v>346</v>
      </c>
      <c r="BH3637" t="s">
        <v>315</v>
      </c>
      <c r="BI3637" t="s">
        <v>169</v>
      </c>
      <c r="BJ3637" s="61">
        <v>127.0951928027</v>
      </c>
      <c r="BK3637" s="61">
        <f t="shared" si="520"/>
        <v>127.0951928027</v>
      </c>
    </row>
    <row r="3638" spans="1:63" x14ac:dyDescent="0.35">
      <c r="A3638" t="str">
        <f t="shared" si="518"/>
        <v>8422_Fabrication de matériels de transport_1+2</v>
      </c>
      <c r="B3638" t="str">
        <f>INDEX(PDC!$F$1:$G$40,MATCH('RP2016'!C3638,PDC!F:F,0),MATCH(PDC!$G$1,PDC!$F$1:$G$1,0))</f>
        <v>Fabrication de matériels de transport</v>
      </c>
      <c r="C3638" t="s">
        <v>212</v>
      </c>
      <c r="D3638" t="s">
        <v>163</v>
      </c>
      <c r="E3638" t="s">
        <v>238</v>
      </c>
      <c r="F3638" s="58">
        <v>36.444632126128397</v>
      </c>
      <c r="G3638">
        <f t="shared" si="522"/>
        <v>36.444632126128397</v>
      </c>
      <c r="BE3638" t="str">
        <f t="shared" si="519"/>
        <v>8425_C4_TPTotal femmes_SEXE2</v>
      </c>
      <c r="BF3638">
        <v>2</v>
      </c>
      <c r="BG3638" t="s">
        <v>346</v>
      </c>
      <c r="BH3638" t="s">
        <v>316</v>
      </c>
      <c r="BI3638" t="s">
        <v>169</v>
      </c>
      <c r="BJ3638" s="61">
        <v>174.71352117576001</v>
      </c>
      <c r="BK3638" s="61">
        <f t="shared" si="520"/>
        <v>174.71352117576001</v>
      </c>
    </row>
    <row r="3639" spans="1:63" x14ac:dyDescent="0.35">
      <c r="A3639" t="str">
        <f t="shared" si="518"/>
        <v>8422_Autres industries manufacturières ; réparation et installation de machines et d'équipements_1+2</v>
      </c>
      <c r="B3639" t="str">
        <f>INDEX(PDC!$F$1:$G$40,MATCH('RP2016'!C3639,PDC!F:F,0),MATCH(PDC!$G$1,PDC!$F$1:$G$1,0))</f>
        <v>Autres industries manufacturières ; réparation et installation de machines et d'équipements</v>
      </c>
      <c r="C3639" t="s">
        <v>213</v>
      </c>
      <c r="D3639" t="s">
        <v>163</v>
      </c>
      <c r="E3639" t="s">
        <v>238</v>
      </c>
      <c r="F3639" s="58">
        <v>280.94165074414298</v>
      </c>
      <c r="G3639">
        <f t="shared" si="522"/>
        <v>280.94165074414298</v>
      </c>
      <c r="BE3639" t="str">
        <f t="shared" si="519"/>
        <v>8425_C5_TPTotal femmes_SEXE2</v>
      </c>
      <c r="BF3639">
        <v>2</v>
      </c>
      <c r="BG3639" t="s">
        <v>346</v>
      </c>
      <c r="BH3639" t="s">
        <v>317</v>
      </c>
      <c r="BI3639" t="s">
        <v>169</v>
      </c>
      <c r="BJ3639" s="61">
        <v>2670.4694062093799</v>
      </c>
      <c r="BK3639" s="61">
        <f t="shared" si="520"/>
        <v>2670.4694062093799</v>
      </c>
    </row>
    <row r="3640" spans="1:63" x14ac:dyDescent="0.35">
      <c r="A3640" t="str">
        <f t="shared" si="518"/>
        <v>8422_Production et distribution d'électricité, de gaz, de vapeur et d'air conditionné_1+2</v>
      </c>
      <c r="B3640" t="str">
        <f>INDEX(PDC!$F$1:$G$40,MATCH('RP2016'!C3640,PDC!F:F,0),MATCH(PDC!$G$1,PDC!$F$1:$G$1,0))</f>
        <v>Production et distribution d'électricité, de gaz, de vapeur et d'air conditionné</v>
      </c>
      <c r="C3640" t="s">
        <v>214</v>
      </c>
      <c r="D3640" t="s">
        <v>163</v>
      </c>
      <c r="E3640" t="s">
        <v>238</v>
      </c>
      <c r="F3640" s="58">
        <v>1743.0634539247401</v>
      </c>
      <c r="G3640">
        <f t="shared" si="522"/>
        <v>1743.0634539247401</v>
      </c>
      <c r="BE3640" t="str">
        <f t="shared" si="519"/>
        <v>8425_DE_TPTotal femmes_SEXE2</v>
      </c>
      <c r="BF3640">
        <v>2</v>
      </c>
      <c r="BG3640" t="s">
        <v>346</v>
      </c>
      <c r="BH3640" t="s">
        <v>318</v>
      </c>
      <c r="BI3640" t="s">
        <v>169</v>
      </c>
      <c r="BJ3640" s="61">
        <v>55.467815255484098</v>
      </c>
      <c r="BK3640" s="61">
        <f t="shared" si="520"/>
        <v>55.467815255484098</v>
      </c>
    </row>
    <row r="3641" spans="1:63" x14ac:dyDescent="0.35">
      <c r="A3641" t="str">
        <f t="shared" si="518"/>
        <v>8422_Production et distribution d'eau ; assainissement, gestion des déchets et dépollution_1+2</v>
      </c>
      <c r="B3641" t="str">
        <f>INDEX(PDC!$F$1:$G$40,MATCH('RP2016'!C3641,PDC!F:F,0),MATCH(PDC!$G$1,PDC!$F$1:$G$1,0))</f>
        <v>Production et distribution d'eau ; assainissement, gestion des déchets et dépollution</v>
      </c>
      <c r="C3641" t="s">
        <v>215</v>
      </c>
      <c r="D3641" t="s">
        <v>163</v>
      </c>
      <c r="E3641" t="s">
        <v>238</v>
      </c>
      <c r="F3641" s="58">
        <v>220.79750785663501</v>
      </c>
      <c r="G3641">
        <f t="shared" si="522"/>
        <v>220.79750785663501</v>
      </c>
      <c r="BE3641" t="str">
        <f t="shared" si="519"/>
        <v>8425_FZ_TPTotal femmes_SEXE2</v>
      </c>
      <c r="BF3641">
        <v>2</v>
      </c>
      <c r="BG3641" t="s">
        <v>346</v>
      </c>
      <c r="BH3641" t="s">
        <v>216</v>
      </c>
      <c r="BI3641" t="s">
        <v>169</v>
      </c>
      <c r="BJ3641" s="61">
        <v>94.399628002709306</v>
      </c>
      <c r="BK3641" s="61">
        <f t="shared" si="520"/>
        <v>94.399628002709306</v>
      </c>
    </row>
    <row r="3642" spans="1:63" x14ac:dyDescent="0.35">
      <c r="A3642" t="str">
        <f t="shared" si="518"/>
        <v>8422_Construction _1+2</v>
      </c>
      <c r="B3642" t="str">
        <f>INDEX(PDC!$F$1:$G$40,MATCH('RP2016'!C3642,PDC!F:F,0),MATCH(PDC!$G$1,PDC!$F$1:$G$1,0))</f>
        <v xml:space="preserve">Construction </v>
      </c>
      <c r="C3642" t="s">
        <v>216</v>
      </c>
      <c r="D3642" t="s">
        <v>163</v>
      </c>
      <c r="E3642" t="s">
        <v>238</v>
      </c>
      <c r="F3642" s="58">
        <v>2273.8517589949001</v>
      </c>
      <c r="G3642">
        <f t="shared" si="522"/>
        <v>2273.8517589949001</v>
      </c>
      <c r="BE3642" t="str">
        <f t="shared" si="519"/>
        <v>8425_GZ_TPTotal femmes_SEXE2</v>
      </c>
      <c r="BF3642">
        <v>2</v>
      </c>
      <c r="BG3642" t="s">
        <v>346</v>
      </c>
      <c r="BH3642" t="s">
        <v>217</v>
      </c>
      <c r="BI3642" t="s">
        <v>169</v>
      </c>
      <c r="BJ3642" s="61">
        <v>1261.0939971673999</v>
      </c>
      <c r="BK3642" s="61">
        <f t="shared" si="520"/>
        <v>1261.0939971673999</v>
      </c>
    </row>
    <row r="3643" spans="1:63" x14ac:dyDescent="0.35">
      <c r="A3643" t="str">
        <f t="shared" si="518"/>
        <v>8422_Commerce ; réparation d'automobiles et de motocycles_1+2</v>
      </c>
      <c r="B3643" t="str">
        <f>INDEX(PDC!$F$1:$G$40,MATCH('RP2016'!C3643,PDC!F:F,0),MATCH(PDC!$G$1,PDC!$F$1:$G$1,0))</f>
        <v>Commerce ; réparation d'automobiles et de motocycles</v>
      </c>
      <c r="C3643" t="s">
        <v>217</v>
      </c>
      <c r="D3643" t="s">
        <v>163</v>
      </c>
      <c r="E3643" t="s">
        <v>238</v>
      </c>
      <c r="F3643" s="58">
        <v>4625.8903825524003</v>
      </c>
      <c r="G3643">
        <f t="shared" si="522"/>
        <v>4625.8903825524003</v>
      </c>
      <c r="BE3643" t="str">
        <f t="shared" si="519"/>
        <v>8425_HZ_TPTotal femmes_SEXE2</v>
      </c>
      <c r="BF3643">
        <v>2</v>
      </c>
      <c r="BG3643" t="s">
        <v>346</v>
      </c>
      <c r="BH3643" t="s">
        <v>218</v>
      </c>
      <c r="BI3643" t="s">
        <v>169</v>
      </c>
      <c r="BJ3643" s="61">
        <v>140.04394061348501</v>
      </c>
      <c r="BK3643" s="61">
        <f t="shared" si="520"/>
        <v>140.04394061348501</v>
      </c>
    </row>
    <row r="3644" spans="1:63" x14ac:dyDescent="0.35">
      <c r="A3644" t="str">
        <f t="shared" si="518"/>
        <v>8422_Transports et entreposage _1+2</v>
      </c>
      <c r="B3644" t="str">
        <f>INDEX(PDC!$F$1:$G$40,MATCH('RP2016'!C3644,PDC!F:F,0),MATCH(PDC!$G$1,PDC!$F$1:$G$1,0))</f>
        <v xml:space="preserve">Transports et entreposage </v>
      </c>
      <c r="C3644" t="s">
        <v>218</v>
      </c>
      <c r="D3644" t="s">
        <v>163</v>
      </c>
      <c r="E3644" t="s">
        <v>238</v>
      </c>
      <c r="F3644" s="58">
        <v>2674.4834497715001</v>
      </c>
      <c r="G3644">
        <f t="shared" si="522"/>
        <v>2674.4834497715001</v>
      </c>
      <c r="BE3644" t="str">
        <f t="shared" si="519"/>
        <v>8425_IZ_TPTotal femmes_SEXE2</v>
      </c>
      <c r="BF3644">
        <v>2</v>
      </c>
      <c r="BG3644" t="s">
        <v>346</v>
      </c>
      <c r="BH3644" t="s">
        <v>219</v>
      </c>
      <c r="BI3644" t="s">
        <v>169</v>
      </c>
      <c r="BJ3644" s="61">
        <v>208.29886872351699</v>
      </c>
      <c r="BK3644" s="61">
        <f t="shared" si="520"/>
        <v>208.29886872351699</v>
      </c>
    </row>
    <row r="3645" spans="1:63" x14ac:dyDescent="0.35">
      <c r="A3645" t="str">
        <f t="shared" si="518"/>
        <v>8422_Hébergement et restauration_1+2</v>
      </c>
      <c r="B3645" t="str">
        <f>INDEX(PDC!$F$1:$G$40,MATCH('RP2016'!C3645,PDC!F:F,0),MATCH(PDC!$G$1,PDC!$F$1:$G$1,0))</f>
        <v>Hébergement et restauration</v>
      </c>
      <c r="C3645" t="s">
        <v>219</v>
      </c>
      <c r="D3645" t="s">
        <v>163</v>
      </c>
      <c r="E3645" t="s">
        <v>238</v>
      </c>
      <c r="F3645" s="58">
        <v>1260.7381915040901</v>
      </c>
      <c r="G3645">
        <f t="shared" si="522"/>
        <v>1260.7381915040901</v>
      </c>
      <c r="BE3645" t="str">
        <f t="shared" si="519"/>
        <v>8425_JZ_TPTotal femmes_SEXE2</v>
      </c>
      <c r="BF3645">
        <v>2</v>
      </c>
      <c r="BG3645" t="s">
        <v>346</v>
      </c>
      <c r="BH3645" t="s">
        <v>319</v>
      </c>
      <c r="BI3645" t="s">
        <v>169</v>
      </c>
      <c r="BJ3645" s="61">
        <v>37.603192617517102</v>
      </c>
      <c r="BK3645" s="61">
        <f t="shared" si="520"/>
        <v>37.603192617517102</v>
      </c>
    </row>
    <row r="3646" spans="1:63" x14ac:dyDescent="0.35">
      <c r="A3646" t="str">
        <f t="shared" si="518"/>
        <v>8422_Edition, audiovisuel et diffusion_1+2</v>
      </c>
      <c r="B3646" t="str">
        <f>INDEX(PDC!$F$1:$G$40,MATCH('RP2016'!C3646,PDC!F:F,0),MATCH(PDC!$G$1,PDC!$F$1:$G$1,0))</f>
        <v>Edition, audiovisuel et diffusion</v>
      </c>
      <c r="C3646" t="s">
        <v>220</v>
      </c>
      <c r="D3646" t="s">
        <v>163</v>
      </c>
      <c r="E3646" t="s">
        <v>238</v>
      </c>
      <c r="F3646" s="58">
        <v>72.683278173188199</v>
      </c>
      <c r="G3646">
        <f t="shared" si="522"/>
        <v>72.683278173188199</v>
      </c>
      <c r="BE3646" t="str">
        <f t="shared" si="519"/>
        <v>8425_KZ_TPTotal femmes_SEXE2</v>
      </c>
      <c r="BF3646">
        <v>2</v>
      </c>
      <c r="BG3646" t="s">
        <v>346</v>
      </c>
      <c r="BH3646" t="s">
        <v>223</v>
      </c>
      <c r="BI3646" t="s">
        <v>169</v>
      </c>
      <c r="BJ3646" s="61">
        <v>242.713500741437</v>
      </c>
      <c r="BK3646" s="61">
        <f t="shared" si="520"/>
        <v>242.713500741437</v>
      </c>
    </row>
    <row r="3647" spans="1:63" x14ac:dyDescent="0.35">
      <c r="A3647" t="str">
        <f t="shared" si="518"/>
        <v>8422_Télécommunications_1+2</v>
      </c>
      <c r="B3647" t="str">
        <f>INDEX(PDC!$F$1:$G$40,MATCH('RP2016'!C3647,PDC!F:F,0),MATCH(PDC!$G$1,PDC!$F$1:$G$1,0))</f>
        <v>Télécommunications</v>
      </c>
      <c r="C3647" t="s">
        <v>221</v>
      </c>
      <c r="D3647" t="s">
        <v>163</v>
      </c>
      <c r="E3647" t="s">
        <v>238</v>
      </c>
      <c r="F3647" s="58">
        <v>78.031621298836797</v>
      </c>
      <c r="G3647">
        <f t="shared" si="522"/>
        <v>78.031621298836797</v>
      </c>
      <c r="BE3647" t="str">
        <f t="shared" si="519"/>
        <v>8425_LZ_TPTotal femmes_SEXE2</v>
      </c>
      <c r="BF3647">
        <v>2</v>
      </c>
      <c r="BG3647" t="s">
        <v>346</v>
      </c>
      <c r="BH3647" t="s">
        <v>224</v>
      </c>
      <c r="BI3647" t="s">
        <v>169</v>
      </c>
      <c r="BJ3647" s="61">
        <v>97.544757843118504</v>
      </c>
      <c r="BK3647" s="61">
        <f t="shared" si="520"/>
        <v>97.544757843118504</v>
      </c>
    </row>
    <row r="3648" spans="1:63" x14ac:dyDescent="0.35">
      <c r="A3648" t="str">
        <f t="shared" si="518"/>
        <v>8422_Activités informatiques et services d'information_1+2</v>
      </c>
      <c r="B3648" t="str">
        <f>INDEX(PDC!$F$1:$G$40,MATCH('RP2016'!C3648,PDC!F:F,0),MATCH(PDC!$G$1,PDC!$F$1:$G$1,0))</f>
        <v>Activités informatiques et services d'information</v>
      </c>
      <c r="C3648" t="s">
        <v>222</v>
      </c>
      <c r="D3648" t="s">
        <v>163</v>
      </c>
      <c r="E3648" t="s">
        <v>238</v>
      </c>
      <c r="F3648" s="58">
        <v>76.806786601991305</v>
      </c>
      <c r="G3648">
        <f t="shared" si="522"/>
        <v>76.806786601991305</v>
      </c>
      <c r="BE3648" t="str">
        <f t="shared" si="519"/>
        <v>8425_MN_TPTotal femmes_SEXE2</v>
      </c>
      <c r="BF3648">
        <v>2</v>
      </c>
      <c r="BG3648" t="s">
        <v>346</v>
      </c>
      <c r="BH3648" t="s">
        <v>320</v>
      </c>
      <c r="BI3648" t="s">
        <v>169</v>
      </c>
      <c r="BJ3648" s="61">
        <v>1253.71488056927</v>
      </c>
      <c r="BK3648" s="61">
        <f t="shared" si="520"/>
        <v>1253.71488056927</v>
      </c>
    </row>
    <row r="3649" spans="1:63" x14ac:dyDescent="0.35">
      <c r="A3649" t="str">
        <f t="shared" si="518"/>
        <v>8422_Activités financières et d'assurance_1+2</v>
      </c>
      <c r="B3649" t="str">
        <f>INDEX(PDC!$F$1:$G$40,MATCH('RP2016'!C3649,PDC!F:F,0),MATCH(PDC!$G$1,PDC!$F$1:$G$1,0))</f>
        <v>Activités financières et d'assurance</v>
      </c>
      <c r="C3649" t="s">
        <v>223</v>
      </c>
      <c r="D3649" t="s">
        <v>163</v>
      </c>
      <c r="E3649" t="s">
        <v>238</v>
      </c>
      <c r="F3649" s="58">
        <v>779.89322694492103</v>
      </c>
      <c r="G3649">
        <f t="shared" si="522"/>
        <v>779.89322694492103</v>
      </c>
      <c r="BE3649" t="str">
        <f t="shared" si="519"/>
        <v>8425_OQ_TPTotal femmes_SEXE2</v>
      </c>
      <c r="BF3649">
        <v>2</v>
      </c>
      <c r="BG3649" t="s">
        <v>346</v>
      </c>
      <c r="BH3649" t="s">
        <v>321</v>
      </c>
      <c r="BI3649" t="s">
        <v>169</v>
      </c>
      <c r="BJ3649" s="61">
        <v>1620.96960804797</v>
      </c>
      <c r="BK3649" s="61">
        <f t="shared" si="520"/>
        <v>1620.96960804797</v>
      </c>
    </row>
    <row r="3650" spans="1:63" x14ac:dyDescent="0.35">
      <c r="A3650" t="str">
        <f t="shared" si="518"/>
        <v>8422_Activités immobilières_1+2</v>
      </c>
      <c r="B3650" t="str">
        <f>INDEX(PDC!$F$1:$G$40,MATCH('RP2016'!C3650,PDC!F:F,0),MATCH(PDC!$G$1,PDC!$F$1:$G$1,0))</f>
        <v>Activités immobilières</v>
      </c>
      <c r="C3650" t="s">
        <v>224</v>
      </c>
      <c r="D3650" t="s">
        <v>163</v>
      </c>
      <c r="E3650" t="s">
        <v>238</v>
      </c>
      <c r="F3650" s="58">
        <v>229.36148553236899</v>
      </c>
      <c r="G3650">
        <f t="shared" si="522"/>
        <v>229.36148553236899</v>
      </c>
      <c r="BE3650" t="str">
        <f t="shared" si="519"/>
        <v>8425_RU_TPTotal femmes_SEXE2</v>
      </c>
      <c r="BF3650">
        <v>2</v>
      </c>
      <c r="BG3650" t="s">
        <v>346</v>
      </c>
      <c r="BH3650" t="s">
        <v>322</v>
      </c>
      <c r="BI3650" t="s">
        <v>169</v>
      </c>
      <c r="BJ3650" s="61">
        <v>274.69370119171998</v>
      </c>
      <c r="BK3650" s="61">
        <f t="shared" si="520"/>
        <v>274.69370119171998</v>
      </c>
    </row>
    <row r="3651" spans="1:63" x14ac:dyDescent="0.35">
      <c r="A3651" t="str">
        <f t="shared" si="518"/>
        <v>8422_Activités juridiques, comptables, de gestion, d'architecture, d'ingénierie, de contrôle et d'analyses techniques_1+2</v>
      </c>
      <c r="B3651" t="str">
        <f>INDEX(PDC!$F$1:$G$40,MATCH('RP2016'!C3651,PDC!F:F,0),MATCH(PDC!$G$1,PDC!$F$1:$G$1,0))</f>
        <v>Activités juridiques, comptables, de gestion, d'architecture, d'ingénierie, de contrôle et d'analyses techniques</v>
      </c>
      <c r="C3651" t="s">
        <v>225</v>
      </c>
      <c r="D3651" t="s">
        <v>163</v>
      </c>
      <c r="E3651" t="s">
        <v>238</v>
      </c>
      <c r="F3651" s="58">
        <v>960.43216139792298</v>
      </c>
      <c r="G3651">
        <f t="shared" si="522"/>
        <v>960.43216139792298</v>
      </c>
      <c r="BE3651" t="str">
        <f t="shared" si="519"/>
        <v>8426_AZ_TPTotal femmes_SEXE2</v>
      </c>
      <c r="BF3651">
        <v>2</v>
      </c>
      <c r="BG3651" t="s">
        <v>346</v>
      </c>
      <c r="BH3651" t="s">
        <v>198</v>
      </c>
      <c r="BI3651" t="s">
        <v>171</v>
      </c>
      <c r="BJ3651" s="61">
        <v>91.642045184703406</v>
      </c>
      <c r="BK3651" s="61">
        <f t="shared" si="520"/>
        <v>91.642045184703406</v>
      </c>
    </row>
    <row r="3652" spans="1:63" x14ac:dyDescent="0.35">
      <c r="A3652" t="str">
        <f t="shared" ref="A3652:A3715" si="523">D3652&amp;"_"&amp;B3652&amp;"_"&amp;E3652</f>
        <v>8422_Recherche-développement scientifique_1+2</v>
      </c>
      <c r="B3652" t="str">
        <f>INDEX(PDC!$F$1:$G$40,MATCH('RP2016'!C3652,PDC!F:F,0),MATCH(PDC!$G$1,PDC!$F$1:$G$1,0))</f>
        <v>Recherche-développement scientifique</v>
      </c>
      <c r="C3652" t="s">
        <v>226</v>
      </c>
      <c r="D3652" t="s">
        <v>163</v>
      </c>
      <c r="E3652" t="s">
        <v>238</v>
      </c>
      <c r="F3652" s="58">
        <v>38.351456441664297</v>
      </c>
      <c r="G3652">
        <f t="shared" si="522"/>
        <v>38.351456441664297</v>
      </c>
      <c r="BE3652" t="str">
        <f t="shared" si="519"/>
        <v>8426_C1_TPTotal femmes_SEXE2</v>
      </c>
      <c r="BF3652">
        <v>2</v>
      </c>
      <c r="BG3652" t="s">
        <v>346</v>
      </c>
      <c r="BH3652" t="s">
        <v>314</v>
      </c>
      <c r="BI3652" t="s">
        <v>171</v>
      </c>
      <c r="BJ3652" s="61">
        <v>737.41679994094898</v>
      </c>
      <c r="BK3652" s="61">
        <f t="shared" si="520"/>
        <v>737.41679994094898</v>
      </c>
    </row>
    <row r="3653" spans="1:63" x14ac:dyDescent="0.35">
      <c r="A3653" t="str">
        <f t="shared" si="523"/>
        <v>8422_Autres activités spécialisées, scientifiques et techniques_1+2</v>
      </c>
      <c r="B3653" t="str">
        <f>INDEX(PDC!$F$1:$G$40,MATCH('RP2016'!C3653,PDC!F:F,0),MATCH(PDC!$G$1,PDC!$F$1:$G$1,0))</f>
        <v>Autres activités spécialisées, scientifiques et techniques</v>
      </c>
      <c r="C3653" t="s">
        <v>227</v>
      </c>
      <c r="D3653" t="s">
        <v>163</v>
      </c>
      <c r="E3653" t="s">
        <v>238</v>
      </c>
      <c r="F3653" s="58">
        <v>182.392705540105</v>
      </c>
      <c r="G3653">
        <f t="shared" si="522"/>
        <v>182.392705540105</v>
      </c>
      <c r="BE3653" t="str">
        <f t="shared" ref="BE3653:BE3716" si="524">BI3653&amp;"_"&amp;BH3653&amp;"_TP"&amp;BG3653&amp;"_SEXE"&amp;BF3653</f>
        <v>8426_C3_TPTotal femmes_SEXE2</v>
      </c>
      <c r="BF3653">
        <v>2</v>
      </c>
      <c r="BG3653" t="s">
        <v>346</v>
      </c>
      <c r="BH3653" t="s">
        <v>315</v>
      </c>
      <c r="BI3653" t="s">
        <v>171</v>
      </c>
      <c r="BJ3653" s="61">
        <v>174.71351291836001</v>
      </c>
      <c r="BK3653" s="61">
        <f t="shared" ref="BK3653:BK3716" si="525">IF(BJ3653&lt;5,"(s)",BJ3653)</f>
        <v>174.71351291836001</v>
      </c>
    </row>
    <row r="3654" spans="1:63" x14ac:dyDescent="0.35">
      <c r="A3654" t="str">
        <f t="shared" si="523"/>
        <v>8422_Activités de services administratifs et de soutien_1+2</v>
      </c>
      <c r="B3654" t="str">
        <f>INDEX(PDC!$F$1:$G$40,MATCH('RP2016'!C3654,PDC!F:F,0),MATCH(PDC!$G$1,PDC!$F$1:$G$1,0))</f>
        <v>Activités de services administratifs et de soutien</v>
      </c>
      <c r="C3654" t="s">
        <v>228</v>
      </c>
      <c r="D3654" t="s">
        <v>163</v>
      </c>
      <c r="E3654" t="s">
        <v>238</v>
      </c>
      <c r="F3654" s="58">
        <v>1916.13816191253</v>
      </c>
      <c r="G3654">
        <f t="shared" si="522"/>
        <v>1916.13816191253</v>
      </c>
      <c r="BE3654" t="str">
        <f t="shared" si="524"/>
        <v>8426_C4_TPTotal femmes_SEXE2</v>
      </c>
      <c r="BF3654">
        <v>2</v>
      </c>
      <c r="BG3654" t="s">
        <v>346</v>
      </c>
      <c r="BH3654" t="s">
        <v>316</v>
      </c>
      <c r="BI3654" t="s">
        <v>171</v>
      </c>
      <c r="BJ3654" s="61">
        <v>28.2954704796161</v>
      </c>
      <c r="BK3654" s="61">
        <f t="shared" si="525"/>
        <v>28.2954704796161</v>
      </c>
    </row>
    <row r="3655" spans="1:63" x14ac:dyDescent="0.35">
      <c r="A3655" t="str">
        <f t="shared" si="523"/>
        <v>8422_Administration publique_1+2</v>
      </c>
      <c r="B3655" t="str">
        <f>INDEX(PDC!$F$1:$G$40,MATCH('RP2016'!C3655,PDC!F:F,0),MATCH(PDC!$G$1,PDC!$F$1:$G$1,0))</f>
        <v>Administration publique</v>
      </c>
      <c r="C3655" t="s">
        <v>229</v>
      </c>
      <c r="D3655" t="s">
        <v>163</v>
      </c>
      <c r="E3655" t="s">
        <v>238</v>
      </c>
      <c r="F3655" s="58">
        <v>816.24885961746895</v>
      </c>
      <c r="G3655">
        <f t="shared" si="522"/>
        <v>816.24885961746895</v>
      </c>
      <c r="BE3655" t="str">
        <f t="shared" si="524"/>
        <v>8426_C5_TPTotal femmes_SEXE2</v>
      </c>
      <c r="BF3655">
        <v>2</v>
      </c>
      <c r="BG3655" t="s">
        <v>346</v>
      </c>
      <c r="BH3655" t="s">
        <v>317</v>
      </c>
      <c r="BI3655" t="s">
        <v>171</v>
      </c>
      <c r="BJ3655" s="61">
        <v>1599.27295548143</v>
      </c>
      <c r="BK3655" s="61">
        <f t="shared" si="525"/>
        <v>1599.27295548143</v>
      </c>
    </row>
    <row r="3656" spans="1:63" x14ac:dyDescent="0.35">
      <c r="A3656" t="str">
        <f t="shared" si="523"/>
        <v>8422_Enseignement_1+2</v>
      </c>
      <c r="B3656" t="str">
        <f>INDEX(PDC!$F$1:$G$40,MATCH('RP2016'!C3656,PDC!F:F,0),MATCH(PDC!$G$1,PDC!$F$1:$G$1,0))</f>
        <v>Enseignement</v>
      </c>
      <c r="C3656" t="s">
        <v>230</v>
      </c>
      <c r="D3656" t="s">
        <v>163</v>
      </c>
      <c r="E3656" t="s">
        <v>238</v>
      </c>
      <c r="F3656" s="58">
        <v>757.46503345295798</v>
      </c>
      <c r="G3656">
        <f t="shared" si="522"/>
        <v>757.46503345295798</v>
      </c>
      <c r="BE3656" t="str">
        <f t="shared" si="524"/>
        <v>8426_DE_TPTotal femmes_SEXE2</v>
      </c>
      <c r="BF3656">
        <v>2</v>
      </c>
      <c r="BG3656" t="s">
        <v>346</v>
      </c>
      <c r="BH3656" t="s">
        <v>318</v>
      </c>
      <c r="BI3656" t="s">
        <v>171</v>
      </c>
      <c r="BJ3656" s="61">
        <v>102.390981598301</v>
      </c>
      <c r="BK3656" s="61">
        <f t="shared" si="525"/>
        <v>102.390981598301</v>
      </c>
    </row>
    <row r="3657" spans="1:63" x14ac:dyDescent="0.35">
      <c r="A3657" t="str">
        <f t="shared" si="523"/>
        <v>8422_Activités pour la santé humaine_1+2</v>
      </c>
      <c r="B3657" t="str">
        <f>INDEX(PDC!$F$1:$G$40,MATCH('RP2016'!C3657,PDC!F:F,0),MATCH(PDC!$G$1,PDC!$F$1:$G$1,0))</f>
        <v>Activités pour la santé humaine</v>
      </c>
      <c r="C3657" t="s">
        <v>231</v>
      </c>
      <c r="D3657" t="s">
        <v>163</v>
      </c>
      <c r="E3657" t="s">
        <v>238</v>
      </c>
      <c r="F3657" s="58">
        <v>1185.2642524845201</v>
      </c>
      <c r="G3657">
        <f t="shared" si="522"/>
        <v>1185.2642524845201</v>
      </c>
      <c r="BE3657" t="str">
        <f t="shared" si="524"/>
        <v>8426_FZ_TPTotal femmes_SEXE2</v>
      </c>
      <c r="BF3657">
        <v>2</v>
      </c>
      <c r="BG3657" t="s">
        <v>346</v>
      </c>
      <c r="BH3657" t="s">
        <v>216</v>
      </c>
      <c r="BI3657" t="s">
        <v>171</v>
      </c>
      <c r="BJ3657" s="61">
        <v>282.80203634688598</v>
      </c>
      <c r="BK3657" s="61">
        <f t="shared" si="525"/>
        <v>282.80203634688598</v>
      </c>
    </row>
    <row r="3658" spans="1:63" x14ac:dyDescent="0.35">
      <c r="A3658" t="str">
        <f t="shared" si="523"/>
        <v>8422_Hébergement médico-social et social et action sociale sans hébergement_1+2</v>
      </c>
      <c r="B3658" t="str">
        <f>INDEX(PDC!$F$1:$G$40,MATCH('RP2016'!C3658,PDC!F:F,0),MATCH(PDC!$G$1,PDC!$F$1:$G$1,0))</f>
        <v>Hébergement médico-social et social et action sociale sans hébergement</v>
      </c>
      <c r="C3658" t="s">
        <v>232</v>
      </c>
      <c r="D3658" t="s">
        <v>163</v>
      </c>
      <c r="E3658" t="s">
        <v>238</v>
      </c>
      <c r="F3658" s="58">
        <v>3029.4816991401499</v>
      </c>
      <c r="G3658">
        <f t="shared" si="522"/>
        <v>3029.4816991401499</v>
      </c>
      <c r="BE3658" t="str">
        <f t="shared" si="524"/>
        <v>8426_GZ_TPTotal femmes_SEXE2</v>
      </c>
      <c r="BF3658">
        <v>2</v>
      </c>
      <c r="BG3658" t="s">
        <v>346</v>
      </c>
      <c r="BH3658" t="s">
        <v>217</v>
      </c>
      <c r="BI3658" t="s">
        <v>171</v>
      </c>
      <c r="BJ3658" s="61">
        <v>3070.7371912509302</v>
      </c>
      <c r="BK3658" s="61">
        <f t="shared" si="525"/>
        <v>3070.7371912509302</v>
      </c>
    </row>
    <row r="3659" spans="1:63" x14ac:dyDescent="0.35">
      <c r="A3659" t="str">
        <f t="shared" si="523"/>
        <v>8422_Arts, spectacles et activités récréatives_1+2</v>
      </c>
      <c r="B3659" t="str">
        <f>INDEX(PDC!$F$1:$G$40,MATCH('RP2016'!C3659,PDC!F:F,0),MATCH(PDC!$G$1,PDC!$F$1:$G$1,0))</f>
        <v>Arts, spectacles et activités récréatives</v>
      </c>
      <c r="C3659" t="s">
        <v>233</v>
      </c>
      <c r="D3659" t="s">
        <v>163</v>
      </c>
      <c r="E3659" t="s">
        <v>238</v>
      </c>
      <c r="F3659" s="58">
        <v>242.236004905854</v>
      </c>
      <c r="G3659">
        <f t="shared" si="522"/>
        <v>242.236004905854</v>
      </c>
      <c r="BE3659" t="str">
        <f t="shared" si="524"/>
        <v>8426_HZ_TPTotal femmes_SEXE2</v>
      </c>
      <c r="BF3659">
        <v>2</v>
      </c>
      <c r="BG3659" t="s">
        <v>346</v>
      </c>
      <c r="BH3659" t="s">
        <v>218</v>
      </c>
      <c r="BI3659" t="s">
        <v>171</v>
      </c>
      <c r="BJ3659" s="61">
        <v>322.86317678578399</v>
      </c>
      <c r="BK3659" s="61">
        <f t="shared" si="525"/>
        <v>322.86317678578399</v>
      </c>
    </row>
    <row r="3660" spans="1:63" x14ac:dyDescent="0.35">
      <c r="A3660" t="str">
        <f t="shared" si="523"/>
        <v>8422_Autres activités de services _1+2</v>
      </c>
      <c r="B3660" t="str">
        <f>INDEX(PDC!$F$1:$G$40,MATCH('RP2016'!C3660,PDC!F:F,0),MATCH(PDC!$G$1,PDC!$F$1:$G$1,0))</f>
        <v xml:space="preserve">Autres activités de services </v>
      </c>
      <c r="C3660" t="s">
        <v>234</v>
      </c>
      <c r="D3660" t="s">
        <v>163</v>
      </c>
      <c r="E3660" t="s">
        <v>238</v>
      </c>
      <c r="F3660" s="58">
        <v>557.76346197438897</v>
      </c>
      <c r="G3660">
        <f t="shared" si="522"/>
        <v>557.76346197438897</v>
      </c>
      <c r="BE3660" t="str">
        <f t="shared" si="524"/>
        <v>8426_IZ_TPTotal femmes_SEXE2</v>
      </c>
      <c r="BF3660">
        <v>2</v>
      </c>
      <c r="BG3660" t="s">
        <v>346</v>
      </c>
      <c r="BH3660" t="s">
        <v>219</v>
      </c>
      <c r="BI3660" t="s">
        <v>171</v>
      </c>
      <c r="BJ3660" s="61">
        <v>803.45338402953496</v>
      </c>
      <c r="BK3660" s="61">
        <f t="shared" si="525"/>
        <v>803.45338402953496</v>
      </c>
    </row>
    <row r="3661" spans="1:63" x14ac:dyDescent="0.35">
      <c r="A3661" t="str">
        <f t="shared" si="523"/>
        <v>8422_Activités des ménages en tant qu'employeurs ; activités indifférenciées des ménages en tant que producteurs de biens et services pour usage propre_1+2</v>
      </c>
      <c r="B3661" t="str">
        <f>INDEX(PDC!$F$1:$G$40,MATCH('RP2016'!C3661,PDC!F:F,0),MATCH(PDC!$G$1,PDC!$F$1:$G$1,0))</f>
        <v>Activités des ménages en tant qu'employeurs ; activités indifférenciées des ménages en tant que producteurs de biens et services pour usage propre</v>
      </c>
      <c r="C3661" t="s">
        <v>235</v>
      </c>
      <c r="D3661" t="s">
        <v>163</v>
      </c>
      <c r="E3661" t="s">
        <v>238</v>
      </c>
      <c r="F3661" s="58">
        <v>154.17199620034799</v>
      </c>
      <c r="G3661">
        <f t="shared" si="522"/>
        <v>154.17199620034799</v>
      </c>
      <c r="BE3661" t="str">
        <f t="shared" si="524"/>
        <v>8426_JZ_TPTotal femmes_SEXE2</v>
      </c>
      <c r="BF3661">
        <v>2</v>
      </c>
      <c r="BG3661" t="s">
        <v>346</v>
      </c>
      <c r="BH3661" t="s">
        <v>319</v>
      </c>
      <c r="BI3661" t="s">
        <v>171</v>
      </c>
      <c r="BJ3661" s="61">
        <v>224.02670652989701</v>
      </c>
      <c r="BK3661" s="61">
        <f t="shared" si="525"/>
        <v>224.02670652989701</v>
      </c>
    </row>
    <row r="3662" spans="1:63" x14ac:dyDescent="0.35">
      <c r="A3662" t="str">
        <f t="shared" si="523"/>
        <v>8422_Activités extra-territoriales_1+2</v>
      </c>
      <c r="B3662" t="str">
        <f>INDEX(PDC!$F$1:$G$40,MATCH('RP2016'!C3662,PDC!F:F,0),MATCH(PDC!$G$1,PDC!$F$1:$G$1,0))</f>
        <v>Activités extra-territoriales</v>
      </c>
      <c r="C3662" t="s">
        <v>237</v>
      </c>
      <c r="D3662" t="s">
        <v>163</v>
      </c>
      <c r="E3662" t="s">
        <v>238</v>
      </c>
      <c r="F3662" s="58">
        <v>5.0422705314009697</v>
      </c>
      <c r="G3662">
        <f t="shared" si="522"/>
        <v>5.0422705314009697</v>
      </c>
      <c r="BE3662" t="str">
        <f t="shared" si="524"/>
        <v>8426_KZ_TPTotal femmes_SEXE2</v>
      </c>
      <c r="BF3662">
        <v>2</v>
      </c>
      <c r="BG3662" t="s">
        <v>346</v>
      </c>
      <c r="BH3662" t="s">
        <v>223</v>
      </c>
      <c r="BI3662" t="s">
        <v>171</v>
      </c>
      <c r="BJ3662" s="61">
        <v>554.59513229548702</v>
      </c>
      <c r="BK3662" s="61">
        <f t="shared" si="525"/>
        <v>554.59513229548702</v>
      </c>
    </row>
    <row r="3663" spans="1:63" x14ac:dyDescent="0.35">
      <c r="A3663" t="str">
        <f t="shared" si="523"/>
        <v>8423_Agriculture, sylviculture et pêche_1+2</v>
      </c>
      <c r="B3663" t="str">
        <f>INDEX(PDC!$F$1:$G$40,MATCH('RP2016'!C3663,PDC!F:F,0),MATCH(PDC!$G$1,PDC!$F$1:$G$1,0))</f>
        <v>Agriculture, sylviculture et pêche</v>
      </c>
      <c r="C3663" t="s">
        <v>198</v>
      </c>
      <c r="D3663" t="s">
        <v>165</v>
      </c>
      <c r="E3663" t="s">
        <v>238</v>
      </c>
      <c r="F3663" s="58">
        <v>374.74941464661799</v>
      </c>
      <c r="G3663">
        <f t="shared" ref="G3663:G3694" si="526">F3663</f>
        <v>374.74941464661799</v>
      </c>
      <c r="BE3663" t="str">
        <f t="shared" si="524"/>
        <v>8426_LZ_TPTotal femmes_SEXE2</v>
      </c>
      <c r="BF3663">
        <v>2</v>
      </c>
      <c r="BG3663" t="s">
        <v>346</v>
      </c>
      <c r="BH3663" t="s">
        <v>224</v>
      </c>
      <c r="BI3663" t="s">
        <v>171</v>
      </c>
      <c r="BJ3663" s="61">
        <v>208.921520273982</v>
      </c>
      <c r="BK3663" s="61">
        <f t="shared" si="525"/>
        <v>208.921520273982</v>
      </c>
    </row>
    <row r="3664" spans="1:63" x14ac:dyDescent="0.35">
      <c r="A3664" t="str">
        <f t="shared" si="523"/>
        <v>8423_Industries extractives _1+2</v>
      </c>
      <c r="B3664" t="str">
        <f>INDEX(PDC!$F$1:$G$40,MATCH('RP2016'!C3664,PDC!F:F,0),MATCH(PDC!$G$1,PDC!$F$1:$G$1,0))</f>
        <v xml:space="preserve">Industries extractives </v>
      </c>
      <c r="C3664" t="s">
        <v>201</v>
      </c>
      <c r="D3664" t="s">
        <v>165</v>
      </c>
      <c r="E3664" t="s">
        <v>238</v>
      </c>
      <c r="F3664" s="58">
        <v>23.1428844381015</v>
      </c>
      <c r="G3664">
        <f t="shared" si="526"/>
        <v>23.1428844381015</v>
      </c>
      <c r="BE3664" t="str">
        <f t="shared" si="524"/>
        <v>8426_MN_TPTotal femmes_SEXE2</v>
      </c>
      <c r="BF3664">
        <v>2</v>
      </c>
      <c r="BG3664" t="s">
        <v>346</v>
      </c>
      <c r="BH3664" t="s">
        <v>320</v>
      </c>
      <c r="BI3664" t="s">
        <v>171</v>
      </c>
      <c r="BJ3664" s="61">
        <v>2004.8530519368201</v>
      </c>
      <c r="BK3664" s="61">
        <f t="shared" si="525"/>
        <v>2004.8530519368201</v>
      </c>
    </row>
    <row r="3665" spans="1:63" x14ac:dyDescent="0.35">
      <c r="A3665" t="str">
        <f t="shared" si="523"/>
        <v>8423_Fabrication de denrées alimentaires, de boissons et de produits à base de tabac_1+2</v>
      </c>
      <c r="B3665" t="str">
        <f>INDEX(PDC!$F$1:$G$40,MATCH('RP2016'!C3665,PDC!F:F,0),MATCH(PDC!$G$1,PDC!$F$1:$G$1,0))</f>
        <v>Fabrication de denrées alimentaires, de boissons et de produits à base de tabac</v>
      </c>
      <c r="C3665" t="s">
        <v>202</v>
      </c>
      <c r="D3665" t="s">
        <v>165</v>
      </c>
      <c r="E3665" t="s">
        <v>238</v>
      </c>
      <c r="F3665" s="58">
        <v>1160.45336852642</v>
      </c>
      <c r="G3665">
        <f t="shared" si="526"/>
        <v>1160.45336852642</v>
      </c>
      <c r="BE3665" t="str">
        <f t="shared" si="524"/>
        <v>8426_OQ_TPTotal femmes_SEXE2</v>
      </c>
      <c r="BF3665">
        <v>2</v>
      </c>
      <c r="BG3665" t="s">
        <v>346</v>
      </c>
      <c r="BH3665" t="s">
        <v>321</v>
      </c>
      <c r="BI3665" t="s">
        <v>171</v>
      </c>
      <c r="BJ3665" s="61">
        <v>6283.9065628791404</v>
      </c>
      <c r="BK3665" s="61">
        <f t="shared" si="525"/>
        <v>6283.9065628791404</v>
      </c>
    </row>
    <row r="3666" spans="1:63" x14ac:dyDescent="0.35">
      <c r="A3666" t="str">
        <f t="shared" si="523"/>
        <v>8423_Fabrication de textiles, industries de l'habillement, industrie du cuir et de la chaussure_1+2</v>
      </c>
      <c r="B3666" t="str">
        <f>INDEX(PDC!$F$1:$G$40,MATCH('RP2016'!C3666,PDC!F:F,0),MATCH(PDC!$G$1,PDC!$F$1:$G$1,0))</f>
        <v>Fabrication de textiles, industries de l'habillement, industrie du cuir et de la chaussure</v>
      </c>
      <c r="C3666" t="s">
        <v>203</v>
      </c>
      <c r="D3666" t="s">
        <v>165</v>
      </c>
      <c r="E3666" t="s">
        <v>238</v>
      </c>
      <c r="F3666" s="58">
        <v>39.142515993858403</v>
      </c>
      <c r="G3666">
        <f t="shared" si="526"/>
        <v>39.142515993858403</v>
      </c>
      <c r="BE3666" t="str">
        <f t="shared" si="524"/>
        <v>8426_RU_TPTotal femmes_SEXE2</v>
      </c>
      <c r="BF3666">
        <v>2</v>
      </c>
      <c r="BG3666" t="s">
        <v>346</v>
      </c>
      <c r="BH3666" t="s">
        <v>322</v>
      </c>
      <c r="BI3666" t="s">
        <v>171</v>
      </c>
      <c r="BJ3666" s="61">
        <v>1358.30466503755</v>
      </c>
      <c r="BK3666" s="61">
        <f t="shared" si="525"/>
        <v>1358.30466503755</v>
      </c>
    </row>
    <row r="3667" spans="1:63" x14ac:dyDescent="0.35">
      <c r="A3667" t="str">
        <f t="shared" si="523"/>
        <v>8423_Travail du bois, industries du papier et imprimerie _1+2</v>
      </c>
      <c r="B3667" t="str">
        <f>INDEX(PDC!$F$1:$G$40,MATCH('RP2016'!C3667,PDC!F:F,0),MATCH(PDC!$G$1,PDC!$F$1:$G$1,0))</f>
        <v xml:space="preserve">Travail du bois, industries du papier et imprimerie </v>
      </c>
      <c r="C3667" t="s">
        <v>204</v>
      </c>
      <c r="D3667" t="s">
        <v>165</v>
      </c>
      <c r="E3667" t="s">
        <v>238</v>
      </c>
      <c r="F3667" s="58">
        <v>284.12234650593803</v>
      </c>
      <c r="G3667">
        <f t="shared" si="526"/>
        <v>284.12234650593803</v>
      </c>
      <c r="BE3667" t="str">
        <f t="shared" si="524"/>
        <v>8427_AZ_TPTotal femmes_SEXE2</v>
      </c>
      <c r="BF3667">
        <v>2</v>
      </c>
      <c r="BG3667" t="s">
        <v>346</v>
      </c>
      <c r="BH3667" t="s">
        <v>198</v>
      </c>
      <c r="BI3667" t="s">
        <v>173</v>
      </c>
      <c r="BJ3667" s="61">
        <v>183.22863100115001</v>
      </c>
      <c r="BK3667" s="61">
        <f t="shared" si="525"/>
        <v>183.22863100115001</v>
      </c>
    </row>
    <row r="3668" spans="1:63" x14ac:dyDescent="0.35">
      <c r="A3668" t="str">
        <f t="shared" si="523"/>
        <v>8423_Industrie chimique_1+2</v>
      </c>
      <c r="B3668" t="str">
        <f>INDEX(PDC!$F$1:$G$40,MATCH('RP2016'!C3668,PDC!F:F,0),MATCH(PDC!$G$1,PDC!$F$1:$G$1,0))</f>
        <v>Industrie chimique</v>
      </c>
      <c r="C3668" t="s">
        <v>205</v>
      </c>
      <c r="D3668" t="s">
        <v>165</v>
      </c>
      <c r="E3668" t="s">
        <v>238</v>
      </c>
      <c r="F3668" s="58">
        <v>265.18250328966798</v>
      </c>
      <c r="G3668">
        <f t="shared" si="526"/>
        <v>265.18250328966798</v>
      </c>
      <c r="BE3668" t="str">
        <f t="shared" si="524"/>
        <v>8427_C1_TPTotal femmes_SEXE2</v>
      </c>
      <c r="BF3668">
        <v>2</v>
      </c>
      <c r="BG3668" t="s">
        <v>346</v>
      </c>
      <c r="BH3668" t="s">
        <v>314</v>
      </c>
      <c r="BI3668" t="s">
        <v>173</v>
      </c>
      <c r="BJ3668" s="61">
        <v>572.76072016338696</v>
      </c>
      <c r="BK3668" s="61">
        <f t="shared" si="525"/>
        <v>572.76072016338696</v>
      </c>
    </row>
    <row r="3669" spans="1:63" x14ac:dyDescent="0.35">
      <c r="A3669" t="str">
        <f t="shared" si="523"/>
        <v>8423_Industrie pharmaceutique_1+2</v>
      </c>
      <c r="B3669" t="str">
        <f>INDEX(PDC!$F$1:$G$40,MATCH('RP2016'!C3669,PDC!F:F,0),MATCH(PDC!$G$1,PDC!$F$1:$G$1,0))</f>
        <v>Industrie pharmaceutique</v>
      </c>
      <c r="C3669" t="s">
        <v>206</v>
      </c>
      <c r="D3669" t="s">
        <v>165</v>
      </c>
      <c r="E3669" t="s">
        <v>238</v>
      </c>
      <c r="F3669" s="58">
        <v>157.127735899919</v>
      </c>
      <c r="G3669">
        <f t="shared" si="526"/>
        <v>157.127735899919</v>
      </c>
      <c r="BE3669" t="str">
        <f t="shared" si="524"/>
        <v>8427_C3_TPTotal femmes_SEXE2</v>
      </c>
      <c r="BF3669">
        <v>2</v>
      </c>
      <c r="BG3669" t="s">
        <v>346</v>
      </c>
      <c r="BH3669" t="s">
        <v>315</v>
      </c>
      <c r="BI3669" t="s">
        <v>173</v>
      </c>
      <c r="BJ3669" s="61">
        <v>115.71038272470901</v>
      </c>
      <c r="BK3669" s="61">
        <f t="shared" si="525"/>
        <v>115.71038272470901</v>
      </c>
    </row>
    <row r="3670" spans="1:63" x14ac:dyDescent="0.35">
      <c r="A3670" t="str">
        <f t="shared" si="523"/>
        <v>8423_Fabrication de produits en caoutchouc et en plastique ainsi que d'autres produits minéraux non métalliques_1+2</v>
      </c>
      <c r="B3670" t="str">
        <f>INDEX(PDC!$F$1:$G$40,MATCH('RP2016'!C3670,PDC!F:F,0),MATCH(PDC!$G$1,PDC!$F$1:$G$1,0))</f>
        <v>Fabrication de produits en caoutchouc et en plastique ainsi que d'autres produits minéraux non métalliques</v>
      </c>
      <c r="C3670" t="s">
        <v>207</v>
      </c>
      <c r="D3670" t="s">
        <v>165</v>
      </c>
      <c r="E3670" t="s">
        <v>238</v>
      </c>
      <c r="F3670" s="58">
        <v>1347.15583717963</v>
      </c>
      <c r="G3670">
        <f t="shared" si="526"/>
        <v>1347.15583717963</v>
      </c>
      <c r="BE3670" t="str">
        <f t="shared" si="524"/>
        <v>8427_C4_TPTotal femmes_SEXE2</v>
      </c>
      <c r="BF3670">
        <v>2</v>
      </c>
      <c r="BG3670" t="s">
        <v>346</v>
      </c>
      <c r="BH3670" t="s">
        <v>316</v>
      </c>
      <c r="BI3670" t="s">
        <v>173</v>
      </c>
      <c r="BJ3670" s="61">
        <v>73.049149894166703</v>
      </c>
      <c r="BK3670" s="61">
        <f t="shared" si="525"/>
        <v>73.049149894166703</v>
      </c>
    </row>
    <row r="3671" spans="1:63" x14ac:dyDescent="0.35">
      <c r="A3671" t="str">
        <f t="shared" si="523"/>
        <v>8423_Métallurgie et fabrication de produits métalliques à l'exception des machines et des équipements_1+2</v>
      </c>
      <c r="B3671" t="str">
        <f>INDEX(PDC!$F$1:$G$40,MATCH('RP2016'!C3671,PDC!F:F,0),MATCH(PDC!$G$1,PDC!$F$1:$G$1,0))</f>
        <v>Métallurgie et fabrication de produits métalliques à l'exception des machines et des équipements</v>
      </c>
      <c r="C3671" t="s">
        <v>208</v>
      </c>
      <c r="D3671" t="s">
        <v>165</v>
      </c>
      <c r="E3671" t="s">
        <v>238</v>
      </c>
      <c r="F3671" s="58">
        <v>1514.90278394088</v>
      </c>
      <c r="G3671">
        <f t="shared" si="526"/>
        <v>1514.90278394088</v>
      </c>
      <c r="BE3671" t="str">
        <f t="shared" si="524"/>
        <v>8427_C5_TPTotal femmes_SEXE2</v>
      </c>
      <c r="BF3671">
        <v>2</v>
      </c>
      <c r="BG3671" t="s">
        <v>346</v>
      </c>
      <c r="BH3671" t="s">
        <v>317</v>
      </c>
      <c r="BI3671" t="s">
        <v>173</v>
      </c>
      <c r="BJ3671" s="61">
        <v>1386.72595566173</v>
      </c>
      <c r="BK3671" s="61">
        <f t="shared" si="525"/>
        <v>1386.72595566173</v>
      </c>
    </row>
    <row r="3672" spans="1:63" x14ac:dyDescent="0.35">
      <c r="A3672" t="str">
        <f t="shared" si="523"/>
        <v>8423_Fabrication de produits informatiques, électroniques et optiques_1+2</v>
      </c>
      <c r="B3672" t="str">
        <f>INDEX(PDC!$F$1:$G$40,MATCH('RP2016'!C3672,PDC!F:F,0),MATCH(PDC!$G$1,PDC!$F$1:$G$1,0))</f>
        <v>Fabrication de produits informatiques, électroniques et optiques</v>
      </c>
      <c r="C3672" t="s">
        <v>209</v>
      </c>
      <c r="D3672" t="s">
        <v>165</v>
      </c>
      <c r="E3672" t="s">
        <v>238</v>
      </c>
      <c r="F3672" s="58">
        <v>1072.50335819062</v>
      </c>
      <c r="G3672">
        <f t="shared" si="526"/>
        <v>1072.50335819062</v>
      </c>
      <c r="BE3672" t="str">
        <f t="shared" si="524"/>
        <v>8427_DE_TPTotal femmes_SEXE2</v>
      </c>
      <c r="BF3672">
        <v>2</v>
      </c>
      <c r="BG3672" t="s">
        <v>346</v>
      </c>
      <c r="BH3672" t="s">
        <v>318</v>
      </c>
      <c r="BI3672" t="s">
        <v>173</v>
      </c>
      <c r="BJ3672" s="61">
        <v>60.582067195740102</v>
      </c>
      <c r="BK3672" s="61">
        <f t="shared" si="525"/>
        <v>60.582067195740102</v>
      </c>
    </row>
    <row r="3673" spans="1:63" x14ac:dyDescent="0.35">
      <c r="A3673" t="str">
        <f t="shared" si="523"/>
        <v>8423_Fabrication d'équipements électriques_1+2</v>
      </c>
      <c r="B3673" t="str">
        <f>INDEX(PDC!$F$1:$G$40,MATCH('RP2016'!C3673,PDC!F:F,0),MATCH(PDC!$G$1,PDC!$F$1:$G$1,0))</f>
        <v>Fabrication d'équipements électriques</v>
      </c>
      <c r="C3673" t="s">
        <v>210</v>
      </c>
      <c r="D3673" t="s">
        <v>165</v>
      </c>
      <c r="E3673" t="s">
        <v>238</v>
      </c>
      <c r="F3673" s="58">
        <v>48.396607697629001</v>
      </c>
      <c r="G3673">
        <f t="shared" si="526"/>
        <v>48.396607697629001</v>
      </c>
      <c r="BE3673" t="str">
        <f t="shared" si="524"/>
        <v>8427_FZ_TPTotal femmes_SEXE2</v>
      </c>
      <c r="BF3673">
        <v>2</v>
      </c>
      <c r="BG3673" t="s">
        <v>346</v>
      </c>
      <c r="BH3673" t="s">
        <v>216</v>
      </c>
      <c r="BI3673" t="s">
        <v>173</v>
      </c>
      <c r="BJ3673" s="61">
        <v>217.05347631390001</v>
      </c>
      <c r="BK3673" s="61">
        <f t="shared" si="525"/>
        <v>217.05347631390001</v>
      </c>
    </row>
    <row r="3674" spans="1:63" x14ac:dyDescent="0.35">
      <c r="A3674" t="str">
        <f t="shared" si="523"/>
        <v>8423_Fabrication de machines et équipements n.c.a._1+2</v>
      </c>
      <c r="B3674" t="str">
        <f>INDEX(PDC!$F$1:$G$40,MATCH('RP2016'!C3674,PDC!F:F,0),MATCH(PDC!$G$1,PDC!$F$1:$G$1,0))</f>
        <v>Fabrication de machines et équipements n.c.a.</v>
      </c>
      <c r="C3674" t="s">
        <v>211</v>
      </c>
      <c r="D3674" t="s">
        <v>165</v>
      </c>
      <c r="E3674" t="s">
        <v>238</v>
      </c>
      <c r="F3674" s="58">
        <v>111.400814361214</v>
      </c>
      <c r="G3674">
        <f t="shared" si="526"/>
        <v>111.400814361214</v>
      </c>
      <c r="BE3674" t="str">
        <f t="shared" si="524"/>
        <v>8427_GZ_TPTotal femmes_SEXE2</v>
      </c>
      <c r="BF3674">
        <v>2</v>
      </c>
      <c r="BG3674" t="s">
        <v>346</v>
      </c>
      <c r="BH3674" t="s">
        <v>217</v>
      </c>
      <c r="BI3674" t="s">
        <v>173</v>
      </c>
      <c r="BJ3674" s="61">
        <v>1811.6107363705</v>
      </c>
      <c r="BK3674" s="61">
        <f t="shared" si="525"/>
        <v>1811.6107363705</v>
      </c>
    </row>
    <row r="3675" spans="1:63" x14ac:dyDescent="0.35">
      <c r="A3675" t="str">
        <f t="shared" si="523"/>
        <v>8423_Fabrication de matériels de transport_1+2</v>
      </c>
      <c r="B3675" t="str">
        <f>INDEX(PDC!$F$1:$G$40,MATCH('RP2016'!C3675,PDC!F:F,0),MATCH(PDC!$G$1,PDC!$F$1:$G$1,0))</f>
        <v>Fabrication de matériels de transport</v>
      </c>
      <c r="C3675" t="s">
        <v>212</v>
      </c>
      <c r="D3675" t="s">
        <v>165</v>
      </c>
      <c r="E3675" t="s">
        <v>238</v>
      </c>
      <c r="F3675" s="58">
        <v>107.07072490069601</v>
      </c>
      <c r="G3675">
        <f t="shared" si="526"/>
        <v>107.07072490069601</v>
      </c>
      <c r="BE3675" t="str">
        <f t="shared" si="524"/>
        <v>8427_HZ_TPTotal femmes_SEXE2</v>
      </c>
      <c r="BF3675">
        <v>2</v>
      </c>
      <c r="BG3675" t="s">
        <v>346</v>
      </c>
      <c r="BH3675" t="s">
        <v>218</v>
      </c>
      <c r="BI3675" t="s">
        <v>173</v>
      </c>
      <c r="BJ3675" s="61">
        <v>247.34221072756799</v>
      </c>
      <c r="BK3675" s="61">
        <f t="shared" si="525"/>
        <v>247.34221072756799</v>
      </c>
    </row>
    <row r="3676" spans="1:63" x14ac:dyDescent="0.35">
      <c r="A3676" t="str">
        <f t="shared" si="523"/>
        <v>8423_Autres industries manufacturières ; réparation et installation de machines et d'équipements_1+2</v>
      </c>
      <c r="B3676" t="str">
        <f>INDEX(PDC!$F$1:$G$40,MATCH('RP2016'!C3676,PDC!F:F,0),MATCH(PDC!$G$1,PDC!$F$1:$G$1,0))</f>
        <v>Autres industries manufacturières ; réparation et installation de machines et d'équipements</v>
      </c>
      <c r="C3676" t="s">
        <v>213</v>
      </c>
      <c r="D3676" t="s">
        <v>165</v>
      </c>
      <c r="E3676" t="s">
        <v>238</v>
      </c>
      <c r="F3676" s="58">
        <v>332.53211141683897</v>
      </c>
      <c r="G3676">
        <f t="shared" si="526"/>
        <v>332.53211141683897</v>
      </c>
      <c r="BE3676" t="str">
        <f t="shared" si="524"/>
        <v>8427_IZ_TPTotal femmes_SEXE2</v>
      </c>
      <c r="BF3676">
        <v>2</v>
      </c>
      <c r="BG3676" t="s">
        <v>346</v>
      </c>
      <c r="BH3676" t="s">
        <v>219</v>
      </c>
      <c r="BI3676" t="s">
        <v>173</v>
      </c>
      <c r="BJ3676" s="61">
        <v>391.285768712307</v>
      </c>
      <c r="BK3676" s="61">
        <f t="shared" si="525"/>
        <v>391.285768712307</v>
      </c>
    </row>
    <row r="3677" spans="1:63" x14ac:dyDescent="0.35">
      <c r="A3677" t="str">
        <f t="shared" si="523"/>
        <v>8423_Production et distribution d'électricité, de gaz, de vapeur et d'air conditionné_1+2</v>
      </c>
      <c r="B3677" t="str">
        <f>INDEX(PDC!$F$1:$G$40,MATCH('RP2016'!C3677,PDC!F:F,0),MATCH(PDC!$G$1,PDC!$F$1:$G$1,0))</f>
        <v>Production et distribution d'électricité, de gaz, de vapeur et d'air conditionné</v>
      </c>
      <c r="C3677" t="s">
        <v>214</v>
      </c>
      <c r="D3677" t="s">
        <v>165</v>
      </c>
      <c r="E3677" t="s">
        <v>238</v>
      </c>
      <c r="F3677" s="58">
        <v>243.568786426142</v>
      </c>
      <c r="G3677">
        <f t="shared" si="526"/>
        <v>243.568786426142</v>
      </c>
      <c r="BE3677" t="str">
        <f t="shared" si="524"/>
        <v>8427_JZ_TPTotal femmes_SEXE2</v>
      </c>
      <c r="BF3677">
        <v>2</v>
      </c>
      <c r="BG3677" t="s">
        <v>346</v>
      </c>
      <c r="BH3677" t="s">
        <v>319</v>
      </c>
      <c r="BI3677" t="s">
        <v>173</v>
      </c>
      <c r="BJ3677" s="61">
        <v>37.586823208959501</v>
      </c>
      <c r="BK3677" s="61">
        <f t="shared" si="525"/>
        <v>37.586823208959501</v>
      </c>
    </row>
    <row r="3678" spans="1:63" x14ac:dyDescent="0.35">
      <c r="A3678" t="str">
        <f t="shared" si="523"/>
        <v>8423_Production et distribution d'eau ; assainissement, gestion des déchets et dépollution_1+2</v>
      </c>
      <c r="B3678" t="str">
        <f>INDEX(PDC!$F$1:$G$40,MATCH('RP2016'!C3678,PDC!F:F,0),MATCH(PDC!$G$1,PDC!$F$1:$G$1,0))</f>
        <v>Production et distribution d'eau ; assainissement, gestion des déchets et dépollution</v>
      </c>
      <c r="C3678" t="s">
        <v>215</v>
      </c>
      <c r="D3678" t="s">
        <v>165</v>
      </c>
      <c r="E3678" t="s">
        <v>238</v>
      </c>
      <c r="F3678" s="58">
        <v>254.387933645902</v>
      </c>
      <c r="G3678">
        <f t="shared" si="526"/>
        <v>254.387933645902</v>
      </c>
      <c r="BE3678" t="str">
        <f t="shared" si="524"/>
        <v>8427_KZ_TPTotal femmes_SEXE2</v>
      </c>
      <c r="BF3678">
        <v>2</v>
      </c>
      <c r="BG3678" t="s">
        <v>346</v>
      </c>
      <c r="BH3678" t="s">
        <v>223</v>
      </c>
      <c r="BI3678" t="s">
        <v>173</v>
      </c>
      <c r="BJ3678" s="61">
        <v>576.94117181702097</v>
      </c>
      <c r="BK3678" s="61">
        <f t="shared" si="525"/>
        <v>576.94117181702097</v>
      </c>
    </row>
    <row r="3679" spans="1:63" x14ac:dyDescent="0.35">
      <c r="A3679" t="str">
        <f t="shared" si="523"/>
        <v>8423_Construction _1+2</v>
      </c>
      <c r="B3679" t="str">
        <f>INDEX(PDC!$F$1:$G$40,MATCH('RP2016'!C3679,PDC!F:F,0),MATCH(PDC!$G$1,PDC!$F$1:$G$1,0))</f>
        <v xml:space="preserve">Construction </v>
      </c>
      <c r="C3679" t="s">
        <v>216</v>
      </c>
      <c r="D3679" t="s">
        <v>165</v>
      </c>
      <c r="E3679" t="s">
        <v>238</v>
      </c>
      <c r="F3679" s="58">
        <v>1860.62033255302</v>
      </c>
      <c r="G3679">
        <f t="shared" si="526"/>
        <v>1860.62033255302</v>
      </c>
      <c r="BE3679" t="str">
        <f t="shared" si="524"/>
        <v>8427_LZ_TPTotal femmes_SEXE2</v>
      </c>
      <c r="BF3679">
        <v>2</v>
      </c>
      <c r="BG3679" t="s">
        <v>346</v>
      </c>
      <c r="BH3679" t="s">
        <v>224</v>
      </c>
      <c r="BI3679" t="s">
        <v>173</v>
      </c>
      <c r="BJ3679" s="61">
        <v>143.33737619887799</v>
      </c>
      <c r="BK3679" s="61">
        <f t="shared" si="525"/>
        <v>143.33737619887799</v>
      </c>
    </row>
    <row r="3680" spans="1:63" x14ac:dyDescent="0.35">
      <c r="A3680" t="str">
        <f t="shared" si="523"/>
        <v>8423_Commerce ; réparation d'automobiles et de motocycles_1+2</v>
      </c>
      <c r="B3680" t="str">
        <f>INDEX(PDC!$F$1:$G$40,MATCH('RP2016'!C3680,PDC!F:F,0),MATCH(PDC!$G$1,PDC!$F$1:$G$1,0))</f>
        <v>Commerce ; réparation d'automobiles et de motocycles</v>
      </c>
      <c r="C3680" t="s">
        <v>217</v>
      </c>
      <c r="D3680" t="s">
        <v>165</v>
      </c>
      <c r="E3680" t="s">
        <v>238</v>
      </c>
      <c r="F3680" s="58">
        <v>4623.8745322740197</v>
      </c>
      <c r="G3680">
        <f t="shared" si="526"/>
        <v>4623.8745322740197</v>
      </c>
      <c r="BE3680" t="str">
        <f t="shared" si="524"/>
        <v>8427_MN_TPTotal femmes_SEXE2</v>
      </c>
      <c r="BF3680">
        <v>2</v>
      </c>
      <c r="BG3680" t="s">
        <v>346</v>
      </c>
      <c r="BH3680" t="s">
        <v>320</v>
      </c>
      <c r="BI3680" t="s">
        <v>173</v>
      </c>
      <c r="BJ3680" s="61">
        <v>1061.4936492522199</v>
      </c>
      <c r="BK3680" s="61">
        <f t="shared" si="525"/>
        <v>1061.4936492522199</v>
      </c>
    </row>
    <row r="3681" spans="1:63" x14ac:dyDescent="0.35">
      <c r="A3681" t="str">
        <f t="shared" si="523"/>
        <v>8423_Transports et entreposage _1+2</v>
      </c>
      <c r="B3681" t="str">
        <f>INDEX(PDC!$F$1:$G$40,MATCH('RP2016'!C3681,PDC!F:F,0),MATCH(PDC!$G$1,PDC!$F$1:$G$1,0))</f>
        <v xml:space="preserve">Transports et entreposage </v>
      </c>
      <c r="C3681" t="s">
        <v>218</v>
      </c>
      <c r="D3681" t="s">
        <v>165</v>
      </c>
      <c r="E3681" t="s">
        <v>238</v>
      </c>
      <c r="F3681" s="58">
        <v>931.07945848898203</v>
      </c>
      <c r="G3681">
        <f t="shared" si="526"/>
        <v>931.07945848898203</v>
      </c>
      <c r="BE3681" t="str">
        <f t="shared" si="524"/>
        <v>8427_OQ_TPTotal femmes_SEXE2</v>
      </c>
      <c r="BF3681">
        <v>2</v>
      </c>
      <c r="BG3681" t="s">
        <v>346</v>
      </c>
      <c r="BH3681" t="s">
        <v>321</v>
      </c>
      <c r="BI3681" t="s">
        <v>173</v>
      </c>
      <c r="BJ3681" s="61">
        <v>4240.9657785688496</v>
      </c>
      <c r="BK3681" s="61">
        <f t="shared" si="525"/>
        <v>4240.9657785688496</v>
      </c>
    </row>
    <row r="3682" spans="1:63" x14ac:dyDescent="0.35">
      <c r="A3682" t="str">
        <f t="shared" si="523"/>
        <v>8423_Hébergement et restauration_1+2</v>
      </c>
      <c r="B3682" t="str">
        <f>INDEX(PDC!$F$1:$G$40,MATCH('RP2016'!C3682,PDC!F:F,0),MATCH(PDC!$G$1,PDC!$F$1:$G$1,0))</f>
        <v>Hébergement et restauration</v>
      </c>
      <c r="C3682" t="s">
        <v>219</v>
      </c>
      <c r="D3682" t="s">
        <v>165</v>
      </c>
      <c r="E3682" t="s">
        <v>238</v>
      </c>
      <c r="F3682" s="58">
        <v>1219.9034359054699</v>
      </c>
      <c r="G3682">
        <f t="shared" si="526"/>
        <v>1219.9034359054699</v>
      </c>
      <c r="BE3682" t="str">
        <f t="shared" si="524"/>
        <v>8427_RU_TPTotal femmes_SEXE2</v>
      </c>
      <c r="BF3682">
        <v>2</v>
      </c>
      <c r="BG3682" t="s">
        <v>346</v>
      </c>
      <c r="BH3682" t="s">
        <v>322</v>
      </c>
      <c r="BI3682" t="s">
        <v>173</v>
      </c>
      <c r="BJ3682" s="61">
        <v>664.27636158100404</v>
      </c>
      <c r="BK3682" s="61">
        <f t="shared" si="525"/>
        <v>664.27636158100404</v>
      </c>
    </row>
    <row r="3683" spans="1:63" x14ac:dyDescent="0.35">
      <c r="A3683" t="str">
        <f t="shared" si="523"/>
        <v>8423_Edition, audiovisuel et diffusion_1+2</v>
      </c>
      <c r="B3683" t="str">
        <f>INDEX(PDC!$F$1:$G$40,MATCH('RP2016'!C3683,PDC!F:F,0),MATCH(PDC!$G$1,PDC!$F$1:$G$1,0))</f>
        <v>Edition, audiovisuel et diffusion</v>
      </c>
      <c r="C3683" t="s">
        <v>220</v>
      </c>
      <c r="D3683" t="s">
        <v>165</v>
      </c>
      <c r="E3683" t="s">
        <v>238</v>
      </c>
      <c r="F3683" s="58">
        <v>68.015392393723005</v>
      </c>
      <c r="G3683">
        <f t="shared" si="526"/>
        <v>68.015392393723005</v>
      </c>
      <c r="BE3683" t="str">
        <f t="shared" si="524"/>
        <v>8428_AZ_TPTotal femmes_SEXE2</v>
      </c>
      <c r="BF3683">
        <v>2</v>
      </c>
      <c r="BG3683" t="s">
        <v>346</v>
      </c>
      <c r="BH3683" t="s">
        <v>198</v>
      </c>
      <c r="BI3683" t="s">
        <v>175</v>
      </c>
      <c r="BJ3683" s="61">
        <v>225.87002699821701</v>
      </c>
      <c r="BK3683" s="61">
        <f t="shared" si="525"/>
        <v>225.87002699821701</v>
      </c>
    </row>
    <row r="3684" spans="1:63" x14ac:dyDescent="0.35">
      <c r="A3684" t="str">
        <f t="shared" si="523"/>
        <v>8423_Télécommunications_1+2</v>
      </c>
      <c r="B3684" t="str">
        <f>INDEX(PDC!$F$1:$G$40,MATCH('RP2016'!C3684,PDC!F:F,0),MATCH(PDC!$G$1,PDC!$F$1:$G$1,0))</f>
        <v>Télécommunications</v>
      </c>
      <c r="C3684" t="s">
        <v>221</v>
      </c>
      <c r="D3684" t="s">
        <v>165</v>
      </c>
      <c r="E3684" t="s">
        <v>238</v>
      </c>
      <c r="F3684" s="58">
        <v>20.325872906690901</v>
      </c>
      <c r="G3684">
        <f t="shared" si="526"/>
        <v>20.325872906690901</v>
      </c>
      <c r="BE3684" t="str">
        <f t="shared" si="524"/>
        <v>8428_C1_TPTotal femmes_SEXE2</v>
      </c>
      <c r="BF3684">
        <v>2</v>
      </c>
      <c r="BG3684" t="s">
        <v>346</v>
      </c>
      <c r="BH3684" t="s">
        <v>314</v>
      </c>
      <c r="BI3684" t="s">
        <v>175</v>
      </c>
      <c r="BJ3684" s="61">
        <v>1741.75518196347</v>
      </c>
      <c r="BK3684" s="61">
        <f t="shared" si="525"/>
        <v>1741.75518196347</v>
      </c>
    </row>
    <row r="3685" spans="1:63" x14ac:dyDescent="0.35">
      <c r="A3685" t="str">
        <f t="shared" si="523"/>
        <v>8423_Activités informatiques et services d'information_1+2</v>
      </c>
      <c r="B3685" t="str">
        <f>INDEX(PDC!$F$1:$G$40,MATCH('RP2016'!C3685,PDC!F:F,0),MATCH(PDC!$G$1,PDC!$F$1:$G$1,0))</f>
        <v>Activités informatiques et services d'information</v>
      </c>
      <c r="C3685" t="s">
        <v>222</v>
      </c>
      <c r="D3685" t="s">
        <v>165</v>
      </c>
      <c r="E3685" t="s">
        <v>238</v>
      </c>
      <c r="F3685" s="58">
        <v>19.124081325211101</v>
      </c>
      <c r="G3685">
        <f t="shared" si="526"/>
        <v>19.124081325211101</v>
      </c>
      <c r="BE3685" t="str">
        <f t="shared" si="524"/>
        <v>8428_C3_TPTotal femmes_SEXE2</v>
      </c>
      <c r="BF3685">
        <v>2</v>
      </c>
      <c r="BG3685" t="s">
        <v>346</v>
      </c>
      <c r="BH3685" t="s">
        <v>315</v>
      </c>
      <c r="BI3685" t="s">
        <v>175</v>
      </c>
      <c r="BJ3685" s="61">
        <v>1215.0093570443901</v>
      </c>
      <c r="BK3685" s="61">
        <f t="shared" si="525"/>
        <v>1215.0093570443901</v>
      </c>
    </row>
    <row r="3686" spans="1:63" x14ac:dyDescent="0.35">
      <c r="A3686" t="str">
        <f t="shared" si="523"/>
        <v>8423_Activités financières et d'assurance_1+2</v>
      </c>
      <c r="B3686" t="str">
        <f>INDEX(PDC!$F$1:$G$40,MATCH('RP2016'!C3686,PDC!F:F,0),MATCH(PDC!$G$1,PDC!$F$1:$G$1,0))</f>
        <v>Activités financières et d'assurance</v>
      </c>
      <c r="C3686" t="s">
        <v>223</v>
      </c>
      <c r="D3686" t="s">
        <v>165</v>
      </c>
      <c r="E3686" t="s">
        <v>238</v>
      </c>
      <c r="F3686" s="58">
        <v>731.34208427282204</v>
      </c>
      <c r="G3686">
        <f t="shared" si="526"/>
        <v>731.34208427282204</v>
      </c>
      <c r="BE3686" t="str">
        <f t="shared" si="524"/>
        <v>8428_C4_TPTotal femmes_SEXE2</v>
      </c>
      <c r="BF3686">
        <v>2</v>
      </c>
      <c r="BG3686" t="s">
        <v>346</v>
      </c>
      <c r="BH3686" t="s">
        <v>316</v>
      </c>
      <c r="BI3686" t="s">
        <v>175</v>
      </c>
      <c r="BJ3686" s="61">
        <v>490.54058091102002</v>
      </c>
      <c r="BK3686" s="61">
        <f t="shared" si="525"/>
        <v>490.54058091102002</v>
      </c>
    </row>
    <row r="3687" spans="1:63" x14ac:dyDescent="0.35">
      <c r="A3687" t="str">
        <f t="shared" si="523"/>
        <v>8423_Activités immobilières_1+2</v>
      </c>
      <c r="B3687" t="str">
        <f>INDEX(PDC!$F$1:$G$40,MATCH('RP2016'!C3687,PDC!F:F,0),MATCH(PDC!$G$1,PDC!$F$1:$G$1,0))</f>
        <v>Activités immobilières</v>
      </c>
      <c r="C3687" t="s">
        <v>224</v>
      </c>
      <c r="D3687" t="s">
        <v>165</v>
      </c>
      <c r="E3687" t="s">
        <v>238</v>
      </c>
      <c r="F3687" s="58">
        <v>429.776982129023</v>
      </c>
      <c r="G3687">
        <f t="shared" si="526"/>
        <v>429.776982129023</v>
      </c>
      <c r="BE3687" t="str">
        <f t="shared" si="524"/>
        <v>8428_C5_TPTotal femmes_SEXE2</v>
      </c>
      <c r="BF3687">
        <v>2</v>
      </c>
      <c r="BG3687" t="s">
        <v>346</v>
      </c>
      <c r="BH3687" t="s">
        <v>317</v>
      </c>
      <c r="BI3687" t="s">
        <v>175</v>
      </c>
      <c r="BJ3687" s="61">
        <v>5249.5703582497399</v>
      </c>
      <c r="BK3687" s="61">
        <f t="shared" si="525"/>
        <v>5249.5703582497399</v>
      </c>
    </row>
    <row r="3688" spans="1:63" x14ac:dyDescent="0.35">
      <c r="A3688" t="str">
        <f t="shared" si="523"/>
        <v>8423_Activités juridiques, comptables, de gestion, d'architecture, d'ingénierie, de contrôle et d'analyses techniques_1+2</v>
      </c>
      <c r="B3688" t="str">
        <f>INDEX(PDC!$F$1:$G$40,MATCH('RP2016'!C3688,PDC!F:F,0),MATCH(PDC!$G$1,PDC!$F$1:$G$1,0))</f>
        <v>Activités juridiques, comptables, de gestion, d'architecture, d'ingénierie, de contrôle et d'analyses techniques</v>
      </c>
      <c r="C3688" t="s">
        <v>225</v>
      </c>
      <c r="D3688" t="s">
        <v>165</v>
      </c>
      <c r="E3688" t="s">
        <v>238</v>
      </c>
      <c r="F3688" s="58">
        <v>528.83863538795902</v>
      </c>
      <c r="G3688">
        <f t="shared" si="526"/>
        <v>528.83863538795902</v>
      </c>
      <c r="BE3688" t="str">
        <f t="shared" si="524"/>
        <v>8428_DE_TPTotal femmes_SEXE2</v>
      </c>
      <c r="BF3688">
        <v>2</v>
      </c>
      <c r="BG3688" t="s">
        <v>346</v>
      </c>
      <c r="BH3688" t="s">
        <v>318</v>
      </c>
      <c r="BI3688" t="s">
        <v>175</v>
      </c>
      <c r="BJ3688" s="61">
        <v>503.36820298282601</v>
      </c>
      <c r="BK3688" s="61">
        <f t="shared" si="525"/>
        <v>503.36820298282601</v>
      </c>
    </row>
    <row r="3689" spans="1:63" x14ac:dyDescent="0.35">
      <c r="A3689" t="str">
        <f t="shared" si="523"/>
        <v>8423_Recherche-développement scientifique_1+2</v>
      </c>
      <c r="B3689" t="str">
        <f>INDEX(PDC!$F$1:$G$40,MATCH('RP2016'!C3689,PDC!F:F,0),MATCH(PDC!$G$1,PDC!$F$1:$G$1,0))</f>
        <v>Recherche-développement scientifique</v>
      </c>
      <c r="C3689" t="s">
        <v>226</v>
      </c>
      <c r="D3689" t="s">
        <v>165</v>
      </c>
      <c r="E3689" t="s">
        <v>238</v>
      </c>
      <c r="F3689" s="58">
        <v>21.435670676279798</v>
      </c>
      <c r="G3689">
        <f t="shared" si="526"/>
        <v>21.435670676279798</v>
      </c>
      <c r="BE3689" t="str">
        <f t="shared" si="524"/>
        <v>8428_FZ_TPTotal femmes_SEXE2</v>
      </c>
      <c r="BF3689">
        <v>2</v>
      </c>
      <c r="BG3689" t="s">
        <v>346</v>
      </c>
      <c r="BH3689" t="s">
        <v>216</v>
      </c>
      <c r="BI3689" t="s">
        <v>175</v>
      </c>
      <c r="BJ3689" s="61">
        <v>1241.45350994912</v>
      </c>
      <c r="BK3689" s="61">
        <f t="shared" si="525"/>
        <v>1241.45350994912</v>
      </c>
    </row>
    <row r="3690" spans="1:63" x14ac:dyDescent="0.35">
      <c r="A3690" t="str">
        <f t="shared" si="523"/>
        <v>8423_Autres activités spécialisées, scientifiques et techniques_1+2</v>
      </c>
      <c r="B3690" t="str">
        <f>INDEX(PDC!$F$1:$G$40,MATCH('RP2016'!C3690,PDC!F:F,0),MATCH(PDC!$G$1,PDC!$F$1:$G$1,0))</f>
        <v>Autres activités spécialisées, scientifiques et techniques</v>
      </c>
      <c r="C3690" t="s">
        <v>227</v>
      </c>
      <c r="D3690" t="s">
        <v>165</v>
      </c>
      <c r="E3690" t="s">
        <v>238</v>
      </c>
      <c r="F3690" s="58">
        <v>156.42869728936401</v>
      </c>
      <c r="G3690">
        <f t="shared" si="526"/>
        <v>156.42869728936401</v>
      </c>
      <c r="BE3690" t="str">
        <f t="shared" si="524"/>
        <v>8428_GZ_TPTotal femmes_SEXE2</v>
      </c>
      <c r="BF3690">
        <v>2</v>
      </c>
      <c r="BG3690" t="s">
        <v>346</v>
      </c>
      <c r="BH3690" t="s">
        <v>217</v>
      </c>
      <c r="BI3690" t="s">
        <v>175</v>
      </c>
      <c r="BJ3690" s="61">
        <v>9979.2049213364808</v>
      </c>
      <c r="BK3690" s="61">
        <f t="shared" si="525"/>
        <v>9979.2049213364808</v>
      </c>
    </row>
    <row r="3691" spans="1:63" x14ac:dyDescent="0.35">
      <c r="A3691" t="str">
        <f t="shared" si="523"/>
        <v>8423_Activités de services administratifs et de soutien_1+2</v>
      </c>
      <c r="B3691" t="str">
        <f>INDEX(PDC!$F$1:$G$40,MATCH('RP2016'!C3691,PDC!F:F,0),MATCH(PDC!$G$1,PDC!$F$1:$G$1,0))</f>
        <v>Activités de services administratifs et de soutien</v>
      </c>
      <c r="C3691" t="s">
        <v>228</v>
      </c>
      <c r="D3691" t="s">
        <v>165</v>
      </c>
      <c r="E3691" t="s">
        <v>238</v>
      </c>
      <c r="F3691" s="58">
        <v>1901.1974481668501</v>
      </c>
      <c r="G3691">
        <f t="shared" si="526"/>
        <v>1901.1974481668501</v>
      </c>
      <c r="BE3691" t="str">
        <f t="shared" si="524"/>
        <v>8428_HZ_TPTotal femmes_SEXE2</v>
      </c>
      <c r="BF3691">
        <v>2</v>
      </c>
      <c r="BG3691" t="s">
        <v>346</v>
      </c>
      <c r="BH3691" t="s">
        <v>218</v>
      </c>
      <c r="BI3691" t="s">
        <v>175</v>
      </c>
      <c r="BJ3691" s="61">
        <v>1613.91914582496</v>
      </c>
      <c r="BK3691" s="61">
        <f t="shared" si="525"/>
        <v>1613.91914582496</v>
      </c>
    </row>
    <row r="3692" spans="1:63" x14ac:dyDescent="0.35">
      <c r="A3692" t="str">
        <f t="shared" si="523"/>
        <v>8423_Administration publique_1+2</v>
      </c>
      <c r="B3692" t="str">
        <f>INDEX(PDC!$F$1:$G$40,MATCH('RP2016'!C3692,PDC!F:F,0),MATCH(PDC!$G$1,PDC!$F$1:$G$1,0))</f>
        <v>Administration publique</v>
      </c>
      <c r="C3692" t="s">
        <v>229</v>
      </c>
      <c r="D3692" t="s">
        <v>165</v>
      </c>
      <c r="E3692" t="s">
        <v>238</v>
      </c>
      <c r="F3692" s="58">
        <v>1184.04725382284</v>
      </c>
      <c r="G3692">
        <f t="shared" si="526"/>
        <v>1184.04725382284</v>
      </c>
      <c r="BE3692" t="str">
        <f t="shared" si="524"/>
        <v>8428_IZ_TPTotal femmes_SEXE2</v>
      </c>
      <c r="BF3692">
        <v>2</v>
      </c>
      <c r="BG3692" t="s">
        <v>346</v>
      </c>
      <c r="BH3692" t="s">
        <v>219</v>
      </c>
      <c r="BI3692" t="s">
        <v>175</v>
      </c>
      <c r="BJ3692" s="61">
        <v>2209.19064802399</v>
      </c>
      <c r="BK3692" s="61">
        <f t="shared" si="525"/>
        <v>2209.19064802399</v>
      </c>
    </row>
    <row r="3693" spans="1:63" x14ac:dyDescent="0.35">
      <c r="A3693" t="str">
        <f t="shared" si="523"/>
        <v>8423_Enseignement_1+2</v>
      </c>
      <c r="B3693" t="str">
        <f>INDEX(PDC!$F$1:$G$40,MATCH('RP2016'!C3693,PDC!F:F,0),MATCH(PDC!$G$1,PDC!$F$1:$G$1,0))</f>
        <v>Enseignement</v>
      </c>
      <c r="C3693" t="s">
        <v>230</v>
      </c>
      <c r="D3693" t="s">
        <v>165</v>
      </c>
      <c r="E3693" t="s">
        <v>238</v>
      </c>
      <c r="F3693" s="58">
        <v>1061.42128832253</v>
      </c>
      <c r="G3693">
        <f t="shared" si="526"/>
        <v>1061.42128832253</v>
      </c>
      <c r="BE3693" t="str">
        <f t="shared" si="524"/>
        <v>8428_JZ_TPTotal femmes_SEXE2</v>
      </c>
      <c r="BF3693">
        <v>2</v>
      </c>
      <c r="BG3693" t="s">
        <v>346</v>
      </c>
      <c r="BH3693" t="s">
        <v>319</v>
      </c>
      <c r="BI3693" t="s">
        <v>175</v>
      </c>
      <c r="BJ3693" s="61">
        <v>628.36094048797997</v>
      </c>
      <c r="BK3693" s="61">
        <f t="shared" si="525"/>
        <v>628.36094048797997</v>
      </c>
    </row>
    <row r="3694" spans="1:63" x14ac:dyDescent="0.35">
      <c r="A3694" t="str">
        <f t="shared" si="523"/>
        <v>8423_Activités pour la santé humaine_1+2</v>
      </c>
      <c r="B3694" t="str">
        <f>INDEX(PDC!$F$1:$G$40,MATCH('RP2016'!C3694,PDC!F:F,0),MATCH(PDC!$G$1,PDC!$F$1:$G$1,0))</f>
        <v>Activités pour la santé humaine</v>
      </c>
      <c r="C3694" t="s">
        <v>231</v>
      </c>
      <c r="D3694" t="s">
        <v>165</v>
      </c>
      <c r="E3694" t="s">
        <v>238</v>
      </c>
      <c r="F3694" s="58">
        <v>1344.2410350503001</v>
      </c>
      <c r="G3694">
        <f t="shared" si="526"/>
        <v>1344.2410350503001</v>
      </c>
      <c r="BE3694" t="str">
        <f t="shared" si="524"/>
        <v>8428_KZ_TPTotal femmes_SEXE2</v>
      </c>
      <c r="BF3694">
        <v>2</v>
      </c>
      <c r="BG3694" t="s">
        <v>346</v>
      </c>
      <c r="BH3694" t="s">
        <v>223</v>
      </c>
      <c r="BI3694" t="s">
        <v>175</v>
      </c>
      <c r="BJ3694" s="61">
        <v>3564.8778551621499</v>
      </c>
      <c r="BK3694" s="61">
        <f t="shared" si="525"/>
        <v>3564.8778551621499</v>
      </c>
    </row>
    <row r="3695" spans="1:63" x14ac:dyDescent="0.35">
      <c r="A3695" t="str">
        <f t="shared" si="523"/>
        <v>8423_Hébergement médico-social et social et action sociale sans hébergement_1+2</v>
      </c>
      <c r="B3695" t="str">
        <f>INDEX(PDC!$F$1:$G$40,MATCH('RP2016'!C3695,PDC!F:F,0),MATCH(PDC!$G$1,PDC!$F$1:$G$1,0))</f>
        <v>Hébergement médico-social et social et action sociale sans hébergement</v>
      </c>
      <c r="C3695" t="s">
        <v>232</v>
      </c>
      <c r="D3695" t="s">
        <v>165</v>
      </c>
      <c r="E3695" t="s">
        <v>238</v>
      </c>
      <c r="F3695" s="58">
        <v>3386.5165743105099</v>
      </c>
      <c r="G3695">
        <f t="shared" ref="G3695:G3709" si="527">F3695</f>
        <v>3386.5165743105099</v>
      </c>
      <c r="BE3695" t="str">
        <f t="shared" si="524"/>
        <v>8428_LZ_TPTotal femmes_SEXE2</v>
      </c>
      <c r="BF3695">
        <v>2</v>
      </c>
      <c r="BG3695" t="s">
        <v>346</v>
      </c>
      <c r="BH3695" t="s">
        <v>224</v>
      </c>
      <c r="BI3695" t="s">
        <v>175</v>
      </c>
      <c r="BJ3695" s="61">
        <v>1391.2341515087401</v>
      </c>
      <c r="BK3695" s="61">
        <f t="shared" si="525"/>
        <v>1391.2341515087401</v>
      </c>
    </row>
    <row r="3696" spans="1:63" x14ac:dyDescent="0.35">
      <c r="A3696" t="str">
        <f t="shared" si="523"/>
        <v>8423_Arts, spectacles et activités récréatives_1+2</v>
      </c>
      <c r="B3696" t="str">
        <f>INDEX(PDC!$F$1:$G$40,MATCH('RP2016'!C3696,PDC!F:F,0),MATCH(PDC!$G$1,PDC!$F$1:$G$1,0))</f>
        <v>Arts, spectacles et activités récréatives</v>
      </c>
      <c r="C3696" t="s">
        <v>233</v>
      </c>
      <c r="D3696" t="s">
        <v>165</v>
      </c>
      <c r="E3696" t="s">
        <v>238</v>
      </c>
      <c r="F3696" s="58">
        <v>389.655891986955</v>
      </c>
      <c r="G3696">
        <f t="shared" si="527"/>
        <v>389.655891986955</v>
      </c>
      <c r="BE3696" t="str">
        <f t="shared" si="524"/>
        <v>8428_MN_TPTotal femmes_SEXE2</v>
      </c>
      <c r="BF3696">
        <v>2</v>
      </c>
      <c r="BG3696" t="s">
        <v>346</v>
      </c>
      <c r="BH3696" t="s">
        <v>320</v>
      </c>
      <c r="BI3696" t="s">
        <v>175</v>
      </c>
      <c r="BJ3696" s="61">
        <v>8190.7753375187503</v>
      </c>
      <c r="BK3696" s="61">
        <f t="shared" si="525"/>
        <v>8190.7753375187503</v>
      </c>
    </row>
    <row r="3697" spans="1:63" x14ac:dyDescent="0.35">
      <c r="A3697" t="str">
        <f t="shared" si="523"/>
        <v>8423_Autres activités de services _1+2</v>
      </c>
      <c r="B3697" t="str">
        <f>INDEX(PDC!$F$1:$G$40,MATCH('RP2016'!C3697,PDC!F:F,0),MATCH(PDC!$G$1,PDC!$F$1:$G$1,0))</f>
        <v xml:space="preserve">Autres activités de services </v>
      </c>
      <c r="C3697" t="s">
        <v>234</v>
      </c>
      <c r="D3697" t="s">
        <v>165</v>
      </c>
      <c r="E3697" t="s">
        <v>238</v>
      </c>
      <c r="F3697" s="58">
        <v>1122.5704563035999</v>
      </c>
      <c r="G3697">
        <f t="shared" si="527"/>
        <v>1122.5704563035999</v>
      </c>
      <c r="BE3697" t="str">
        <f t="shared" si="524"/>
        <v>8428_OQ_TPTotal femmes_SEXE2</v>
      </c>
      <c r="BF3697">
        <v>2</v>
      </c>
      <c r="BG3697" t="s">
        <v>346</v>
      </c>
      <c r="BH3697" t="s">
        <v>321</v>
      </c>
      <c r="BI3697" t="s">
        <v>175</v>
      </c>
      <c r="BJ3697" s="61">
        <v>25472.286489406699</v>
      </c>
      <c r="BK3697" s="61">
        <f t="shared" si="525"/>
        <v>25472.286489406699</v>
      </c>
    </row>
    <row r="3698" spans="1:63" x14ac:dyDescent="0.35">
      <c r="A3698" t="str">
        <f t="shared" si="523"/>
        <v>8423_Activités des ménages en tant qu'employeurs ; activités indifférenciées des ménages en tant que producteurs de biens et services pour usage propre_1+2</v>
      </c>
      <c r="B3698" t="str">
        <f>INDEX(PDC!$F$1:$G$40,MATCH('RP2016'!C3698,PDC!F:F,0),MATCH(PDC!$G$1,PDC!$F$1:$G$1,0))</f>
        <v>Activités des ménages en tant qu'employeurs ; activités indifférenciées des ménages en tant que producteurs de biens et services pour usage propre</v>
      </c>
      <c r="C3698" t="s">
        <v>235</v>
      </c>
      <c r="D3698" t="s">
        <v>165</v>
      </c>
      <c r="E3698" t="s">
        <v>238</v>
      </c>
      <c r="F3698" s="58">
        <v>344.09983023817603</v>
      </c>
      <c r="G3698">
        <f t="shared" si="527"/>
        <v>344.09983023817603</v>
      </c>
      <c r="BE3698" t="str">
        <f t="shared" si="524"/>
        <v>8428_RU_TPTotal femmes_SEXE2</v>
      </c>
      <c r="BF3698">
        <v>2</v>
      </c>
      <c r="BG3698" t="s">
        <v>346</v>
      </c>
      <c r="BH3698" t="s">
        <v>322</v>
      </c>
      <c r="BI3698" t="s">
        <v>175</v>
      </c>
      <c r="BJ3698" s="61">
        <v>4355.1523494682997</v>
      </c>
      <c r="BK3698" s="61">
        <f t="shared" si="525"/>
        <v>4355.1523494682997</v>
      </c>
    </row>
    <row r="3699" spans="1:63" x14ac:dyDescent="0.35">
      <c r="A3699" t="str">
        <f t="shared" si="523"/>
        <v>8424_Agriculture, sylviculture et pêche_1+2</v>
      </c>
      <c r="B3699" t="str">
        <f>INDEX(PDC!$F$1:$G$40,MATCH('RP2016'!C3699,PDC!F:F,0),MATCH(PDC!$G$1,PDC!$F$1:$G$1,0))</f>
        <v>Agriculture, sylviculture et pêche</v>
      </c>
      <c r="C3699" t="s">
        <v>198</v>
      </c>
      <c r="D3699" t="s">
        <v>167</v>
      </c>
      <c r="E3699" t="s">
        <v>238</v>
      </c>
      <c r="F3699" s="58">
        <v>649.50696939784905</v>
      </c>
      <c r="G3699">
        <f t="shared" si="527"/>
        <v>649.50696939784905</v>
      </c>
      <c r="BE3699" t="str">
        <f t="shared" si="524"/>
        <v>8429_AZ_TPTotal femmes_SEXE2</v>
      </c>
      <c r="BF3699">
        <v>2</v>
      </c>
      <c r="BG3699" t="s">
        <v>346</v>
      </c>
      <c r="BH3699" t="s">
        <v>198</v>
      </c>
      <c r="BI3699" t="s">
        <v>177</v>
      </c>
      <c r="BJ3699" s="61">
        <v>144.33314428325099</v>
      </c>
      <c r="BK3699" s="61">
        <f t="shared" si="525"/>
        <v>144.33314428325099</v>
      </c>
    </row>
    <row r="3700" spans="1:63" x14ac:dyDescent="0.35">
      <c r="A3700" t="str">
        <f t="shared" si="523"/>
        <v>8424_Industries extractives _1+2</v>
      </c>
      <c r="B3700" t="str">
        <f>INDEX(PDC!$F$1:$G$40,MATCH('RP2016'!C3700,PDC!F:F,0),MATCH(PDC!$G$1,PDC!$F$1:$G$1,0))</f>
        <v xml:space="preserve">Industries extractives </v>
      </c>
      <c r="C3700" t="s">
        <v>201</v>
      </c>
      <c r="D3700" t="s">
        <v>167</v>
      </c>
      <c r="E3700" t="s">
        <v>238</v>
      </c>
      <c r="F3700" s="58">
        <v>32.7157678353352</v>
      </c>
      <c r="G3700">
        <f t="shared" si="527"/>
        <v>32.7157678353352</v>
      </c>
      <c r="BE3700" t="str">
        <f t="shared" si="524"/>
        <v>8429_C1_TPTotal femmes_SEXE2</v>
      </c>
      <c r="BF3700">
        <v>2</v>
      </c>
      <c r="BG3700" t="s">
        <v>346</v>
      </c>
      <c r="BH3700" t="s">
        <v>314</v>
      </c>
      <c r="BI3700" t="s">
        <v>177</v>
      </c>
      <c r="BJ3700" s="61">
        <v>161.429653603872</v>
      </c>
      <c r="BK3700" s="61">
        <f t="shared" si="525"/>
        <v>161.429653603872</v>
      </c>
    </row>
    <row r="3701" spans="1:63" x14ac:dyDescent="0.35">
      <c r="A3701" t="str">
        <f t="shared" si="523"/>
        <v>8424_Fabrication de denrées alimentaires, de boissons et de produits à base de tabac_1+2</v>
      </c>
      <c r="B3701" t="str">
        <f>INDEX(PDC!$F$1:$G$40,MATCH('RP2016'!C3701,PDC!F:F,0),MATCH(PDC!$G$1,PDC!$F$1:$G$1,0))</f>
        <v>Fabrication de denrées alimentaires, de boissons et de produits à base de tabac</v>
      </c>
      <c r="C3701" t="s">
        <v>202</v>
      </c>
      <c r="D3701" t="s">
        <v>167</v>
      </c>
      <c r="E3701" t="s">
        <v>238</v>
      </c>
      <c r="F3701" s="58">
        <v>598.84487749531797</v>
      </c>
      <c r="G3701">
        <f t="shared" si="527"/>
        <v>598.84487749531797</v>
      </c>
      <c r="BE3701" t="str">
        <f t="shared" si="524"/>
        <v>8429_C5_TPTotal femmes_SEXE2</v>
      </c>
      <c r="BF3701">
        <v>2</v>
      </c>
      <c r="BG3701" t="s">
        <v>346</v>
      </c>
      <c r="BH3701" t="s">
        <v>317</v>
      </c>
      <c r="BI3701" t="s">
        <v>177</v>
      </c>
      <c r="BJ3701" s="61">
        <v>257.27443246635198</v>
      </c>
      <c r="BK3701" s="61">
        <f t="shared" si="525"/>
        <v>257.27443246635198</v>
      </c>
    </row>
    <row r="3702" spans="1:63" x14ac:dyDescent="0.35">
      <c r="A3702" t="str">
        <f t="shared" si="523"/>
        <v>8424_Fabrication de textiles, industries de l'habillement, industrie du cuir et de la chaussure_1+2</v>
      </c>
      <c r="B3702" t="str">
        <f>INDEX(PDC!$F$1:$G$40,MATCH('RP2016'!C3702,PDC!F:F,0),MATCH(PDC!$G$1,PDC!$F$1:$G$1,0))</f>
        <v>Fabrication de textiles, industries de l'habillement, industrie du cuir et de la chaussure</v>
      </c>
      <c r="C3702" t="s">
        <v>203</v>
      </c>
      <c r="D3702" t="s">
        <v>167</v>
      </c>
      <c r="E3702" t="s">
        <v>238</v>
      </c>
      <c r="F3702" s="58">
        <v>36.276627872738203</v>
      </c>
      <c r="G3702">
        <f t="shared" si="527"/>
        <v>36.276627872738203</v>
      </c>
      <c r="BE3702" t="str">
        <f t="shared" si="524"/>
        <v>8429_DE_TPTotal femmes_SEXE2</v>
      </c>
      <c r="BF3702">
        <v>2</v>
      </c>
      <c r="BG3702" t="s">
        <v>346</v>
      </c>
      <c r="BH3702" t="s">
        <v>318</v>
      </c>
      <c r="BI3702" t="s">
        <v>177</v>
      </c>
      <c r="BJ3702" s="61">
        <v>15.047983280053501</v>
      </c>
      <c r="BK3702" s="61">
        <f t="shared" si="525"/>
        <v>15.047983280053501</v>
      </c>
    </row>
    <row r="3703" spans="1:63" x14ac:dyDescent="0.35">
      <c r="A3703" t="str">
        <f t="shared" si="523"/>
        <v>8424_Travail du bois, industries du papier et imprimerie _1+2</v>
      </c>
      <c r="B3703" t="str">
        <f>INDEX(PDC!$F$1:$G$40,MATCH('RP2016'!C3703,PDC!F:F,0),MATCH(PDC!$G$1,PDC!$F$1:$G$1,0))</f>
        <v xml:space="preserve">Travail du bois, industries du papier et imprimerie </v>
      </c>
      <c r="C3703" t="s">
        <v>204</v>
      </c>
      <c r="D3703" t="s">
        <v>167</v>
      </c>
      <c r="E3703" t="s">
        <v>238</v>
      </c>
      <c r="F3703" s="58">
        <v>96.287149476294701</v>
      </c>
      <c r="G3703">
        <f t="shared" si="527"/>
        <v>96.287149476294701</v>
      </c>
      <c r="BE3703" t="str">
        <f t="shared" si="524"/>
        <v>8429_FZ_TPTotal femmes_SEXE2</v>
      </c>
      <c r="BF3703">
        <v>2</v>
      </c>
      <c r="BG3703" t="s">
        <v>346</v>
      </c>
      <c r="BH3703" t="s">
        <v>216</v>
      </c>
      <c r="BI3703" t="s">
        <v>177</v>
      </c>
      <c r="BJ3703" s="61">
        <v>55.393884542911501</v>
      </c>
      <c r="BK3703" s="61">
        <f t="shared" si="525"/>
        <v>55.393884542911501</v>
      </c>
    </row>
    <row r="3704" spans="1:63" x14ac:dyDescent="0.35">
      <c r="A3704" t="str">
        <f t="shared" si="523"/>
        <v>8424_Cokéfaction et raffinage_1+2</v>
      </c>
      <c r="B3704" t="str">
        <f>INDEX(PDC!$F$1:$G$40,MATCH('RP2016'!C3704,PDC!F:F,0),MATCH(PDC!$G$1,PDC!$F$1:$G$1,0))</f>
        <v>Cokéfaction et raffinage</v>
      </c>
      <c r="C3704" t="s">
        <v>236</v>
      </c>
      <c r="D3704" t="s">
        <v>167</v>
      </c>
      <c r="E3704" t="s">
        <v>238</v>
      </c>
      <c r="F3704" s="58">
        <v>5.0921659564908301</v>
      </c>
      <c r="G3704">
        <f t="shared" si="527"/>
        <v>5.0921659564908301</v>
      </c>
      <c r="BE3704" t="str">
        <f t="shared" si="524"/>
        <v>8429_GZ_TPTotal femmes_SEXE2</v>
      </c>
      <c r="BF3704">
        <v>2</v>
      </c>
      <c r="BG3704" t="s">
        <v>346</v>
      </c>
      <c r="BH3704" t="s">
        <v>217</v>
      </c>
      <c r="BI3704" t="s">
        <v>177</v>
      </c>
      <c r="BJ3704" s="61">
        <v>649.62476899027604</v>
      </c>
      <c r="BK3704" s="61">
        <f t="shared" si="525"/>
        <v>649.62476899027604</v>
      </c>
    </row>
    <row r="3705" spans="1:63" x14ac:dyDescent="0.35">
      <c r="A3705" t="str">
        <f t="shared" si="523"/>
        <v>8424_Industrie chimique_1+2</v>
      </c>
      <c r="B3705" t="str">
        <f>INDEX(PDC!$F$1:$G$40,MATCH('RP2016'!C3705,PDC!F:F,0),MATCH(PDC!$G$1,PDC!$F$1:$G$1,0))</f>
        <v>Industrie chimique</v>
      </c>
      <c r="C3705" t="s">
        <v>205</v>
      </c>
      <c r="D3705" t="s">
        <v>167</v>
      </c>
      <c r="E3705" t="s">
        <v>238</v>
      </c>
      <c r="F3705" s="58">
        <v>14.4860165504363</v>
      </c>
      <c r="G3705">
        <f t="shared" si="527"/>
        <v>14.4860165504363</v>
      </c>
      <c r="BE3705" t="str">
        <f t="shared" si="524"/>
        <v>8429_HZ_TPTotal femmes_SEXE2</v>
      </c>
      <c r="BF3705">
        <v>2</v>
      </c>
      <c r="BG3705" t="s">
        <v>346</v>
      </c>
      <c r="BH3705" t="s">
        <v>218</v>
      </c>
      <c r="BI3705" t="s">
        <v>177</v>
      </c>
      <c r="BJ3705" s="61">
        <v>125.696044350188</v>
      </c>
      <c r="BK3705" s="61">
        <f t="shared" si="525"/>
        <v>125.696044350188</v>
      </c>
    </row>
    <row r="3706" spans="1:63" x14ac:dyDescent="0.35">
      <c r="A3706" t="str">
        <f t="shared" si="523"/>
        <v>8424_Industrie pharmaceutique_1+2</v>
      </c>
      <c r="B3706" t="str">
        <f>INDEX(PDC!$F$1:$G$40,MATCH('RP2016'!C3706,PDC!F:F,0),MATCH(PDC!$G$1,PDC!$F$1:$G$1,0))</f>
        <v>Industrie pharmaceutique</v>
      </c>
      <c r="C3706" t="s">
        <v>206</v>
      </c>
      <c r="D3706" t="s">
        <v>167</v>
      </c>
      <c r="E3706" t="s">
        <v>238</v>
      </c>
      <c r="F3706" s="58">
        <v>12.5770795414264</v>
      </c>
      <c r="G3706">
        <f t="shared" si="527"/>
        <v>12.5770795414264</v>
      </c>
      <c r="BE3706" t="str">
        <f t="shared" si="524"/>
        <v>8429_IZ_TPTotal femmes_SEXE2</v>
      </c>
      <c r="BF3706">
        <v>2</v>
      </c>
      <c r="BG3706" t="s">
        <v>346</v>
      </c>
      <c r="BH3706" t="s">
        <v>219</v>
      </c>
      <c r="BI3706" t="s">
        <v>177</v>
      </c>
      <c r="BJ3706" s="61">
        <v>213.25742470741201</v>
      </c>
      <c r="BK3706" s="61">
        <f t="shared" si="525"/>
        <v>213.25742470741201</v>
      </c>
    </row>
    <row r="3707" spans="1:63" x14ac:dyDescent="0.35">
      <c r="A3707" t="str">
        <f t="shared" si="523"/>
        <v>8424_Fabrication de produits en caoutchouc et en plastique ainsi que d'autres produits minéraux non métalliques_1+2</v>
      </c>
      <c r="B3707" t="str">
        <f>INDEX(PDC!$F$1:$G$40,MATCH('RP2016'!C3707,PDC!F:F,0),MATCH(PDC!$G$1,PDC!$F$1:$G$1,0))</f>
        <v>Fabrication de produits en caoutchouc et en plastique ainsi que d'autres produits minéraux non métalliques</v>
      </c>
      <c r="C3707" t="s">
        <v>207</v>
      </c>
      <c r="D3707" t="s">
        <v>167</v>
      </c>
      <c r="E3707" t="s">
        <v>238</v>
      </c>
      <c r="F3707" s="58">
        <v>273.80624962438401</v>
      </c>
      <c r="G3707">
        <f t="shared" si="527"/>
        <v>273.80624962438401</v>
      </c>
      <c r="BE3707" t="str">
        <f t="shared" si="524"/>
        <v>8429_JZ_TPTotal femmes_SEXE2</v>
      </c>
      <c r="BF3707">
        <v>2</v>
      </c>
      <c r="BG3707" t="s">
        <v>346</v>
      </c>
      <c r="BH3707" t="s">
        <v>319</v>
      </c>
      <c r="BI3707" t="s">
        <v>177</v>
      </c>
      <c r="BJ3707" s="61">
        <v>10.1913510911813</v>
      </c>
      <c r="BK3707" s="61">
        <f t="shared" si="525"/>
        <v>10.1913510911813</v>
      </c>
    </row>
    <row r="3708" spans="1:63" x14ac:dyDescent="0.35">
      <c r="A3708" t="str">
        <f t="shared" si="523"/>
        <v>8424_Métallurgie et fabrication de produits métalliques à l'exception des machines et des équipements_1+2</v>
      </c>
      <c r="B3708" t="str">
        <f>INDEX(PDC!$F$1:$G$40,MATCH('RP2016'!C3708,PDC!F:F,0),MATCH(PDC!$G$1,PDC!$F$1:$G$1,0))</f>
        <v>Métallurgie et fabrication de produits métalliques à l'exception des machines et des équipements</v>
      </c>
      <c r="C3708" t="s">
        <v>208</v>
      </c>
      <c r="D3708" t="s">
        <v>167</v>
      </c>
      <c r="E3708" t="s">
        <v>238</v>
      </c>
      <c r="F3708" s="58">
        <v>905.21224490997201</v>
      </c>
      <c r="G3708">
        <f t="shared" si="527"/>
        <v>905.21224490997201</v>
      </c>
      <c r="BE3708" t="str">
        <f t="shared" si="524"/>
        <v>8429_KZ_TPTotal femmes_SEXE2</v>
      </c>
      <c r="BF3708">
        <v>2</v>
      </c>
      <c r="BG3708" t="s">
        <v>346</v>
      </c>
      <c r="BH3708" t="s">
        <v>223</v>
      </c>
      <c r="BI3708" t="s">
        <v>177</v>
      </c>
      <c r="BJ3708" s="61">
        <v>133.15762403599101</v>
      </c>
      <c r="BK3708" s="61">
        <f t="shared" si="525"/>
        <v>133.15762403599101</v>
      </c>
    </row>
    <row r="3709" spans="1:63" x14ac:dyDescent="0.35">
      <c r="A3709" t="str">
        <f t="shared" si="523"/>
        <v>8424_Fabrication de produits informatiques, électroniques et optiques_1+2</v>
      </c>
      <c r="B3709" t="str">
        <f>INDEX(PDC!$F$1:$G$40,MATCH('RP2016'!C3709,PDC!F:F,0),MATCH(PDC!$G$1,PDC!$F$1:$G$1,0))</f>
        <v>Fabrication de produits informatiques, électroniques et optiques</v>
      </c>
      <c r="C3709" t="s">
        <v>209</v>
      </c>
      <c r="D3709" t="s">
        <v>167</v>
      </c>
      <c r="E3709" t="s">
        <v>238</v>
      </c>
      <c r="F3709" s="58">
        <v>8.4681801368464207</v>
      </c>
      <c r="G3709">
        <f t="shared" si="527"/>
        <v>8.4681801368464207</v>
      </c>
      <c r="BE3709" t="str">
        <f t="shared" si="524"/>
        <v>8429_LZ_TPTotal femmes_SEXE2</v>
      </c>
      <c r="BF3709">
        <v>2</v>
      </c>
      <c r="BG3709" t="s">
        <v>346</v>
      </c>
      <c r="BH3709" t="s">
        <v>224</v>
      </c>
      <c r="BI3709" t="s">
        <v>177</v>
      </c>
      <c r="BJ3709" s="61">
        <v>19.8736470708144</v>
      </c>
      <c r="BK3709" s="61">
        <f t="shared" si="525"/>
        <v>19.8736470708144</v>
      </c>
    </row>
    <row r="3710" spans="1:63" x14ac:dyDescent="0.35">
      <c r="A3710" t="str">
        <f t="shared" si="523"/>
        <v>8424_Fabrication d'équipements électriques_1+2</v>
      </c>
      <c r="B3710" t="str">
        <f>INDEX(PDC!$F$1:$G$40,MATCH('RP2016'!C3710,PDC!F:F,0),MATCH(PDC!$G$1,PDC!$F$1:$G$1,0))</f>
        <v>Fabrication d'équipements électriques</v>
      </c>
      <c r="C3710" t="s">
        <v>210</v>
      </c>
      <c r="D3710" t="s">
        <v>167</v>
      </c>
      <c r="E3710" t="s">
        <v>238</v>
      </c>
      <c r="F3710" s="58">
        <v>2.79150549776424</v>
      </c>
      <c r="G3710" s="58" t="s">
        <v>242</v>
      </c>
      <c r="H3710" s="58"/>
      <c r="I3710" s="58"/>
      <c r="J3710" s="58"/>
      <c r="BE3710" t="str">
        <f t="shared" si="524"/>
        <v>8429_MN_TPTotal femmes_SEXE2</v>
      </c>
      <c r="BF3710">
        <v>2</v>
      </c>
      <c r="BG3710" t="s">
        <v>346</v>
      </c>
      <c r="BH3710" t="s">
        <v>320</v>
      </c>
      <c r="BI3710" t="s">
        <v>177</v>
      </c>
      <c r="BJ3710" s="61">
        <v>230.58710091281199</v>
      </c>
      <c r="BK3710" s="61">
        <f t="shared" si="525"/>
        <v>230.58710091281199</v>
      </c>
    </row>
    <row r="3711" spans="1:63" x14ac:dyDescent="0.35">
      <c r="A3711" t="str">
        <f t="shared" si="523"/>
        <v>8424_Fabrication de machines et équipements n.c.a._1+2</v>
      </c>
      <c r="B3711" t="str">
        <f>INDEX(PDC!$F$1:$G$40,MATCH('RP2016'!C3711,PDC!F:F,0),MATCH(PDC!$G$1,PDC!$F$1:$G$1,0))</f>
        <v>Fabrication de machines et équipements n.c.a.</v>
      </c>
      <c r="C3711" t="s">
        <v>211</v>
      </c>
      <c r="D3711" t="s">
        <v>167</v>
      </c>
      <c r="E3711" t="s">
        <v>238</v>
      </c>
      <c r="F3711" s="58">
        <v>428.194862578124</v>
      </c>
      <c r="G3711">
        <f t="shared" ref="G3711:G3755" si="528">F3711</f>
        <v>428.194862578124</v>
      </c>
      <c r="BE3711" t="str">
        <f t="shared" si="524"/>
        <v>8429_OQ_TPTotal femmes_SEXE2</v>
      </c>
      <c r="BF3711">
        <v>2</v>
      </c>
      <c r="BG3711" t="s">
        <v>346</v>
      </c>
      <c r="BH3711" t="s">
        <v>321</v>
      </c>
      <c r="BI3711" t="s">
        <v>177</v>
      </c>
      <c r="BJ3711" s="61">
        <v>1710.3041840948199</v>
      </c>
      <c r="BK3711" s="61">
        <f t="shared" si="525"/>
        <v>1710.3041840948199</v>
      </c>
    </row>
    <row r="3712" spans="1:63" x14ac:dyDescent="0.35">
      <c r="A3712" t="str">
        <f t="shared" si="523"/>
        <v>8424_Fabrication de matériels de transport_1+2</v>
      </c>
      <c r="B3712" t="str">
        <f>INDEX(PDC!$F$1:$G$40,MATCH('RP2016'!C3712,PDC!F:F,0),MATCH(PDC!$G$1,PDC!$F$1:$G$1,0))</f>
        <v>Fabrication de matériels de transport</v>
      </c>
      <c r="C3712" t="s">
        <v>212</v>
      </c>
      <c r="D3712" t="s">
        <v>167</v>
      </c>
      <c r="E3712" t="s">
        <v>238</v>
      </c>
      <c r="F3712" s="58">
        <v>340.43871955850398</v>
      </c>
      <c r="G3712">
        <f t="shared" si="528"/>
        <v>340.43871955850398</v>
      </c>
      <c r="BE3712" t="str">
        <f t="shared" si="524"/>
        <v>8429_RU_TPTotal femmes_SEXE2</v>
      </c>
      <c r="BF3712">
        <v>2</v>
      </c>
      <c r="BG3712" t="s">
        <v>346</v>
      </c>
      <c r="BH3712" t="s">
        <v>322</v>
      </c>
      <c r="BI3712" t="s">
        <v>177</v>
      </c>
      <c r="BJ3712" s="61">
        <v>283.08880238613602</v>
      </c>
      <c r="BK3712" s="61">
        <f t="shared" si="525"/>
        <v>283.08880238613602</v>
      </c>
    </row>
    <row r="3713" spans="1:63" x14ac:dyDescent="0.35">
      <c r="A3713" t="str">
        <f t="shared" si="523"/>
        <v>8424_Autres industries manufacturières ; réparation et installation de machines et d'équipements_1+2</v>
      </c>
      <c r="B3713" t="str">
        <f>INDEX(PDC!$F$1:$G$40,MATCH('RP2016'!C3713,PDC!F:F,0),MATCH(PDC!$G$1,PDC!$F$1:$G$1,0))</f>
        <v>Autres industries manufacturières ; réparation et installation de machines et d'équipements</v>
      </c>
      <c r="C3713" t="s">
        <v>213</v>
      </c>
      <c r="D3713" t="s">
        <v>167</v>
      </c>
      <c r="E3713" t="s">
        <v>238</v>
      </c>
      <c r="F3713" s="58">
        <v>524.37711242347802</v>
      </c>
      <c r="G3713">
        <f t="shared" si="528"/>
        <v>524.37711242347802</v>
      </c>
      <c r="BE3713" t="str">
        <f t="shared" si="524"/>
        <v>8430_AZ_TPTotal femmes_SEXE2</v>
      </c>
      <c r="BF3713">
        <v>2</v>
      </c>
      <c r="BG3713" t="s">
        <v>346</v>
      </c>
      <c r="BH3713" t="s">
        <v>198</v>
      </c>
      <c r="BI3713" t="s">
        <v>179</v>
      </c>
      <c r="BJ3713" s="61">
        <v>80.910223541649799</v>
      </c>
      <c r="BK3713" s="61">
        <f t="shared" si="525"/>
        <v>80.910223541649799</v>
      </c>
    </row>
    <row r="3714" spans="1:63" x14ac:dyDescent="0.35">
      <c r="A3714" t="str">
        <f t="shared" si="523"/>
        <v>8424_Production et distribution d'électricité, de gaz, de vapeur et d'air conditionné_1+2</v>
      </c>
      <c r="B3714" t="str">
        <f>INDEX(PDC!$F$1:$G$40,MATCH('RP2016'!C3714,PDC!F:F,0),MATCH(PDC!$G$1,PDC!$F$1:$G$1,0))</f>
        <v>Production et distribution d'électricité, de gaz, de vapeur et d'air conditionné</v>
      </c>
      <c r="C3714" t="s">
        <v>214</v>
      </c>
      <c r="D3714" t="s">
        <v>167</v>
      </c>
      <c r="E3714" t="s">
        <v>238</v>
      </c>
      <c r="F3714" s="58">
        <v>135.512543872474</v>
      </c>
      <c r="G3714">
        <f t="shared" si="528"/>
        <v>135.512543872474</v>
      </c>
      <c r="BE3714" t="str">
        <f t="shared" si="524"/>
        <v>8430_C1_TPTotal femmes_SEXE2</v>
      </c>
      <c r="BF3714">
        <v>2</v>
      </c>
      <c r="BG3714" t="s">
        <v>346</v>
      </c>
      <c r="BH3714" t="s">
        <v>314</v>
      </c>
      <c r="BI3714" t="s">
        <v>179</v>
      </c>
      <c r="BJ3714" s="61">
        <v>338.05367570005302</v>
      </c>
      <c r="BK3714" s="61">
        <f t="shared" si="525"/>
        <v>338.05367570005302</v>
      </c>
    </row>
    <row r="3715" spans="1:63" x14ac:dyDescent="0.35">
      <c r="A3715" t="str">
        <f t="shared" si="523"/>
        <v>8424_Production et distribution d'eau ; assainissement, gestion des déchets et dépollution_1+2</v>
      </c>
      <c r="B3715" t="str">
        <f>INDEX(PDC!$F$1:$G$40,MATCH('RP2016'!C3715,PDC!F:F,0),MATCH(PDC!$G$1,PDC!$F$1:$G$1,0))</f>
        <v>Production et distribution d'eau ; assainissement, gestion des déchets et dépollution</v>
      </c>
      <c r="C3715" t="s">
        <v>215</v>
      </c>
      <c r="D3715" t="s">
        <v>167</v>
      </c>
      <c r="E3715" t="s">
        <v>238</v>
      </c>
      <c r="F3715" s="58">
        <v>131.17954389297401</v>
      </c>
      <c r="G3715">
        <f t="shared" si="528"/>
        <v>131.17954389297401</v>
      </c>
      <c r="BE3715" t="str">
        <f t="shared" si="524"/>
        <v>8430_C3_TPTotal femmes_SEXE2</v>
      </c>
      <c r="BF3715">
        <v>2</v>
      </c>
      <c r="BG3715" t="s">
        <v>346</v>
      </c>
      <c r="BH3715" t="s">
        <v>315</v>
      </c>
      <c r="BI3715" t="s">
        <v>179</v>
      </c>
      <c r="BJ3715" s="61">
        <v>26.4844031979836</v>
      </c>
      <c r="BK3715" s="61">
        <f t="shared" si="525"/>
        <v>26.4844031979836</v>
      </c>
    </row>
    <row r="3716" spans="1:63" x14ac:dyDescent="0.35">
      <c r="A3716" t="str">
        <f t="shared" ref="A3716:A3779" si="529">D3716&amp;"_"&amp;B3716&amp;"_"&amp;E3716</f>
        <v>8424_Construction _1+2</v>
      </c>
      <c r="B3716" t="str">
        <f>INDEX(PDC!$F$1:$G$40,MATCH('RP2016'!C3716,PDC!F:F,0),MATCH(PDC!$G$1,PDC!$F$1:$G$1,0))</f>
        <v xml:space="preserve">Construction </v>
      </c>
      <c r="C3716" t="s">
        <v>216</v>
      </c>
      <c r="D3716" t="s">
        <v>167</v>
      </c>
      <c r="E3716" t="s">
        <v>238</v>
      </c>
      <c r="F3716" s="58">
        <v>2189.1087458277898</v>
      </c>
      <c r="G3716">
        <f t="shared" si="528"/>
        <v>2189.1087458277898</v>
      </c>
      <c r="BE3716" t="str">
        <f t="shared" si="524"/>
        <v>8430_C5_TPTotal femmes_SEXE2</v>
      </c>
      <c r="BF3716">
        <v>2</v>
      </c>
      <c r="BG3716" t="s">
        <v>346</v>
      </c>
      <c r="BH3716" t="s">
        <v>317</v>
      </c>
      <c r="BI3716" t="s">
        <v>179</v>
      </c>
      <c r="BJ3716" s="61">
        <v>1037.7176114927699</v>
      </c>
      <c r="BK3716" s="61">
        <f t="shared" si="525"/>
        <v>1037.7176114927699</v>
      </c>
    </row>
    <row r="3717" spans="1:63" x14ac:dyDescent="0.35">
      <c r="A3717" t="str">
        <f t="shared" si="529"/>
        <v>8424_Commerce ; réparation d'automobiles et de motocycles_1+2</v>
      </c>
      <c r="B3717" t="str">
        <f>INDEX(PDC!$F$1:$G$40,MATCH('RP2016'!C3717,PDC!F:F,0),MATCH(PDC!$G$1,PDC!$F$1:$G$1,0))</f>
        <v>Commerce ; réparation d'automobiles et de motocycles</v>
      </c>
      <c r="C3717" t="s">
        <v>217</v>
      </c>
      <c r="D3717" t="s">
        <v>167</v>
      </c>
      <c r="E3717" t="s">
        <v>238</v>
      </c>
      <c r="F3717" s="58">
        <v>3916.3250820070398</v>
      </c>
      <c r="G3717">
        <f t="shared" si="528"/>
        <v>3916.3250820070398</v>
      </c>
      <c r="BE3717" t="str">
        <f t="shared" ref="BE3717:BE3780" si="530">BI3717&amp;"_"&amp;BH3717&amp;"_TP"&amp;BG3717&amp;"_SEXE"&amp;BF3717</f>
        <v>8430_DE_TPTotal femmes_SEXE2</v>
      </c>
      <c r="BF3717">
        <v>2</v>
      </c>
      <c r="BG3717" t="s">
        <v>346</v>
      </c>
      <c r="BH3717" t="s">
        <v>318</v>
      </c>
      <c r="BI3717" t="s">
        <v>179</v>
      </c>
      <c r="BJ3717" s="83">
        <v>2.9777023327230001</v>
      </c>
      <c r="BK3717" s="61" t="str">
        <f t="shared" ref="BK3717:BK3780" si="531">IF(BJ3717&lt;5,"(s)",BJ3717)</f>
        <v>(s)</v>
      </c>
    </row>
    <row r="3718" spans="1:63" x14ac:dyDescent="0.35">
      <c r="A3718" t="str">
        <f t="shared" si="529"/>
        <v>8424_Transports et entreposage _1+2</v>
      </c>
      <c r="B3718" t="str">
        <f>INDEX(PDC!$F$1:$G$40,MATCH('RP2016'!C3718,PDC!F:F,0),MATCH(PDC!$G$1,PDC!$F$1:$G$1,0))</f>
        <v xml:space="preserve">Transports et entreposage </v>
      </c>
      <c r="C3718" t="s">
        <v>218</v>
      </c>
      <c r="D3718" t="s">
        <v>167</v>
      </c>
      <c r="E3718" t="s">
        <v>238</v>
      </c>
      <c r="F3718" s="58">
        <v>1371.5259217979601</v>
      </c>
      <c r="G3718">
        <f t="shared" si="528"/>
        <v>1371.5259217979601</v>
      </c>
      <c r="BE3718" t="str">
        <f t="shared" si="530"/>
        <v>8430_FZ_TPTotal femmes_SEXE2</v>
      </c>
      <c r="BF3718">
        <v>2</v>
      </c>
      <c r="BG3718" t="s">
        <v>346</v>
      </c>
      <c r="BH3718" t="s">
        <v>216</v>
      </c>
      <c r="BI3718" t="s">
        <v>179</v>
      </c>
      <c r="BJ3718" s="61">
        <v>150.129247981433</v>
      </c>
      <c r="BK3718" s="61">
        <f t="shared" si="531"/>
        <v>150.129247981433</v>
      </c>
    </row>
    <row r="3719" spans="1:63" x14ac:dyDescent="0.35">
      <c r="A3719" t="str">
        <f t="shared" si="529"/>
        <v>8424_Hébergement et restauration_1+2</v>
      </c>
      <c r="B3719" t="str">
        <f>INDEX(PDC!$F$1:$G$40,MATCH('RP2016'!C3719,PDC!F:F,0),MATCH(PDC!$G$1,PDC!$F$1:$G$1,0))</f>
        <v>Hébergement et restauration</v>
      </c>
      <c r="C3719" t="s">
        <v>219</v>
      </c>
      <c r="D3719" t="s">
        <v>167</v>
      </c>
      <c r="E3719" t="s">
        <v>238</v>
      </c>
      <c r="F3719" s="58">
        <v>857.80720586707798</v>
      </c>
      <c r="G3719">
        <f t="shared" si="528"/>
        <v>857.80720586707798</v>
      </c>
      <c r="BE3719" t="str">
        <f t="shared" si="530"/>
        <v>8430_GZ_TPTotal femmes_SEXE2</v>
      </c>
      <c r="BF3719">
        <v>2</v>
      </c>
      <c r="BG3719" t="s">
        <v>346</v>
      </c>
      <c r="BH3719" t="s">
        <v>217</v>
      </c>
      <c r="BI3719" t="s">
        <v>179</v>
      </c>
      <c r="BJ3719" s="61">
        <v>757.44544463075499</v>
      </c>
      <c r="BK3719" s="61">
        <f t="shared" si="531"/>
        <v>757.44544463075499</v>
      </c>
    </row>
    <row r="3720" spans="1:63" x14ac:dyDescent="0.35">
      <c r="A3720" t="str">
        <f t="shared" si="529"/>
        <v>8424_Edition, audiovisuel et diffusion_1+2</v>
      </c>
      <c r="B3720" t="str">
        <f>INDEX(PDC!$F$1:$G$40,MATCH('RP2016'!C3720,PDC!F:F,0),MATCH(PDC!$G$1,PDC!$F$1:$G$1,0))</f>
        <v>Edition, audiovisuel et diffusion</v>
      </c>
      <c r="C3720" t="s">
        <v>220</v>
      </c>
      <c r="D3720" t="s">
        <v>167</v>
      </c>
      <c r="E3720" t="s">
        <v>238</v>
      </c>
      <c r="F3720" s="58">
        <v>42.673322080938199</v>
      </c>
      <c r="G3720">
        <f t="shared" si="528"/>
        <v>42.673322080938199</v>
      </c>
      <c r="BE3720" t="str">
        <f t="shared" si="530"/>
        <v>8430_HZ_TPTotal femmes_SEXE2</v>
      </c>
      <c r="BF3720">
        <v>2</v>
      </c>
      <c r="BG3720" t="s">
        <v>346</v>
      </c>
      <c r="BH3720" t="s">
        <v>218</v>
      </c>
      <c r="BI3720" t="s">
        <v>179</v>
      </c>
      <c r="BJ3720" s="61">
        <v>230.306669398422</v>
      </c>
      <c r="BK3720" s="61">
        <f t="shared" si="531"/>
        <v>230.306669398422</v>
      </c>
    </row>
    <row r="3721" spans="1:63" x14ac:dyDescent="0.35">
      <c r="A3721" t="str">
        <f t="shared" si="529"/>
        <v>8424_Télécommunications_1+2</v>
      </c>
      <c r="B3721" t="str">
        <f>INDEX(PDC!$F$1:$G$40,MATCH('RP2016'!C3721,PDC!F:F,0),MATCH(PDC!$G$1,PDC!$F$1:$G$1,0))</f>
        <v>Télécommunications</v>
      </c>
      <c r="C3721" t="s">
        <v>221</v>
      </c>
      <c r="D3721" t="s">
        <v>167</v>
      </c>
      <c r="E3721" t="s">
        <v>238</v>
      </c>
      <c r="F3721" s="58">
        <v>43.722028988749898</v>
      </c>
      <c r="G3721">
        <f t="shared" si="528"/>
        <v>43.722028988749898</v>
      </c>
      <c r="BE3721" t="str">
        <f t="shared" si="530"/>
        <v>8430_IZ_TPTotal femmes_SEXE2</v>
      </c>
      <c r="BF3721">
        <v>2</v>
      </c>
      <c r="BG3721" t="s">
        <v>346</v>
      </c>
      <c r="BH3721" t="s">
        <v>219</v>
      </c>
      <c r="BI3721" t="s">
        <v>179</v>
      </c>
      <c r="BJ3721" s="61">
        <v>162.57010627575801</v>
      </c>
      <c r="BK3721" s="61">
        <f t="shared" si="531"/>
        <v>162.57010627575801</v>
      </c>
    </row>
    <row r="3722" spans="1:63" x14ac:dyDescent="0.35">
      <c r="A3722" t="str">
        <f t="shared" si="529"/>
        <v>8424_Activités informatiques et services d'information_1+2</v>
      </c>
      <c r="B3722" t="str">
        <f>INDEX(PDC!$F$1:$G$40,MATCH('RP2016'!C3722,PDC!F:F,0),MATCH(PDC!$G$1,PDC!$F$1:$G$1,0))</f>
        <v>Activités informatiques et services d'information</v>
      </c>
      <c r="C3722" t="s">
        <v>222</v>
      </c>
      <c r="D3722" t="s">
        <v>167</v>
      </c>
      <c r="E3722" t="s">
        <v>238</v>
      </c>
      <c r="F3722" s="58">
        <v>5.9737107028677396</v>
      </c>
      <c r="G3722">
        <f t="shared" si="528"/>
        <v>5.9737107028677396</v>
      </c>
      <c r="BE3722" t="str">
        <f t="shared" si="530"/>
        <v>8430_JZ_TPTotal femmes_SEXE2</v>
      </c>
      <c r="BF3722">
        <v>2</v>
      </c>
      <c r="BG3722" t="s">
        <v>346</v>
      </c>
      <c r="BH3722" t="s">
        <v>319</v>
      </c>
      <c r="BI3722" t="s">
        <v>179</v>
      </c>
      <c r="BJ3722" s="61">
        <v>19.589335024814002</v>
      </c>
      <c r="BK3722" s="61">
        <f t="shared" si="531"/>
        <v>19.589335024814002</v>
      </c>
    </row>
    <row r="3723" spans="1:63" x14ac:dyDescent="0.35">
      <c r="A3723" t="str">
        <f t="shared" si="529"/>
        <v>8424_Activités financières et d'assurance_1+2</v>
      </c>
      <c r="B3723" t="str">
        <f>INDEX(PDC!$F$1:$G$40,MATCH('RP2016'!C3723,PDC!F:F,0),MATCH(PDC!$G$1,PDC!$F$1:$G$1,0))</f>
        <v>Activités financières et d'assurance</v>
      </c>
      <c r="C3723" t="s">
        <v>223</v>
      </c>
      <c r="D3723" t="s">
        <v>167</v>
      </c>
      <c r="E3723" t="s">
        <v>238</v>
      </c>
      <c r="F3723" s="58">
        <v>905.74989482772003</v>
      </c>
      <c r="G3723">
        <f t="shared" si="528"/>
        <v>905.74989482772003</v>
      </c>
      <c r="BE3723" t="str">
        <f t="shared" si="530"/>
        <v>8430_KZ_TPTotal femmes_SEXE2</v>
      </c>
      <c r="BF3723">
        <v>2</v>
      </c>
      <c r="BG3723" t="s">
        <v>346</v>
      </c>
      <c r="BH3723" t="s">
        <v>223</v>
      </c>
      <c r="BI3723" t="s">
        <v>179</v>
      </c>
      <c r="BJ3723" s="61">
        <v>140.423568219099</v>
      </c>
      <c r="BK3723" s="61">
        <f t="shared" si="531"/>
        <v>140.423568219099</v>
      </c>
    </row>
    <row r="3724" spans="1:63" x14ac:dyDescent="0.35">
      <c r="A3724" t="str">
        <f t="shared" si="529"/>
        <v>8424_Activités immobilières_1+2</v>
      </c>
      <c r="B3724" t="str">
        <f>INDEX(PDC!$F$1:$G$40,MATCH('RP2016'!C3724,PDC!F:F,0),MATCH(PDC!$G$1,PDC!$F$1:$G$1,0))</f>
        <v>Activités immobilières</v>
      </c>
      <c r="C3724" t="s">
        <v>224</v>
      </c>
      <c r="D3724" t="s">
        <v>167</v>
      </c>
      <c r="E3724" t="s">
        <v>238</v>
      </c>
      <c r="F3724" s="58">
        <v>240.64265670466199</v>
      </c>
      <c r="G3724">
        <f t="shared" si="528"/>
        <v>240.64265670466199</v>
      </c>
      <c r="BE3724" t="str">
        <f t="shared" si="530"/>
        <v>8430_LZ_TPTotal femmes_SEXE2</v>
      </c>
      <c r="BF3724">
        <v>2</v>
      </c>
      <c r="BG3724" t="s">
        <v>346</v>
      </c>
      <c r="BH3724" t="s">
        <v>224</v>
      </c>
      <c r="BI3724" t="s">
        <v>179</v>
      </c>
      <c r="BJ3724" s="61">
        <v>30.7970535028421</v>
      </c>
      <c r="BK3724" s="61">
        <f t="shared" si="531"/>
        <v>30.7970535028421</v>
      </c>
    </row>
    <row r="3725" spans="1:63" x14ac:dyDescent="0.35">
      <c r="A3725" t="str">
        <f t="shared" si="529"/>
        <v>8424_Activités juridiques, comptables, de gestion, d'architecture, d'ingénierie, de contrôle et d'analyses techniques_1+2</v>
      </c>
      <c r="B3725" t="str">
        <f>INDEX(PDC!$F$1:$G$40,MATCH('RP2016'!C3725,PDC!F:F,0),MATCH(PDC!$G$1,PDC!$F$1:$G$1,0))</f>
        <v>Activités juridiques, comptables, de gestion, d'architecture, d'ingénierie, de contrôle et d'analyses techniques</v>
      </c>
      <c r="C3725" t="s">
        <v>225</v>
      </c>
      <c r="D3725" t="s">
        <v>167</v>
      </c>
      <c r="E3725" t="s">
        <v>238</v>
      </c>
      <c r="F3725" s="58">
        <v>671.05074611063503</v>
      </c>
      <c r="G3725">
        <f t="shared" si="528"/>
        <v>671.05074611063503</v>
      </c>
      <c r="BE3725" t="str">
        <f t="shared" si="530"/>
        <v>8430_MN_TPTotal femmes_SEXE2</v>
      </c>
      <c r="BF3725">
        <v>2</v>
      </c>
      <c r="BG3725" t="s">
        <v>346</v>
      </c>
      <c r="BH3725" t="s">
        <v>320</v>
      </c>
      <c r="BI3725" t="s">
        <v>179</v>
      </c>
      <c r="BJ3725" s="61">
        <v>497.42691989436003</v>
      </c>
      <c r="BK3725" s="61">
        <f t="shared" si="531"/>
        <v>497.42691989436003</v>
      </c>
    </row>
    <row r="3726" spans="1:63" x14ac:dyDescent="0.35">
      <c r="A3726" t="str">
        <f t="shared" si="529"/>
        <v>8424_Recherche-développement scientifique_1+2</v>
      </c>
      <c r="B3726" t="str">
        <f>INDEX(PDC!$F$1:$G$40,MATCH('RP2016'!C3726,PDC!F:F,0),MATCH(PDC!$G$1,PDC!$F$1:$G$1,0))</f>
        <v>Recherche-développement scientifique</v>
      </c>
      <c r="C3726" t="s">
        <v>226</v>
      </c>
      <c r="D3726" t="s">
        <v>167</v>
      </c>
      <c r="E3726" t="s">
        <v>238</v>
      </c>
      <c r="F3726" s="58">
        <v>5.1483795392424803</v>
      </c>
      <c r="G3726">
        <f t="shared" si="528"/>
        <v>5.1483795392424803</v>
      </c>
      <c r="BE3726" t="str">
        <f t="shared" si="530"/>
        <v>8430_OQ_TPTotal femmes_SEXE2</v>
      </c>
      <c r="BF3726">
        <v>2</v>
      </c>
      <c r="BG3726" t="s">
        <v>346</v>
      </c>
      <c r="BH3726" t="s">
        <v>321</v>
      </c>
      <c r="BI3726" t="s">
        <v>179</v>
      </c>
      <c r="BJ3726" s="61">
        <v>2607.6442580418202</v>
      </c>
      <c r="BK3726" s="61">
        <f t="shared" si="531"/>
        <v>2607.6442580418202</v>
      </c>
    </row>
    <row r="3727" spans="1:63" x14ac:dyDescent="0.35">
      <c r="A3727" t="str">
        <f t="shared" si="529"/>
        <v>8424_Autres activités spécialisées, scientifiques et techniques_1+2</v>
      </c>
      <c r="B3727" t="str">
        <f>INDEX(PDC!$F$1:$G$40,MATCH('RP2016'!C3727,PDC!F:F,0),MATCH(PDC!$G$1,PDC!$F$1:$G$1,0))</f>
        <v>Autres activités spécialisées, scientifiques et techniques</v>
      </c>
      <c r="C3727" t="s">
        <v>227</v>
      </c>
      <c r="D3727" t="s">
        <v>167</v>
      </c>
      <c r="E3727" t="s">
        <v>238</v>
      </c>
      <c r="F3727" s="58">
        <v>135.85922000540401</v>
      </c>
      <c r="G3727">
        <f t="shared" si="528"/>
        <v>135.85922000540401</v>
      </c>
      <c r="BE3727" t="str">
        <f t="shared" si="530"/>
        <v>8430_RU_TPTotal femmes_SEXE2</v>
      </c>
      <c r="BF3727">
        <v>2</v>
      </c>
      <c r="BG3727" t="s">
        <v>346</v>
      </c>
      <c r="BH3727" t="s">
        <v>322</v>
      </c>
      <c r="BI3727" t="s">
        <v>179</v>
      </c>
      <c r="BJ3727" s="61">
        <v>343.27569109200101</v>
      </c>
      <c r="BK3727" s="61">
        <f t="shared" si="531"/>
        <v>343.27569109200101</v>
      </c>
    </row>
    <row r="3728" spans="1:63" x14ac:dyDescent="0.35">
      <c r="A3728" t="str">
        <f t="shared" si="529"/>
        <v>8424_Activités de services administratifs et de soutien_1+2</v>
      </c>
      <c r="B3728" t="str">
        <f>INDEX(PDC!$F$1:$G$40,MATCH('RP2016'!C3728,PDC!F:F,0),MATCH(PDC!$G$1,PDC!$F$1:$G$1,0))</f>
        <v>Activités de services administratifs et de soutien</v>
      </c>
      <c r="C3728" t="s">
        <v>228</v>
      </c>
      <c r="D3728" t="s">
        <v>167</v>
      </c>
      <c r="E3728" t="s">
        <v>238</v>
      </c>
      <c r="F3728" s="58">
        <v>1465.37008370127</v>
      </c>
      <c r="G3728">
        <f t="shared" si="528"/>
        <v>1465.37008370127</v>
      </c>
      <c r="BE3728" t="str">
        <f t="shared" si="530"/>
        <v>8431_AZ_TPTotal femmes_SEXE2</v>
      </c>
      <c r="BF3728">
        <v>2</v>
      </c>
      <c r="BG3728" t="s">
        <v>346</v>
      </c>
      <c r="BH3728" t="s">
        <v>198</v>
      </c>
      <c r="BI3728" t="s">
        <v>183</v>
      </c>
      <c r="BJ3728" s="61">
        <v>654.29670696119604</v>
      </c>
      <c r="BK3728" s="61">
        <f t="shared" si="531"/>
        <v>654.29670696119604</v>
      </c>
    </row>
    <row r="3729" spans="1:63" x14ac:dyDescent="0.35">
      <c r="A3729" t="str">
        <f t="shared" si="529"/>
        <v>8424_Administration publique_1+2</v>
      </c>
      <c r="B3729" t="str">
        <f>INDEX(PDC!$F$1:$G$40,MATCH('RP2016'!C3729,PDC!F:F,0),MATCH(PDC!$G$1,PDC!$F$1:$G$1,0))</f>
        <v>Administration publique</v>
      </c>
      <c r="C3729" t="s">
        <v>229</v>
      </c>
      <c r="D3729" t="s">
        <v>167</v>
      </c>
      <c r="E3729" t="s">
        <v>238</v>
      </c>
      <c r="F3729" s="58">
        <v>1729.51951407158</v>
      </c>
      <c r="G3729">
        <f t="shared" si="528"/>
        <v>1729.51951407158</v>
      </c>
      <c r="BE3729" t="str">
        <f t="shared" si="530"/>
        <v>8431_C1_TPTotal femmes_SEXE2</v>
      </c>
      <c r="BF3729">
        <v>2</v>
      </c>
      <c r="BG3729" t="s">
        <v>346</v>
      </c>
      <c r="BH3729" t="s">
        <v>314</v>
      </c>
      <c r="BI3729" t="s">
        <v>183</v>
      </c>
      <c r="BJ3729" s="61">
        <v>1955.8237084959401</v>
      </c>
      <c r="BK3729" s="61">
        <f t="shared" si="531"/>
        <v>1955.8237084959401</v>
      </c>
    </row>
    <row r="3730" spans="1:63" x14ac:dyDescent="0.35">
      <c r="A3730" t="str">
        <f t="shared" si="529"/>
        <v>8424_Enseignement_1+2</v>
      </c>
      <c r="B3730" t="str">
        <f>INDEX(PDC!$F$1:$G$40,MATCH('RP2016'!C3730,PDC!F:F,0),MATCH(PDC!$G$1,PDC!$F$1:$G$1,0))</f>
        <v>Enseignement</v>
      </c>
      <c r="C3730" t="s">
        <v>230</v>
      </c>
      <c r="D3730" t="s">
        <v>167</v>
      </c>
      <c r="E3730" t="s">
        <v>238</v>
      </c>
      <c r="F3730" s="58">
        <v>680.38733287524497</v>
      </c>
      <c r="G3730">
        <f t="shared" si="528"/>
        <v>680.38733287524497</v>
      </c>
      <c r="BE3730" t="str">
        <f t="shared" si="530"/>
        <v>8431_C3_TPTotal femmes_SEXE2</v>
      </c>
      <c r="BF3730">
        <v>2</v>
      </c>
      <c r="BG3730" t="s">
        <v>346</v>
      </c>
      <c r="BH3730" t="s">
        <v>315</v>
      </c>
      <c r="BI3730" t="s">
        <v>183</v>
      </c>
      <c r="BJ3730" s="61">
        <v>841.94180332718997</v>
      </c>
      <c r="BK3730" s="61">
        <f t="shared" si="531"/>
        <v>841.94180332718997</v>
      </c>
    </row>
    <row r="3731" spans="1:63" x14ac:dyDescent="0.35">
      <c r="A3731" t="str">
        <f t="shared" si="529"/>
        <v>8424_Activités pour la santé humaine_1+2</v>
      </c>
      <c r="B3731" t="str">
        <f>INDEX(PDC!$F$1:$G$40,MATCH('RP2016'!C3731,PDC!F:F,0),MATCH(PDC!$G$1,PDC!$F$1:$G$1,0))</f>
        <v>Activités pour la santé humaine</v>
      </c>
      <c r="C3731" t="s">
        <v>231</v>
      </c>
      <c r="D3731" t="s">
        <v>167</v>
      </c>
      <c r="E3731" t="s">
        <v>238</v>
      </c>
      <c r="F3731" s="58">
        <v>1284.39010727497</v>
      </c>
      <c r="G3731">
        <f t="shared" si="528"/>
        <v>1284.39010727497</v>
      </c>
      <c r="BE3731" t="str">
        <f t="shared" si="530"/>
        <v>8431_C4_TPTotal femmes_SEXE2</v>
      </c>
      <c r="BF3731">
        <v>2</v>
      </c>
      <c r="BG3731" t="s">
        <v>346</v>
      </c>
      <c r="BH3731" t="s">
        <v>316</v>
      </c>
      <c r="BI3731" t="s">
        <v>183</v>
      </c>
      <c r="BJ3731" s="61">
        <v>205.14166268624899</v>
      </c>
      <c r="BK3731" s="61">
        <f t="shared" si="531"/>
        <v>205.14166268624899</v>
      </c>
    </row>
    <row r="3732" spans="1:63" x14ac:dyDescent="0.35">
      <c r="A3732" t="str">
        <f t="shared" si="529"/>
        <v>8424_Hébergement médico-social et social et action sociale sans hébergement_1+2</v>
      </c>
      <c r="B3732" t="str">
        <f>INDEX(PDC!$F$1:$G$40,MATCH('RP2016'!C3732,PDC!F:F,0),MATCH(PDC!$G$1,PDC!$F$1:$G$1,0))</f>
        <v>Hébergement médico-social et social et action sociale sans hébergement</v>
      </c>
      <c r="C3732" t="s">
        <v>232</v>
      </c>
      <c r="D3732" t="s">
        <v>167</v>
      </c>
      <c r="E3732" t="s">
        <v>238</v>
      </c>
      <c r="F3732" s="58">
        <v>2990.15381592325</v>
      </c>
      <c r="G3732">
        <f t="shared" si="528"/>
        <v>2990.15381592325</v>
      </c>
      <c r="BE3732" t="str">
        <f t="shared" si="530"/>
        <v>8431_C5_TPTotal femmes_SEXE2</v>
      </c>
      <c r="BF3732">
        <v>2</v>
      </c>
      <c r="BG3732" t="s">
        <v>346</v>
      </c>
      <c r="BH3732" t="s">
        <v>317</v>
      </c>
      <c r="BI3732" t="s">
        <v>183</v>
      </c>
      <c r="BJ3732" s="61">
        <v>2278.2141986909901</v>
      </c>
      <c r="BK3732" s="61">
        <f t="shared" si="531"/>
        <v>2278.2141986909901</v>
      </c>
    </row>
    <row r="3733" spans="1:63" x14ac:dyDescent="0.35">
      <c r="A3733" t="str">
        <f t="shared" si="529"/>
        <v>8424_Arts, spectacles et activités récréatives_1+2</v>
      </c>
      <c r="B3733" t="str">
        <f>INDEX(PDC!$F$1:$G$40,MATCH('RP2016'!C3733,PDC!F:F,0),MATCH(PDC!$G$1,PDC!$F$1:$G$1,0))</f>
        <v>Arts, spectacles et activités récréatives</v>
      </c>
      <c r="C3733" t="s">
        <v>233</v>
      </c>
      <c r="D3733" t="s">
        <v>167</v>
      </c>
      <c r="E3733" t="s">
        <v>238</v>
      </c>
      <c r="F3733" s="58">
        <v>293.32548347205801</v>
      </c>
      <c r="G3733">
        <f t="shared" si="528"/>
        <v>293.32548347205801</v>
      </c>
      <c r="BE3733" t="str">
        <f t="shared" si="530"/>
        <v>8431_DE_TPTotal femmes_SEXE2</v>
      </c>
      <c r="BF3733">
        <v>2</v>
      </c>
      <c r="BG3733" t="s">
        <v>346</v>
      </c>
      <c r="BH3733" t="s">
        <v>318</v>
      </c>
      <c r="BI3733" t="s">
        <v>183</v>
      </c>
      <c r="BJ3733" s="61">
        <v>337.08589537837099</v>
      </c>
      <c r="BK3733" s="61">
        <f t="shared" si="531"/>
        <v>337.08589537837099</v>
      </c>
    </row>
    <row r="3734" spans="1:63" x14ac:dyDescent="0.35">
      <c r="A3734" t="str">
        <f t="shared" si="529"/>
        <v>8424_Autres activités de services _1+2</v>
      </c>
      <c r="B3734" t="str">
        <f>INDEX(PDC!$F$1:$G$40,MATCH('RP2016'!C3734,PDC!F:F,0),MATCH(PDC!$G$1,PDC!$F$1:$G$1,0))</f>
        <v xml:space="preserve">Autres activités de services </v>
      </c>
      <c r="C3734" t="s">
        <v>234</v>
      </c>
      <c r="D3734" t="s">
        <v>167</v>
      </c>
      <c r="E3734" t="s">
        <v>238</v>
      </c>
      <c r="F3734" s="58">
        <v>969.487454973892</v>
      </c>
      <c r="G3734">
        <f t="shared" si="528"/>
        <v>969.487454973892</v>
      </c>
      <c r="BE3734" t="str">
        <f t="shared" si="530"/>
        <v>8431_FZ_TPTotal femmes_SEXE2</v>
      </c>
      <c r="BF3734">
        <v>2</v>
      </c>
      <c r="BG3734" t="s">
        <v>346</v>
      </c>
      <c r="BH3734" t="s">
        <v>216</v>
      </c>
      <c r="BI3734" t="s">
        <v>183</v>
      </c>
      <c r="BJ3734" s="61">
        <v>740.31531972051505</v>
      </c>
      <c r="BK3734" s="61">
        <f t="shared" si="531"/>
        <v>740.31531972051505</v>
      </c>
    </row>
    <row r="3735" spans="1:63" x14ac:dyDescent="0.35">
      <c r="A3735" t="str">
        <f t="shared" si="529"/>
        <v>8424_Activités des ménages en tant qu'employeurs ; activités indifférenciées des ménages en tant que producteurs de biens et services pour usage propre_1+2</v>
      </c>
      <c r="B3735" t="str">
        <f>INDEX(PDC!$F$1:$G$40,MATCH('RP2016'!C3735,PDC!F:F,0),MATCH(PDC!$G$1,PDC!$F$1:$G$1,0))</f>
        <v>Activités des ménages en tant qu'employeurs ; activités indifférenciées des ménages en tant que producteurs de biens et services pour usage propre</v>
      </c>
      <c r="C3735" t="s">
        <v>235</v>
      </c>
      <c r="D3735" t="s">
        <v>167</v>
      </c>
      <c r="E3735" t="s">
        <v>238</v>
      </c>
      <c r="F3735" s="58">
        <v>326.57702000737601</v>
      </c>
      <c r="G3735">
        <f t="shared" si="528"/>
        <v>326.57702000737601</v>
      </c>
      <c r="BE3735" t="str">
        <f t="shared" si="530"/>
        <v>8431_GZ_TPTotal femmes_SEXE2</v>
      </c>
      <c r="BF3735">
        <v>2</v>
      </c>
      <c r="BG3735" t="s">
        <v>346</v>
      </c>
      <c r="BH3735" t="s">
        <v>217</v>
      </c>
      <c r="BI3735" t="s">
        <v>183</v>
      </c>
      <c r="BJ3735" s="61">
        <v>6746.6667094784098</v>
      </c>
      <c r="BK3735" s="61">
        <f t="shared" si="531"/>
        <v>6746.6667094784098</v>
      </c>
    </row>
    <row r="3736" spans="1:63" x14ac:dyDescent="0.35">
      <c r="A3736" t="str">
        <f t="shared" si="529"/>
        <v>8425_Agriculture, sylviculture et pêche_1+2</v>
      </c>
      <c r="B3736" t="str">
        <f>INDEX(PDC!$F$1:$G$40,MATCH('RP2016'!C3736,PDC!F:F,0),MATCH(PDC!$G$1,PDC!$F$1:$G$1,0))</f>
        <v>Agriculture, sylviculture et pêche</v>
      </c>
      <c r="C3736" t="s">
        <v>198</v>
      </c>
      <c r="D3736" t="s">
        <v>169</v>
      </c>
      <c r="E3736" t="s">
        <v>238</v>
      </c>
      <c r="F3736" s="58">
        <v>118.228285208279</v>
      </c>
      <c r="G3736">
        <f t="shared" si="528"/>
        <v>118.228285208279</v>
      </c>
      <c r="BE3736" t="str">
        <f t="shared" si="530"/>
        <v>8431_HZ_TPTotal femmes_SEXE2</v>
      </c>
      <c r="BF3736">
        <v>2</v>
      </c>
      <c r="BG3736" t="s">
        <v>346</v>
      </c>
      <c r="BH3736" t="s">
        <v>218</v>
      </c>
      <c r="BI3736" t="s">
        <v>183</v>
      </c>
      <c r="BJ3736" s="61">
        <v>990.50395561802895</v>
      </c>
      <c r="BK3736" s="61">
        <f t="shared" si="531"/>
        <v>990.50395561802895</v>
      </c>
    </row>
    <row r="3737" spans="1:63" x14ac:dyDescent="0.35">
      <c r="A3737" t="str">
        <f t="shared" si="529"/>
        <v>8425_Industries extractives _1+2</v>
      </c>
      <c r="B3737" t="str">
        <f>INDEX(PDC!$F$1:$G$40,MATCH('RP2016'!C3737,PDC!F:F,0),MATCH(PDC!$G$1,PDC!$F$1:$G$1,0))</f>
        <v xml:space="preserve">Industries extractives </v>
      </c>
      <c r="C3737" t="s">
        <v>201</v>
      </c>
      <c r="D3737" t="s">
        <v>169</v>
      </c>
      <c r="E3737" t="s">
        <v>238</v>
      </c>
      <c r="F3737" s="58">
        <v>15.283979724547301</v>
      </c>
      <c r="G3737">
        <f t="shared" si="528"/>
        <v>15.283979724547301</v>
      </c>
      <c r="BE3737" t="str">
        <f t="shared" si="530"/>
        <v>8431_IZ_TPTotal femmes_SEXE2</v>
      </c>
      <c r="BF3737">
        <v>2</v>
      </c>
      <c r="BG3737" t="s">
        <v>346</v>
      </c>
      <c r="BH3737" t="s">
        <v>219</v>
      </c>
      <c r="BI3737" t="s">
        <v>183</v>
      </c>
      <c r="BJ3737" s="61">
        <v>1546.553510273</v>
      </c>
      <c r="BK3737" s="61">
        <f t="shared" si="531"/>
        <v>1546.553510273</v>
      </c>
    </row>
    <row r="3738" spans="1:63" x14ac:dyDescent="0.35">
      <c r="A3738" t="str">
        <f t="shared" si="529"/>
        <v>8425_Fabrication de denrées alimentaires, de boissons et de produits à base de tabac_1+2</v>
      </c>
      <c r="B3738" t="str">
        <f>INDEX(PDC!$F$1:$G$40,MATCH('RP2016'!C3738,PDC!F:F,0),MATCH(PDC!$G$1,PDC!$F$1:$G$1,0))</f>
        <v>Fabrication de denrées alimentaires, de boissons et de produits à base de tabac</v>
      </c>
      <c r="C3738" t="s">
        <v>202</v>
      </c>
      <c r="D3738" t="s">
        <v>169</v>
      </c>
      <c r="E3738" t="s">
        <v>238</v>
      </c>
      <c r="F3738" s="58">
        <v>181.85147095173099</v>
      </c>
      <c r="G3738">
        <f t="shared" si="528"/>
        <v>181.85147095173099</v>
      </c>
      <c r="BE3738" t="str">
        <f t="shared" si="530"/>
        <v>8431_JZ_TPTotal femmes_SEXE2</v>
      </c>
      <c r="BF3738">
        <v>2</v>
      </c>
      <c r="BG3738" t="s">
        <v>346</v>
      </c>
      <c r="BH3738" t="s">
        <v>319</v>
      </c>
      <c r="BI3738" t="s">
        <v>183</v>
      </c>
      <c r="BJ3738" s="61">
        <v>557.641950564279</v>
      </c>
      <c r="BK3738" s="61">
        <f t="shared" si="531"/>
        <v>557.641950564279</v>
      </c>
    </row>
    <row r="3739" spans="1:63" x14ac:dyDescent="0.35">
      <c r="A3739" t="str">
        <f t="shared" si="529"/>
        <v>8425_Fabrication de textiles, industries de l'habillement, industrie du cuir et de la chaussure_1+2</v>
      </c>
      <c r="B3739" t="str">
        <f>INDEX(PDC!$F$1:$G$40,MATCH('RP2016'!C3739,PDC!F:F,0),MATCH(PDC!$G$1,PDC!$F$1:$G$1,0))</f>
        <v>Fabrication de textiles, industries de l'habillement, industrie du cuir et de la chaussure</v>
      </c>
      <c r="C3739" t="s">
        <v>203</v>
      </c>
      <c r="D3739" t="s">
        <v>169</v>
      </c>
      <c r="E3739" t="s">
        <v>238</v>
      </c>
      <c r="F3739" s="58">
        <v>27.444968880821499</v>
      </c>
      <c r="G3739">
        <f t="shared" si="528"/>
        <v>27.444968880821499</v>
      </c>
      <c r="BE3739" t="str">
        <f t="shared" si="530"/>
        <v>8431_KZ_TPTotal femmes_SEXE2</v>
      </c>
      <c r="BF3739">
        <v>2</v>
      </c>
      <c r="BG3739" t="s">
        <v>346</v>
      </c>
      <c r="BH3739" t="s">
        <v>223</v>
      </c>
      <c r="BI3739" t="s">
        <v>183</v>
      </c>
      <c r="BJ3739" s="61">
        <v>1995.66928562712</v>
      </c>
      <c r="BK3739" s="61">
        <f t="shared" si="531"/>
        <v>1995.66928562712</v>
      </c>
    </row>
    <row r="3740" spans="1:63" x14ac:dyDescent="0.35">
      <c r="A3740" t="str">
        <f t="shared" si="529"/>
        <v>8425_Travail du bois, industries du papier et imprimerie _1+2</v>
      </c>
      <c r="B3740" t="str">
        <f>INDEX(PDC!$F$1:$G$40,MATCH('RP2016'!C3740,PDC!F:F,0),MATCH(PDC!$G$1,PDC!$F$1:$G$1,0))</f>
        <v xml:space="preserve">Travail du bois, industries du papier et imprimerie </v>
      </c>
      <c r="C3740" t="s">
        <v>204</v>
      </c>
      <c r="D3740" t="s">
        <v>169</v>
      </c>
      <c r="E3740" t="s">
        <v>238</v>
      </c>
      <c r="F3740" s="58">
        <v>937.65988870911099</v>
      </c>
      <c r="G3740">
        <f t="shared" si="528"/>
        <v>937.65988870911099</v>
      </c>
      <c r="BE3740" t="str">
        <f t="shared" si="530"/>
        <v>8431_LZ_TPTotal femmes_SEXE2</v>
      </c>
      <c r="BF3740">
        <v>2</v>
      </c>
      <c r="BG3740" t="s">
        <v>346</v>
      </c>
      <c r="BH3740" t="s">
        <v>224</v>
      </c>
      <c r="BI3740" t="s">
        <v>183</v>
      </c>
      <c r="BJ3740" s="61">
        <v>670.49821275169995</v>
      </c>
      <c r="BK3740" s="61">
        <f t="shared" si="531"/>
        <v>670.49821275169995</v>
      </c>
    </row>
    <row r="3741" spans="1:63" x14ac:dyDescent="0.35">
      <c r="A3741" t="str">
        <f t="shared" si="529"/>
        <v>8425_Industrie chimique_1+2</v>
      </c>
      <c r="B3741" t="str">
        <f>INDEX(PDC!$F$1:$G$40,MATCH('RP2016'!C3741,PDC!F:F,0),MATCH(PDC!$G$1,PDC!$F$1:$G$1,0))</f>
        <v>Industrie chimique</v>
      </c>
      <c r="C3741" t="s">
        <v>205</v>
      </c>
      <c r="D3741" t="s">
        <v>169</v>
      </c>
      <c r="E3741" t="s">
        <v>238</v>
      </c>
      <c r="F3741" s="58">
        <v>139.42925741739799</v>
      </c>
      <c r="G3741">
        <f t="shared" si="528"/>
        <v>139.42925741739799</v>
      </c>
      <c r="BE3741" t="str">
        <f t="shared" si="530"/>
        <v>8431_MN_TPTotal femmes_SEXE2</v>
      </c>
      <c r="BF3741">
        <v>2</v>
      </c>
      <c r="BG3741" t="s">
        <v>346</v>
      </c>
      <c r="BH3741" t="s">
        <v>320</v>
      </c>
      <c r="BI3741" t="s">
        <v>183</v>
      </c>
      <c r="BJ3741" s="61">
        <v>4345.3563457794799</v>
      </c>
      <c r="BK3741" s="61">
        <f t="shared" si="531"/>
        <v>4345.3563457794799</v>
      </c>
    </row>
    <row r="3742" spans="1:63" x14ac:dyDescent="0.35">
      <c r="A3742" t="str">
        <f t="shared" si="529"/>
        <v>8425_Fabrication de produits en caoutchouc et en plastique ainsi que d'autres produits minéraux non métalliques_1+2</v>
      </c>
      <c r="B3742" t="str">
        <f>INDEX(PDC!$F$1:$G$40,MATCH('RP2016'!C3742,PDC!F:F,0),MATCH(PDC!$G$1,PDC!$F$1:$G$1,0))</f>
        <v>Fabrication de produits en caoutchouc et en plastique ainsi que d'autres produits minéraux non métalliques</v>
      </c>
      <c r="C3742" t="s">
        <v>207</v>
      </c>
      <c r="D3742" t="s">
        <v>169</v>
      </c>
      <c r="E3742" t="s">
        <v>238</v>
      </c>
      <c r="F3742" s="58">
        <v>4346.1417504535402</v>
      </c>
      <c r="G3742">
        <f t="shared" si="528"/>
        <v>4346.1417504535402</v>
      </c>
      <c r="BE3742" t="str">
        <f t="shared" si="530"/>
        <v>8431_OQ_TPTotal femmes_SEXE2</v>
      </c>
      <c r="BF3742">
        <v>2</v>
      </c>
      <c r="BG3742" t="s">
        <v>346</v>
      </c>
      <c r="BH3742" t="s">
        <v>321</v>
      </c>
      <c r="BI3742" t="s">
        <v>183</v>
      </c>
      <c r="BJ3742" s="61">
        <v>13741.5625570885</v>
      </c>
      <c r="BK3742" s="61">
        <f t="shared" si="531"/>
        <v>13741.5625570885</v>
      </c>
    </row>
    <row r="3743" spans="1:63" x14ac:dyDescent="0.35">
      <c r="A3743" t="str">
        <f t="shared" si="529"/>
        <v>8425_Métallurgie et fabrication de produits métalliques à l'exception des machines et des équipements_1+2</v>
      </c>
      <c r="B3743" t="str">
        <f>INDEX(PDC!$F$1:$G$40,MATCH('RP2016'!C3743,PDC!F:F,0),MATCH(PDC!$G$1,PDC!$F$1:$G$1,0))</f>
        <v>Métallurgie et fabrication de produits métalliques à l'exception des machines et des équipements</v>
      </c>
      <c r="C3743" t="s">
        <v>208</v>
      </c>
      <c r="D3743" t="s">
        <v>169</v>
      </c>
      <c r="E3743" t="s">
        <v>238</v>
      </c>
      <c r="F3743" s="58">
        <v>973.865787314974</v>
      </c>
      <c r="G3743">
        <f t="shared" si="528"/>
        <v>973.865787314974</v>
      </c>
      <c r="BE3743" t="str">
        <f t="shared" si="530"/>
        <v>8431_RU_TPTotal femmes_SEXE2</v>
      </c>
      <c r="BF3743">
        <v>2</v>
      </c>
      <c r="BG3743" t="s">
        <v>346</v>
      </c>
      <c r="BH3743" t="s">
        <v>322</v>
      </c>
      <c r="BI3743" t="s">
        <v>183</v>
      </c>
      <c r="BJ3743" s="61">
        <v>2945.1050388475601</v>
      </c>
      <c r="BK3743" s="61">
        <f t="shared" si="531"/>
        <v>2945.1050388475601</v>
      </c>
    </row>
    <row r="3744" spans="1:63" x14ac:dyDescent="0.35">
      <c r="A3744" t="str">
        <f t="shared" si="529"/>
        <v>8425_Fabrication de produits informatiques, électroniques et optiques_1+2</v>
      </c>
      <c r="B3744" t="str">
        <f>INDEX(PDC!$F$1:$G$40,MATCH('RP2016'!C3744,PDC!F:F,0),MATCH(PDC!$G$1,PDC!$F$1:$G$1,0))</f>
        <v>Fabrication de produits informatiques, électroniques et optiques</v>
      </c>
      <c r="C3744" t="s">
        <v>209</v>
      </c>
      <c r="D3744" t="s">
        <v>169</v>
      </c>
      <c r="E3744" t="s">
        <v>238</v>
      </c>
      <c r="F3744" s="58">
        <v>90.004232120691796</v>
      </c>
      <c r="G3744">
        <f t="shared" si="528"/>
        <v>90.004232120691796</v>
      </c>
      <c r="BE3744" t="str">
        <f t="shared" si="530"/>
        <v>8432_AZ_TPTotal femmes_SEXE2</v>
      </c>
      <c r="BF3744">
        <v>2</v>
      </c>
      <c r="BG3744" t="s">
        <v>346</v>
      </c>
      <c r="BH3744" t="s">
        <v>198</v>
      </c>
      <c r="BI3744" t="s">
        <v>187</v>
      </c>
      <c r="BJ3744" s="61">
        <v>128.71297143920799</v>
      </c>
      <c r="BK3744" s="61">
        <f t="shared" si="531"/>
        <v>128.71297143920799</v>
      </c>
    </row>
    <row r="3745" spans="1:63" x14ac:dyDescent="0.35">
      <c r="A3745" t="str">
        <f t="shared" si="529"/>
        <v>8425_Fabrication d'équipements électriques_1+2</v>
      </c>
      <c r="B3745" t="str">
        <f>INDEX(PDC!$F$1:$G$40,MATCH('RP2016'!C3745,PDC!F:F,0),MATCH(PDC!$G$1,PDC!$F$1:$G$1,0))</f>
        <v>Fabrication d'équipements électriques</v>
      </c>
      <c r="C3745" t="s">
        <v>210</v>
      </c>
      <c r="D3745" t="s">
        <v>169</v>
      </c>
      <c r="E3745" t="s">
        <v>238</v>
      </c>
      <c r="F3745" s="58">
        <v>14.852687266776099</v>
      </c>
      <c r="G3745">
        <f t="shared" si="528"/>
        <v>14.852687266776099</v>
      </c>
      <c r="BE3745" t="str">
        <f t="shared" si="530"/>
        <v>8432_C1_TPTotal femmes_SEXE2</v>
      </c>
      <c r="BF3745">
        <v>2</v>
      </c>
      <c r="BG3745" t="s">
        <v>346</v>
      </c>
      <c r="BH3745" t="s">
        <v>314</v>
      </c>
      <c r="BI3745" t="s">
        <v>187</v>
      </c>
      <c r="BJ3745" s="61">
        <v>607.71720265212298</v>
      </c>
      <c r="BK3745" s="61">
        <f t="shared" si="531"/>
        <v>607.71720265212298</v>
      </c>
    </row>
    <row r="3746" spans="1:63" x14ac:dyDescent="0.35">
      <c r="A3746" t="str">
        <f t="shared" si="529"/>
        <v>8425_Fabrication de machines et équipements n.c.a._1+2</v>
      </c>
      <c r="B3746" t="str">
        <f>INDEX(PDC!$F$1:$G$40,MATCH('RP2016'!C3746,PDC!F:F,0),MATCH(PDC!$G$1,PDC!$F$1:$G$1,0))</f>
        <v>Fabrication de machines et équipements n.c.a.</v>
      </c>
      <c r="C3746" t="s">
        <v>211</v>
      </c>
      <c r="D3746" t="s">
        <v>169</v>
      </c>
      <c r="E3746" t="s">
        <v>238</v>
      </c>
      <c r="F3746" s="58">
        <v>449.16637220663102</v>
      </c>
      <c r="G3746">
        <f t="shared" si="528"/>
        <v>449.16637220663102</v>
      </c>
      <c r="BE3746" t="str">
        <f t="shared" si="530"/>
        <v>8432_C3_TPTotal femmes_SEXE2</v>
      </c>
      <c r="BF3746">
        <v>2</v>
      </c>
      <c r="BG3746" t="s">
        <v>346</v>
      </c>
      <c r="BH3746" t="s">
        <v>315</v>
      </c>
      <c r="BI3746" t="s">
        <v>187</v>
      </c>
      <c r="BJ3746" s="61">
        <v>219.54054849599601</v>
      </c>
      <c r="BK3746" s="61">
        <f t="shared" si="531"/>
        <v>219.54054849599601</v>
      </c>
    </row>
    <row r="3747" spans="1:63" x14ac:dyDescent="0.35">
      <c r="A3747" t="str">
        <f t="shared" si="529"/>
        <v>8425_Fabrication de matériels de transport_1+2</v>
      </c>
      <c r="B3747" t="str">
        <f>INDEX(PDC!$F$1:$G$40,MATCH('RP2016'!C3747,PDC!F:F,0),MATCH(PDC!$G$1,PDC!$F$1:$G$1,0))</f>
        <v>Fabrication de matériels de transport</v>
      </c>
      <c r="C3747" t="s">
        <v>212</v>
      </c>
      <c r="D3747" t="s">
        <v>169</v>
      </c>
      <c r="E3747" t="s">
        <v>238</v>
      </c>
      <c r="F3747" s="58">
        <v>398.90904831371398</v>
      </c>
      <c r="G3747">
        <f t="shared" si="528"/>
        <v>398.90904831371398</v>
      </c>
      <c r="BE3747" t="str">
        <f t="shared" si="530"/>
        <v>8432_C4_TPTotal femmes_SEXE2</v>
      </c>
      <c r="BF3747">
        <v>2</v>
      </c>
      <c r="BG3747" t="s">
        <v>346</v>
      </c>
      <c r="BH3747" t="s">
        <v>316</v>
      </c>
      <c r="BI3747" t="s">
        <v>187</v>
      </c>
      <c r="BJ3747" s="61">
        <v>23.908127496264399</v>
      </c>
      <c r="BK3747" s="61">
        <f t="shared" si="531"/>
        <v>23.908127496264399</v>
      </c>
    </row>
    <row r="3748" spans="1:63" x14ac:dyDescent="0.35">
      <c r="A3748" t="str">
        <f t="shared" si="529"/>
        <v>8425_Autres industries manufacturières ; réparation et installation de machines et d'équipements_1+2</v>
      </c>
      <c r="B3748" t="str">
        <f>INDEX(PDC!$F$1:$G$40,MATCH('RP2016'!C3748,PDC!F:F,0),MATCH(PDC!$G$1,PDC!$F$1:$G$1,0))</f>
        <v>Autres industries manufacturières ; réparation et installation de machines et d'équipements</v>
      </c>
      <c r="C3748" t="s">
        <v>213</v>
      </c>
      <c r="D3748" t="s">
        <v>169</v>
      </c>
      <c r="E3748" t="s">
        <v>238</v>
      </c>
      <c r="F3748" s="58">
        <v>1110.9114822408901</v>
      </c>
      <c r="G3748">
        <f t="shared" si="528"/>
        <v>1110.9114822408901</v>
      </c>
      <c r="BE3748" t="str">
        <f t="shared" si="530"/>
        <v>8432_C5_TPTotal femmes_SEXE2</v>
      </c>
      <c r="BF3748">
        <v>2</v>
      </c>
      <c r="BG3748" t="s">
        <v>346</v>
      </c>
      <c r="BH3748" t="s">
        <v>317</v>
      </c>
      <c r="BI3748" t="s">
        <v>187</v>
      </c>
      <c r="BJ3748" s="61">
        <v>1717.3996665761199</v>
      </c>
      <c r="BK3748" s="61">
        <f t="shared" si="531"/>
        <v>1717.3996665761199</v>
      </c>
    </row>
    <row r="3749" spans="1:63" x14ac:dyDescent="0.35">
      <c r="A3749" t="str">
        <f t="shared" si="529"/>
        <v>8425_Production et distribution d'électricité, de gaz, de vapeur et d'air conditionné_1+2</v>
      </c>
      <c r="B3749" t="str">
        <f>INDEX(PDC!$F$1:$G$40,MATCH('RP2016'!C3749,PDC!F:F,0),MATCH(PDC!$G$1,PDC!$F$1:$G$1,0))</f>
        <v>Production et distribution d'électricité, de gaz, de vapeur et d'air conditionné</v>
      </c>
      <c r="C3749" t="s">
        <v>214</v>
      </c>
      <c r="D3749" t="s">
        <v>169</v>
      </c>
      <c r="E3749" t="s">
        <v>238</v>
      </c>
      <c r="F3749" s="58">
        <v>42.368658043290097</v>
      </c>
      <c r="G3749">
        <f t="shared" si="528"/>
        <v>42.368658043290097</v>
      </c>
      <c r="BE3749" t="str">
        <f t="shared" si="530"/>
        <v>8432_DE_TPTotal femmes_SEXE2</v>
      </c>
      <c r="BF3749">
        <v>2</v>
      </c>
      <c r="BG3749" t="s">
        <v>346</v>
      </c>
      <c r="BH3749" t="s">
        <v>318</v>
      </c>
      <c r="BI3749" t="s">
        <v>187</v>
      </c>
      <c r="BJ3749" s="61">
        <v>105.08263489413601</v>
      </c>
      <c r="BK3749" s="61">
        <f t="shared" si="531"/>
        <v>105.08263489413601</v>
      </c>
    </row>
    <row r="3750" spans="1:63" x14ac:dyDescent="0.35">
      <c r="A3750" t="str">
        <f t="shared" si="529"/>
        <v>8425_Production et distribution d'eau ; assainissement, gestion des déchets et dépollution_1+2</v>
      </c>
      <c r="B3750" t="str">
        <f>INDEX(PDC!$F$1:$G$40,MATCH('RP2016'!C3750,PDC!F:F,0),MATCH(PDC!$G$1,PDC!$F$1:$G$1,0))</f>
        <v>Production et distribution d'eau ; assainissement, gestion des déchets et dépollution</v>
      </c>
      <c r="C3750" t="s">
        <v>215</v>
      </c>
      <c r="D3750" t="s">
        <v>169</v>
      </c>
      <c r="E3750" t="s">
        <v>238</v>
      </c>
      <c r="F3750" s="58">
        <v>99.285681978841296</v>
      </c>
      <c r="G3750">
        <f t="shared" si="528"/>
        <v>99.285681978841296</v>
      </c>
      <c r="BE3750" t="str">
        <f t="shared" si="530"/>
        <v>8432_FZ_TPTotal femmes_SEXE2</v>
      </c>
      <c r="BF3750">
        <v>2</v>
      </c>
      <c r="BG3750" t="s">
        <v>346</v>
      </c>
      <c r="BH3750" t="s">
        <v>216</v>
      </c>
      <c r="BI3750" t="s">
        <v>187</v>
      </c>
      <c r="BJ3750" s="61">
        <v>222.10406555965301</v>
      </c>
      <c r="BK3750" s="61">
        <f t="shared" si="531"/>
        <v>222.10406555965301</v>
      </c>
    </row>
    <row r="3751" spans="1:63" x14ac:dyDescent="0.35">
      <c r="A3751" t="str">
        <f t="shared" si="529"/>
        <v>8425_Construction _1+2</v>
      </c>
      <c r="B3751" t="str">
        <f>INDEX(PDC!$F$1:$G$40,MATCH('RP2016'!C3751,PDC!F:F,0),MATCH(PDC!$G$1,PDC!$F$1:$G$1,0))</f>
        <v xml:space="preserve">Construction </v>
      </c>
      <c r="C3751" t="s">
        <v>216</v>
      </c>
      <c r="D3751" t="s">
        <v>169</v>
      </c>
      <c r="E3751" t="s">
        <v>238</v>
      </c>
      <c r="F3751" s="58">
        <v>1019.5630396830099</v>
      </c>
      <c r="G3751">
        <f t="shared" si="528"/>
        <v>1019.5630396830099</v>
      </c>
      <c r="BE3751" t="str">
        <f t="shared" si="530"/>
        <v>8432_GZ_TPTotal femmes_SEXE2</v>
      </c>
      <c r="BF3751">
        <v>2</v>
      </c>
      <c r="BG3751" t="s">
        <v>346</v>
      </c>
      <c r="BH3751" t="s">
        <v>217</v>
      </c>
      <c r="BI3751" t="s">
        <v>187</v>
      </c>
      <c r="BJ3751" s="61">
        <v>2975.7629247586701</v>
      </c>
      <c r="BK3751" s="61">
        <f t="shared" si="531"/>
        <v>2975.7629247586701</v>
      </c>
    </row>
    <row r="3752" spans="1:63" x14ac:dyDescent="0.35">
      <c r="A3752" t="str">
        <f t="shared" si="529"/>
        <v>8425_Commerce ; réparation d'automobiles et de motocycles_1+2</v>
      </c>
      <c r="B3752" t="str">
        <f>INDEX(PDC!$F$1:$G$40,MATCH('RP2016'!C3752,PDC!F:F,0),MATCH(PDC!$G$1,PDC!$F$1:$G$1,0))</f>
        <v>Commerce ; réparation d'automobiles et de motocycles</v>
      </c>
      <c r="C3752" t="s">
        <v>217</v>
      </c>
      <c r="D3752" t="s">
        <v>169</v>
      </c>
      <c r="E3752" t="s">
        <v>238</v>
      </c>
      <c r="F3752" s="58">
        <v>2502.9452264624701</v>
      </c>
      <c r="G3752">
        <f t="shared" si="528"/>
        <v>2502.9452264624701</v>
      </c>
      <c r="BE3752" t="str">
        <f t="shared" si="530"/>
        <v>8432_HZ_TPTotal femmes_SEXE2</v>
      </c>
      <c r="BF3752">
        <v>2</v>
      </c>
      <c r="BG3752" t="s">
        <v>346</v>
      </c>
      <c r="BH3752" t="s">
        <v>218</v>
      </c>
      <c r="BI3752" t="s">
        <v>187</v>
      </c>
      <c r="BJ3752" s="61">
        <v>446.37513921638703</v>
      </c>
      <c r="BK3752" s="61">
        <f t="shared" si="531"/>
        <v>446.37513921638703</v>
      </c>
    </row>
    <row r="3753" spans="1:63" x14ac:dyDescent="0.35">
      <c r="A3753" t="str">
        <f t="shared" si="529"/>
        <v>8425_Transports et entreposage _1+2</v>
      </c>
      <c r="B3753" t="str">
        <f>INDEX(PDC!$F$1:$G$40,MATCH('RP2016'!C3753,PDC!F:F,0),MATCH(PDC!$G$1,PDC!$F$1:$G$1,0))</f>
        <v xml:space="preserve">Transports et entreposage </v>
      </c>
      <c r="C3753" t="s">
        <v>218</v>
      </c>
      <c r="D3753" t="s">
        <v>169</v>
      </c>
      <c r="E3753" t="s">
        <v>238</v>
      </c>
      <c r="F3753" s="58">
        <v>754.33417834825104</v>
      </c>
      <c r="G3753">
        <f t="shared" si="528"/>
        <v>754.33417834825104</v>
      </c>
      <c r="BE3753" t="str">
        <f t="shared" si="530"/>
        <v>8432_IZ_TPTotal femmes_SEXE2</v>
      </c>
      <c r="BF3753">
        <v>2</v>
      </c>
      <c r="BG3753" t="s">
        <v>346</v>
      </c>
      <c r="BH3753" t="s">
        <v>219</v>
      </c>
      <c r="BI3753" t="s">
        <v>187</v>
      </c>
      <c r="BJ3753" s="61">
        <v>901.23282635232999</v>
      </c>
      <c r="BK3753" s="61">
        <f t="shared" si="531"/>
        <v>901.23282635232999</v>
      </c>
    </row>
    <row r="3754" spans="1:63" x14ac:dyDescent="0.35">
      <c r="A3754" t="str">
        <f t="shared" si="529"/>
        <v>8425_Hébergement et restauration_1+2</v>
      </c>
      <c r="B3754" t="str">
        <f>INDEX(PDC!$F$1:$G$40,MATCH('RP2016'!C3754,PDC!F:F,0),MATCH(PDC!$G$1,PDC!$F$1:$G$1,0))</f>
        <v>Hébergement et restauration</v>
      </c>
      <c r="C3754" t="s">
        <v>219</v>
      </c>
      <c r="D3754" t="s">
        <v>169</v>
      </c>
      <c r="E3754" t="s">
        <v>238</v>
      </c>
      <c r="F3754" s="58">
        <v>377.63593608611598</v>
      </c>
      <c r="G3754">
        <f t="shared" si="528"/>
        <v>377.63593608611598</v>
      </c>
      <c r="BE3754" t="str">
        <f t="shared" si="530"/>
        <v>8432_JZ_TPTotal femmes_SEXE2</v>
      </c>
      <c r="BF3754">
        <v>2</v>
      </c>
      <c r="BG3754" t="s">
        <v>346</v>
      </c>
      <c r="BH3754" t="s">
        <v>319</v>
      </c>
      <c r="BI3754" t="s">
        <v>187</v>
      </c>
      <c r="BJ3754" s="61">
        <v>102.549228514047</v>
      </c>
      <c r="BK3754" s="61">
        <f t="shared" si="531"/>
        <v>102.549228514047</v>
      </c>
    </row>
    <row r="3755" spans="1:63" x14ac:dyDescent="0.35">
      <c r="A3755" t="str">
        <f t="shared" si="529"/>
        <v>8425_Edition, audiovisuel et diffusion_1+2</v>
      </c>
      <c r="B3755" t="str">
        <f>INDEX(PDC!$F$1:$G$40,MATCH('RP2016'!C3755,PDC!F:F,0),MATCH(PDC!$G$1,PDC!$F$1:$G$1,0))</f>
        <v>Edition, audiovisuel et diffusion</v>
      </c>
      <c r="C3755" t="s">
        <v>220</v>
      </c>
      <c r="D3755" t="s">
        <v>169</v>
      </c>
      <c r="E3755" t="s">
        <v>238</v>
      </c>
      <c r="F3755" s="58">
        <v>27.2871332457614</v>
      </c>
      <c r="G3755">
        <f t="shared" si="528"/>
        <v>27.2871332457614</v>
      </c>
      <c r="BE3755" t="str">
        <f t="shared" si="530"/>
        <v>8432_KZ_TPTotal femmes_SEXE2</v>
      </c>
      <c r="BF3755">
        <v>2</v>
      </c>
      <c r="BG3755" t="s">
        <v>346</v>
      </c>
      <c r="BH3755" t="s">
        <v>223</v>
      </c>
      <c r="BI3755" t="s">
        <v>187</v>
      </c>
      <c r="BJ3755" s="61">
        <v>563.53455582161905</v>
      </c>
      <c r="BK3755" s="61">
        <f t="shared" si="531"/>
        <v>563.53455582161905</v>
      </c>
    </row>
    <row r="3756" spans="1:63" x14ac:dyDescent="0.35">
      <c r="A3756" t="str">
        <f t="shared" si="529"/>
        <v>8425_Télécommunications_1+2</v>
      </c>
      <c r="B3756" t="str">
        <f>INDEX(PDC!$F$1:$G$40,MATCH('RP2016'!C3756,PDC!F:F,0),MATCH(PDC!$G$1,PDC!$F$1:$G$1,0))</f>
        <v>Télécommunications</v>
      </c>
      <c r="C3756" t="s">
        <v>221</v>
      </c>
      <c r="D3756" t="s">
        <v>169</v>
      </c>
      <c r="E3756" t="s">
        <v>238</v>
      </c>
      <c r="F3756" s="58">
        <v>1.0232551931993901</v>
      </c>
      <c r="G3756" s="58" t="s">
        <v>242</v>
      </c>
      <c r="H3756" s="58"/>
      <c r="I3756" s="58"/>
      <c r="J3756" s="58"/>
      <c r="BE3756" t="str">
        <f t="shared" si="530"/>
        <v>8432_LZ_TPTotal femmes_SEXE2</v>
      </c>
      <c r="BF3756">
        <v>2</v>
      </c>
      <c r="BG3756" t="s">
        <v>346</v>
      </c>
      <c r="BH3756" t="s">
        <v>224</v>
      </c>
      <c r="BI3756" t="s">
        <v>187</v>
      </c>
      <c r="BJ3756" s="61">
        <v>233.400757592189</v>
      </c>
      <c r="BK3756" s="61">
        <f t="shared" si="531"/>
        <v>233.400757592189</v>
      </c>
    </row>
    <row r="3757" spans="1:63" x14ac:dyDescent="0.35">
      <c r="A3757" t="str">
        <f t="shared" si="529"/>
        <v>8425_Activités informatiques et services d'information_1+2</v>
      </c>
      <c r="B3757" t="str">
        <f>INDEX(PDC!$F$1:$G$40,MATCH('RP2016'!C3757,PDC!F:F,0),MATCH(PDC!$G$1,PDC!$F$1:$G$1,0))</f>
        <v>Activités informatiques et services d'information</v>
      </c>
      <c r="C3757" t="s">
        <v>222</v>
      </c>
      <c r="D3757" t="s">
        <v>169</v>
      </c>
      <c r="E3757" t="s">
        <v>238</v>
      </c>
      <c r="F3757" s="58">
        <v>48.653238441651901</v>
      </c>
      <c r="G3757">
        <f t="shared" ref="G3757:G3788" si="532">F3757</f>
        <v>48.653238441651901</v>
      </c>
      <c r="BE3757" t="str">
        <f t="shared" si="530"/>
        <v>8432_MN_TPTotal femmes_SEXE2</v>
      </c>
      <c r="BF3757">
        <v>2</v>
      </c>
      <c r="BG3757" t="s">
        <v>346</v>
      </c>
      <c r="BH3757" t="s">
        <v>320</v>
      </c>
      <c r="BI3757" t="s">
        <v>187</v>
      </c>
      <c r="BJ3757" s="61">
        <v>1610.61290723405</v>
      </c>
      <c r="BK3757" s="61">
        <f t="shared" si="531"/>
        <v>1610.61290723405</v>
      </c>
    </row>
    <row r="3758" spans="1:63" x14ac:dyDescent="0.35">
      <c r="A3758" t="str">
        <f t="shared" si="529"/>
        <v>8425_Activités financières et d'assurance_1+2</v>
      </c>
      <c r="B3758" t="str">
        <f>INDEX(PDC!$F$1:$G$40,MATCH('RP2016'!C3758,PDC!F:F,0),MATCH(PDC!$G$1,PDC!$F$1:$G$1,0))</f>
        <v>Activités financières et d'assurance</v>
      </c>
      <c r="C3758" t="s">
        <v>223</v>
      </c>
      <c r="D3758" t="s">
        <v>169</v>
      </c>
      <c r="E3758" t="s">
        <v>238</v>
      </c>
      <c r="F3758" s="58">
        <v>353.00133187953202</v>
      </c>
      <c r="G3758">
        <f t="shared" si="532"/>
        <v>353.00133187953202</v>
      </c>
      <c r="BE3758" t="str">
        <f t="shared" si="530"/>
        <v>8432_OQ_TPTotal femmes_SEXE2</v>
      </c>
      <c r="BF3758">
        <v>2</v>
      </c>
      <c r="BG3758" t="s">
        <v>346</v>
      </c>
      <c r="BH3758" t="s">
        <v>321</v>
      </c>
      <c r="BI3758" t="s">
        <v>187</v>
      </c>
      <c r="BJ3758" s="61">
        <v>5560.9607332334099</v>
      </c>
      <c r="BK3758" s="61">
        <f t="shared" si="531"/>
        <v>5560.9607332334099</v>
      </c>
    </row>
    <row r="3759" spans="1:63" x14ac:dyDescent="0.35">
      <c r="A3759" t="str">
        <f t="shared" si="529"/>
        <v>8425_Activités immobilières_1+2</v>
      </c>
      <c r="B3759" t="str">
        <f>INDEX(PDC!$F$1:$G$40,MATCH('RP2016'!C3759,PDC!F:F,0),MATCH(PDC!$G$1,PDC!$F$1:$G$1,0))</f>
        <v>Activités immobilières</v>
      </c>
      <c r="C3759" t="s">
        <v>224</v>
      </c>
      <c r="D3759" t="s">
        <v>169</v>
      </c>
      <c r="E3759" t="s">
        <v>238</v>
      </c>
      <c r="F3759" s="58">
        <v>193.51718686138</v>
      </c>
      <c r="G3759">
        <f t="shared" si="532"/>
        <v>193.51718686138</v>
      </c>
      <c r="BE3759" t="str">
        <f t="shared" si="530"/>
        <v>8432_RU_TPTotal femmes_SEXE2</v>
      </c>
      <c r="BF3759">
        <v>2</v>
      </c>
      <c r="BG3759" t="s">
        <v>346</v>
      </c>
      <c r="BH3759" t="s">
        <v>322</v>
      </c>
      <c r="BI3759" t="s">
        <v>187</v>
      </c>
      <c r="BJ3759" s="61">
        <v>1253.8479280515801</v>
      </c>
      <c r="BK3759" s="61">
        <f t="shared" si="531"/>
        <v>1253.8479280515801</v>
      </c>
    </row>
    <row r="3760" spans="1:63" x14ac:dyDescent="0.35">
      <c r="A3760" t="str">
        <f t="shared" si="529"/>
        <v>8425_Activités juridiques, comptables, de gestion, d'architecture, d'ingénierie, de contrôle et d'analyses techniques_1+2</v>
      </c>
      <c r="B3760" t="str">
        <f>INDEX(PDC!$F$1:$G$40,MATCH('RP2016'!C3760,PDC!F:F,0),MATCH(PDC!$G$1,PDC!$F$1:$G$1,0))</f>
        <v>Activités juridiques, comptables, de gestion, d'architecture, d'ingénierie, de contrôle et d'analyses techniques</v>
      </c>
      <c r="C3760" t="s">
        <v>225</v>
      </c>
      <c r="D3760" t="s">
        <v>169</v>
      </c>
      <c r="E3760" t="s">
        <v>238</v>
      </c>
      <c r="F3760" s="58">
        <v>707.24501300549696</v>
      </c>
      <c r="G3760">
        <f t="shared" si="532"/>
        <v>707.24501300549696</v>
      </c>
      <c r="BE3760" t="str">
        <f t="shared" si="530"/>
        <v>8433_AZ_TPTotal femmes_SEXE2</v>
      </c>
      <c r="BF3760">
        <v>2</v>
      </c>
      <c r="BG3760" t="s">
        <v>346</v>
      </c>
      <c r="BH3760" t="s">
        <v>198</v>
      </c>
      <c r="BI3760" t="s">
        <v>189</v>
      </c>
      <c r="BJ3760" s="61">
        <v>379.467842662301</v>
      </c>
      <c r="BK3760" s="61">
        <f t="shared" si="531"/>
        <v>379.467842662301</v>
      </c>
    </row>
    <row r="3761" spans="1:63" x14ac:dyDescent="0.35">
      <c r="A3761" t="str">
        <f t="shared" si="529"/>
        <v>8425_Recherche-développement scientifique_1+2</v>
      </c>
      <c r="B3761" t="str">
        <f>INDEX(PDC!$F$1:$G$40,MATCH('RP2016'!C3761,PDC!F:F,0),MATCH(PDC!$G$1,PDC!$F$1:$G$1,0))</f>
        <v>Recherche-développement scientifique</v>
      </c>
      <c r="C3761" t="s">
        <v>226</v>
      </c>
      <c r="D3761" t="s">
        <v>169</v>
      </c>
      <c r="E3761" t="s">
        <v>238</v>
      </c>
      <c r="F3761" s="58">
        <v>55.9718212085277</v>
      </c>
      <c r="G3761">
        <f t="shared" si="532"/>
        <v>55.9718212085277</v>
      </c>
      <c r="BE3761" t="str">
        <f t="shared" si="530"/>
        <v>8433_C1_TPTotal femmes_SEXE2</v>
      </c>
      <c r="BF3761">
        <v>2</v>
      </c>
      <c r="BG3761" t="s">
        <v>346</v>
      </c>
      <c r="BH3761" t="s">
        <v>314</v>
      </c>
      <c r="BI3761" t="s">
        <v>189</v>
      </c>
      <c r="BJ3761" s="61">
        <v>1174.58263428485</v>
      </c>
      <c r="BK3761" s="61">
        <f t="shared" si="531"/>
        <v>1174.58263428485</v>
      </c>
    </row>
    <row r="3762" spans="1:63" x14ac:dyDescent="0.35">
      <c r="A3762" t="str">
        <f t="shared" si="529"/>
        <v>8425_Autres activités spécialisées, scientifiques et techniques_1+2</v>
      </c>
      <c r="B3762" t="str">
        <f>INDEX(PDC!$F$1:$G$40,MATCH('RP2016'!C3762,PDC!F:F,0),MATCH(PDC!$G$1,PDC!$F$1:$G$1,0))</f>
        <v>Autres activités spécialisées, scientifiques et techniques</v>
      </c>
      <c r="C3762" t="s">
        <v>227</v>
      </c>
      <c r="D3762" t="s">
        <v>169</v>
      </c>
      <c r="E3762" t="s">
        <v>238</v>
      </c>
      <c r="F3762" s="58">
        <v>63.867725984235598</v>
      </c>
      <c r="G3762">
        <f t="shared" si="532"/>
        <v>63.867725984235598</v>
      </c>
      <c r="BE3762" t="str">
        <f t="shared" si="530"/>
        <v>8433_C2_TPTotal femmes_SEXE2</v>
      </c>
      <c r="BF3762">
        <v>2</v>
      </c>
      <c r="BG3762" t="s">
        <v>346</v>
      </c>
      <c r="BH3762" t="s">
        <v>323</v>
      </c>
      <c r="BI3762" t="s">
        <v>189</v>
      </c>
      <c r="BJ3762" s="83">
        <v>3.19033056477915</v>
      </c>
      <c r="BK3762" s="61" t="str">
        <f t="shared" si="531"/>
        <v>(s)</v>
      </c>
    </row>
    <row r="3763" spans="1:63" x14ac:dyDescent="0.35">
      <c r="A3763" t="str">
        <f t="shared" si="529"/>
        <v>8425_Activités de services administratifs et de soutien_1+2</v>
      </c>
      <c r="B3763" t="str">
        <f>INDEX(PDC!$F$1:$G$40,MATCH('RP2016'!C3763,PDC!F:F,0),MATCH(PDC!$G$1,PDC!$F$1:$G$1,0))</f>
        <v>Activités de services administratifs et de soutien</v>
      </c>
      <c r="C3763" t="s">
        <v>228</v>
      </c>
      <c r="D3763" t="s">
        <v>169</v>
      </c>
      <c r="E3763" t="s">
        <v>238</v>
      </c>
      <c r="F3763" s="58">
        <v>1923.8619480677701</v>
      </c>
      <c r="G3763">
        <f t="shared" si="532"/>
        <v>1923.8619480677701</v>
      </c>
      <c r="BE3763" t="str">
        <f t="shared" si="530"/>
        <v>8433_C3_TPTotal femmes_SEXE2</v>
      </c>
      <c r="BF3763">
        <v>2</v>
      </c>
      <c r="BG3763" t="s">
        <v>346</v>
      </c>
      <c r="BH3763" t="s">
        <v>315</v>
      </c>
      <c r="BI3763" t="s">
        <v>189</v>
      </c>
      <c r="BJ3763" s="61">
        <v>457.25750777034398</v>
      </c>
      <c r="BK3763" s="61">
        <f t="shared" si="531"/>
        <v>457.25750777034398</v>
      </c>
    </row>
    <row r="3764" spans="1:63" x14ac:dyDescent="0.35">
      <c r="A3764" t="str">
        <f t="shared" si="529"/>
        <v>8425_Administration publique_1+2</v>
      </c>
      <c r="B3764" t="str">
        <f>INDEX(PDC!$F$1:$G$40,MATCH('RP2016'!C3764,PDC!F:F,0),MATCH(PDC!$G$1,PDC!$F$1:$G$1,0))</f>
        <v>Administration publique</v>
      </c>
      <c r="C3764" t="s">
        <v>229</v>
      </c>
      <c r="D3764" t="s">
        <v>169</v>
      </c>
      <c r="E3764" t="s">
        <v>238</v>
      </c>
      <c r="F3764" s="58">
        <v>325.48283553709501</v>
      </c>
      <c r="G3764">
        <f t="shared" si="532"/>
        <v>325.48283553709501</v>
      </c>
      <c r="BE3764" t="str">
        <f t="shared" si="530"/>
        <v>8433_C4_TPTotal femmes_SEXE2</v>
      </c>
      <c r="BF3764">
        <v>2</v>
      </c>
      <c r="BG3764" t="s">
        <v>346</v>
      </c>
      <c r="BH3764" t="s">
        <v>316</v>
      </c>
      <c r="BI3764" t="s">
        <v>189</v>
      </c>
      <c r="BJ3764" s="61">
        <v>362.16458565036402</v>
      </c>
      <c r="BK3764" s="61">
        <f t="shared" si="531"/>
        <v>362.16458565036402</v>
      </c>
    </row>
    <row r="3765" spans="1:63" x14ac:dyDescent="0.35">
      <c r="A3765" t="str">
        <f t="shared" si="529"/>
        <v>8425_Enseignement_1+2</v>
      </c>
      <c r="B3765" t="str">
        <f>INDEX(PDC!$F$1:$G$40,MATCH('RP2016'!C3765,PDC!F:F,0),MATCH(PDC!$G$1,PDC!$F$1:$G$1,0))</f>
        <v>Enseignement</v>
      </c>
      <c r="C3765" t="s">
        <v>230</v>
      </c>
      <c r="D3765" t="s">
        <v>169</v>
      </c>
      <c r="E3765" t="s">
        <v>238</v>
      </c>
      <c r="F3765" s="58">
        <v>347.65457287393798</v>
      </c>
      <c r="G3765">
        <f t="shared" si="532"/>
        <v>347.65457287393798</v>
      </c>
      <c r="BE3765" t="str">
        <f t="shared" si="530"/>
        <v>8433_C5_TPTotal femmes_SEXE2</v>
      </c>
      <c r="BF3765">
        <v>2</v>
      </c>
      <c r="BG3765" t="s">
        <v>346</v>
      </c>
      <c r="BH3765" t="s">
        <v>317</v>
      </c>
      <c r="BI3765" t="s">
        <v>189</v>
      </c>
      <c r="BJ3765" s="61">
        <v>2743.4456555114698</v>
      </c>
      <c r="BK3765" s="61">
        <f t="shared" si="531"/>
        <v>2743.4456555114698</v>
      </c>
    </row>
    <row r="3766" spans="1:63" x14ac:dyDescent="0.35">
      <c r="A3766" t="str">
        <f t="shared" si="529"/>
        <v>8425_Activités pour la santé humaine_1+2</v>
      </c>
      <c r="B3766" t="str">
        <f>INDEX(PDC!$F$1:$G$40,MATCH('RP2016'!C3766,PDC!F:F,0),MATCH(PDC!$G$1,PDC!$F$1:$G$1,0))</f>
        <v>Activités pour la santé humaine</v>
      </c>
      <c r="C3766" t="s">
        <v>231</v>
      </c>
      <c r="D3766" t="s">
        <v>169</v>
      </c>
      <c r="E3766" t="s">
        <v>238</v>
      </c>
      <c r="F3766" s="58">
        <v>361.41502885463399</v>
      </c>
      <c r="G3766">
        <f t="shared" si="532"/>
        <v>361.41502885463399</v>
      </c>
      <c r="BE3766" t="str">
        <f t="shared" si="530"/>
        <v>8433_DE_TPTotal femmes_SEXE2</v>
      </c>
      <c r="BF3766">
        <v>2</v>
      </c>
      <c r="BG3766" t="s">
        <v>346</v>
      </c>
      <c r="BH3766" t="s">
        <v>318</v>
      </c>
      <c r="BI3766" t="s">
        <v>189</v>
      </c>
      <c r="BJ3766" s="61">
        <v>461.47439342346303</v>
      </c>
      <c r="BK3766" s="61">
        <f t="shared" si="531"/>
        <v>461.47439342346303</v>
      </c>
    </row>
    <row r="3767" spans="1:63" x14ac:dyDescent="0.35">
      <c r="A3767" t="str">
        <f t="shared" si="529"/>
        <v>8425_Hébergement médico-social et social et action sociale sans hébergement_1+2</v>
      </c>
      <c r="B3767" t="str">
        <f>INDEX(PDC!$F$1:$G$40,MATCH('RP2016'!C3767,PDC!F:F,0),MATCH(PDC!$G$1,PDC!$F$1:$G$1,0))</f>
        <v>Hébergement médico-social et social et action sociale sans hébergement</v>
      </c>
      <c r="C3767" t="s">
        <v>232</v>
      </c>
      <c r="D3767" t="s">
        <v>169</v>
      </c>
      <c r="E3767" t="s">
        <v>238</v>
      </c>
      <c r="F3767" s="58">
        <v>1062.4749580437699</v>
      </c>
      <c r="G3767">
        <f t="shared" si="532"/>
        <v>1062.4749580437699</v>
      </c>
      <c r="BE3767" t="str">
        <f t="shared" si="530"/>
        <v>8433_FZ_TPTotal femmes_SEXE2</v>
      </c>
      <c r="BF3767">
        <v>2</v>
      </c>
      <c r="BG3767" t="s">
        <v>346</v>
      </c>
      <c r="BH3767" t="s">
        <v>216</v>
      </c>
      <c r="BI3767" t="s">
        <v>189</v>
      </c>
      <c r="BJ3767" s="61">
        <v>774.14622844169696</v>
      </c>
      <c r="BK3767" s="61">
        <f t="shared" si="531"/>
        <v>774.14622844169696</v>
      </c>
    </row>
    <row r="3768" spans="1:63" x14ac:dyDescent="0.35">
      <c r="A3768" t="str">
        <f t="shared" si="529"/>
        <v>8425_Arts, spectacles et activités récréatives_1+2</v>
      </c>
      <c r="B3768" t="str">
        <f>INDEX(PDC!$F$1:$G$40,MATCH('RP2016'!C3768,PDC!F:F,0),MATCH(PDC!$G$1,PDC!$F$1:$G$1,0))</f>
        <v>Arts, spectacles et activités récréatives</v>
      </c>
      <c r="C3768" t="s">
        <v>233</v>
      </c>
      <c r="D3768" t="s">
        <v>169</v>
      </c>
      <c r="E3768" t="s">
        <v>238</v>
      </c>
      <c r="F3768" s="58">
        <v>113.426125418495</v>
      </c>
      <c r="G3768">
        <f t="shared" si="532"/>
        <v>113.426125418495</v>
      </c>
      <c r="BE3768" t="str">
        <f t="shared" si="530"/>
        <v>8433_GZ_TPTotal femmes_SEXE2</v>
      </c>
      <c r="BF3768">
        <v>2</v>
      </c>
      <c r="BG3768" t="s">
        <v>346</v>
      </c>
      <c r="BH3768" t="s">
        <v>217</v>
      </c>
      <c r="BI3768" t="s">
        <v>189</v>
      </c>
      <c r="BJ3768" s="61">
        <v>4932.3170424189002</v>
      </c>
      <c r="BK3768" s="61">
        <f t="shared" si="531"/>
        <v>4932.3170424189002</v>
      </c>
    </row>
    <row r="3769" spans="1:63" x14ac:dyDescent="0.35">
      <c r="A3769" t="str">
        <f t="shared" si="529"/>
        <v>8425_Autres activités de services _1+2</v>
      </c>
      <c r="B3769" t="str">
        <f>INDEX(PDC!$F$1:$G$40,MATCH('RP2016'!C3769,PDC!F:F,0),MATCH(PDC!$G$1,PDC!$F$1:$G$1,0))</f>
        <v xml:space="preserve">Autres activités de services </v>
      </c>
      <c r="C3769" t="s">
        <v>234</v>
      </c>
      <c r="D3769" t="s">
        <v>169</v>
      </c>
      <c r="E3769" t="s">
        <v>238</v>
      </c>
      <c r="F3769" s="58">
        <v>230.60025807013801</v>
      </c>
      <c r="G3769">
        <f t="shared" si="532"/>
        <v>230.60025807013801</v>
      </c>
      <c r="BE3769" t="str">
        <f t="shared" si="530"/>
        <v>8433_HZ_TPTotal femmes_SEXE2</v>
      </c>
      <c r="BF3769">
        <v>2</v>
      </c>
      <c r="BG3769" t="s">
        <v>346</v>
      </c>
      <c r="BH3769" t="s">
        <v>218</v>
      </c>
      <c r="BI3769" t="s">
        <v>189</v>
      </c>
      <c r="BJ3769" s="61">
        <v>1182.2510965813401</v>
      </c>
      <c r="BK3769" s="61">
        <f t="shared" si="531"/>
        <v>1182.2510965813401</v>
      </c>
    </row>
    <row r="3770" spans="1:63" x14ac:dyDescent="0.35">
      <c r="A3770" t="str">
        <f t="shared" si="529"/>
        <v>8425_Activités des ménages en tant qu'employeurs ; activités indifférenciées des ménages en tant que producteurs de biens et services pour usage propre_1+2</v>
      </c>
      <c r="B3770" t="str">
        <f>INDEX(PDC!$F$1:$G$40,MATCH('RP2016'!C3770,PDC!F:F,0),MATCH(PDC!$G$1,PDC!$F$1:$G$1,0))</f>
        <v>Activités des ménages en tant qu'employeurs ; activités indifférenciées des ménages en tant que producteurs de biens et services pour usage propre</v>
      </c>
      <c r="C3770" t="s">
        <v>235</v>
      </c>
      <c r="D3770" t="s">
        <v>169</v>
      </c>
      <c r="E3770" t="s">
        <v>238</v>
      </c>
      <c r="F3770" s="58">
        <v>67.612992370723404</v>
      </c>
      <c r="G3770">
        <f t="shared" si="532"/>
        <v>67.612992370723404</v>
      </c>
      <c r="BE3770" t="str">
        <f t="shared" si="530"/>
        <v>8433_IZ_TPTotal femmes_SEXE2</v>
      </c>
      <c r="BF3770">
        <v>2</v>
      </c>
      <c r="BG3770" t="s">
        <v>346</v>
      </c>
      <c r="BH3770" t="s">
        <v>219</v>
      </c>
      <c r="BI3770" t="s">
        <v>189</v>
      </c>
      <c r="BJ3770" s="61">
        <v>1086.80534520536</v>
      </c>
      <c r="BK3770" s="61">
        <f t="shared" si="531"/>
        <v>1086.80534520536</v>
      </c>
    </row>
    <row r="3771" spans="1:63" x14ac:dyDescent="0.35">
      <c r="A3771" t="str">
        <f t="shared" si="529"/>
        <v>8425_Activités extra-territoriales_1+2</v>
      </c>
      <c r="B3771" t="str">
        <f>INDEX(PDC!$F$1:$G$40,MATCH('RP2016'!C3771,PDC!F:F,0),MATCH(PDC!$G$1,PDC!$F$1:$G$1,0))</f>
        <v>Activités extra-territoriales</v>
      </c>
      <c r="C3771" t="s">
        <v>237</v>
      </c>
      <c r="D3771" t="s">
        <v>169</v>
      </c>
      <c r="E3771" t="s">
        <v>238</v>
      </c>
      <c r="F3771" s="58">
        <v>10.2358093279374</v>
      </c>
      <c r="G3771">
        <f t="shared" si="532"/>
        <v>10.2358093279374</v>
      </c>
      <c r="BE3771" t="str">
        <f t="shared" si="530"/>
        <v>8433_JZ_TPTotal femmes_SEXE2</v>
      </c>
      <c r="BF3771">
        <v>2</v>
      </c>
      <c r="BG3771" t="s">
        <v>346</v>
      </c>
      <c r="BH3771" t="s">
        <v>319</v>
      </c>
      <c r="BI3771" t="s">
        <v>189</v>
      </c>
      <c r="BJ3771" s="61">
        <v>125.71094125180301</v>
      </c>
      <c r="BK3771" s="61">
        <f t="shared" si="531"/>
        <v>125.71094125180301</v>
      </c>
    </row>
    <row r="3772" spans="1:63" x14ac:dyDescent="0.35">
      <c r="A3772" t="str">
        <f t="shared" si="529"/>
        <v>8426_Agriculture, sylviculture et pêche_1+2</v>
      </c>
      <c r="B3772" t="str">
        <f>INDEX(PDC!$F$1:$G$40,MATCH('RP2016'!C3772,PDC!F:F,0),MATCH(PDC!$G$1,PDC!$F$1:$G$1,0))</f>
        <v>Agriculture, sylviculture et pêche</v>
      </c>
      <c r="C3772" t="s">
        <v>198</v>
      </c>
      <c r="D3772" t="s">
        <v>171</v>
      </c>
      <c r="E3772" t="s">
        <v>238</v>
      </c>
      <c r="F3772" s="58">
        <v>254.57344888209701</v>
      </c>
      <c r="G3772">
        <f t="shared" si="532"/>
        <v>254.57344888209701</v>
      </c>
      <c r="BE3772" t="str">
        <f t="shared" si="530"/>
        <v>8433_KZ_TPTotal femmes_SEXE2</v>
      </c>
      <c r="BF3772">
        <v>2</v>
      </c>
      <c r="BG3772" t="s">
        <v>346</v>
      </c>
      <c r="BH3772" t="s">
        <v>223</v>
      </c>
      <c r="BI3772" t="s">
        <v>189</v>
      </c>
      <c r="BJ3772" s="61">
        <v>931.31254875862101</v>
      </c>
      <c r="BK3772" s="61">
        <f t="shared" si="531"/>
        <v>931.31254875862101</v>
      </c>
    </row>
    <row r="3773" spans="1:63" x14ac:dyDescent="0.35">
      <c r="A3773" t="str">
        <f t="shared" si="529"/>
        <v>8426_Industries extractives _1+2</v>
      </c>
      <c r="B3773" t="str">
        <f>INDEX(PDC!$F$1:$G$40,MATCH('RP2016'!C3773,PDC!F:F,0),MATCH(PDC!$G$1,PDC!$F$1:$G$1,0))</f>
        <v xml:space="preserve">Industries extractives </v>
      </c>
      <c r="C3773" t="s">
        <v>201</v>
      </c>
      <c r="D3773" t="s">
        <v>171</v>
      </c>
      <c r="E3773" t="s">
        <v>238</v>
      </c>
      <c r="F3773" s="58">
        <v>49.941847867095802</v>
      </c>
      <c r="G3773">
        <f t="shared" si="532"/>
        <v>49.941847867095802</v>
      </c>
      <c r="BE3773" t="str">
        <f t="shared" si="530"/>
        <v>8433_LZ_TPTotal femmes_SEXE2</v>
      </c>
      <c r="BF3773">
        <v>2</v>
      </c>
      <c r="BG3773" t="s">
        <v>346</v>
      </c>
      <c r="BH3773" t="s">
        <v>224</v>
      </c>
      <c r="BI3773" t="s">
        <v>189</v>
      </c>
      <c r="BJ3773" s="61">
        <v>355.13884526664498</v>
      </c>
      <c r="BK3773" s="61">
        <f t="shared" si="531"/>
        <v>355.13884526664498</v>
      </c>
    </row>
    <row r="3774" spans="1:63" x14ac:dyDescent="0.35">
      <c r="A3774" t="str">
        <f t="shared" si="529"/>
        <v>8426_Fabrication de denrées alimentaires, de boissons et de produits à base de tabac_1+2</v>
      </c>
      <c r="B3774" t="str">
        <f>INDEX(PDC!$F$1:$G$40,MATCH('RP2016'!C3774,PDC!F:F,0),MATCH(PDC!$G$1,PDC!$F$1:$G$1,0))</f>
        <v>Fabrication de denrées alimentaires, de boissons et de produits à base de tabac</v>
      </c>
      <c r="C3774" t="s">
        <v>202</v>
      </c>
      <c r="D3774" t="s">
        <v>171</v>
      </c>
      <c r="E3774" t="s">
        <v>238</v>
      </c>
      <c r="F3774" s="58">
        <v>1699.6614340691101</v>
      </c>
      <c r="G3774">
        <f t="shared" si="532"/>
        <v>1699.6614340691101</v>
      </c>
      <c r="BE3774" t="str">
        <f t="shared" si="530"/>
        <v>8433_MN_TPTotal femmes_SEXE2</v>
      </c>
      <c r="BF3774">
        <v>2</v>
      </c>
      <c r="BG3774" t="s">
        <v>346</v>
      </c>
      <c r="BH3774" t="s">
        <v>320</v>
      </c>
      <c r="BI3774" t="s">
        <v>189</v>
      </c>
      <c r="BJ3774" s="61">
        <v>2679.2821275926199</v>
      </c>
      <c r="BK3774" s="61">
        <f t="shared" si="531"/>
        <v>2679.2821275926199</v>
      </c>
    </row>
    <row r="3775" spans="1:63" x14ac:dyDescent="0.35">
      <c r="A3775" t="str">
        <f t="shared" si="529"/>
        <v>8426_Fabrication de textiles, industries de l'habillement, industrie du cuir et de la chaussure_1+2</v>
      </c>
      <c r="B3775" t="str">
        <f>INDEX(PDC!$F$1:$G$40,MATCH('RP2016'!C3775,PDC!F:F,0),MATCH(PDC!$G$1,PDC!$F$1:$G$1,0))</f>
        <v>Fabrication de textiles, industries de l'habillement, industrie du cuir et de la chaussure</v>
      </c>
      <c r="C3775" t="s">
        <v>203</v>
      </c>
      <c r="D3775" t="s">
        <v>171</v>
      </c>
      <c r="E3775" t="s">
        <v>238</v>
      </c>
      <c r="F3775" s="58">
        <v>1289.7877138704901</v>
      </c>
      <c r="G3775">
        <f t="shared" si="532"/>
        <v>1289.7877138704901</v>
      </c>
      <c r="BE3775" t="str">
        <f t="shared" si="530"/>
        <v>8433_OQ_TPTotal femmes_SEXE2</v>
      </c>
      <c r="BF3775">
        <v>2</v>
      </c>
      <c r="BG3775" t="s">
        <v>346</v>
      </c>
      <c r="BH3775" t="s">
        <v>321</v>
      </c>
      <c r="BI3775" t="s">
        <v>189</v>
      </c>
      <c r="BJ3775" s="61">
        <v>10425.609069589</v>
      </c>
      <c r="BK3775" s="61">
        <f t="shared" si="531"/>
        <v>10425.609069589</v>
      </c>
    </row>
    <row r="3776" spans="1:63" x14ac:dyDescent="0.35">
      <c r="A3776" t="str">
        <f t="shared" si="529"/>
        <v>8426_Travail du bois, industries du papier et imprimerie _1+2</v>
      </c>
      <c r="B3776" t="str">
        <f>INDEX(PDC!$F$1:$G$40,MATCH('RP2016'!C3776,PDC!F:F,0),MATCH(PDC!$G$1,PDC!$F$1:$G$1,0))</f>
        <v xml:space="preserve">Travail du bois, industries du papier et imprimerie </v>
      </c>
      <c r="C3776" t="s">
        <v>204</v>
      </c>
      <c r="D3776" t="s">
        <v>171</v>
      </c>
      <c r="E3776" t="s">
        <v>238</v>
      </c>
      <c r="F3776" s="58">
        <v>715.09037667097596</v>
      </c>
      <c r="G3776">
        <f t="shared" si="532"/>
        <v>715.09037667097596</v>
      </c>
      <c r="BE3776" t="str">
        <f t="shared" si="530"/>
        <v>8433_RU_TPTotal femmes_SEXE2</v>
      </c>
      <c r="BF3776">
        <v>2</v>
      </c>
      <c r="BG3776" t="s">
        <v>346</v>
      </c>
      <c r="BH3776" t="s">
        <v>322</v>
      </c>
      <c r="BI3776" t="s">
        <v>189</v>
      </c>
      <c r="BJ3776" s="61">
        <v>1896.1080087361399</v>
      </c>
      <c r="BK3776" s="61">
        <f t="shared" si="531"/>
        <v>1896.1080087361399</v>
      </c>
    </row>
    <row r="3777" spans="1:63" x14ac:dyDescent="0.35">
      <c r="A3777" t="str">
        <f t="shared" si="529"/>
        <v>8426_Industrie chimique_1+2</v>
      </c>
      <c r="B3777" t="str">
        <f>INDEX(PDC!$F$1:$G$40,MATCH('RP2016'!C3777,PDC!F:F,0),MATCH(PDC!$G$1,PDC!$F$1:$G$1,0))</f>
        <v>Industrie chimique</v>
      </c>
      <c r="C3777" t="s">
        <v>205</v>
      </c>
      <c r="D3777" t="s">
        <v>171</v>
      </c>
      <c r="E3777" t="s">
        <v>238</v>
      </c>
      <c r="F3777" s="58">
        <v>34.860068977601202</v>
      </c>
      <c r="G3777">
        <f t="shared" si="532"/>
        <v>34.860068977601202</v>
      </c>
      <c r="BE3777" t="str">
        <f t="shared" si="530"/>
        <v>8434_AZ_TPTotal femmes_SEXE2</v>
      </c>
      <c r="BF3777">
        <v>2</v>
      </c>
      <c r="BG3777" t="s">
        <v>346</v>
      </c>
      <c r="BH3777" t="s">
        <v>198</v>
      </c>
      <c r="BI3777" t="s">
        <v>191</v>
      </c>
      <c r="BJ3777" s="61">
        <v>314.09378113295401</v>
      </c>
      <c r="BK3777" s="61">
        <f t="shared" si="531"/>
        <v>314.09378113295401</v>
      </c>
    </row>
    <row r="3778" spans="1:63" x14ac:dyDescent="0.35">
      <c r="A3778" t="str">
        <f t="shared" si="529"/>
        <v>8426_Industrie pharmaceutique_1+2</v>
      </c>
      <c r="B3778" t="str">
        <f>INDEX(PDC!$F$1:$G$40,MATCH('RP2016'!C3778,PDC!F:F,0),MATCH(PDC!$G$1,PDC!$F$1:$G$1,0))</f>
        <v>Industrie pharmaceutique</v>
      </c>
      <c r="C3778" t="s">
        <v>206</v>
      </c>
      <c r="D3778" t="s">
        <v>171</v>
      </c>
      <c r="E3778" t="s">
        <v>238</v>
      </c>
      <c r="F3778" s="58">
        <v>88.620459516763702</v>
      </c>
      <c r="G3778">
        <f t="shared" si="532"/>
        <v>88.620459516763702</v>
      </c>
      <c r="BE3778" t="str">
        <f t="shared" si="530"/>
        <v>8434_C1_TPTotal femmes_SEXE2</v>
      </c>
      <c r="BF3778">
        <v>2</v>
      </c>
      <c r="BG3778" t="s">
        <v>346</v>
      </c>
      <c r="BH3778" t="s">
        <v>314</v>
      </c>
      <c r="BI3778" t="s">
        <v>191</v>
      </c>
      <c r="BJ3778" s="61">
        <v>689.79554650022601</v>
      </c>
      <c r="BK3778" s="61">
        <f t="shared" si="531"/>
        <v>689.79554650022601</v>
      </c>
    </row>
    <row r="3779" spans="1:63" x14ac:dyDescent="0.35">
      <c r="A3779" t="str">
        <f t="shared" si="529"/>
        <v>8426_Fabrication de produits en caoutchouc et en plastique ainsi que d'autres produits minéraux non métalliques_1+2</v>
      </c>
      <c r="B3779" t="str">
        <f>INDEX(PDC!$F$1:$G$40,MATCH('RP2016'!C3779,PDC!F:F,0),MATCH(PDC!$G$1,PDC!$F$1:$G$1,0))</f>
        <v>Fabrication de produits en caoutchouc et en plastique ainsi que d'autres produits minéraux non métalliques</v>
      </c>
      <c r="C3779" t="s">
        <v>207</v>
      </c>
      <c r="D3779" t="s">
        <v>171</v>
      </c>
      <c r="E3779" t="s">
        <v>238</v>
      </c>
      <c r="F3779" s="58">
        <v>952.85040462497705</v>
      </c>
      <c r="G3779">
        <f t="shared" si="532"/>
        <v>952.85040462497705</v>
      </c>
      <c r="BE3779" t="str">
        <f t="shared" si="530"/>
        <v>8434_C3_TPTotal femmes_SEXE2</v>
      </c>
      <c r="BF3779">
        <v>2</v>
      </c>
      <c r="BG3779" t="s">
        <v>346</v>
      </c>
      <c r="BH3779" t="s">
        <v>315</v>
      </c>
      <c r="BI3779" t="s">
        <v>191</v>
      </c>
      <c r="BJ3779" s="61">
        <v>414.30875771820598</v>
      </c>
      <c r="BK3779" s="61">
        <f t="shared" si="531"/>
        <v>414.30875771820598</v>
      </c>
    </row>
    <row r="3780" spans="1:63" x14ac:dyDescent="0.35">
      <c r="A3780" t="str">
        <f t="shared" ref="A3780:A3843" si="533">D3780&amp;"_"&amp;B3780&amp;"_"&amp;E3780</f>
        <v>8426_Métallurgie et fabrication de produits métalliques à l'exception des machines et des équipements_1+2</v>
      </c>
      <c r="B3780" t="str">
        <f>INDEX(PDC!$F$1:$G$40,MATCH('RP2016'!C3780,PDC!F:F,0),MATCH(PDC!$G$1,PDC!$F$1:$G$1,0))</f>
        <v>Métallurgie et fabrication de produits métalliques à l'exception des machines et des équipements</v>
      </c>
      <c r="C3780" t="s">
        <v>208</v>
      </c>
      <c r="D3780" t="s">
        <v>171</v>
      </c>
      <c r="E3780" t="s">
        <v>238</v>
      </c>
      <c r="F3780" s="58">
        <v>1896.43534649402</v>
      </c>
      <c r="G3780">
        <f t="shared" si="532"/>
        <v>1896.43534649402</v>
      </c>
      <c r="BE3780" t="str">
        <f t="shared" si="530"/>
        <v>8434_C4_TPTotal femmes_SEXE2</v>
      </c>
      <c r="BF3780">
        <v>2</v>
      </c>
      <c r="BG3780" t="s">
        <v>346</v>
      </c>
      <c r="BH3780" t="s">
        <v>316</v>
      </c>
      <c r="BI3780" t="s">
        <v>191</v>
      </c>
      <c r="BJ3780" s="61">
        <v>81.115626989382704</v>
      </c>
      <c r="BK3780" s="61">
        <f t="shared" si="531"/>
        <v>81.115626989382704</v>
      </c>
    </row>
    <row r="3781" spans="1:63" x14ac:dyDescent="0.35">
      <c r="A3781" t="str">
        <f t="shared" si="533"/>
        <v>8426_Fabrication de produits informatiques, électroniques et optiques_1+2</v>
      </c>
      <c r="B3781" t="str">
        <f>INDEX(PDC!$F$1:$G$40,MATCH('RP2016'!C3781,PDC!F:F,0),MATCH(PDC!$G$1,PDC!$F$1:$G$1,0))</f>
        <v>Fabrication de produits informatiques, électroniques et optiques</v>
      </c>
      <c r="C3781" t="s">
        <v>209</v>
      </c>
      <c r="D3781" t="s">
        <v>171</v>
      </c>
      <c r="E3781" t="s">
        <v>238</v>
      </c>
      <c r="F3781" s="58">
        <v>49.205765143188302</v>
      </c>
      <c r="G3781">
        <f t="shared" si="532"/>
        <v>49.205765143188302</v>
      </c>
      <c r="BE3781" t="str">
        <f t="shared" ref="BE3781:BE3844" si="534">BI3781&amp;"_"&amp;BH3781&amp;"_TP"&amp;BG3781&amp;"_SEXE"&amp;BF3781</f>
        <v>8434_C5_TPTotal femmes_SEXE2</v>
      </c>
      <c r="BF3781">
        <v>2</v>
      </c>
      <c r="BG3781" t="s">
        <v>346</v>
      </c>
      <c r="BH3781" t="s">
        <v>317</v>
      </c>
      <c r="BI3781" t="s">
        <v>191</v>
      </c>
      <c r="BJ3781" s="61">
        <v>1972.82276910216</v>
      </c>
      <c r="BK3781" s="61">
        <f t="shared" ref="BK3781:BK3844" si="535">IF(BJ3781&lt;5,"(s)",BJ3781)</f>
        <v>1972.82276910216</v>
      </c>
    </row>
    <row r="3782" spans="1:63" x14ac:dyDescent="0.35">
      <c r="A3782" t="str">
        <f t="shared" si="533"/>
        <v>8426_Fabrication d'équipements électriques_1+2</v>
      </c>
      <c r="B3782" t="str">
        <f>INDEX(PDC!$F$1:$G$40,MATCH('RP2016'!C3782,PDC!F:F,0),MATCH(PDC!$G$1,PDC!$F$1:$G$1,0))</f>
        <v>Fabrication d'équipements électriques</v>
      </c>
      <c r="C3782" t="s">
        <v>210</v>
      </c>
      <c r="D3782" t="s">
        <v>171</v>
      </c>
      <c r="E3782" t="s">
        <v>238</v>
      </c>
      <c r="F3782" s="58">
        <v>125.182584001476</v>
      </c>
      <c r="G3782">
        <f t="shared" si="532"/>
        <v>125.182584001476</v>
      </c>
      <c r="BE3782" t="str">
        <f t="shared" si="534"/>
        <v>8434_DE_TPTotal femmes_SEXE2</v>
      </c>
      <c r="BF3782">
        <v>2</v>
      </c>
      <c r="BG3782" t="s">
        <v>346</v>
      </c>
      <c r="BH3782" t="s">
        <v>318</v>
      </c>
      <c r="BI3782" t="s">
        <v>191</v>
      </c>
      <c r="BJ3782" s="61">
        <v>140.775829085673</v>
      </c>
      <c r="BK3782" s="61">
        <f t="shared" si="535"/>
        <v>140.775829085673</v>
      </c>
    </row>
    <row r="3783" spans="1:63" x14ac:dyDescent="0.35">
      <c r="A3783" t="str">
        <f t="shared" si="533"/>
        <v>8426_Fabrication de machines et équipements n.c.a._1+2</v>
      </c>
      <c r="B3783" t="str">
        <f>INDEX(PDC!$F$1:$G$40,MATCH('RP2016'!C3783,PDC!F:F,0),MATCH(PDC!$G$1,PDC!$F$1:$G$1,0))</f>
        <v>Fabrication de machines et équipements n.c.a.</v>
      </c>
      <c r="C3783" t="s">
        <v>211</v>
      </c>
      <c r="D3783" t="s">
        <v>171</v>
      </c>
      <c r="E3783" t="s">
        <v>238</v>
      </c>
      <c r="F3783" s="58">
        <v>717.68059745006803</v>
      </c>
      <c r="G3783">
        <f t="shared" si="532"/>
        <v>717.68059745006803</v>
      </c>
      <c r="BE3783" t="str">
        <f t="shared" si="534"/>
        <v>8434_FZ_TPTotal femmes_SEXE2</v>
      </c>
      <c r="BF3783">
        <v>2</v>
      </c>
      <c r="BG3783" t="s">
        <v>346</v>
      </c>
      <c r="BH3783" t="s">
        <v>216</v>
      </c>
      <c r="BI3783" t="s">
        <v>191</v>
      </c>
      <c r="BJ3783" s="61">
        <v>368.212411427669</v>
      </c>
      <c r="BK3783" s="61">
        <f t="shared" si="535"/>
        <v>368.212411427669</v>
      </c>
    </row>
    <row r="3784" spans="1:63" x14ac:dyDescent="0.35">
      <c r="A3784" t="str">
        <f t="shared" si="533"/>
        <v>8426_Fabrication de matériels de transport_1+2</v>
      </c>
      <c r="B3784" t="str">
        <f>INDEX(PDC!$F$1:$G$40,MATCH('RP2016'!C3784,PDC!F:F,0),MATCH(PDC!$G$1,PDC!$F$1:$G$1,0))</f>
        <v>Fabrication de matériels de transport</v>
      </c>
      <c r="C3784" t="s">
        <v>212</v>
      </c>
      <c r="D3784" t="s">
        <v>171</v>
      </c>
      <c r="E3784" t="s">
        <v>238</v>
      </c>
      <c r="F3784" s="58">
        <v>199.74258397955799</v>
      </c>
      <c r="G3784">
        <f t="shared" si="532"/>
        <v>199.74258397955799</v>
      </c>
      <c r="BE3784" t="str">
        <f t="shared" si="534"/>
        <v>8434_GZ_TPTotal femmes_SEXE2</v>
      </c>
      <c r="BF3784">
        <v>2</v>
      </c>
      <c r="BG3784" t="s">
        <v>346</v>
      </c>
      <c r="BH3784" t="s">
        <v>217</v>
      </c>
      <c r="BI3784" t="s">
        <v>191</v>
      </c>
      <c r="BJ3784" s="61">
        <v>3975.2475321479901</v>
      </c>
      <c r="BK3784" s="61">
        <f t="shared" si="535"/>
        <v>3975.2475321479901</v>
      </c>
    </row>
    <row r="3785" spans="1:63" x14ac:dyDescent="0.35">
      <c r="A3785" t="str">
        <f t="shared" si="533"/>
        <v>8426_Autres industries manufacturières ; réparation et installation de machines et d'équipements_1+2</v>
      </c>
      <c r="B3785" t="str">
        <f>INDEX(PDC!$F$1:$G$40,MATCH('RP2016'!C3785,PDC!F:F,0),MATCH(PDC!$G$1,PDC!$F$1:$G$1,0))</f>
        <v>Autres industries manufacturières ; réparation et installation de machines et d'équipements</v>
      </c>
      <c r="C3785" t="s">
        <v>213</v>
      </c>
      <c r="D3785" t="s">
        <v>171</v>
      </c>
      <c r="E3785" t="s">
        <v>238</v>
      </c>
      <c r="F3785" s="58">
        <v>580.31086801028096</v>
      </c>
      <c r="G3785">
        <f t="shared" si="532"/>
        <v>580.31086801028096</v>
      </c>
      <c r="BE3785" t="str">
        <f t="shared" si="534"/>
        <v>8434_HZ_TPTotal femmes_SEXE2</v>
      </c>
      <c r="BF3785">
        <v>2</v>
      </c>
      <c r="BG3785" t="s">
        <v>346</v>
      </c>
      <c r="BH3785" t="s">
        <v>218</v>
      </c>
      <c r="BI3785" t="s">
        <v>191</v>
      </c>
      <c r="BJ3785" s="61">
        <v>897.20850482006801</v>
      </c>
      <c r="BK3785" s="61">
        <f t="shared" si="535"/>
        <v>897.20850482006801</v>
      </c>
    </row>
    <row r="3786" spans="1:63" x14ac:dyDescent="0.35">
      <c r="A3786" t="str">
        <f t="shared" si="533"/>
        <v>8426_Production et distribution d'électricité, de gaz, de vapeur et d'air conditionné_1+2</v>
      </c>
      <c r="B3786" t="str">
        <f>INDEX(PDC!$F$1:$G$40,MATCH('RP2016'!C3786,PDC!F:F,0),MATCH(PDC!$G$1,PDC!$F$1:$G$1,0))</f>
        <v>Production et distribution d'électricité, de gaz, de vapeur et d'air conditionné</v>
      </c>
      <c r="C3786" t="s">
        <v>214</v>
      </c>
      <c r="D3786" t="s">
        <v>171</v>
      </c>
      <c r="E3786" t="s">
        <v>238</v>
      </c>
      <c r="F3786" s="58">
        <v>144.776627158954</v>
      </c>
      <c r="G3786">
        <f t="shared" si="532"/>
        <v>144.776627158954</v>
      </c>
      <c r="BE3786" t="str">
        <f t="shared" si="534"/>
        <v>8434_IZ_TPTotal femmes_SEXE2</v>
      </c>
      <c r="BF3786">
        <v>2</v>
      </c>
      <c r="BG3786" t="s">
        <v>346</v>
      </c>
      <c r="BH3786" t="s">
        <v>219</v>
      </c>
      <c r="BI3786" t="s">
        <v>191</v>
      </c>
      <c r="BJ3786" s="61">
        <v>1069.9567561190499</v>
      </c>
      <c r="BK3786" s="61">
        <f t="shared" si="535"/>
        <v>1069.9567561190499</v>
      </c>
    </row>
    <row r="3787" spans="1:63" x14ac:dyDescent="0.35">
      <c r="A3787" t="str">
        <f t="shared" si="533"/>
        <v>8426_Production et distribution d'eau ; assainissement, gestion des déchets et dépollution_1+2</v>
      </c>
      <c r="B3787" t="str">
        <f>INDEX(PDC!$F$1:$G$40,MATCH('RP2016'!C3787,PDC!F:F,0),MATCH(PDC!$G$1,PDC!$F$1:$G$1,0))</f>
        <v>Production et distribution d'eau ; assainissement, gestion des déchets et dépollution</v>
      </c>
      <c r="C3787" t="s">
        <v>215</v>
      </c>
      <c r="D3787" t="s">
        <v>171</v>
      </c>
      <c r="E3787" t="s">
        <v>238</v>
      </c>
      <c r="F3787" s="58">
        <v>245.151874381754</v>
      </c>
      <c r="G3787">
        <f t="shared" si="532"/>
        <v>245.151874381754</v>
      </c>
      <c r="BE3787" t="str">
        <f t="shared" si="534"/>
        <v>8434_JZ_TPTotal femmes_SEXE2</v>
      </c>
      <c r="BF3787">
        <v>2</v>
      </c>
      <c r="BG3787" t="s">
        <v>346</v>
      </c>
      <c r="BH3787" t="s">
        <v>319</v>
      </c>
      <c r="BI3787" t="s">
        <v>191</v>
      </c>
      <c r="BJ3787" s="61">
        <v>148.38421597225499</v>
      </c>
      <c r="BK3787" s="61">
        <f t="shared" si="535"/>
        <v>148.38421597225499</v>
      </c>
    </row>
    <row r="3788" spans="1:63" x14ac:dyDescent="0.35">
      <c r="A3788" t="str">
        <f t="shared" si="533"/>
        <v>8426_Construction _1+2</v>
      </c>
      <c r="B3788" t="str">
        <f>INDEX(PDC!$F$1:$G$40,MATCH('RP2016'!C3788,PDC!F:F,0),MATCH(PDC!$G$1,PDC!$F$1:$G$1,0))</f>
        <v xml:space="preserve">Construction </v>
      </c>
      <c r="C3788" t="s">
        <v>216</v>
      </c>
      <c r="D3788" t="s">
        <v>171</v>
      </c>
      <c r="E3788" t="s">
        <v>238</v>
      </c>
      <c r="F3788" s="58">
        <v>2455.03689359176</v>
      </c>
      <c r="G3788">
        <f t="shared" si="532"/>
        <v>2455.03689359176</v>
      </c>
      <c r="BE3788" t="str">
        <f t="shared" si="534"/>
        <v>8434_KZ_TPTotal femmes_SEXE2</v>
      </c>
      <c r="BF3788">
        <v>2</v>
      </c>
      <c r="BG3788" t="s">
        <v>346</v>
      </c>
      <c r="BH3788" t="s">
        <v>223</v>
      </c>
      <c r="BI3788" t="s">
        <v>191</v>
      </c>
      <c r="BJ3788" s="61">
        <v>640.01995323116796</v>
      </c>
      <c r="BK3788" s="61">
        <f t="shared" si="535"/>
        <v>640.01995323116796</v>
      </c>
    </row>
    <row r="3789" spans="1:63" x14ac:dyDescent="0.35">
      <c r="A3789" t="str">
        <f t="shared" si="533"/>
        <v>8426_Commerce ; réparation d'automobiles et de motocycles_1+2</v>
      </c>
      <c r="B3789" t="str">
        <f>INDEX(PDC!$F$1:$G$40,MATCH('RP2016'!C3789,PDC!F:F,0),MATCH(PDC!$G$1,PDC!$F$1:$G$1,0))</f>
        <v>Commerce ; réparation d'automobiles et de motocycles</v>
      </c>
      <c r="C3789" t="s">
        <v>217</v>
      </c>
      <c r="D3789" t="s">
        <v>171</v>
      </c>
      <c r="E3789" t="s">
        <v>238</v>
      </c>
      <c r="F3789" s="58">
        <v>6400.8194916578996</v>
      </c>
      <c r="G3789">
        <f t="shared" ref="G3789:G3820" si="536">F3789</f>
        <v>6400.8194916578996</v>
      </c>
      <c r="BE3789" t="str">
        <f t="shared" si="534"/>
        <v>8434_LZ_TPTotal femmes_SEXE2</v>
      </c>
      <c r="BF3789">
        <v>2</v>
      </c>
      <c r="BG3789" t="s">
        <v>346</v>
      </c>
      <c r="BH3789" t="s">
        <v>224</v>
      </c>
      <c r="BI3789" t="s">
        <v>191</v>
      </c>
      <c r="BJ3789" s="61">
        <v>297.232580374078</v>
      </c>
      <c r="BK3789" s="61">
        <f t="shared" si="535"/>
        <v>297.232580374078</v>
      </c>
    </row>
    <row r="3790" spans="1:63" x14ac:dyDescent="0.35">
      <c r="A3790" t="str">
        <f t="shared" si="533"/>
        <v>8426_Transports et entreposage _1+2</v>
      </c>
      <c r="B3790" t="str">
        <f>INDEX(PDC!$F$1:$G$40,MATCH('RP2016'!C3790,PDC!F:F,0),MATCH(PDC!$G$1,PDC!$F$1:$G$1,0))</f>
        <v xml:space="preserve">Transports et entreposage </v>
      </c>
      <c r="C3790" t="s">
        <v>218</v>
      </c>
      <c r="D3790" t="s">
        <v>171</v>
      </c>
      <c r="E3790" t="s">
        <v>238</v>
      </c>
      <c r="F3790" s="58">
        <v>1338.0539852014799</v>
      </c>
      <c r="G3790">
        <f t="shared" si="536"/>
        <v>1338.0539852014799</v>
      </c>
      <c r="BE3790" t="str">
        <f t="shared" si="534"/>
        <v>8434_MN_TPTotal femmes_SEXE2</v>
      </c>
      <c r="BF3790">
        <v>2</v>
      </c>
      <c r="BG3790" t="s">
        <v>346</v>
      </c>
      <c r="BH3790" t="s">
        <v>320</v>
      </c>
      <c r="BI3790" t="s">
        <v>191</v>
      </c>
      <c r="BJ3790" s="61">
        <v>2074.1866571157798</v>
      </c>
      <c r="BK3790" s="61">
        <f t="shared" si="535"/>
        <v>2074.1866571157798</v>
      </c>
    </row>
    <row r="3791" spans="1:63" x14ac:dyDescent="0.35">
      <c r="A3791" t="str">
        <f t="shared" si="533"/>
        <v>8426_Hébergement et restauration_1+2</v>
      </c>
      <c r="B3791" t="str">
        <f>INDEX(PDC!$F$1:$G$40,MATCH('RP2016'!C3791,PDC!F:F,0),MATCH(PDC!$G$1,PDC!$F$1:$G$1,0))</f>
        <v>Hébergement et restauration</v>
      </c>
      <c r="C3791" t="s">
        <v>219</v>
      </c>
      <c r="D3791" t="s">
        <v>171</v>
      </c>
      <c r="E3791" t="s">
        <v>238</v>
      </c>
      <c r="F3791" s="58">
        <v>1323.1669577391301</v>
      </c>
      <c r="G3791">
        <f t="shared" si="536"/>
        <v>1323.1669577391301</v>
      </c>
      <c r="BE3791" t="str">
        <f t="shared" si="534"/>
        <v>8434_OQ_TPTotal femmes_SEXE2</v>
      </c>
      <c r="BF3791">
        <v>2</v>
      </c>
      <c r="BG3791" t="s">
        <v>346</v>
      </c>
      <c r="BH3791" t="s">
        <v>321</v>
      </c>
      <c r="BI3791" t="s">
        <v>191</v>
      </c>
      <c r="BJ3791" s="61">
        <v>6974.3546460164898</v>
      </c>
      <c r="BK3791" s="61">
        <f t="shared" si="535"/>
        <v>6974.3546460164898</v>
      </c>
    </row>
    <row r="3792" spans="1:63" x14ac:dyDescent="0.35">
      <c r="A3792" t="str">
        <f t="shared" si="533"/>
        <v>8426_Edition, audiovisuel et diffusion_1+2</v>
      </c>
      <c r="B3792" t="str">
        <f>INDEX(PDC!$F$1:$G$40,MATCH('RP2016'!C3792,PDC!F:F,0),MATCH(PDC!$G$1,PDC!$F$1:$G$1,0))</f>
        <v>Edition, audiovisuel et diffusion</v>
      </c>
      <c r="C3792" t="s">
        <v>220</v>
      </c>
      <c r="D3792" t="s">
        <v>171</v>
      </c>
      <c r="E3792" t="s">
        <v>238</v>
      </c>
      <c r="F3792" s="58">
        <v>135.78627107783399</v>
      </c>
      <c r="G3792">
        <f t="shared" si="536"/>
        <v>135.78627107783399</v>
      </c>
      <c r="BE3792" t="str">
        <f t="shared" si="534"/>
        <v>8434_RU_TPTotal femmes_SEXE2</v>
      </c>
      <c r="BF3792">
        <v>2</v>
      </c>
      <c r="BG3792" t="s">
        <v>346</v>
      </c>
      <c r="BH3792" t="s">
        <v>322</v>
      </c>
      <c r="BI3792" t="s">
        <v>191</v>
      </c>
      <c r="BJ3792" s="61">
        <v>1408.4920576383599</v>
      </c>
      <c r="BK3792" s="61">
        <f t="shared" si="535"/>
        <v>1408.4920576383599</v>
      </c>
    </row>
    <row r="3793" spans="1:63" x14ac:dyDescent="0.35">
      <c r="A3793" t="str">
        <f t="shared" si="533"/>
        <v>8426_Télécommunications_1+2</v>
      </c>
      <c r="B3793" t="str">
        <f>INDEX(PDC!$F$1:$G$40,MATCH('RP2016'!C3793,PDC!F:F,0),MATCH(PDC!$G$1,PDC!$F$1:$G$1,0))</f>
        <v>Télécommunications</v>
      </c>
      <c r="C3793" t="s">
        <v>221</v>
      </c>
      <c r="D3793" t="s">
        <v>171</v>
      </c>
      <c r="E3793" t="s">
        <v>238</v>
      </c>
      <c r="F3793" s="58">
        <v>69.2748753805337</v>
      </c>
      <c r="G3793">
        <f t="shared" si="536"/>
        <v>69.2748753805337</v>
      </c>
      <c r="BE3793" t="str">
        <f t="shared" si="534"/>
        <v>8435_AZ_TPTotal femmes_SEXE2</v>
      </c>
      <c r="BF3793">
        <v>2</v>
      </c>
      <c r="BG3793" t="s">
        <v>346</v>
      </c>
      <c r="BH3793" t="s">
        <v>198</v>
      </c>
      <c r="BI3793" t="s">
        <v>193</v>
      </c>
      <c r="BJ3793" s="61">
        <v>178.10381168954899</v>
      </c>
      <c r="BK3793" s="61">
        <f t="shared" si="535"/>
        <v>178.10381168954899</v>
      </c>
    </row>
    <row r="3794" spans="1:63" x14ac:dyDescent="0.35">
      <c r="A3794" t="str">
        <f t="shared" si="533"/>
        <v>8426_Activités informatiques et services d'information_1+2</v>
      </c>
      <c r="B3794" t="str">
        <f>INDEX(PDC!$F$1:$G$40,MATCH('RP2016'!C3794,PDC!F:F,0),MATCH(PDC!$G$1,PDC!$F$1:$G$1,0))</f>
        <v>Activités informatiques et services d'information</v>
      </c>
      <c r="C3794" t="s">
        <v>222</v>
      </c>
      <c r="D3794" t="s">
        <v>171</v>
      </c>
      <c r="E3794" t="s">
        <v>238</v>
      </c>
      <c r="F3794" s="58">
        <v>352.709676991744</v>
      </c>
      <c r="G3794">
        <f t="shared" si="536"/>
        <v>352.709676991744</v>
      </c>
      <c r="BE3794" t="str">
        <f t="shared" si="534"/>
        <v>8435_C1_TPTotal femmes_SEXE2</v>
      </c>
      <c r="BF3794">
        <v>2</v>
      </c>
      <c r="BG3794" t="s">
        <v>346</v>
      </c>
      <c r="BH3794" t="s">
        <v>314</v>
      </c>
      <c r="BI3794" t="s">
        <v>193</v>
      </c>
      <c r="BJ3794" s="61">
        <v>565.18478867313104</v>
      </c>
      <c r="BK3794" s="61">
        <f t="shared" si="535"/>
        <v>565.18478867313104</v>
      </c>
    </row>
    <row r="3795" spans="1:63" x14ac:dyDescent="0.35">
      <c r="A3795" t="str">
        <f t="shared" si="533"/>
        <v>8426_Activités financières et d'assurance_1+2</v>
      </c>
      <c r="B3795" t="str">
        <f>INDEX(PDC!$F$1:$G$40,MATCH('RP2016'!C3795,PDC!F:F,0),MATCH(PDC!$G$1,PDC!$F$1:$G$1,0))</f>
        <v>Activités financières et d'assurance</v>
      </c>
      <c r="C3795" t="s">
        <v>223</v>
      </c>
      <c r="D3795" t="s">
        <v>171</v>
      </c>
      <c r="E3795" t="s">
        <v>238</v>
      </c>
      <c r="F3795" s="58">
        <v>901.07796616305802</v>
      </c>
      <c r="G3795">
        <f t="shared" si="536"/>
        <v>901.07796616305802</v>
      </c>
      <c r="BE3795" t="str">
        <f t="shared" si="534"/>
        <v>8435_C3_TPTotal femmes_SEXE2</v>
      </c>
      <c r="BF3795">
        <v>2</v>
      </c>
      <c r="BG3795" t="s">
        <v>346</v>
      </c>
      <c r="BH3795" t="s">
        <v>315</v>
      </c>
      <c r="BI3795" t="s">
        <v>193</v>
      </c>
      <c r="BJ3795" s="61">
        <v>709.87854776427002</v>
      </c>
      <c r="BK3795" s="61">
        <f t="shared" si="535"/>
        <v>709.87854776427002</v>
      </c>
    </row>
    <row r="3796" spans="1:63" x14ac:dyDescent="0.35">
      <c r="A3796" t="str">
        <f t="shared" si="533"/>
        <v>8426_Activités immobilières_1+2</v>
      </c>
      <c r="B3796" t="str">
        <f>INDEX(PDC!$F$1:$G$40,MATCH('RP2016'!C3796,PDC!F:F,0),MATCH(PDC!$G$1,PDC!$F$1:$G$1,0))</f>
        <v>Activités immobilières</v>
      </c>
      <c r="C3796" t="s">
        <v>224</v>
      </c>
      <c r="D3796" t="s">
        <v>171</v>
      </c>
      <c r="E3796" t="s">
        <v>238</v>
      </c>
      <c r="F3796" s="58">
        <v>363.51651320161898</v>
      </c>
      <c r="G3796">
        <f t="shared" si="536"/>
        <v>363.51651320161898</v>
      </c>
      <c r="BE3796" t="str">
        <f t="shared" si="534"/>
        <v>8435_C4_TPTotal femmes_SEXE2</v>
      </c>
      <c r="BF3796">
        <v>2</v>
      </c>
      <c r="BG3796" t="s">
        <v>346</v>
      </c>
      <c r="BH3796" t="s">
        <v>316</v>
      </c>
      <c r="BI3796" t="s">
        <v>193</v>
      </c>
      <c r="BJ3796" s="61">
        <v>56.7432955062391</v>
      </c>
      <c r="BK3796" s="61">
        <f t="shared" si="535"/>
        <v>56.7432955062391</v>
      </c>
    </row>
    <row r="3797" spans="1:63" x14ac:dyDescent="0.35">
      <c r="A3797" t="str">
        <f t="shared" si="533"/>
        <v>8426_Activités juridiques, comptables, de gestion, d'architecture, d'ingénierie, de contrôle et d'analyses techniques_1+2</v>
      </c>
      <c r="B3797" t="str">
        <f>INDEX(PDC!$F$1:$G$40,MATCH('RP2016'!C3797,PDC!F:F,0),MATCH(PDC!$G$1,PDC!$F$1:$G$1,0))</f>
        <v>Activités juridiques, comptables, de gestion, d'architecture, d'ingénierie, de contrôle et d'analyses techniques</v>
      </c>
      <c r="C3797" t="s">
        <v>225</v>
      </c>
      <c r="D3797" t="s">
        <v>171</v>
      </c>
      <c r="E3797" t="s">
        <v>238</v>
      </c>
      <c r="F3797" s="58">
        <v>1280.56699627597</v>
      </c>
      <c r="G3797">
        <f t="shared" si="536"/>
        <v>1280.56699627597</v>
      </c>
      <c r="BE3797" t="str">
        <f t="shared" si="534"/>
        <v>8435_C5_TPTotal femmes_SEXE2</v>
      </c>
      <c r="BF3797">
        <v>2</v>
      </c>
      <c r="BG3797" t="s">
        <v>346</v>
      </c>
      <c r="BH3797" t="s">
        <v>317</v>
      </c>
      <c r="BI3797" t="s">
        <v>193</v>
      </c>
      <c r="BJ3797" s="61">
        <v>1805.7075833593401</v>
      </c>
      <c r="BK3797" s="61">
        <f t="shared" si="535"/>
        <v>1805.7075833593401</v>
      </c>
    </row>
    <row r="3798" spans="1:63" x14ac:dyDescent="0.35">
      <c r="A3798" t="str">
        <f t="shared" si="533"/>
        <v>8426_Recherche-développement scientifique_1+2</v>
      </c>
      <c r="B3798" t="str">
        <f>INDEX(PDC!$F$1:$G$40,MATCH('RP2016'!C3798,PDC!F:F,0),MATCH(PDC!$G$1,PDC!$F$1:$G$1,0))</f>
        <v>Recherche-développement scientifique</v>
      </c>
      <c r="C3798" t="s">
        <v>226</v>
      </c>
      <c r="D3798" t="s">
        <v>171</v>
      </c>
      <c r="E3798" t="s">
        <v>238</v>
      </c>
      <c r="F3798" s="58">
        <v>60.652707352833701</v>
      </c>
      <c r="G3798">
        <f t="shared" si="536"/>
        <v>60.652707352833701</v>
      </c>
      <c r="BE3798" t="str">
        <f t="shared" si="534"/>
        <v>8435_DE_TPTotal femmes_SEXE2</v>
      </c>
      <c r="BF3798">
        <v>2</v>
      </c>
      <c r="BG3798" t="s">
        <v>346</v>
      </c>
      <c r="BH3798" t="s">
        <v>318</v>
      </c>
      <c r="BI3798" t="s">
        <v>193</v>
      </c>
      <c r="BJ3798" s="61">
        <v>75.439431072844002</v>
      </c>
      <c r="BK3798" s="61">
        <f t="shared" si="535"/>
        <v>75.439431072844002</v>
      </c>
    </row>
    <row r="3799" spans="1:63" x14ac:dyDescent="0.35">
      <c r="A3799" t="str">
        <f t="shared" si="533"/>
        <v>8426_Autres activités spécialisées, scientifiques et techniques_1+2</v>
      </c>
      <c r="B3799" t="str">
        <f>INDEX(PDC!$F$1:$G$40,MATCH('RP2016'!C3799,PDC!F:F,0),MATCH(PDC!$G$1,PDC!$F$1:$G$1,0))</f>
        <v>Autres activités spécialisées, scientifiques et techniques</v>
      </c>
      <c r="C3799" t="s">
        <v>227</v>
      </c>
      <c r="D3799" t="s">
        <v>171</v>
      </c>
      <c r="E3799" t="s">
        <v>238</v>
      </c>
      <c r="F3799" s="58">
        <v>134.02908144663601</v>
      </c>
      <c r="G3799">
        <f t="shared" si="536"/>
        <v>134.02908144663601</v>
      </c>
      <c r="BE3799" t="str">
        <f t="shared" si="534"/>
        <v>8435_FZ_TPTotal femmes_SEXE2</v>
      </c>
      <c r="BF3799">
        <v>2</v>
      </c>
      <c r="BG3799" t="s">
        <v>346</v>
      </c>
      <c r="BH3799" t="s">
        <v>216</v>
      </c>
      <c r="BI3799" t="s">
        <v>193</v>
      </c>
      <c r="BJ3799" s="61">
        <v>435.78443122883698</v>
      </c>
      <c r="BK3799" s="61">
        <f t="shared" si="535"/>
        <v>435.78443122883698</v>
      </c>
    </row>
    <row r="3800" spans="1:63" x14ac:dyDescent="0.35">
      <c r="A3800" t="str">
        <f t="shared" si="533"/>
        <v>8426_Activités de services administratifs et de soutien_1+2</v>
      </c>
      <c r="B3800" t="str">
        <f>INDEX(PDC!$F$1:$G$40,MATCH('RP2016'!C3800,PDC!F:F,0),MATCH(PDC!$G$1,PDC!$F$1:$G$1,0))</f>
        <v>Activités de services administratifs et de soutien</v>
      </c>
      <c r="C3800" t="s">
        <v>228</v>
      </c>
      <c r="D3800" t="s">
        <v>171</v>
      </c>
      <c r="E3800" t="s">
        <v>238</v>
      </c>
      <c r="F3800" s="58">
        <v>2376.11003426346</v>
      </c>
      <c r="G3800">
        <f t="shared" si="536"/>
        <v>2376.11003426346</v>
      </c>
      <c r="BE3800" t="str">
        <f t="shared" si="534"/>
        <v>8435_GZ_TPTotal femmes_SEXE2</v>
      </c>
      <c r="BF3800">
        <v>2</v>
      </c>
      <c r="BG3800" t="s">
        <v>346</v>
      </c>
      <c r="BH3800" t="s">
        <v>217</v>
      </c>
      <c r="BI3800" t="s">
        <v>193</v>
      </c>
      <c r="BJ3800" s="61">
        <v>3462.7381859941402</v>
      </c>
      <c r="BK3800" s="61">
        <f t="shared" si="535"/>
        <v>3462.7381859941402</v>
      </c>
    </row>
    <row r="3801" spans="1:63" x14ac:dyDescent="0.35">
      <c r="A3801" t="str">
        <f t="shared" si="533"/>
        <v>8426_Administration publique_1+2</v>
      </c>
      <c r="B3801" t="str">
        <f>INDEX(PDC!$F$1:$G$40,MATCH('RP2016'!C3801,PDC!F:F,0),MATCH(PDC!$G$1,PDC!$F$1:$G$1,0))</f>
        <v>Administration publique</v>
      </c>
      <c r="C3801" t="s">
        <v>229</v>
      </c>
      <c r="D3801" t="s">
        <v>171</v>
      </c>
      <c r="E3801" t="s">
        <v>238</v>
      </c>
      <c r="F3801" s="58">
        <v>1506.2773372049301</v>
      </c>
      <c r="G3801">
        <f t="shared" si="536"/>
        <v>1506.2773372049301</v>
      </c>
      <c r="BE3801" t="str">
        <f t="shared" si="534"/>
        <v>8435_HZ_TPTotal femmes_SEXE2</v>
      </c>
      <c r="BF3801">
        <v>2</v>
      </c>
      <c r="BG3801" t="s">
        <v>346</v>
      </c>
      <c r="BH3801" t="s">
        <v>218</v>
      </c>
      <c r="BI3801" t="s">
        <v>193</v>
      </c>
      <c r="BJ3801" s="61">
        <v>616.47736464111995</v>
      </c>
      <c r="BK3801" s="61">
        <f t="shared" si="535"/>
        <v>616.47736464111995</v>
      </c>
    </row>
    <row r="3802" spans="1:63" x14ac:dyDescent="0.35">
      <c r="A3802" t="str">
        <f t="shared" si="533"/>
        <v>8426_Enseignement_1+2</v>
      </c>
      <c r="B3802" t="str">
        <f>INDEX(PDC!$F$1:$G$40,MATCH('RP2016'!C3802,PDC!F:F,0),MATCH(PDC!$G$1,PDC!$F$1:$G$1,0))</f>
        <v>Enseignement</v>
      </c>
      <c r="C3802" t="s">
        <v>230</v>
      </c>
      <c r="D3802" t="s">
        <v>171</v>
      </c>
      <c r="E3802" t="s">
        <v>238</v>
      </c>
      <c r="F3802" s="58">
        <v>1460.27280320154</v>
      </c>
      <c r="G3802">
        <f t="shared" si="536"/>
        <v>1460.27280320154</v>
      </c>
      <c r="BE3802" t="str">
        <f t="shared" si="534"/>
        <v>8435_IZ_TPTotal femmes_SEXE2</v>
      </c>
      <c r="BF3802">
        <v>2</v>
      </c>
      <c r="BG3802" t="s">
        <v>346</v>
      </c>
      <c r="BH3802" t="s">
        <v>219</v>
      </c>
      <c r="BI3802" t="s">
        <v>193</v>
      </c>
      <c r="BJ3802" s="61">
        <v>667.29091873974596</v>
      </c>
      <c r="BK3802" s="61">
        <f t="shared" si="535"/>
        <v>667.29091873974596</v>
      </c>
    </row>
    <row r="3803" spans="1:63" x14ac:dyDescent="0.35">
      <c r="A3803" t="str">
        <f t="shared" si="533"/>
        <v>8426_Activités pour la santé humaine_1+2</v>
      </c>
      <c r="B3803" t="str">
        <f>INDEX(PDC!$F$1:$G$40,MATCH('RP2016'!C3803,PDC!F:F,0),MATCH(PDC!$G$1,PDC!$F$1:$G$1,0))</f>
        <v>Activités pour la santé humaine</v>
      </c>
      <c r="C3803" t="s">
        <v>231</v>
      </c>
      <c r="D3803" t="s">
        <v>171</v>
      </c>
      <c r="E3803" t="s">
        <v>238</v>
      </c>
      <c r="F3803" s="58">
        <v>1453.8161701397701</v>
      </c>
      <c r="G3803">
        <f t="shared" si="536"/>
        <v>1453.8161701397701</v>
      </c>
      <c r="BE3803" t="str">
        <f t="shared" si="534"/>
        <v>8435_JZ_TPTotal femmes_SEXE2</v>
      </c>
      <c r="BF3803">
        <v>2</v>
      </c>
      <c r="BG3803" t="s">
        <v>346</v>
      </c>
      <c r="BH3803" t="s">
        <v>319</v>
      </c>
      <c r="BI3803" t="s">
        <v>193</v>
      </c>
      <c r="BJ3803" s="61">
        <v>202.13957669796599</v>
      </c>
      <c r="BK3803" s="61">
        <f t="shared" si="535"/>
        <v>202.13957669796599</v>
      </c>
    </row>
    <row r="3804" spans="1:63" x14ac:dyDescent="0.35">
      <c r="A3804" t="str">
        <f t="shared" si="533"/>
        <v>8426_Hébergement médico-social et social et action sociale sans hébergement_1+2</v>
      </c>
      <c r="B3804" t="str">
        <f>INDEX(PDC!$F$1:$G$40,MATCH('RP2016'!C3804,PDC!F:F,0),MATCH(PDC!$G$1,PDC!$F$1:$G$1,0))</f>
        <v>Hébergement médico-social et social et action sociale sans hébergement</v>
      </c>
      <c r="C3804" t="s">
        <v>232</v>
      </c>
      <c r="D3804" t="s">
        <v>171</v>
      </c>
      <c r="E3804" t="s">
        <v>238</v>
      </c>
      <c r="F3804" s="58">
        <v>3769.4690318953999</v>
      </c>
      <c r="G3804">
        <f t="shared" si="536"/>
        <v>3769.4690318953999</v>
      </c>
      <c r="BE3804" t="str">
        <f t="shared" si="534"/>
        <v>8435_KZ_TPTotal femmes_SEXE2</v>
      </c>
      <c r="BF3804">
        <v>2</v>
      </c>
      <c r="BG3804" t="s">
        <v>346</v>
      </c>
      <c r="BH3804" t="s">
        <v>223</v>
      </c>
      <c r="BI3804" t="s">
        <v>193</v>
      </c>
      <c r="BJ3804" s="61">
        <v>559.60279257449395</v>
      </c>
      <c r="BK3804" s="61">
        <f t="shared" si="535"/>
        <v>559.60279257449395</v>
      </c>
    </row>
    <row r="3805" spans="1:63" x14ac:dyDescent="0.35">
      <c r="A3805" t="str">
        <f t="shared" si="533"/>
        <v>8426_Arts, spectacles et activités récréatives_1+2</v>
      </c>
      <c r="B3805" t="str">
        <f>INDEX(PDC!$F$1:$G$40,MATCH('RP2016'!C3805,PDC!F:F,0),MATCH(PDC!$G$1,PDC!$F$1:$G$1,0))</f>
        <v>Arts, spectacles et activités récréatives</v>
      </c>
      <c r="C3805" t="s">
        <v>233</v>
      </c>
      <c r="D3805" t="s">
        <v>171</v>
      </c>
      <c r="E3805" t="s">
        <v>238</v>
      </c>
      <c r="F3805" s="58">
        <v>216.427342858282</v>
      </c>
      <c r="G3805">
        <f t="shared" si="536"/>
        <v>216.427342858282</v>
      </c>
      <c r="BE3805" t="str">
        <f t="shared" si="534"/>
        <v>8435_LZ_TPTotal femmes_SEXE2</v>
      </c>
      <c r="BF3805">
        <v>2</v>
      </c>
      <c r="BG3805" t="s">
        <v>346</v>
      </c>
      <c r="BH3805" t="s">
        <v>224</v>
      </c>
      <c r="BI3805" t="s">
        <v>193</v>
      </c>
      <c r="BJ3805" s="61">
        <v>224.206016055215</v>
      </c>
      <c r="BK3805" s="61">
        <f t="shared" si="535"/>
        <v>224.206016055215</v>
      </c>
    </row>
    <row r="3806" spans="1:63" x14ac:dyDescent="0.35">
      <c r="A3806" t="str">
        <f t="shared" si="533"/>
        <v>8426_Autres activités de services _1+2</v>
      </c>
      <c r="B3806" t="str">
        <f>INDEX(PDC!$F$1:$G$40,MATCH('RP2016'!C3806,PDC!F:F,0),MATCH(PDC!$G$1,PDC!$F$1:$G$1,0))</f>
        <v xml:space="preserve">Autres activités de services </v>
      </c>
      <c r="C3806" t="s">
        <v>234</v>
      </c>
      <c r="D3806" t="s">
        <v>171</v>
      </c>
      <c r="E3806" t="s">
        <v>238</v>
      </c>
      <c r="F3806" s="58">
        <v>1387.2662435525301</v>
      </c>
      <c r="G3806">
        <f t="shared" si="536"/>
        <v>1387.2662435525301</v>
      </c>
      <c r="BE3806" t="str">
        <f t="shared" si="534"/>
        <v>8435_MN_TPTotal femmes_SEXE2</v>
      </c>
      <c r="BF3806">
        <v>2</v>
      </c>
      <c r="BG3806" t="s">
        <v>346</v>
      </c>
      <c r="BH3806" t="s">
        <v>320</v>
      </c>
      <c r="BI3806" t="s">
        <v>193</v>
      </c>
      <c r="BJ3806" s="61">
        <v>2053.2487444726598</v>
      </c>
      <c r="BK3806" s="61">
        <f t="shared" si="535"/>
        <v>2053.2487444726598</v>
      </c>
    </row>
    <row r="3807" spans="1:63" x14ac:dyDescent="0.35">
      <c r="A3807" t="str">
        <f t="shared" si="533"/>
        <v>8426_Activités des ménages en tant qu'employeurs ; activités indifférenciées des ménages en tant que producteurs de biens et services pour usage propre_1+2</v>
      </c>
      <c r="B3807" t="str">
        <f>INDEX(PDC!$F$1:$G$40,MATCH('RP2016'!C3807,PDC!F:F,0),MATCH(PDC!$G$1,PDC!$F$1:$G$1,0))</f>
        <v>Activités des ménages en tant qu'employeurs ; activités indifférenciées des ménages en tant que producteurs de biens et services pour usage propre</v>
      </c>
      <c r="C3807" t="s">
        <v>235</v>
      </c>
      <c r="D3807" t="s">
        <v>171</v>
      </c>
      <c r="E3807" t="s">
        <v>238</v>
      </c>
      <c r="F3807" s="58">
        <v>372.51761478847999</v>
      </c>
      <c r="G3807">
        <f t="shared" si="536"/>
        <v>372.51761478847999</v>
      </c>
      <c r="BE3807" t="str">
        <f t="shared" si="534"/>
        <v>8435_OQ_TPTotal femmes_SEXE2</v>
      </c>
      <c r="BF3807">
        <v>2</v>
      </c>
      <c r="BG3807" t="s">
        <v>346</v>
      </c>
      <c r="BH3807" t="s">
        <v>321</v>
      </c>
      <c r="BI3807" t="s">
        <v>193</v>
      </c>
      <c r="BJ3807" s="61">
        <v>7083.3719774131996</v>
      </c>
      <c r="BK3807" s="61">
        <f t="shared" si="535"/>
        <v>7083.3719774131996</v>
      </c>
    </row>
    <row r="3808" spans="1:63" x14ac:dyDescent="0.35">
      <c r="A3808" t="str">
        <f t="shared" si="533"/>
        <v>8427_Agriculture, sylviculture et pêche_1+2</v>
      </c>
      <c r="B3808" t="str">
        <f>INDEX(PDC!$F$1:$G$40,MATCH('RP2016'!C3808,PDC!F:F,0),MATCH(PDC!$G$1,PDC!$F$1:$G$1,0))</f>
        <v>Agriculture, sylviculture et pêche</v>
      </c>
      <c r="C3808" t="s">
        <v>198</v>
      </c>
      <c r="D3808" t="s">
        <v>173</v>
      </c>
      <c r="E3808" t="s">
        <v>238</v>
      </c>
      <c r="F3808" s="58">
        <v>464.04371938008597</v>
      </c>
      <c r="G3808">
        <f t="shared" si="536"/>
        <v>464.04371938008597</v>
      </c>
      <c r="BE3808" t="str">
        <f t="shared" si="534"/>
        <v>8435_RU_TPTotal femmes_SEXE2</v>
      </c>
      <c r="BF3808">
        <v>2</v>
      </c>
      <c r="BG3808" t="s">
        <v>346</v>
      </c>
      <c r="BH3808" t="s">
        <v>322</v>
      </c>
      <c r="BI3808" t="s">
        <v>193</v>
      </c>
      <c r="BJ3808" s="61">
        <v>1330.82084959902</v>
      </c>
      <c r="BK3808" s="61">
        <f t="shared" si="535"/>
        <v>1330.82084959902</v>
      </c>
    </row>
    <row r="3809" spans="1:63" x14ac:dyDescent="0.35">
      <c r="A3809" t="str">
        <f t="shared" si="533"/>
        <v>8427_Industries extractives _1+2</v>
      </c>
      <c r="B3809" t="str">
        <f>INDEX(PDC!$F$1:$G$40,MATCH('RP2016'!C3809,PDC!F:F,0),MATCH(PDC!$G$1,PDC!$F$1:$G$1,0))</f>
        <v xml:space="preserve">Industries extractives </v>
      </c>
      <c r="C3809" t="s">
        <v>201</v>
      </c>
      <c r="D3809" t="s">
        <v>173</v>
      </c>
      <c r="E3809" t="s">
        <v>238</v>
      </c>
      <c r="F3809" s="58">
        <v>95.819725899431205</v>
      </c>
      <c r="G3809">
        <f t="shared" si="536"/>
        <v>95.819725899431205</v>
      </c>
      <c r="BE3809" t="str">
        <f t="shared" si="534"/>
        <v>0055_Tous secteurs_TP1_SEXE2</v>
      </c>
      <c r="BF3809">
        <v>2</v>
      </c>
      <c r="BG3809" t="s">
        <v>199</v>
      </c>
      <c r="BH3809" t="s">
        <v>78</v>
      </c>
      <c r="BI3809" t="s">
        <v>125</v>
      </c>
      <c r="BJ3809" s="61">
        <v>4488.72859491898</v>
      </c>
      <c r="BK3809" s="61">
        <f t="shared" si="535"/>
        <v>4488.72859491898</v>
      </c>
    </row>
    <row r="3810" spans="1:63" x14ac:dyDescent="0.35">
      <c r="A3810" t="str">
        <f t="shared" si="533"/>
        <v>8427_Fabrication de denrées alimentaires, de boissons et de produits à base de tabac_1+2</v>
      </c>
      <c r="B3810" t="str">
        <f>INDEX(PDC!$F$1:$G$40,MATCH('RP2016'!C3810,PDC!F:F,0),MATCH(PDC!$G$1,PDC!$F$1:$G$1,0))</f>
        <v>Fabrication de denrées alimentaires, de boissons et de produits à base de tabac</v>
      </c>
      <c r="C3810" t="s">
        <v>202</v>
      </c>
      <c r="D3810" t="s">
        <v>173</v>
      </c>
      <c r="E3810" t="s">
        <v>238</v>
      </c>
      <c r="F3810" s="58">
        <v>1402.29236773</v>
      </c>
      <c r="G3810">
        <f t="shared" si="536"/>
        <v>1402.29236773</v>
      </c>
      <c r="BE3810" t="str">
        <f t="shared" si="534"/>
        <v>0055_Tous secteurs_TP2_SEXE2</v>
      </c>
      <c r="BF3810">
        <v>2</v>
      </c>
      <c r="BG3810" t="s">
        <v>200</v>
      </c>
      <c r="BH3810" t="s">
        <v>78</v>
      </c>
      <c r="BI3810" t="s">
        <v>125</v>
      </c>
      <c r="BJ3810" s="61">
        <v>2280.4193174239299</v>
      </c>
      <c r="BK3810" s="61">
        <f t="shared" si="535"/>
        <v>2280.4193174239299</v>
      </c>
    </row>
    <row r="3811" spans="1:63" x14ac:dyDescent="0.35">
      <c r="A3811" t="str">
        <f t="shared" si="533"/>
        <v>8427_Fabrication de textiles, industries de l'habillement, industrie du cuir et de la chaussure_1+2</v>
      </c>
      <c r="B3811" t="str">
        <f>INDEX(PDC!$F$1:$G$40,MATCH('RP2016'!C3811,PDC!F:F,0),MATCH(PDC!$G$1,PDC!$F$1:$G$1,0))</f>
        <v>Fabrication de textiles, industries de l'habillement, industrie du cuir et de la chaussure</v>
      </c>
      <c r="C3811" t="s">
        <v>203</v>
      </c>
      <c r="D3811" t="s">
        <v>173</v>
      </c>
      <c r="E3811" t="s">
        <v>238</v>
      </c>
      <c r="F3811" s="58">
        <v>1046.39594975509</v>
      </c>
      <c r="G3811">
        <f t="shared" si="536"/>
        <v>1046.39594975509</v>
      </c>
      <c r="BE3811" t="str">
        <f t="shared" si="534"/>
        <v>0059_Tous secteurs_TP1_SEXE2</v>
      </c>
      <c r="BF3811">
        <v>2</v>
      </c>
      <c r="BG3811" t="s">
        <v>199</v>
      </c>
      <c r="BH3811" t="s">
        <v>78</v>
      </c>
      <c r="BI3811" t="s">
        <v>161</v>
      </c>
      <c r="BJ3811" s="61">
        <v>2705.0112190198702</v>
      </c>
      <c r="BK3811" s="61">
        <f t="shared" si="535"/>
        <v>2705.0112190198702</v>
      </c>
    </row>
    <row r="3812" spans="1:63" x14ac:dyDescent="0.35">
      <c r="A3812" t="str">
        <f t="shared" si="533"/>
        <v>8427_Travail du bois, industries du papier et imprimerie _1+2</v>
      </c>
      <c r="B3812" t="str">
        <f>INDEX(PDC!$F$1:$G$40,MATCH('RP2016'!C3812,PDC!F:F,0),MATCH(PDC!$G$1,PDC!$F$1:$G$1,0))</f>
        <v xml:space="preserve">Travail du bois, industries du papier et imprimerie </v>
      </c>
      <c r="C3812" t="s">
        <v>204</v>
      </c>
      <c r="D3812" t="s">
        <v>173</v>
      </c>
      <c r="E3812" t="s">
        <v>238</v>
      </c>
      <c r="F3812" s="58">
        <v>261.85890581634698</v>
      </c>
      <c r="G3812">
        <f t="shared" si="536"/>
        <v>261.85890581634698</v>
      </c>
      <c r="BE3812" t="str">
        <f t="shared" si="534"/>
        <v>0059_Tous secteurs_TP2_SEXE2</v>
      </c>
      <c r="BF3812">
        <v>2</v>
      </c>
      <c r="BG3812" t="s">
        <v>200</v>
      </c>
      <c r="BH3812" t="s">
        <v>78</v>
      </c>
      <c r="BI3812" t="s">
        <v>161</v>
      </c>
      <c r="BJ3812" s="61">
        <v>1221.7677957174601</v>
      </c>
      <c r="BK3812" s="61">
        <f t="shared" si="535"/>
        <v>1221.7677957174601</v>
      </c>
    </row>
    <row r="3813" spans="1:63" x14ac:dyDescent="0.35">
      <c r="A3813" t="str">
        <f t="shared" si="533"/>
        <v>8427_Industrie chimique_1+2</v>
      </c>
      <c r="B3813" t="str">
        <f>INDEX(PDC!$F$1:$G$40,MATCH('RP2016'!C3813,PDC!F:F,0),MATCH(PDC!$G$1,PDC!$F$1:$G$1,0))</f>
        <v>Industrie chimique</v>
      </c>
      <c r="C3813" t="s">
        <v>205</v>
      </c>
      <c r="D3813" t="s">
        <v>173</v>
      </c>
      <c r="E3813" t="s">
        <v>238</v>
      </c>
      <c r="F3813" s="58">
        <v>314.49820602058497</v>
      </c>
      <c r="G3813">
        <f t="shared" si="536"/>
        <v>314.49820602058497</v>
      </c>
      <c r="BE3813" t="str">
        <f t="shared" si="534"/>
        <v>0063_Tous secteurs_TP1_SEXE2</v>
      </c>
      <c r="BF3813">
        <v>2</v>
      </c>
      <c r="BG3813" t="s">
        <v>199</v>
      </c>
      <c r="BH3813" t="s">
        <v>78</v>
      </c>
      <c r="BI3813" t="s">
        <v>181</v>
      </c>
      <c r="BJ3813" s="61">
        <v>2051.0832467155201</v>
      </c>
      <c r="BK3813" s="61">
        <f t="shared" si="535"/>
        <v>2051.0832467155201</v>
      </c>
    </row>
    <row r="3814" spans="1:63" x14ac:dyDescent="0.35">
      <c r="A3814" t="str">
        <f t="shared" si="533"/>
        <v>8427_Industrie pharmaceutique_1+2</v>
      </c>
      <c r="B3814" t="str">
        <f>INDEX(PDC!$F$1:$G$40,MATCH('RP2016'!C3814,PDC!F:F,0),MATCH(PDC!$G$1,PDC!$F$1:$G$1,0))</f>
        <v>Industrie pharmaceutique</v>
      </c>
      <c r="C3814" t="s">
        <v>206</v>
      </c>
      <c r="D3814" t="s">
        <v>173</v>
      </c>
      <c r="E3814" t="s">
        <v>238</v>
      </c>
      <c r="F3814" s="58">
        <v>14.7826463124609</v>
      </c>
      <c r="G3814">
        <f t="shared" si="536"/>
        <v>14.7826463124609</v>
      </c>
      <c r="BE3814" t="str">
        <f t="shared" si="534"/>
        <v>0063_Tous secteurs_TP2_SEXE2</v>
      </c>
      <c r="BF3814">
        <v>2</v>
      </c>
      <c r="BG3814" t="s">
        <v>200</v>
      </c>
      <c r="BH3814" t="s">
        <v>78</v>
      </c>
      <c r="BI3814" t="s">
        <v>181</v>
      </c>
      <c r="BJ3814" s="61">
        <v>1335.1802086328</v>
      </c>
      <c r="BK3814" s="61">
        <f t="shared" si="535"/>
        <v>1335.1802086328</v>
      </c>
    </row>
    <row r="3815" spans="1:63" x14ac:dyDescent="0.35">
      <c r="A3815" t="str">
        <f t="shared" si="533"/>
        <v>8427_Fabrication de produits en caoutchouc et en plastique ainsi que d'autres produits minéraux non métalliques_1+2</v>
      </c>
      <c r="B3815" t="str">
        <f>INDEX(PDC!$F$1:$G$40,MATCH('RP2016'!C3815,PDC!F:F,0),MATCH(PDC!$G$1,PDC!$F$1:$G$1,0))</f>
        <v>Fabrication de produits en caoutchouc et en plastique ainsi que d'autres produits minéraux non métalliques</v>
      </c>
      <c r="C3815" t="s">
        <v>207</v>
      </c>
      <c r="D3815" t="s">
        <v>173</v>
      </c>
      <c r="E3815" t="s">
        <v>238</v>
      </c>
      <c r="F3815" s="58">
        <v>627.623690985282</v>
      </c>
      <c r="G3815">
        <f t="shared" si="536"/>
        <v>627.623690985282</v>
      </c>
      <c r="BE3815" t="str">
        <f t="shared" si="534"/>
        <v>0064_Tous secteurs_TP1_SEXE2</v>
      </c>
      <c r="BF3815">
        <v>2</v>
      </c>
      <c r="BG3815" t="s">
        <v>199</v>
      </c>
      <c r="BH3815" t="s">
        <v>78</v>
      </c>
      <c r="BI3815" t="s">
        <v>185</v>
      </c>
      <c r="BJ3815" s="61">
        <v>1762.5654146592799</v>
      </c>
      <c r="BK3815" s="61">
        <f t="shared" si="535"/>
        <v>1762.5654146592799</v>
      </c>
    </row>
    <row r="3816" spans="1:63" x14ac:dyDescent="0.35">
      <c r="A3816" t="str">
        <f t="shared" si="533"/>
        <v>8427_Métallurgie et fabrication de produits métalliques à l'exception des machines et des équipements_1+2</v>
      </c>
      <c r="B3816" t="str">
        <f>INDEX(PDC!$F$1:$G$40,MATCH('RP2016'!C3816,PDC!F:F,0),MATCH(PDC!$G$1,PDC!$F$1:$G$1,0))</f>
        <v>Métallurgie et fabrication de produits métalliques à l'exception des machines et des équipements</v>
      </c>
      <c r="C3816" t="s">
        <v>208</v>
      </c>
      <c r="D3816" t="s">
        <v>173</v>
      </c>
      <c r="E3816" t="s">
        <v>238</v>
      </c>
      <c r="F3816" s="58">
        <v>1290.3909152838401</v>
      </c>
      <c r="G3816">
        <f t="shared" si="536"/>
        <v>1290.3909152838401</v>
      </c>
      <c r="BE3816" t="str">
        <f t="shared" si="534"/>
        <v>0064_Tous secteurs_TP2_SEXE2</v>
      </c>
      <c r="BF3816">
        <v>2</v>
      </c>
      <c r="BG3816" t="s">
        <v>200</v>
      </c>
      <c r="BH3816" t="s">
        <v>78</v>
      </c>
      <c r="BI3816" t="s">
        <v>185</v>
      </c>
      <c r="BJ3816" s="61">
        <v>1435.91423388107</v>
      </c>
      <c r="BK3816" s="61">
        <f t="shared" si="535"/>
        <v>1435.91423388107</v>
      </c>
    </row>
    <row r="3817" spans="1:63" x14ac:dyDescent="0.35">
      <c r="A3817" t="str">
        <f t="shared" si="533"/>
        <v>8427_Fabrication de produits informatiques, électroniques et optiques_1+2</v>
      </c>
      <c r="B3817" t="str">
        <f>INDEX(PDC!$F$1:$G$40,MATCH('RP2016'!C3817,PDC!F:F,0),MATCH(PDC!$G$1,PDC!$F$1:$G$1,0))</f>
        <v>Fabrication de produits informatiques, électroniques et optiques</v>
      </c>
      <c r="C3817" t="s">
        <v>209</v>
      </c>
      <c r="D3817" t="s">
        <v>173</v>
      </c>
      <c r="E3817" t="s">
        <v>238</v>
      </c>
      <c r="F3817" s="58">
        <v>237.448401389444</v>
      </c>
      <c r="G3817">
        <f t="shared" si="536"/>
        <v>237.448401389444</v>
      </c>
      <c r="BE3817" t="str">
        <f t="shared" si="534"/>
        <v>8401_Tous secteurs_TP1_SEXE2</v>
      </c>
      <c r="BF3817">
        <v>2</v>
      </c>
      <c r="BG3817" t="s">
        <v>199</v>
      </c>
      <c r="BH3817" t="s">
        <v>78</v>
      </c>
      <c r="BI3817" t="s">
        <v>117</v>
      </c>
      <c r="BJ3817" s="61">
        <v>29807.3486531649</v>
      </c>
      <c r="BK3817" s="61">
        <f t="shared" si="535"/>
        <v>29807.3486531649</v>
      </c>
    </row>
    <row r="3818" spans="1:63" x14ac:dyDescent="0.35">
      <c r="A3818" t="str">
        <f t="shared" si="533"/>
        <v>8427_Fabrication d'équipements électriques_1+2</v>
      </c>
      <c r="B3818" t="str">
        <f>INDEX(PDC!$F$1:$G$40,MATCH('RP2016'!C3818,PDC!F:F,0),MATCH(PDC!$G$1,PDC!$F$1:$G$1,0))</f>
        <v>Fabrication d'équipements électriques</v>
      </c>
      <c r="C3818" t="s">
        <v>210</v>
      </c>
      <c r="D3818" t="s">
        <v>173</v>
      </c>
      <c r="E3818" t="s">
        <v>238</v>
      </c>
      <c r="F3818" s="58">
        <v>70.456354840148506</v>
      </c>
      <c r="G3818">
        <f t="shared" si="536"/>
        <v>70.456354840148506</v>
      </c>
      <c r="BE3818" t="str">
        <f t="shared" si="534"/>
        <v>8401_Tous secteurs_TP2_SEXE2</v>
      </c>
      <c r="BF3818">
        <v>2</v>
      </c>
      <c r="BG3818" t="s">
        <v>200</v>
      </c>
      <c r="BH3818" t="s">
        <v>78</v>
      </c>
      <c r="BI3818" t="s">
        <v>117</v>
      </c>
      <c r="BJ3818" s="61">
        <v>14235.1902972722</v>
      </c>
      <c r="BK3818" s="61">
        <f t="shared" si="535"/>
        <v>14235.1902972722</v>
      </c>
    </row>
    <row r="3819" spans="1:63" x14ac:dyDescent="0.35">
      <c r="A3819" t="str">
        <f t="shared" si="533"/>
        <v>8427_Fabrication de machines et équipements n.c.a._1+2</v>
      </c>
      <c r="B3819" t="str">
        <f>INDEX(PDC!$F$1:$G$40,MATCH('RP2016'!C3819,PDC!F:F,0),MATCH(PDC!$G$1,PDC!$F$1:$G$1,0))</f>
        <v>Fabrication de machines et équipements n.c.a.</v>
      </c>
      <c r="C3819" t="s">
        <v>211</v>
      </c>
      <c r="D3819" t="s">
        <v>173</v>
      </c>
      <c r="E3819" t="s">
        <v>238</v>
      </c>
      <c r="F3819" s="58">
        <v>112.83215394623301</v>
      </c>
      <c r="G3819">
        <f t="shared" si="536"/>
        <v>112.83215394623301</v>
      </c>
      <c r="BE3819" t="str">
        <f t="shared" si="534"/>
        <v>8402_Tous secteurs_TP1_SEXE2</v>
      </c>
      <c r="BF3819">
        <v>2</v>
      </c>
      <c r="BG3819" t="s">
        <v>199</v>
      </c>
      <c r="BH3819" t="s">
        <v>78</v>
      </c>
      <c r="BI3819" t="s">
        <v>119</v>
      </c>
      <c r="BJ3819" s="61">
        <v>8413.2024897800093</v>
      </c>
      <c r="BK3819" s="61">
        <f t="shared" si="535"/>
        <v>8413.2024897800093</v>
      </c>
    </row>
    <row r="3820" spans="1:63" x14ac:dyDescent="0.35">
      <c r="A3820" t="str">
        <f t="shared" si="533"/>
        <v>8427_Fabrication de matériels de transport_1+2</v>
      </c>
      <c r="B3820" t="str">
        <f>INDEX(PDC!$F$1:$G$40,MATCH('RP2016'!C3820,PDC!F:F,0),MATCH(PDC!$G$1,PDC!$F$1:$G$1,0))</f>
        <v>Fabrication de matériels de transport</v>
      </c>
      <c r="C3820" t="s">
        <v>212</v>
      </c>
      <c r="D3820" t="s">
        <v>173</v>
      </c>
      <c r="E3820" t="s">
        <v>238</v>
      </c>
      <c r="F3820" s="58">
        <v>333.65634329150203</v>
      </c>
      <c r="G3820">
        <f t="shared" si="536"/>
        <v>333.65634329150203</v>
      </c>
      <c r="BE3820" t="str">
        <f t="shared" si="534"/>
        <v>8402_Tous secteurs_TP2_SEXE2</v>
      </c>
      <c r="BF3820">
        <v>2</v>
      </c>
      <c r="BG3820" t="s">
        <v>200</v>
      </c>
      <c r="BH3820" t="s">
        <v>78</v>
      </c>
      <c r="BI3820" t="s">
        <v>119</v>
      </c>
      <c r="BJ3820" s="61">
        <v>5718.6242395256904</v>
      </c>
      <c r="BK3820" s="61">
        <f t="shared" si="535"/>
        <v>5718.6242395256904</v>
      </c>
    </row>
    <row r="3821" spans="1:63" x14ac:dyDescent="0.35">
      <c r="A3821" t="str">
        <f t="shared" si="533"/>
        <v>8427_Autres industries manufacturières ; réparation et installation de machines et d'équipements_1+2</v>
      </c>
      <c r="B3821" t="str">
        <f>INDEX(PDC!$F$1:$G$40,MATCH('RP2016'!C3821,PDC!F:F,0),MATCH(PDC!$G$1,PDC!$F$1:$G$1,0))</f>
        <v>Autres industries manufacturières ; réparation et installation de machines et d'équipements</v>
      </c>
      <c r="C3821" t="s">
        <v>213</v>
      </c>
      <c r="D3821" t="s">
        <v>173</v>
      </c>
      <c r="E3821" t="s">
        <v>238</v>
      </c>
      <c r="F3821" s="58">
        <v>168.69309902080201</v>
      </c>
      <c r="G3821">
        <f t="shared" ref="G3821:G3848" si="537">F3821</f>
        <v>168.69309902080201</v>
      </c>
      <c r="BE3821" t="str">
        <f t="shared" si="534"/>
        <v>8403_Tous secteurs_TP1_SEXE2</v>
      </c>
      <c r="BF3821">
        <v>2</v>
      </c>
      <c r="BG3821" t="s">
        <v>199</v>
      </c>
      <c r="BH3821" t="s">
        <v>78</v>
      </c>
      <c r="BI3821" t="s">
        <v>121</v>
      </c>
      <c r="BJ3821" s="61">
        <v>7363.7356353653704</v>
      </c>
      <c r="BK3821" s="61">
        <f t="shared" si="535"/>
        <v>7363.7356353653704</v>
      </c>
    </row>
    <row r="3822" spans="1:63" x14ac:dyDescent="0.35">
      <c r="A3822" t="str">
        <f t="shared" si="533"/>
        <v>8427_Production et distribution d'électricité, de gaz, de vapeur et d'air conditionné_1+2</v>
      </c>
      <c r="B3822" t="str">
        <f>INDEX(PDC!$F$1:$G$40,MATCH('RP2016'!C3822,PDC!F:F,0),MATCH(PDC!$G$1,PDC!$F$1:$G$1,0))</f>
        <v>Production et distribution d'électricité, de gaz, de vapeur et d'air conditionné</v>
      </c>
      <c r="C3822" t="s">
        <v>214</v>
      </c>
      <c r="D3822" t="s">
        <v>173</v>
      </c>
      <c r="E3822" t="s">
        <v>238</v>
      </c>
      <c r="F3822" s="58">
        <v>134.75195542209201</v>
      </c>
      <c r="G3822">
        <f t="shared" si="537"/>
        <v>134.75195542209201</v>
      </c>
      <c r="BE3822" t="str">
        <f t="shared" si="534"/>
        <v>8403_Tous secteurs_TP2_SEXE2</v>
      </c>
      <c r="BF3822">
        <v>2</v>
      </c>
      <c r="BG3822" t="s">
        <v>200</v>
      </c>
      <c r="BH3822" t="s">
        <v>78</v>
      </c>
      <c r="BI3822" t="s">
        <v>121</v>
      </c>
      <c r="BJ3822" s="61">
        <v>3118.9303255090799</v>
      </c>
      <c r="BK3822" s="61">
        <f t="shared" si="535"/>
        <v>3118.9303255090799</v>
      </c>
    </row>
    <row r="3823" spans="1:63" x14ac:dyDescent="0.35">
      <c r="A3823" t="str">
        <f t="shared" si="533"/>
        <v>8427_Production et distribution d'eau ; assainissement, gestion des déchets et dépollution_1+2</v>
      </c>
      <c r="B3823" t="str">
        <f>INDEX(PDC!$F$1:$G$40,MATCH('RP2016'!C3823,PDC!F:F,0),MATCH(PDC!$G$1,PDC!$F$1:$G$1,0))</f>
        <v>Production et distribution d'eau ; assainissement, gestion des déchets et dépollution</v>
      </c>
      <c r="C3823" t="s">
        <v>215</v>
      </c>
      <c r="D3823" t="s">
        <v>173</v>
      </c>
      <c r="E3823" t="s">
        <v>238</v>
      </c>
      <c r="F3823" s="58">
        <v>169.885716479493</v>
      </c>
      <c r="G3823">
        <f t="shared" si="537"/>
        <v>169.885716479493</v>
      </c>
      <c r="BE3823" t="str">
        <f t="shared" si="534"/>
        <v>8404_Tous secteurs_TP1_SEXE2</v>
      </c>
      <c r="BF3823">
        <v>2</v>
      </c>
      <c r="BG3823" t="s">
        <v>199</v>
      </c>
      <c r="BH3823" t="s">
        <v>78</v>
      </c>
      <c r="BI3823" t="s">
        <v>123</v>
      </c>
      <c r="BJ3823" s="61">
        <v>3796.55788515318</v>
      </c>
      <c r="BK3823" s="61">
        <f t="shared" si="535"/>
        <v>3796.55788515318</v>
      </c>
    </row>
    <row r="3824" spans="1:63" x14ac:dyDescent="0.35">
      <c r="A3824" t="str">
        <f t="shared" si="533"/>
        <v>8427_Construction _1+2</v>
      </c>
      <c r="B3824" t="str">
        <f>INDEX(PDC!$F$1:$G$40,MATCH('RP2016'!C3824,PDC!F:F,0),MATCH(PDC!$G$1,PDC!$F$1:$G$1,0))</f>
        <v xml:space="preserve">Construction </v>
      </c>
      <c r="C3824" t="s">
        <v>216</v>
      </c>
      <c r="D3824" t="s">
        <v>173</v>
      </c>
      <c r="E3824" t="s">
        <v>238</v>
      </c>
      <c r="F3824" s="58">
        <v>1756.4571399607401</v>
      </c>
      <c r="G3824">
        <f t="shared" si="537"/>
        <v>1756.4571399607401</v>
      </c>
      <c r="BE3824" t="str">
        <f t="shared" si="534"/>
        <v>8404_Tous secteurs_TP2_SEXE2</v>
      </c>
      <c r="BF3824">
        <v>2</v>
      </c>
      <c r="BG3824" t="s">
        <v>200</v>
      </c>
      <c r="BH3824" t="s">
        <v>78</v>
      </c>
      <c r="BI3824" t="s">
        <v>123</v>
      </c>
      <c r="BJ3824" s="61">
        <v>1915.50132974246</v>
      </c>
      <c r="BK3824" s="61">
        <f t="shared" si="535"/>
        <v>1915.50132974246</v>
      </c>
    </row>
    <row r="3825" spans="1:63" x14ac:dyDescent="0.35">
      <c r="A3825" t="str">
        <f t="shared" si="533"/>
        <v>8427_Commerce ; réparation d'automobiles et de motocycles_1+2</v>
      </c>
      <c r="B3825" t="str">
        <f>INDEX(PDC!$F$1:$G$40,MATCH('RP2016'!C3825,PDC!F:F,0),MATCH(PDC!$G$1,PDC!$F$1:$G$1,0))</f>
        <v>Commerce ; réparation d'automobiles et de motocycles</v>
      </c>
      <c r="C3825" t="s">
        <v>217</v>
      </c>
      <c r="D3825" t="s">
        <v>173</v>
      </c>
      <c r="E3825" t="s">
        <v>238</v>
      </c>
      <c r="F3825" s="58">
        <v>3681.3087096031099</v>
      </c>
      <c r="G3825">
        <f t="shared" si="537"/>
        <v>3681.3087096031099</v>
      </c>
      <c r="BE3825" t="str">
        <f t="shared" si="534"/>
        <v>8405_Tous secteurs_TP1_SEXE2</v>
      </c>
      <c r="BF3825">
        <v>2</v>
      </c>
      <c r="BG3825" t="s">
        <v>199</v>
      </c>
      <c r="BH3825" t="s">
        <v>78</v>
      </c>
      <c r="BI3825" t="s">
        <v>127</v>
      </c>
      <c r="BJ3825" s="61">
        <v>24471.010082237201</v>
      </c>
      <c r="BK3825" s="61">
        <f t="shared" si="535"/>
        <v>24471.010082237201</v>
      </c>
    </row>
    <row r="3826" spans="1:63" x14ac:dyDescent="0.35">
      <c r="A3826" t="str">
        <f t="shared" si="533"/>
        <v>8427_Transports et entreposage _1+2</v>
      </c>
      <c r="B3826" t="str">
        <f>INDEX(PDC!$F$1:$G$40,MATCH('RP2016'!C3826,PDC!F:F,0),MATCH(PDC!$G$1,PDC!$F$1:$G$1,0))</f>
        <v xml:space="preserve">Transports et entreposage </v>
      </c>
      <c r="C3826" t="s">
        <v>218</v>
      </c>
      <c r="D3826" t="s">
        <v>173</v>
      </c>
      <c r="E3826" t="s">
        <v>238</v>
      </c>
      <c r="F3826" s="58">
        <v>949.61319761415598</v>
      </c>
      <c r="G3826">
        <f t="shared" si="537"/>
        <v>949.61319761415598</v>
      </c>
      <c r="BE3826" t="str">
        <f t="shared" si="534"/>
        <v>8405_Tous secteurs_TP2_SEXE2</v>
      </c>
      <c r="BF3826">
        <v>2</v>
      </c>
      <c r="BG3826" t="s">
        <v>200</v>
      </c>
      <c r="BH3826" t="s">
        <v>78</v>
      </c>
      <c r="BI3826" t="s">
        <v>127</v>
      </c>
      <c r="BJ3826" s="61">
        <v>10765.822889989</v>
      </c>
      <c r="BK3826" s="61">
        <f t="shared" si="535"/>
        <v>10765.822889989</v>
      </c>
    </row>
    <row r="3827" spans="1:63" x14ac:dyDescent="0.35">
      <c r="A3827" t="str">
        <f t="shared" si="533"/>
        <v>8427_Hébergement et restauration_1+2</v>
      </c>
      <c r="B3827" t="str">
        <f>INDEX(PDC!$F$1:$G$40,MATCH('RP2016'!C3827,PDC!F:F,0),MATCH(PDC!$G$1,PDC!$F$1:$G$1,0))</f>
        <v>Hébergement et restauration</v>
      </c>
      <c r="C3827" t="s">
        <v>219</v>
      </c>
      <c r="D3827" t="s">
        <v>173</v>
      </c>
      <c r="E3827" t="s">
        <v>238</v>
      </c>
      <c r="F3827" s="58">
        <v>698.47000895543397</v>
      </c>
      <c r="G3827">
        <f t="shared" si="537"/>
        <v>698.47000895543397</v>
      </c>
      <c r="BE3827" t="str">
        <f t="shared" si="534"/>
        <v>8406_Tous secteurs_TP1_SEXE2</v>
      </c>
      <c r="BF3827">
        <v>2</v>
      </c>
      <c r="BG3827" t="s">
        <v>199</v>
      </c>
      <c r="BH3827" t="s">
        <v>78</v>
      </c>
      <c r="BI3827" t="s">
        <v>129</v>
      </c>
      <c r="BJ3827" s="61">
        <v>20525.857539359698</v>
      </c>
      <c r="BK3827" s="61">
        <f t="shared" si="535"/>
        <v>20525.857539359698</v>
      </c>
    </row>
    <row r="3828" spans="1:63" x14ac:dyDescent="0.35">
      <c r="A3828" t="str">
        <f t="shared" si="533"/>
        <v>8427_Edition, audiovisuel et diffusion_1+2</v>
      </c>
      <c r="B3828" t="str">
        <f>INDEX(PDC!$F$1:$G$40,MATCH('RP2016'!C3828,PDC!F:F,0),MATCH(PDC!$G$1,PDC!$F$1:$G$1,0))</f>
        <v>Edition, audiovisuel et diffusion</v>
      </c>
      <c r="C3828" t="s">
        <v>220</v>
      </c>
      <c r="D3828" t="s">
        <v>173</v>
      </c>
      <c r="E3828" t="s">
        <v>238</v>
      </c>
      <c r="F3828" s="58">
        <v>54.412597505041802</v>
      </c>
      <c r="G3828">
        <f t="shared" si="537"/>
        <v>54.412597505041802</v>
      </c>
      <c r="BE3828" t="str">
        <f t="shared" si="534"/>
        <v>8406_Tous secteurs_TP2_SEXE2</v>
      </c>
      <c r="BF3828">
        <v>2</v>
      </c>
      <c r="BG3828" t="s">
        <v>200</v>
      </c>
      <c r="BH3828" t="s">
        <v>78</v>
      </c>
      <c r="BI3828" t="s">
        <v>129</v>
      </c>
      <c r="BJ3828" s="61">
        <v>9493.7701527134104</v>
      </c>
      <c r="BK3828" s="61">
        <f t="shared" si="535"/>
        <v>9493.7701527134104</v>
      </c>
    </row>
    <row r="3829" spans="1:63" x14ac:dyDescent="0.35">
      <c r="A3829" t="str">
        <f t="shared" si="533"/>
        <v>8427_Télécommunications_1+2</v>
      </c>
      <c r="B3829" t="str">
        <f>INDEX(PDC!$F$1:$G$40,MATCH('RP2016'!C3829,PDC!F:F,0),MATCH(PDC!$G$1,PDC!$F$1:$G$1,0))</f>
        <v>Télécommunications</v>
      </c>
      <c r="C3829" t="s">
        <v>221</v>
      </c>
      <c r="D3829" t="s">
        <v>173</v>
      </c>
      <c r="E3829" t="s">
        <v>238</v>
      </c>
      <c r="F3829" s="58">
        <v>9.4154632177101192</v>
      </c>
      <c r="G3829">
        <f t="shared" si="537"/>
        <v>9.4154632177101192</v>
      </c>
      <c r="BE3829" t="str">
        <f t="shared" si="534"/>
        <v>8407_Tous secteurs_TP1_SEXE2</v>
      </c>
      <c r="BF3829">
        <v>2</v>
      </c>
      <c r="BG3829" t="s">
        <v>199</v>
      </c>
      <c r="BH3829" t="s">
        <v>78</v>
      </c>
      <c r="BI3829" t="s">
        <v>131</v>
      </c>
      <c r="BJ3829" s="61">
        <v>22329.859447695701</v>
      </c>
      <c r="BK3829" s="61">
        <f t="shared" si="535"/>
        <v>22329.859447695701</v>
      </c>
    </row>
    <row r="3830" spans="1:63" x14ac:dyDescent="0.35">
      <c r="A3830" t="str">
        <f t="shared" si="533"/>
        <v>8427_Activités informatiques et services d'information_1+2</v>
      </c>
      <c r="B3830" t="str">
        <f>INDEX(PDC!$F$1:$G$40,MATCH('RP2016'!C3830,PDC!F:F,0),MATCH(PDC!$G$1,PDC!$F$1:$G$1,0))</f>
        <v>Activités informatiques et services d'information</v>
      </c>
      <c r="C3830" t="s">
        <v>222</v>
      </c>
      <c r="D3830" t="s">
        <v>173</v>
      </c>
      <c r="E3830" t="s">
        <v>238</v>
      </c>
      <c r="F3830" s="58">
        <v>162.514840159356</v>
      </c>
      <c r="G3830">
        <f t="shared" si="537"/>
        <v>162.514840159356</v>
      </c>
      <c r="BE3830" t="str">
        <f t="shared" si="534"/>
        <v>8407_Tous secteurs_TP2_SEXE2</v>
      </c>
      <c r="BF3830">
        <v>2</v>
      </c>
      <c r="BG3830" t="s">
        <v>200</v>
      </c>
      <c r="BH3830" t="s">
        <v>78</v>
      </c>
      <c r="BI3830" t="s">
        <v>131</v>
      </c>
      <c r="BJ3830" s="61">
        <v>11207.558081233001</v>
      </c>
      <c r="BK3830" s="61">
        <f t="shared" si="535"/>
        <v>11207.558081233001</v>
      </c>
    </row>
    <row r="3831" spans="1:63" x14ac:dyDescent="0.35">
      <c r="A3831" t="str">
        <f t="shared" si="533"/>
        <v>8427_Activités financières et d'assurance_1+2</v>
      </c>
      <c r="B3831" t="str">
        <f>INDEX(PDC!$F$1:$G$40,MATCH('RP2016'!C3831,PDC!F:F,0),MATCH(PDC!$G$1,PDC!$F$1:$G$1,0))</f>
        <v>Activités financières et d'assurance</v>
      </c>
      <c r="C3831" t="s">
        <v>223</v>
      </c>
      <c r="D3831" t="s">
        <v>173</v>
      </c>
      <c r="E3831" t="s">
        <v>238</v>
      </c>
      <c r="F3831" s="58">
        <v>875.94003661730198</v>
      </c>
      <c r="G3831">
        <f t="shared" si="537"/>
        <v>875.94003661730198</v>
      </c>
      <c r="BE3831" t="str">
        <f t="shared" si="534"/>
        <v>8408_Tous secteurs_TP1_SEXE2</v>
      </c>
      <c r="BF3831">
        <v>2</v>
      </c>
      <c r="BG3831" t="s">
        <v>199</v>
      </c>
      <c r="BH3831" t="s">
        <v>78</v>
      </c>
      <c r="BI3831" t="s">
        <v>133</v>
      </c>
      <c r="BJ3831" s="61">
        <v>46779.711485303502</v>
      </c>
      <c r="BK3831" s="61">
        <f t="shared" si="535"/>
        <v>46779.711485303502</v>
      </c>
    </row>
    <row r="3832" spans="1:63" x14ac:dyDescent="0.35">
      <c r="A3832" t="str">
        <f t="shared" si="533"/>
        <v>8427_Activités immobilières_1+2</v>
      </c>
      <c r="B3832" t="str">
        <f>INDEX(PDC!$F$1:$G$40,MATCH('RP2016'!C3832,PDC!F:F,0),MATCH(PDC!$G$1,PDC!$F$1:$G$1,0))</f>
        <v>Activités immobilières</v>
      </c>
      <c r="C3832" t="s">
        <v>224</v>
      </c>
      <c r="D3832" t="s">
        <v>173</v>
      </c>
      <c r="E3832" t="s">
        <v>238</v>
      </c>
      <c r="F3832" s="58">
        <v>219.98141324980301</v>
      </c>
      <c r="G3832">
        <f t="shared" si="537"/>
        <v>219.98141324980301</v>
      </c>
      <c r="BE3832" t="str">
        <f t="shared" si="534"/>
        <v>8408_Tous secteurs_TP2_SEXE2</v>
      </c>
      <c r="BF3832">
        <v>2</v>
      </c>
      <c r="BG3832" t="s">
        <v>200</v>
      </c>
      <c r="BH3832" t="s">
        <v>78</v>
      </c>
      <c r="BI3832" t="s">
        <v>133</v>
      </c>
      <c r="BJ3832" s="61">
        <v>20604.828100605599</v>
      </c>
      <c r="BK3832" s="61">
        <f t="shared" si="535"/>
        <v>20604.828100605599</v>
      </c>
    </row>
    <row r="3833" spans="1:63" x14ac:dyDescent="0.35">
      <c r="A3833" t="str">
        <f t="shared" si="533"/>
        <v>8427_Activités juridiques, comptables, de gestion, d'architecture, d'ingénierie, de contrôle et d'analyses techniques_1+2</v>
      </c>
      <c r="B3833" t="str">
        <f>INDEX(PDC!$F$1:$G$40,MATCH('RP2016'!C3833,PDC!F:F,0),MATCH(PDC!$G$1,PDC!$F$1:$G$1,0))</f>
        <v>Activités juridiques, comptables, de gestion, d'architecture, d'ingénierie, de contrôle et d'analyses techniques</v>
      </c>
      <c r="C3833" t="s">
        <v>225</v>
      </c>
      <c r="D3833" t="s">
        <v>173</v>
      </c>
      <c r="E3833" t="s">
        <v>238</v>
      </c>
      <c r="F3833" s="58">
        <v>791.25591866458603</v>
      </c>
      <c r="G3833">
        <f t="shared" si="537"/>
        <v>791.25591866458603</v>
      </c>
      <c r="BE3833" t="str">
        <f t="shared" si="534"/>
        <v>8409_Tous secteurs_TP1_SEXE2</v>
      </c>
      <c r="BF3833">
        <v>2</v>
      </c>
      <c r="BG3833" t="s">
        <v>199</v>
      </c>
      <c r="BH3833" t="s">
        <v>78</v>
      </c>
      <c r="BI3833" t="s">
        <v>135</v>
      </c>
      <c r="BJ3833" s="61">
        <v>57938.065262769604</v>
      </c>
      <c r="BK3833" s="61">
        <f t="shared" si="535"/>
        <v>57938.065262769604</v>
      </c>
    </row>
    <row r="3834" spans="1:63" x14ac:dyDescent="0.35">
      <c r="A3834" t="str">
        <f t="shared" si="533"/>
        <v>8427_Recherche-développement scientifique_1+2</v>
      </c>
      <c r="B3834" t="str">
        <f>INDEX(PDC!$F$1:$G$40,MATCH('RP2016'!C3834,PDC!F:F,0),MATCH(PDC!$G$1,PDC!$F$1:$G$1,0))</f>
        <v>Recherche-développement scientifique</v>
      </c>
      <c r="C3834" t="s">
        <v>226</v>
      </c>
      <c r="D3834" t="s">
        <v>173</v>
      </c>
      <c r="E3834" t="s">
        <v>238</v>
      </c>
      <c r="F3834" s="58">
        <v>30.010503788551802</v>
      </c>
      <c r="G3834">
        <f t="shared" si="537"/>
        <v>30.010503788551802</v>
      </c>
      <c r="BE3834" t="str">
        <f t="shared" si="534"/>
        <v>8409_Tous secteurs_TP2_SEXE2</v>
      </c>
      <c r="BF3834">
        <v>2</v>
      </c>
      <c r="BG3834" t="s">
        <v>200</v>
      </c>
      <c r="BH3834" t="s">
        <v>78</v>
      </c>
      <c r="BI3834" t="s">
        <v>135</v>
      </c>
      <c r="BJ3834" s="61">
        <v>30421.071896546899</v>
      </c>
      <c r="BK3834" s="61">
        <f t="shared" si="535"/>
        <v>30421.071896546899</v>
      </c>
    </row>
    <row r="3835" spans="1:63" x14ac:dyDescent="0.35">
      <c r="A3835" t="str">
        <f t="shared" si="533"/>
        <v>8427_Autres activités spécialisées, scientifiques et techniques_1+2</v>
      </c>
      <c r="B3835" t="str">
        <f>INDEX(PDC!$F$1:$G$40,MATCH('RP2016'!C3835,PDC!F:F,0),MATCH(PDC!$G$1,PDC!$F$1:$G$1,0))</f>
        <v>Autres activités spécialisées, scientifiques et techniques</v>
      </c>
      <c r="C3835" t="s">
        <v>227</v>
      </c>
      <c r="D3835" t="s">
        <v>173</v>
      </c>
      <c r="E3835" t="s">
        <v>238</v>
      </c>
      <c r="F3835" s="58">
        <v>91.529886044489402</v>
      </c>
      <c r="G3835">
        <f t="shared" si="537"/>
        <v>91.529886044489402</v>
      </c>
      <c r="BE3835" t="str">
        <f t="shared" si="534"/>
        <v>8410_Tous secteurs_TP1_SEXE2</v>
      </c>
      <c r="BF3835">
        <v>2</v>
      </c>
      <c r="BG3835" t="s">
        <v>199</v>
      </c>
      <c r="BH3835" t="s">
        <v>78</v>
      </c>
      <c r="BI3835" t="s">
        <v>137</v>
      </c>
      <c r="BJ3835" s="61">
        <v>5969.4078077084796</v>
      </c>
      <c r="BK3835" s="61">
        <f t="shared" si="535"/>
        <v>5969.4078077084796</v>
      </c>
    </row>
    <row r="3836" spans="1:63" x14ac:dyDescent="0.35">
      <c r="A3836" t="str">
        <f t="shared" si="533"/>
        <v>8427_Activités de services administratifs et de soutien_1+2</v>
      </c>
      <c r="B3836" t="str">
        <f>INDEX(PDC!$F$1:$G$40,MATCH('RP2016'!C3836,PDC!F:F,0),MATCH(PDC!$G$1,PDC!$F$1:$G$1,0))</f>
        <v>Activités de services administratifs et de soutien</v>
      </c>
      <c r="C3836" t="s">
        <v>228</v>
      </c>
      <c r="D3836" t="s">
        <v>173</v>
      </c>
      <c r="E3836" t="s">
        <v>238</v>
      </c>
      <c r="F3836" s="58">
        <v>1324.9302679037301</v>
      </c>
      <c r="G3836">
        <f t="shared" si="537"/>
        <v>1324.9302679037301</v>
      </c>
      <c r="BE3836" t="str">
        <f t="shared" si="534"/>
        <v>8410_Tous secteurs_TP2_SEXE2</v>
      </c>
      <c r="BF3836">
        <v>2</v>
      </c>
      <c r="BG3836" t="s">
        <v>200</v>
      </c>
      <c r="BH3836" t="s">
        <v>78</v>
      </c>
      <c r="BI3836" t="s">
        <v>137</v>
      </c>
      <c r="BJ3836" s="61">
        <v>3483.0753876199401</v>
      </c>
      <c r="BK3836" s="61">
        <f t="shared" si="535"/>
        <v>3483.0753876199401</v>
      </c>
    </row>
    <row r="3837" spans="1:63" x14ac:dyDescent="0.35">
      <c r="A3837" t="str">
        <f t="shared" si="533"/>
        <v>8427_Administration publique_1+2</v>
      </c>
      <c r="B3837" t="str">
        <f>INDEX(PDC!$F$1:$G$40,MATCH('RP2016'!C3837,PDC!F:F,0),MATCH(PDC!$G$1,PDC!$F$1:$G$1,0))</f>
        <v>Administration publique</v>
      </c>
      <c r="C3837" t="s">
        <v>229</v>
      </c>
      <c r="D3837" t="s">
        <v>173</v>
      </c>
      <c r="E3837" t="s">
        <v>238</v>
      </c>
      <c r="F3837" s="58">
        <v>583.11316257263798</v>
      </c>
      <c r="G3837">
        <f t="shared" si="537"/>
        <v>583.11316257263798</v>
      </c>
      <c r="BE3837" t="str">
        <f t="shared" si="534"/>
        <v>8411_Tous secteurs_TP1_SEXE2</v>
      </c>
      <c r="BF3837">
        <v>2</v>
      </c>
      <c r="BG3837" t="s">
        <v>199</v>
      </c>
      <c r="BH3837" t="s">
        <v>78</v>
      </c>
      <c r="BI3837" t="s">
        <v>139</v>
      </c>
      <c r="BJ3837" s="61">
        <v>3742.3131015675499</v>
      </c>
      <c r="BK3837" s="61">
        <f t="shared" si="535"/>
        <v>3742.3131015675499</v>
      </c>
    </row>
    <row r="3838" spans="1:63" x14ac:dyDescent="0.35">
      <c r="A3838" t="str">
        <f t="shared" si="533"/>
        <v>8427_Enseignement_1+2</v>
      </c>
      <c r="B3838" t="str">
        <f>INDEX(PDC!$F$1:$G$40,MATCH('RP2016'!C3838,PDC!F:F,0),MATCH(PDC!$G$1,PDC!$F$1:$G$1,0))</f>
        <v>Enseignement</v>
      </c>
      <c r="C3838" t="s">
        <v>230</v>
      </c>
      <c r="D3838" t="s">
        <v>173</v>
      </c>
      <c r="E3838" t="s">
        <v>238</v>
      </c>
      <c r="F3838" s="58">
        <v>739.71334340692795</v>
      </c>
      <c r="G3838">
        <f t="shared" si="537"/>
        <v>739.71334340692795</v>
      </c>
      <c r="BE3838" t="str">
        <f t="shared" si="534"/>
        <v>8411_Tous secteurs_TP2_SEXE2</v>
      </c>
      <c r="BF3838">
        <v>2</v>
      </c>
      <c r="BG3838" t="s">
        <v>200</v>
      </c>
      <c r="BH3838" t="s">
        <v>78</v>
      </c>
      <c r="BI3838" t="s">
        <v>139</v>
      </c>
      <c r="BJ3838" s="61">
        <v>1869.0072206879299</v>
      </c>
      <c r="BK3838" s="61">
        <f t="shared" si="535"/>
        <v>1869.0072206879299</v>
      </c>
    </row>
    <row r="3839" spans="1:63" x14ac:dyDescent="0.35">
      <c r="A3839" t="str">
        <f t="shared" si="533"/>
        <v>8427_Activités pour la santé humaine_1+2</v>
      </c>
      <c r="B3839" t="str">
        <f>INDEX(PDC!$F$1:$G$40,MATCH('RP2016'!C3839,PDC!F:F,0),MATCH(PDC!$G$1,PDC!$F$1:$G$1,0))</f>
        <v>Activités pour la santé humaine</v>
      </c>
      <c r="C3839" t="s">
        <v>231</v>
      </c>
      <c r="D3839" t="s">
        <v>173</v>
      </c>
      <c r="E3839" t="s">
        <v>238</v>
      </c>
      <c r="F3839" s="58">
        <v>915.21698902483899</v>
      </c>
      <c r="G3839">
        <f t="shared" si="537"/>
        <v>915.21698902483899</v>
      </c>
      <c r="BE3839" t="str">
        <f t="shared" si="534"/>
        <v>8412_Tous secteurs_TP1_SEXE2</v>
      </c>
      <c r="BF3839">
        <v>2</v>
      </c>
      <c r="BG3839" t="s">
        <v>199</v>
      </c>
      <c r="BH3839" t="s">
        <v>78</v>
      </c>
      <c r="BI3839" t="s">
        <v>141</v>
      </c>
      <c r="BJ3839" s="61">
        <v>5421.6660061399698</v>
      </c>
      <c r="BK3839" s="61">
        <f t="shared" si="535"/>
        <v>5421.6660061399698</v>
      </c>
    </row>
    <row r="3840" spans="1:63" x14ac:dyDescent="0.35">
      <c r="A3840" t="str">
        <f t="shared" si="533"/>
        <v>8427_Hébergement médico-social et social et action sociale sans hébergement_1+2</v>
      </c>
      <c r="B3840" t="str">
        <f>INDEX(PDC!$F$1:$G$40,MATCH('RP2016'!C3840,PDC!F:F,0),MATCH(PDC!$G$1,PDC!$F$1:$G$1,0))</f>
        <v>Hébergement médico-social et social et action sociale sans hébergement</v>
      </c>
      <c r="C3840" t="s">
        <v>232</v>
      </c>
      <c r="D3840" t="s">
        <v>173</v>
      </c>
      <c r="E3840" t="s">
        <v>238</v>
      </c>
      <c r="F3840" s="58">
        <v>3256.2767137697801</v>
      </c>
      <c r="G3840">
        <f t="shared" si="537"/>
        <v>3256.2767137697801</v>
      </c>
      <c r="BE3840" t="str">
        <f t="shared" si="534"/>
        <v>8412_Tous secteurs_TP2_SEXE2</v>
      </c>
      <c r="BF3840">
        <v>2</v>
      </c>
      <c r="BG3840" t="s">
        <v>200</v>
      </c>
      <c r="BH3840" t="s">
        <v>78</v>
      </c>
      <c r="BI3840" t="s">
        <v>141</v>
      </c>
      <c r="BJ3840" s="61">
        <v>4116.2603134098599</v>
      </c>
      <c r="BK3840" s="61">
        <f t="shared" si="535"/>
        <v>4116.2603134098599</v>
      </c>
    </row>
    <row r="3841" spans="1:63" x14ac:dyDescent="0.35">
      <c r="A3841" t="str">
        <f t="shared" si="533"/>
        <v>8427_Arts, spectacles et activités récréatives_1+2</v>
      </c>
      <c r="B3841" t="str">
        <f>INDEX(PDC!$F$1:$G$40,MATCH('RP2016'!C3841,PDC!F:F,0),MATCH(PDC!$G$1,PDC!$F$1:$G$1,0))</f>
        <v>Arts, spectacles et activités récréatives</v>
      </c>
      <c r="C3841" t="s">
        <v>233</v>
      </c>
      <c r="D3841" t="s">
        <v>173</v>
      </c>
      <c r="E3841" t="s">
        <v>238</v>
      </c>
      <c r="F3841" s="58">
        <v>304.04905939815501</v>
      </c>
      <c r="G3841">
        <f t="shared" si="537"/>
        <v>304.04905939815501</v>
      </c>
      <c r="BE3841" t="str">
        <f t="shared" si="534"/>
        <v>8413_Tous secteurs_TP1_SEXE2</v>
      </c>
      <c r="BF3841">
        <v>2</v>
      </c>
      <c r="BG3841" t="s">
        <v>199</v>
      </c>
      <c r="BH3841" t="s">
        <v>78</v>
      </c>
      <c r="BI3841" t="s">
        <v>143</v>
      </c>
      <c r="BJ3841" s="61">
        <v>13038.705253415499</v>
      </c>
      <c r="BK3841" s="61">
        <f t="shared" si="535"/>
        <v>13038.705253415499</v>
      </c>
    </row>
    <row r="3842" spans="1:63" x14ac:dyDescent="0.35">
      <c r="A3842" t="str">
        <f t="shared" si="533"/>
        <v>8427_Autres activités de services _1+2</v>
      </c>
      <c r="B3842" t="str">
        <f>INDEX(PDC!$F$1:$G$40,MATCH('RP2016'!C3842,PDC!F:F,0),MATCH(PDC!$G$1,PDC!$F$1:$G$1,0))</f>
        <v xml:space="preserve">Autres activités de services </v>
      </c>
      <c r="C3842" t="s">
        <v>234</v>
      </c>
      <c r="D3842" t="s">
        <v>173</v>
      </c>
      <c r="E3842" t="s">
        <v>238</v>
      </c>
      <c r="F3842" s="58">
        <v>593.89490099750901</v>
      </c>
      <c r="G3842">
        <f t="shared" si="537"/>
        <v>593.89490099750901</v>
      </c>
      <c r="BE3842" t="str">
        <f t="shared" si="534"/>
        <v>8413_Tous secteurs_TP2_SEXE2</v>
      </c>
      <c r="BF3842">
        <v>2</v>
      </c>
      <c r="BG3842" t="s">
        <v>200</v>
      </c>
      <c r="BH3842" t="s">
        <v>78</v>
      </c>
      <c r="BI3842" t="s">
        <v>143</v>
      </c>
      <c r="BJ3842" s="61">
        <v>5399.8597029721705</v>
      </c>
      <c r="BK3842" s="61">
        <f t="shared" si="535"/>
        <v>5399.8597029721705</v>
      </c>
    </row>
    <row r="3843" spans="1:63" x14ac:dyDescent="0.35">
      <c r="A3843" t="str">
        <f t="shared" si="533"/>
        <v>8427_Activités des ménages en tant qu'employeurs ; activités indifférenciées des ménages en tant que producteurs de biens et services pour usage propre_1+2</v>
      </c>
      <c r="B3843" t="str">
        <f>INDEX(PDC!$F$1:$G$40,MATCH('RP2016'!C3843,PDC!F:F,0),MATCH(PDC!$G$1,PDC!$F$1:$G$1,0))</f>
        <v>Activités des ménages en tant qu'employeurs ; activités indifférenciées des ménages en tant que producteurs de biens et services pour usage propre</v>
      </c>
      <c r="C3843" t="s">
        <v>235</v>
      </c>
      <c r="D3843" t="s">
        <v>173</v>
      </c>
      <c r="E3843" t="s">
        <v>238</v>
      </c>
      <c r="F3843" s="58">
        <v>112.940586778305</v>
      </c>
      <c r="G3843">
        <f t="shared" si="537"/>
        <v>112.940586778305</v>
      </c>
      <c r="BE3843" t="str">
        <f t="shared" si="534"/>
        <v>8414_Tous secteurs_TP1_SEXE2</v>
      </c>
      <c r="BF3843">
        <v>2</v>
      </c>
      <c r="BG3843" t="s">
        <v>199</v>
      </c>
      <c r="BH3843" t="s">
        <v>78</v>
      </c>
      <c r="BI3843" t="s">
        <v>145</v>
      </c>
      <c r="BJ3843" s="61">
        <v>10046.876919406301</v>
      </c>
      <c r="BK3843" s="61">
        <f t="shared" si="535"/>
        <v>10046.876919406301</v>
      </c>
    </row>
    <row r="3844" spans="1:63" x14ac:dyDescent="0.35">
      <c r="A3844" t="str">
        <f t="shared" ref="A3844:A3907" si="538">D3844&amp;"_"&amp;B3844&amp;"_"&amp;E3844</f>
        <v>8428_Agriculture, sylviculture et pêche_1+2</v>
      </c>
      <c r="B3844" t="str">
        <f>INDEX(PDC!$F$1:$G$40,MATCH('RP2016'!C3844,PDC!F:F,0),MATCH(PDC!$G$1,PDC!$F$1:$G$1,0))</f>
        <v>Agriculture, sylviculture et pêche</v>
      </c>
      <c r="C3844" t="s">
        <v>198</v>
      </c>
      <c r="D3844" t="s">
        <v>175</v>
      </c>
      <c r="E3844" t="s">
        <v>238</v>
      </c>
      <c r="F3844" s="58">
        <v>800.63864963428603</v>
      </c>
      <c r="G3844">
        <f t="shared" si="537"/>
        <v>800.63864963428603</v>
      </c>
      <c r="BE3844" t="str">
        <f t="shared" si="534"/>
        <v>8414_Tous secteurs_TP2_SEXE2</v>
      </c>
      <c r="BF3844">
        <v>2</v>
      </c>
      <c r="BG3844" t="s">
        <v>200</v>
      </c>
      <c r="BH3844" t="s">
        <v>78</v>
      </c>
      <c r="BI3844" t="s">
        <v>145</v>
      </c>
      <c r="BJ3844" s="61">
        <v>2844.1540522765899</v>
      </c>
      <c r="BK3844" s="61">
        <f t="shared" si="535"/>
        <v>2844.1540522765899</v>
      </c>
    </row>
    <row r="3845" spans="1:63" x14ac:dyDescent="0.35">
      <c r="A3845" t="str">
        <f t="shared" si="538"/>
        <v>8428_Industries extractives _1+2</v>
      </c>
      <c r="B3845" t="str">
        <f>INDEX(PDC!$F$1:$G$40,MATCH('RP2016'!C3845,PDC!F:F,0),MATCH(PDC!$G$1,PDC!$F$1:$G$1,0))</f>
        <v xml:space="preserve">Industries extractives </v>
      </c>
      <c r="C3845" t="s">
        <v>201</v>
      </c>
      <c r="D3845" t="s">
        <v>175</v>
      </c>
      <c r="E3845" t="s">
        <v>238</v>
      </c>
      <c r="F3845" s="58">
        <v>104.70750610887001</v>
      </c>
      <c r="G3845">
        <f t="shared" si="537"/>
        <v>104.70750610887001</v>
      </c>
      <c r="BE3845" t="str">
        <f t="shared" ref="BE3845:BE3908" si="539">BI3845&amp;"_"&amp;BH3845&amp;"_TP"&amp;BG3845&amp;"_SEXE"&amp;BF3845</f>
        <v>8415_Tous secteurs_TP1_SEXE2</v>
      </c>
      <c r="BF3845">
        <v>2</v>
      </c>
      <c r="BG3845" t="s">
        <v>199</v>
      </c>
      <c r="BH3845" t="s">
        <v>78</v>
      </c>
      <c r="BI3845" t="s">
        <v>147</v>
      </c>
      <c r="BJ3845" s="61">
        <v>9372.3889801170008</v>
      </c>
      <c r="BK3845" s="61">
        <f t="shared" ref="BK3845:BK3908" si="540">IF(BJ3845&lt;5,"(s)",BJ3845)</f>
        <v>9372.3889801170008</v>
      </c>
    </row>
    <row r="3846" spans="1:63" x14ac:dyDescent="0.35">
      <c r="A3846" t="str">
        <f t="shared" si="538"/>
        <v>8428_Fabrication de denrées alimentaires, de boissons et de produits à base de tabac_1+2</v>
      </c>
      <c r="B3846" t="str">
        <f>INDEX(PDC!$F$1:$G$40,MATCH('RP2016'!C3846,PDC!F:F,0),MATCH(PDC!$G$1,PDC!$F$1:$G$1,0))</f>
        <v>Fabrication de denrées alimentaires, de boissons et de produits à base de tabac</v>
      </c>
      <c r="C3846" t="s">
        <v>202</v>
      </c>
      <c r="D3846" t="s">
        <v>175</v>
      </c>
      <c r="E3846" t="s">
        <v>238</v>
      </c>
      <c r="F3846" s="58">
        <v>4922.1726899301002</v>
      </c>
      <c r="G3846">
        <f t="shared" si="537"/>
        <v>4922.1726899301002</v>
      </c>
      <c r="BE3846" t="str">
        <f t="shared" si="539"/>
        <v>8415_Tous secteurs_TP2_SEXE2</v>
      </c>
      <c r="BF3846">
        <v>2</v>
      </c>
      <c r="BG3846" t="s">
        <v>200</v>
      </c>
      <c r="BH3846" t="s">
        <v>78</v>
      </c>
      <c r="BI3846" t="s">
        <v>147</v>
      </c>
      <c r="BJ3846" s="61">
        <v>4745.13820283307</v>
      </c>
      <c r="BK3846" s="61">
        <f t="shared" si="540"/>
        <v>4745.13820283307</v>
      </c>
    </row>
    <row r="3847" spans="1:63" x14ac:dyDescent="0.35">
      <c r="A3847" t="str">
        <f t="shared" si="538"/>
        <v>8428_Fabrication de textiles, industries de l'habillement, industrie du cuir et de la chaussure_1+2</v>
      </c>
      <c r="B3847" t="str">
        <f>INDEX(PDC!$F$1:$G$40,MATCH('RP2016'!C3847,PDC!F:F,0),MATCH(PDC!$G$1,PDC!$F$1:$G$1,0))</f>
        <v>Fabrication de textiles, industries de l'habillement, industrie du cuir et de la chaussure</v>
      </c>
      <c r="C3847" t="s">
        <v>203</v>
      </c>
      <c r="D3847" t="s">
        <v>175</v>
      </c>
      <c r="E3847" t="s">
        <v>238</v>
      </c>
      <c r="F3847" s="58">
        <v>2977.3413645024102</v>
      </c>
      <c r="G3847">
        <f t="shared" si="537"/>
        <v>2977.3413645024102</v>
      </c>
      <c r="BE3847" t="str">
        <f t="shared" si="539"/>
        <v>8416_Tous secteurs_TP1_SEXE2</v>
      </c>
      <c r="BF3847">
        <v>2</v>
      </c>
      <c r="BG3847" t="s">
        <v>199</v>
      </c>
      <c r="BH3847" t="s">
        <v>78</v>
      </c>
      <c r="BI3847" t="s">
        <v>149</v>
      </c>
      <c r="BJ3847" s="61">
        <v>23306.111884591599</v>
      </c>
      <c r="BK3847" s="61">
        <f t="shared" si="540"/>
        <v>23306.111884591599</v>
      </c>
    </row>
    <row r="3848" spans="1:63" x14ac:dyDescent="0.35">
      <c r="A3848" t="str">
        <f t="shared" si="538"/>
        <v>8428_Travail du bois, industries du papier et imprimerie _1+2</v>
      </c>
      <c r="B3848" t="str">
        <f>INDEX(PDC!$F$1:$G$40,MATCH('RP2016'!C3848,PDC!F:F,0),MATCH(PDC!$G$1,PDC!$F$1:$G$1,0))</f>
        <v xml:space="preserve">Travail du bois, industries du papier et imprimerie </v>
      </c>
      <c r="C3848" t="s">
        <v>204</v>
      </c>
      <c r="D3848" t="s">
        <v>175</v>
      </c>
      <c r="E3848" t="s">
        <v>238</v>
      </c>
      <c r="F3848" s="58">
        <v>1929.0544619643299</v>
      </c>
      <c r="G3848">
        <f t="shared" si="537"/>
        <v>1929.0544619643299</v>
      </c>
      <c r="BE3848" t="str">
        <f t="shared" si="539"/>
        <v>8416_Tous secteurs_TP2_SEXE2</v>
      </c>
      <c r="BF3848">
        <v>2</v>
      </c>
      <c r="BG3848" t="s">
        <v>200</v>
      </c>
      <c r="BH3848" t="s">
        <v>78</v>
      </c>
      <c r="BI3848" t="s">
        <v>149</v>
      </c>
      <c r="BJ3848" s="61">
        <v>11400.6703220297</v>
      </c>
      <c r="BK3848" s="61">
        <f t="shared" si="540"/>
        <v>11400.6703220297</v>
      </c>
    </row>
    <row r="3849" spans="1:63" x14ac:dyDescent="0.35">
      <c r="A3849" t="str">
        <f t="shared" si="538"/>
        <v>8428_Cokéfaction et raffinage_1+2</v>
      </c>
      <c r="B3849" t="str">
        <f>INDEX(PDC!$F$1:$G$40,MATCH('RP2016'!C3849,PDC!F:F,0),MATCH(PDC!$G$1,PDC!$F$1:$G$1,0))</f>
        <v>Cokéfaction et raffinage</v>
      </c>
      <c r="C3849" t="s">
        <v>236</v>
      </c>
      <c r="D3849" t="s">
        <v>175</v>
      </c>
      <c r="E3849" t="s">
        <v>238</v>
      </c>
      <c r="F3849" s="58">
        <v>2.9006305541042701</v>
      </c>
      <c r="G3849" s="58" t="s">
        <v>242</v>
      </c>
      <c r="H3849" s="58"/>
      <c r="I3849" s="58"/>
      <c r="J3849" s="58"/>
      <c r="BE3849" t="str">
        <f t="shared" si="539"/>
        <v>8417_Tous secteurs_TP1_SEXE2</v>
      </c>
      <c r="BF3849">
        <v>2</v>
      </c>
      <c r="BG3849" t="s">
        <v>199</v>
      </c>
      <c r="BH3849" t="s">
        <v>78</v>
      </c>
      <c r="BI3849" t="s">
        <v>151</v>
      </c>
      <c r="BJ3849" s="61">
        <v>6001.7740982515497</v>
      </c>
      <c r="BK3849" s="61">
        <f t="shared" si="540"/>
        <v>6001.7740982515497</v>
      </c>
    </row>
    <row r="3850" spans="1:63" x14ac:dyDescent="0.35">
      <c r="A3850" t="str">
        <f t="shared" si="538"/>
        <v>8428_Industrie chimique_1+2</v>
      </c>
      <c r="B3850" t="str">
        <f>INDEX(PDC!$F$1:$G$40,MATCH('RP2016'!C3850,PDC!F:F,0),MATCH(PDC!$G$1,PDC!$F$1:$G$1,0))</f>
        <v>Industrie chimique</v>
      </c>
      <c r="C3850" t="s">
        <v>205</v>
      </c>
      <c r="D3850" t="s">
        <v>175</v>
      </c>
      <c r="E3850" t="s">
        <v>238</v>
      </c>
      <c r="F3850" s="58">
        <v>1274.9194381350601</v>
      </c>
      <c r="G3850">
        <f t="shared" ref="G3850:G3881" si="541">F3850</f>
        <v>1274.9194381350601</v>
      </c>
      <c r="BE3850" t="str">
        <f t="shared" si="539"/>
        <v>8417_Tous secteurs_TP2_SEXE2</v>
      </c>
      <c r="BF3850">
        <v>2</v>
      </c>
      <c r="BG3850" t="s">
        <v>200</v>
      </c>
      <c r="BH3850" t="s">
        <v>78</v>
      </c>
      <c r="BI3850" t="s">
        <v>151</v>
      </c>
      <c r="BJ3850" s="61">
        <v>3364.3951603998798</v>
      </c>
      <c r="BK3850" s="61">
        <f t="shared" si="540"/>
        <v>3364.3951603998798</v>
      </c>
    </row>
    <row r="3851" spans="1:63" x14ac:dyDescent="0.35">
      <c r="A3851" t="str">
        <f t="shared" si="538"/>
        <v>8428_Industrie pharmaceutique_1+2</v>
      </c>
      <c r="B3851" t="str">
        <f>INDEX(PDC!$F$1:$G$40,MATCH('RP2016'!C3851,PDC!F:F,0),MATCH(PDC!$G$1,PDC!$F$1:$G$1,0))</f>
        <v>Industrie pharmaceutique</v>
      </c>
      <c r="C3851" t="s">
        <v>206</v>
      </c>
      <c r="D3851" t="s">
        <v>175</v>
      </c>
      <c r="E3851" t="s">
        <v>238</v>
      </c>
      <c r="F3851" s="58">
        <v>103.276651209058</v>
      </c>
      <c r="G3851">
        <f t="shared" si="541"/>
        <v>103.276651209058</v>
      </c>
      <c r="BE3851" t="str">
        <f t="shared" si="539"/>
        <v>8418_Tous secteurs_TP1_SEXE2</v>
      </c>
      <c r="BF3851">
        <v>2</v>
      </c>
      <c r="BG3851" t="s">
        <v>199</v>
      </c>
      <c r="BH3851" t="s">
        <v>78</v>
      </c>
      <c r="BI3851" t="s">
        <v>153</v>
      </c>
      <c r="BJ3851" s="61">
        <v>7097.5700648561296</v>
      </c>
      <c r="BK3851" s="61">
        <f t="shared" si="540"/>
        <v>7097.5700648561296</v>
      </c>
    </row>
    <row r="3852" spans="1:63" x14ac:dyDescent="0.35">
      <c r="A3852" t="str">
        <f t="shared" si="538"/>
        <v>8428_Fabrication de produits en caoutchouc et en plastique ainsi que d'autres produits minéraux non métalliques_1+2</v>
      </c>
      <c r="B3852" t="str">
        <f>INDEX(PDC!$F$1:$G$40,MATCH('RP2016'!C3852,PDC!F:F,0),MATCH(PDC!$G$1,PDC!$F$1:$G$1,0))</f>
        <v>Fabrication de produits en caoutchouc et en plastique ainsi que d'autres produits minéraux non métalliques</v>
      </c>
      <c r="C3852" t="s">
        <v>207</v>
      </c>
      <c r="D3852" t="s">
        <v>175</v>
      </c>
      <c r="E3852" t="s">
        <v>238</v>
      </c>
      <c r="F3852" s="58">
        <v>2907.0637900914599</v>
      </c>
      <c r="G3852">
        <f t="shared" si="541"/>
        <v>2907.0637900914599</v>
      </c>
      <c r="BE3852" t="str">
        <f t="shared" si="539"/>
        <v>8418_Tous secteurs_TP2_SEXE2</v>
      </c>
      <c r="BF3852">
        <v>2</v>
      </c>
      <c r="BG3852" t="s">
        <v>200</v>
      </c>
      <c r="BH3852" t="s">
        <v>78</v>
      </c>
      <c r="BI3852" t="s">
        <v>153</v>
      </c>
      <c r="BJ3852" s="61">
        <v>2731.5839064699999</v>
      </c>
      <c r="BK3852" s="61">
        <f t="shared" si="540"/>
        <v>2731.5839064699999</v>
      </c>
    </row>
    <row r="3853" spans="1:63" x14ac:dyDescent="0.35">
      <c r="A3853" t="str">
        <f t="shared" si="538"/>
        <v>8428_Métallurgie et fabrication de produits métalliques à l'exception des machines et des équipements_1+2</v>
      </c>
      <c r="B3853" t="str">
        <f>INDEX(PDC!$F$1:$G$40,MATCH('RP2016'!C3853,PDC!F:F,0),MATCH(PDC!$G$1,PDC!$F$1:$G$1,0))</f>
        <v>Métallurgie et fabrication de produits métalliques à l'exception des machines et des équipements</v>
      </c>
      <c r="C3853" t="s">
        <v>208</v>
      </c>
      <c r="D3853" t="s">
        <v>175</v>
      </c>
      <c r="E3853" t="s">
        <v>238</v>
      </c>
      <c r="F3853" s="58">
        <v>7099.1817387234796</v>
      </c>
      <c r="G3853">
        <f t="shared" si="541"/>
        <v>7099.1817387234796</v>
      </c>
      <c r="BE3853" t="str">
        <f t="shared" si="539"/>
        <v>8419_Tous secteurs_TP1_SEXE2</v>
      </c>
      <c r="BF3853">
        <v>2</v>
      </c>
      <c r="BG3853" t="s">
        <v>199</v>
      </c>
      <c r="BH3853" t="s">
        <v>78</v>
      </c>
      <c r="BI3853" t="s">
        <v>155</v>
      </c>
      <c r="BJ3853" s="61">
        <v>8804.8134078868607</v>
      </c>
      <c r="BK3853" s="61">
        <f t="shared" si="540"/>
        <v>8804.8134078868607</v>
      </c>
    </row>
    <row r="3854" spans="1:63" x14ac:dyDescent="0.35">
      <c r="A3854" t="str">
        <f t="shared" si="538"/>
        <v>8428_Fabrication de produits informatiques, électroniques et optiques_1+2</v>
      </c>
      <c r="B3854" t="str">
        <f>INDEX(PDC!$F$1:$G$40,MATCH('RP2016'!C3854,PDC!F:F,0),MATCH(PDC!$G$1,PDC!$F$1:$G$1,0))</f>
        <v>Fabrication de produits informatiques, électroniques et optiques</v>
      </c>
      <c r="C3854" t="s">
        <v>209</v>
      </c>
      <c r="D3854" t="s">
        <v>175</v>
      </c>
      <c r="E3854" t="s">
        <v>238</v>
      </c>
      <c r="F3854" s="58">
        <v>1439.7260600417201</v>
      </c>
      <c r="G3854">
        <f t="shared" si="541"/>
        <v>1439.7260600417201</v>
      </c>
      <c r="BE3854" t="str">
        <f t="shared" si="539"/>
        <v>8419_Tous secteurs_TP2_SEXE2</v>
      </c>
      <c r="BF3854">
        <v>2</v>
      </c>
      <c r="BG3854" t="s">
        <v>200</v>
      </c>
      <c r="BH3854" t="s">
        <v>78</v>
      </c>
      <c r="BI3854" t="s">
        <v>155</v>
      </c>
      <c r="BJ3854" s="61">
        <v>5612.1854894553699</v>
      </c>
      <c r="BK3854" s="61">
        <f t="shared" si="540"/>
        <v>5612.1854894553699</v>
      </c>
    </row>
    <row r="3855" spans="1:63" x14ac:dyDescent="0.35">
      <c r="A3855" t="str">
        <f t="shared" si="538"/>
        <v>8428_Fabrication d'équipements électriques_1+2</v>
      </c>
      <c r="B3855" t="str">
        <f>INDEX(PDC!$F$1:$G$40,MATCH('RP2016'!C3855,PDC!F:F,0),MATCH(PDC!$G$1,PDC!$F$1:$G$1,0))</f>
        <v>Fabrication d'équipements électriques</v>
      </c>
      <c r="C3855" t="s">
        <v>210</v>
      </c>
      <c r="D3855" t="s">
        <v>175</v>
      </c>
      <c r="E3855" t="s">
        <v>238</v>
      </c>
      <c r="F3855" s="58">
        <v>1049.9871275348801</v>
      </c>
      <c r="G3855">
        <f t="shared" si="541"/>
        <v>1049.9871275348801</v>
      </c>
      <c r="BE3855" t="str">
        <f t="shared" si="539"/>
        <v>8420_Tous secteurs_TP1_SEXE2</v>
      </c>
      <c r="BF3855">
        <v>2</v>
      </c>
      <c r="BG3855" t="s">
        <v>199</v>
      </c>
      <c r="BH3855" t="s">
        <v>78</v>
      </c>
      <c r="BI3855" t="s">
        <v>157</v>
      </c>
      <c r="BJ3855" s="61">
        <v>5377.0441686048498</v>
      </c>
      <c r="BK3855" s="61">
        <f t="shared" si="540"/>
        <v>5377.0441686048498</v>
      </c>
    </row>
    <row r="3856" spans="1:63" x14ac:dyDescent="0.35">
      <c r="A3856" t="str">
        <f t="shared" si="538"/>
        <v>8428_Fabrication de machines et équipements n.c.a._1+2</v>
      </c>
      <c r="B3856" t="str">
        <f>INDEX(PDC!$F$1:$G$40,MATCH('RP2016'!C3856,PDC!F:F,0),MATCH(PDC!$G$1,PDC!$F$1:$G$1,0))</f>
        <v>Fabrication de machines et équipements n.c.a.</v>
      </c>
      <c r="C3856" t="s">
        <v>211</v>
      </c>
      <c r="D3856" t="s">
        <v>175</v>
      </c>
      <c r="E3856" t="s">
        <v>238</v>
      </c>
      <c r="F3856" s="58">
        <v>2231.9830121704799</v>
      </c>
      <c r="G3856">
        <f t="shared" si="541"/>
        <v>2231.9830121704799</v>
      </c>
      <c r="BE3856" t="str">
        <f t="shared" si="539"/>
        <v>8420_Tous secteurs_TP2_SEXE2</v>
      </c>
      <c r="BF3856">
        <v>2</v>
      </c>
      <c r="BG3856" t="s">
        <v>200</v>
      </c>
      <c r="BH3856" t="s">
        <v>78</v>
      </c>
      <c r="BI3856" t="s">
        <v>157</v>
      </c>
      <c r="BJ3856" s="61">
        <v>3956.23768408451</v>
      </c>
      <c r="BK3856" s="61">
        <f t="shared" si="540"/>
        <v>3956.23768408451</v>
      </c>
    </row>
    <row r="3857" spans="1:63" x14ac:dyDescent="0.35">
      <c r="A3857" t="str">
        <f t="shared" si="538"/>
        <v>8428_Fabrication de matériels de transport_1+2</v>
      </c>
      <c r="B3857" t="str">
        <f>INDEX(PDC!$F$1:$G$40,MATCH('RP2016'!C3857,PDC!F:F,0),MATCH(PDC!$G$1,PDC!$F$1:$G$1,0))</f>
        <v>Fabrication de matériels de transport</v>
      </c>
      <c r="C3857" t="s">
        <v>212</v>
      </c>
      <c r="D3857" t="s">
        <v>175</v>
      </c>
      <c r="E3857" t="s">
        <v>238</v>
      </c>
      <c r="F3857" s="58">
        <v>2416.67037927621</v>
      </c>
      <c r="G3857">
        <f t="shared" si="541"/>
        <v>2416.67037927621</v>
      </c>
      <c r="BE3857" t="str">
        <f t="shared" si="539"/>
        <v>8421_Tous secteurs_TP1_SEXE2</v>
      </c>
      <c r="BF3857">
        <v>2</v>
      </c>
      <c r="BG3857" t="s">
        <v>199</v>
      </c>
      <c r="BH3857" t="s">
        <v>78</v>
      </c>
      <c r="BI3857" t="s">
        <v>159</v>
      </c>
      <c r="BJ3857" s="61">
        <v>214893.167107149</v>
      </c>
      <c r="BK3857" s="61">
        <f t="shared" si="540"/>
        <v>214893.167107149</v>
      </c>
    </row>
    <row r="3858" spans="1:63" x14ac:dyDescent="0.35">
      <c r="A3858" t="str">
        <f t="shared" si="538"/>
        <v>8428_Autres industries manufacturières ; réparation et installation de machines et d'équipements_1+2</v>
      </c>
      <c r="B3858" t="str">
        <f>INDEX(PDC!$F$1:$G$40,MATCH('RP2016'!C3858,PDC!F:F,0),MATCH(PDC!$G$1,PDC!$F$1:$G$1,0))</f>
        <v>Autres industries manufacturières ; réparation et installation de machines et d'équipements</v>
      </c>
      <c r="C3858" t="s">
        <v>213</v>
      </c>
      <c r="D3858" t="s">
        <v>175</v>
      </c>
      <c r="E3858" t="s">
        <v>238</v>
      </c>
      <c r="F3858" s="58">
        <v>2659.4793435004599</v>
      </c>
      <c r="G3858">
        <f t="shared" si="541"/>
        <v>2659.4793435004599</v>
      </c>
      <c r="BE3858" t="str">
        <f t="shared" si="539"/>
        <v>8421_Tous secteurs_TP2_SEXE2</v>
      </c>
      <c r="BF3858">
        <v>2</v>
      </c>
      <c r="BG3858" t="s">
        <v>200</v>
      </c>
      <c r="BH3858" t="s">
        <v>78</v>
      </c>
      <c r="BI3858" t="s">
        <v>159</v>
      </c>
      <c r="BJ3858" s="61">
        <v>83498.748294880701</v>
      </c>
      <c r="BK3858" s="61">
        <f t="shared" si="540"/>
        <v>83498.748294880701</v>
      </c>
    </row>
    <row r="3859" spans="1:63" x14ac:dyDescent="0.35">
      <c r="A3859" t="str">
        <f t="shared" si="538"/>
        <v>8428_Production et distribution d'électricité, de gaz, de vapeur et d'air conditionné_1+2</v>
      </c>
      <c r="B3859" t="str">
        <f>INDEX(PDC!$F$1:$G$40,MATCH('RP2016'!C3859,PDC!F:F,0),MATCH(PDC!$G$1,PDC!$F$1:$G$1,0))</f>
        <v>Production et distribution d'électricité, de gaz, de vapeur et d'air conditionné</v>
      </c>
      <c r="C3859" t="s">
        <v>214</v>
      </c>
      <c r="D3859" t="s">
        <v>175</v>
      </c>
      <c r="E3859" t="s">
        <v>238</v>
      </c>
      <c r="F3859" s="58">
        <v>1012.71616343887</v>
      </c>
      <c r="G3859">
        <f t="shared" si="541"/>
        <v>1012.71616343887</v>
      </c>
      <c r="BE3859" t="str">
        <f t="shared" si="539"/>
        <v>8422_Tous secteurs_TP1_SEXE2</v>
      </c>
      <c r="BF3859">
        <v>2</v>
      </c>
      <c r="BG3859" t="s">
        <v>199</v>
      </c>
      <c r="BH3859" t="s">
        <v>78</v>
      </c>
      <c r="BI3859" t="s">
        <v>163</v>
      </c>
      <c r="BJ3859" s="61">
        <v>7919.5195082033197</v>
      </c>
      <c r="BK3859" s="61">
        <f t="shared" si="540"/>
        <v>7919.5195082033197</v>
      </c>
    </row>
    <row r="3860" spans="1:63" x14ac:dyDescent="0.35">
      <c r="A3860" t="str">
        <f t="shared" si="538"/>
        <v>8428_Production et distribution d'eau ; assainissement, gestion des déchets et dépollution_1+2</v>
      </c>
      <c r="B3860" t="str">
        <f>INDEX(PDC!$F$1:$G$40,MATCH('RP2016'!C3860,PDC!F:F,0),MATCH(PDC!$G$1,PDC!$F$1:$G$1,0))</f>
        <v>Production et distribution d'eau ; assainissement, gestion des déchets et dépollution</v>
      </c>
      <c r="C3860" t="s">
        <v>215</v>
      </c>
      <c r="D3860" t="s">
        <v>175</v>
      </c>
      <c r="E3860" t="s">
        <v>238</v>
      </c>
      <c r="F3860" s="58">
        <v>1040.06054884543</v>
      </c>
      <c r="G3860">
        <f t="shared" si="541"/>
        <v>1040.06054884543</v>
      </c>
      <c r="BE3860" t="str">
        <f t="shared" si="539"/>
        <v>8422_Tous secteurs_TP2_SEXE2</v>
      </c>
      <c r="BF3860">
        <v>2</v>
      </c>
      <c r="BG3860" t="s">
        <v>200</v>
      </c>
      <c r="BH3860" t="s">
        <v>78</v>
      </c>
      <c r="BI3860" t="s">
        <v>163</v>
      </c>
      <c r="BJ3860" s="61">
        <v>4812.01440435513</v>
      </c>
      <c r="BK3860" s="61">
        <f t="shared" si="540"/>
        <v>4812.01440435513</v>
      </c>
    </row>
    <row r="3861" spans="1:63" x14ac:dyDescent="0.35">
      <c r="A3861" t="str">
        <f t="shared" si="538"/>
        <v>8428_Construction _1+2</v>
      </c>
      <c r="B3861" t="str">
        <f>INDEX(PDC!$F$1:$G$40,MATCH('RP2016'!C3861,PDC!F:F,0),MATCH(PDC!$G$1,PDC!$F$1:$G$1,0))</f>
        <v xml:space="preserve">Construction </v>
      </c>
      <c r="C3861" t="s">
        <v>216</v>
      </c>
      <c r="D3861" t="s">
        <v>175</v>
      </c>
      <c r="E3861" t="s">
        <v>238</v>
      </c>
      <c r="F3861" s="58">
        <v>10347.970241333</v>
      </c>
      <c r="G3861">
        <f t="shared" si="541"/>
        <v>10347.970241333</v>
      </c>
      <c r="BE3861" t="str">
        <f t="shared" si="539"/>
        <v>8423_Tous secteurs_TP1_SEXE2</v>
      </c>
      <c r="BF3861">
        <v>2</v>
      </c>
      <c r="BG3861" t="s">
        <v>199</v>
      </c>
      <c r="BH3861" t="s">
        <v>78</v>
      </c>
      <c r="BI3861" t="s">
        <v>165</v>
      </c>
      <c r="BJ3861" s="61">
        <v>8743.7259448002296</v>
      </c>
      <c r="BK3861" s="61">
        <f t="shared" si="540"/>
        <v>8743.7259448002296</v>
      </c>
    </row>
    <row r="3862" spans="1:63" x14ac:dyDescent="0.35">
      <c r="A3862" t="str">
        <f t="shared" si="538"/>
        <v>8428_Commerce ; réparation d'automobiles et de motocycles_1+2</v>
      </c>
      <c r="B3862" t="str">
        <f>INDEX(PDC!$F$1:$G$40,MATCH('RP2016'!C3862,PDC!F:F,0),MATCH(PDC!$G$1,PDC!$F$1:$G$1,0))</f>
        <v>Commerce ; réparation d'automobiles et de motocycles</v>
      </c>
      <c r="C3862" t="s">
        <v>217</v>
      </c>
      <c r="D3862" t="s">
        <v>175</v>
      </c>
      <c r="E3862" t="s">
        <v>238</v>
      </c>
      <c r="F3862" s="58">
        <v>21209.162393673399</v>
      </c>
      <c r="G3862">
        <f t="shared" si="541"/>
        <v>21209.162393673399</v>
      </c>
      <c r="BE3862" t="str">
        <f t="shared" si="539"/>
        <v>8423_Tous secteurs_TP2_SEXE2</v>
      </c>
      <c r="BF3862">
        <v>2</v>
      </c>
      <c r="BG3862" t="s">
        <v>200</v>
      </c>
      <c r="BH3862" t="s">
        <v>78</v>
      </c>
      <c r="BI3862" t="s">
        <v>165</v>
      </c>
      <c r="BJ3862" s="61">
        <v>4731.2463386388399</v>
      </c>
      <c r="BK3862" s="61">
        <f t="shared" si="540"/>
        <v>4731.2463386388399</v>
      </c>
    </row>
    <row r="3863" spans="1:63" x14ac:dyDescent="0.35">
      <c r="A3863" t="str">
        <f t="shared" si="538"/>
        <v>8428_Transports et entreposage _1+2</v>
      </c>
      <c r="B3863" t="str">
        <f>INDEX(PDC!$F$1:$G$40,MATCH('RP2016'!C3863,PDC!F:F,0),MATCH(PDC!$G$1,PDC!$F$1:$G$1,0))</f>
        <v xml:space="preserve">Transports et entreposage </v>
      </c>
      <c r="C3863" t="s">
        <v>218</v>
      </c>
      <c r="D3863" t="s">
        <v>175</v>
      </c>
      <c r="E3863" t="s">
        <v>238</v>
      </c>
      <c r="F3863" s="58">
        <v>7453.7765967702499</v>
      </c>
      <c r="G3863">
        <f t="shared" si="541"/>
        <v>7453.7765967702499</v>
      </c>
      <c r="BE3863" t="str">
        <f t="shared" si="539"/>
        <v>8424_Tous secteurs_TP1_SEXE2</v>
      </c>
      <c r="BF3863">
        <v>2</v>
      </c>
      <c r="BG3863" t="s">
        <v>199</v>
      </c>
      <c r="BH3863" t="s">
        <v>78</v>
      </c>
      <c r="BI3863" t="s">
        <v>167</v>
      </c>
      <c r="BJ3863" s="61">
        <v>8202.4350525567697</v>
      </c>
      <c r="BK3863" s="61">
        <f t="shared" si="540"/>
        <v>8202.4350525567697</v>
      </c>
    </row>
    <row r="3864" spans="1:63" x14ac:dyDescent="0.35">
      <c r="A3864" t="str">
        <f t="shared" si="538"/>
        <v>8428_Hébergement et restauration_1+2</v>
      </c>
      <c r="B3864" t="str">
        <f>INDEX(PDC!$F$1:$G$40,MATCH('RP2016'!C3864,PDC!F:F,0),MATCH(PDC!$G$1,PDC!$F$1:$G$1,0))</f>
        <v>Hébergement et restauration</v>
      </c>
      <c r="C3864" t="s">
        <v>219</v>
      </c>
      <c r="D3864" t="s">
        <v>175</v>
      </c>
      <c r="E3864" t="s">
        <v>238</v>
      </c>
      <c r="F3864" s="58">
        <v>4361.3952697545801</v>
      </c>
      <c r="G3864">
        <f t="shared" si="541"/>
        <v>4361.3952697545801</v>
      </c>
      <c r="BE3864" t="str">
        <f t="shared" si="539"/>
        <v>8424_Tous secteurs_TP2_SEXE2</v>
      </c>
      <c r="BF3864">
        <v>2</v>
      </c>
      <c r="BG3864" t="s">
        <v>200</v>
      </c>
      <c r="BH3864" t="s">
        <v>78</v>
      </c>
      <c r="BI3864" t="s">
        <v>167</v>
      </c>
      <c r="BJ3864" s="61">
        <v>3577.79710525463</v>
      </c>
      <c r="BK3864" s="61">
        <f t="shared" si="540"/>
        <v>3577.79710525463</v>
      </c>
    </row>
    <row r="3865" spans="1:63" x14ac:dyDescent="0.35">
      <c r="A3865" t="str">
        <f t="shared" si="538"/>
        <v>8428_Edition, audiovisuel et diffusion_1+2</v>
      </c>
      <c r="B3865" t="str">
        <f>INDEX(PDC!$F$1:$G$40,MATCH('RP2016'!C3865,PDC!F:F,0),MATCH(PDC!$G$1,PDC!$F$1:$G$1,0))</f>
        <v>Edition, audiovisuel et diffusion</v>
      </c>
      <c r="C3865" t="s">
        <v>220</v>
      </c>
      <c r="D3865" t="s">
        <v>175</v>
      </c>
      <c r="E3865" t="s">
        <v>238</v>
      </c>
      <c r="F3865" s="58">
        <v>532.65352508853402</v>
      </c>
      <c r="G3865">
        <f t="shared" si="541"/>
        <v>532.65352508853402</v>
      </c>
      <c r="BE3865" t="str">
        <f t="shared" si="539"/>
        <v>8425_Tous secteurs_TP1_SEXE2</v>
      </c>
      <c r="BF3865">
        <v>2</v>
      </c>
      <c r="BG3865" t="s">
        <v>199</v>
      </c>
      <c r="BH3865" t="s">
        <v>78</v>
      </c>
      <c r="BI3865" t="s">
        <v>169</v>
      </c>
      <c r="BJ3865" s="61">
        <v>6382.9790533404903</v>
      </c>
      <c r="BK3865" s="61">
        <f t="shared" si="540"/>
        <v>6382.9790533404903</v>
      </c>
    </row>
    <row r="3866" spans="1:63" x14ac:dyDescent="0.35">
      <c r="A3866" t="str">
        <f t="shared" si="538"/>
        <v>8428_Télécommunications_1+2</v>
      </c>
      <c r="B3866" t="str">
        <f>INDEX(PDC!$F$1:$G$40,MATCH('RP2016'!C3866,PDC!F:F,0),MATCH(PDC!$G$1,PDC!$F$1:$G$1,0))</f>
        <v>Télécommunications</v>
      </c>
      <c r="C3866" t="s">
        <v>221</v>
      </c>
      <c r="D3866" t="s">
        <v>175</v>
      </c>
      <c r="E3866" t="s">
        <v>238</v>
      </c>
      <c r="F3866" s="58">
        <v>351.20217286358798</v>
      </c>
      <c r="G3866">
        <f t="shared" si="541"/>
        <v>351.20217286358798</v>
      </c>
      <c r="BE3866" t="str">
        <f t="shared" si="539"/>
        <v>8425_Tous secteurs_TP2_SEXE2</v>
      </c>
      <c r="BF3866">
        <v>2</v>
      </c>
      <c r="BG3866" t="s">
        <v>200</v>
      </c>
      <c r="BH3866" t="s">
        <v>78</v>
      </c>
      <c r="BI3866" t="s">
        <v>169</v>
      </c>
      <c r="BJ3866" s="61">
        <v>1963.0657111139701</v>
      </c>
      <c r="BK3866" s="61">
        <f t="shared" si="540"/>
        <v>1963.0657111139701</v>
      </c>
    </row>
    <row r="3867" spans="1:63" x14ac:dyDescent="0.35">
      <c r="A3867" t="str">
        <f t="shared" si="538"/>
        <v>8428_Activités informatiques et services d'information_1+2</v>
      </c>
      <c r="B3867" t="str">
        <f>INDEX(PDC!$F$1:$G$40,MATCH('RP2016'!C3867,PDC!F:F,0),MATCH(PDC!$G$1,PDC!$F$1:$G$1,0))</f>
        <v>Activités informatiques et services d'information</v>
      </c>
      <c r="C3867" t="s">
        <v>222</v>
      </c>
      <c r="D3867" t="s">
        <v>175</v>
      </c>
      <c r="E3867" t="s">
        <v>238</v>
      </c>
      <c r="F3867" s="58">
        <v>1051.57687466331</v>
      </c>
      <c r="G3867">
        <f t="shared" si="541"/>
        <v>1051.57687466331</v>
      </c>
      <c r="BE3867" t="str">
        <f t="shared" si="539"/>
        <v>8426_Tous secteurs_TP1_SEXE2</v>
      </c>
      <c r="BF3867">
        <v>2</v>
      </c>
      <c r="BG3867" t="s">
        <v>199</v>
      </c>
      <c r="BH3867" t="s">
        <v>78</v>
      </c>
      <c r="BI3867" t="s">
        <v>171</v>
      </c>
      <c r="BJ3867" s="61">
        <v>11699.1691441081</v>
      </c>
      <c r="BK3867" s="61">
        <f t="shared" si="540"/>
        <v>11699.1691441081</v>
      </c>
    </row>
    <row r="3868" spans="1:63" x14ac:dyDescent="0.35">
      <c r="A3868" t="str">
        <f t="shared" si="538"/>
        <v>8428_Activités financières et d'assurance_1+2</v>
      </c>
      <c r="B3868" t="str">
        <f>INDEX(PDC!$F$1:$G$40,MATCH('RP2016'!C3868,PDC!F:F,0),MATCH(PDC!$G$1,PDC!$F$1:$G$1,0))</f>
        <v>Activités financières et d'assurance</v>
      </c>
      <c r="C3868" t="s">
        <v>223</v>
      </c>
      <c r="D3868" t="s">
        <v>175</v>
      </c>
      <c r="E3868" t="s">
        <v>238</v>
      </c>
      <c r="F3868" s="58">
        <v>5900.2116917100202</v>
      </c>
      <c r="G3868">
        <f t="shared" si="541"/>
        <v>5900.2116917100202</v>
      </c>
      <c r="BE3868" t="str">
        <f t="shared" si="539"/>
        <v>8426_Tous secteurs_TP2_SEXE2</v>
      </c>
      <c r="BF3868">
        <v>2</v>
      </c>
      <c r="BG3868" t="s">
        <v>200</v>
      </c>
      <c r="BH3868" t="s">
        <v>78</v>
      </c>
      <c r="BI3868" t="s">
        <v>171</v>
      </c>
      <c r="BJ3868" s="61">
        <v>6149.0260488612503</v>
      </c>
      <c r="BK3868" s="61">
        <f t="shared" si="540"/>
        <v>6149.0260488612503</v>
      </c>
    </row>
    <row r="3869" spans="1:63" x14ac:dyDescent="0.35">
      <c r="A3869" t="str">
        <f t="shared" si="538"/>
        <v>8428_Activités immobilières_1+2</v>
      </c>
      <c r="B3869" t="str">
        <f>INDEX(PDC!$F$1:$G$40,MATCH('RP2016'!C3869,PDC!F:F,0),MATCH(PDC!$G$1,PDC!$F$1:$G$1,0))</f>
        <v>Activités immobilières</v>
      </c>
      <c r="C3869" t="s">
        <v>224</v>
      </c>
      <c r="D3869" t="s">
        <v>175</v>
      </c>
      <c r="E3869" t="s">
        <v>238</v>
      </c>
      <c r="F3869" s="58">
        <v>2267.1700791956901</v>
      </c>
      <c r="G3869">
        <f t="shared" si="541"/>
        <v>2267.1700791956901</v>
      </c>
      <c r="BE3869" t="str">
        <f t="shared" si="539"/>
        <v>8427_Tous secteurs_TP1_SEXE2</v>
      </c>
      <c r="BF3869">
        <v>2</v>
      </c>
      <c r="BG3869" t="s">
        <v>199</v>
      </c>
      <c r="BH3869" t="s">
        <v>78</v>
      </c>
      <c r="BI3869" t="s">
        <v>173</v>
      </c>
      <c r="BJ3869" s="61">
        <v>7405.77940932208</v>
      </c>
      <c r="BK3869" s="61">
        <f t="shared" si="540"/>
        <v>7405.77940932208</v>
      </c>
    </row>
    <row r="3870" spans="1:63" x14ac:dyDescent="0.35">
      <c r="A3870" t="str">
        <f t="shared" si="538"/>
        <v>8428_Activités juridiques, comptables, de gestion, d'architecture, d'ingénierie, de contrôle et d'analyses techniques_1+2</v>
      </c>
      <c r="B3870" t="str">
        <f>INDEX(PDC!$F$1:$G$40,MATCH('RP2016'!C3870,PDC!F:F,0),MATCH(PDC!$G$1,PDC!$F$1:$G$1,0))</f>
        <v>Activités juridiques, comptables, de gestion, d'architecture, d'ingénierie, de contrôle et d'analyses techniques</v>
      </c>
      <c r="C3870" t="s">
        <v>225</v>
      </c>
      <c r="D3870" t="s">
        <v>175</v>
      </c>
      <c r="E3870" t="s">
        <v>238</v>
      </c>
      <c r="F3870" s="58">
        <v>5640.3291451807499</v>
      </c>
      <c r="G3870">
        <f t="shared" si="541"/>
        <v>5640.3291451807499</v>
      </c>
      <c r="BE3870" t="str">
        <f t="shared" si="539"/>
        <v>8427_Tous secteurs_TP2_SEXE2</v>
      </c>
      <c r="BF3870">
        <v>2</v>
      </c>
      <c r="BG3870" t="s">
        <v>200</v>
      </c>
      <c r="BH3870" t="s">
        <v>78</v>
      </c>
      <c r="BI3870" t="s">
        <v>173</v>
      </c>
      <c r="BJ3870" s="61">
        <v>4378.1708500699997</v>
      </c>
      <c r="BK3870" s="61">
        <f t="shared" si="540"/>
        <v>4378.1708500699997</v>
      </c>
    </row>
    <row r="3871" spans="1:63" x14ac:dyDescent="0.35">
      <c r="A3871" t="str">
        <f t="shared" si="538"/>
        <v>8428_Recherche-développement scientifique_1+2</v>
      </c>
      <c r="B3871" t="str">
        <f>INDEX(PDC!$F$1:$G$40,MATCH('RP2016'!C3871,PDC!F:F,0),MATCH(PDC!$G$1,PDC!$F$1:$G$1,0))</f>
        <v>Recherche-développement scientifique</v>
      </c>
      <c r="C3871" t="s">
        <v>226</v>
      </c>
      <c r="D3871" t="s">
        <v>175</v>
      </c>
      <c r="E3871" t="s">
        <v>238</v>
      </c>
      <c r="F3871" s="58">
        <v>276.54234530704701</v>
      </c>
      <c r="G3871">
        <f t="shared" si="541"/>
        <v>276.54234530704701</v>
      </c>
      <c r="BE3871" t="str">
        <f t="shared" si="539"/>
        <v>8428_Tous secteurs_TP1_SEXE2</v>
      </c>
      <c r="BF3871">
        <v>2</v>
      </c>
      <c r="BG3871" t="s">
        <v>199</v>
      </c>
      <c r="BH3871" t="s">
        <v>78</v>
      </c>
      <c r="BI3871" t="s">
        <v>175</v>
      </c>
      <c r="BJ3871" s="61">
        <v>42421.0617174457</v>
      </c>
      <c r="BK3871" s="61">
        <f t="shared" si="540"/>
        <v>42421.0617174457</v>
      </c>
    </row>
    <row r="3872" spans="1:63" x14ac:dyDescent="0.35">
      <c r="A3872" t="str">
        <f t="shared" si="538"/>
        <v>8428_Autres activités spécialisées, scientifiques et techniques_1+2</v>
      </c>
      <c r="B3872" t="str">
        <f>INDEX(PDC!$F$1:$G$40,MATCH('RP2016'!C3872,PDC!F:F,0),MATCH(PDC!$G$1,PDC!$F$1:$G$1,0))</f>
        <v>Autres activités spécialisées, scientifiques et techniques</v>
      </c>
      <c r="C3872" t="s">
        <v>227</v>
      </c>
      <c r="D3872" t="s">
        <v>175</v>
      </c>
      <c r="E3872" t="s">
        <v>238</v>
      </c>
      <c r="F3872" s="58">
        <v>1262.84963436929</v>
      </c>
      <c r="G3872">
        <f t="shared" si="541"/>
        <v>1262.84963436929</v>
      </c>
      <c r="BE3872" t="str">
        <f t="shared" si="539"/>
        <v>8428_Tous secteurs_TP2_SEXE2</v>
      </c>
      <c r="BF3872">
        <v>2</v>
      </c>
      <c r="BG3872" t="s">
        <v>200</v>
      </c>
      <c r="BH3872" t="s">
        <v>78</v>
      </c>
      <c r="BI3872" t="s">
        <v>175</v>
      </c>
      <c r="BJ3872" s="61">
        <v>25651.507339391101</v>
      </c>
      <c r="BK3872" s="61">
        <f t="shared" si="540"/>
        <v>25651.507339391101</v>
      </c>
    </row>
    <row r="3873" spans="1:63" x14ac:dyDescent="0.35">
      <c r="A3873" t="str">
        <f t="shared" si="538"/>
        <v>8428_Activités de services administratifs et de soutien_1+2</v>
      </c>
      <c r="B3873" t="str">
        <f>INDEX(PDC!$F$1:$G$40,MATCH('RP2016'!C3873,PDC!F:F,0),MATCH(PDC!$G$1,PDC!$F$1:$G$1,0))</f>
        <v>Activités de services administratifs et de soutien</v>
      </c>
      <c r="C3873" t="s">
        <v>228</v>
      </c>
      <c r="D3873" t="s">
        <v>175</v>
      </c>
      <c r="E3873" t="s">
        <v>238</v>
      </c>
      <c r="F3873" s="58">
        <v>10353.7223684691</v>
      </c>
      <c r="G3873">
        <f t="shared" si="541"/>
        <v>10353.7223684691</v>
      </c>
      <c r="BE3873" t="str">
        <f t="shared" si="539"/>
        <v>8429_Tous secteurs_TP1_SEXE2</v>
      </c>
      <c r="BF3873">
        <v>2</v>
      </c>
      <c r="BG3873" t="s">
        <v>199</v>
      </c>
      <c r="BH3873" t="s">
        <v>78</v>
      </c>
      <c r="BI3873" t="s">
        <v>177</v>
      </c>
      <c r="BJ3873" s="61">
        <v>2760.88888674687</v>
      </c>
      <c r="BK3873" s="61">
        <f t="shared" si="540"/>
        <v>2760.88888674687</v>
      </c>
    </row>
    <row r="3874" spans="1:63" x14ac:dyDescent="0.35">
      <c r="A3874" t="str">
        <f t="shared" si="538"/>
        <v>8428_Administration publique_1+2</v>
      </c>
      <c r="B3874" t="str">
        <f>INDEX(PDC!$F$1:$G$40,MATCH('RP2016'!C3874,PDC!F:F,0),MATCH(PDC!$G$1,PDC!$F$1:$G$1,0))</f>
        <v>Administration publique</v>
      </c>
      <c r="C3874" t="s">
        <v>229</v>
      </c>
      <c r="D3874" t="s">
        <v>175</v>
      </c>
      <c r="E3874" t="s">
        <v>238</v>
      </c>
      <c r="F3874" s="58">
        <v>5394.4491637963301</v>
      </c>
      <c r="G3874">
        <f t="shared" si="541"/>
        <v>5394.4491637963301</v>
      </c>
      <c r="BE3874" t="str">
        <f t="shared" si="539"/>
        <v>8429_Tous secteurs_TP2_SEXE2</v>
      </c>
      <c r="BF3874">
        <v>2</v>
      </c>
      <c r="BG3874" t="s">
        <v>200</v>
      </c>
      <c r="BH3874" t="s">
        <v>78</v>
      </c>
      <c r="BI3874" t="s">
        <v>177</v>
      </c>
      <c r="BJ3874" s="61">
        <v>1248.3711590692001</v>
      </c>
      <c r="BK3874" s="61">
        <f t="shared" si="540"/>
        <v>1248.3711590692001</v>
      </c>
    </row>
    <row r="3875" spans="1:63" x14ac:dyDescent="0.35">
      <c r="A3875" t="str">
        <f t="shared" si="538"/>
        <v>8428_Enseignement_1+2</v>
      </c>
      <c r="B3875" t="str">
        <f>INDEX(PDC!$F$1:$G$40,MATCH('RP2016'!C3875,PDC!F:F,0),MATCH(PDC!$G$1,PDC!$F$1:$G$1,0))</f>
        <v>Enseignement</v>
      </c>
      <c r="C3875" t="s">
        <v>230</v>
      </c>
      <c r="D3875" t="s">
        <v>175</v>
      </c>
      <c r="E3875" t="s">
        <v>238</v>
      </c>
      <c r="F3875" s="58">
        <v>5977.0732528403896</v>
      </c>
      <c r="G3875">
        <f t="shared" si="541"/>
        <v>5977.0732528403896</v>
      </c>
      <c r="BE3875" t="str">
        <f t="shared" si="539"/>
        <v>8430_Tous secteurs_TP1_SEXE2</v>
      </c>
      <c r="BF3875">
        <v>2</v>
      </c>
      <c r="BG3875" t="s">
        <v>199</v>
      </c>
      <c r="BH3875" t="s">
        <v>78</v>
      </c>
      <c r="BI3875" t="s">
        <v>179</v>
      </c>
      <c r="BJ3875" s="61">
        <v>4087.3989726588802</v>
      </c>
      <c r="BK3875" s="61">
        <f t="shared" si="540"/>
        <v>4087.3989726588802</v>
      </c>
    </row>
    <row r="3876" spans="1:63" x14ac:dyDescent="0.35">
      <c r="A3876" t="str">
        <f t="shared" si="538"/>
        <v>8428_Activités pour la santé humaine_1+2</v>
      </c>
      <c r="B3876" t="str">
        <f>INDEX(PDC!$F$1:$G$40,MATCH('RP2016'!C3876,PDC!F:F,0),MATCH(PDC!$G$1,PDC!$F$1:$G$1,0))</f>
        <v>Activités pour la santé humaine</v>
      </c>
      <c r="C3876" t="s">
        <v>231</v>
      </c>
      <c r="D3876" t="s">
        <v>175</v>
      </c>
      <c r="E3876" t="s">
        <v>238</v>
      </c>
      <c r="F3876" s="58">
        <v>7013.3483291347802</v>
      </c>
      <c r="G3876">
        <f t="shared" si="541"/>
        <v>7013.3483291347802</v>
      </c>
      <c r="BE3876" t="str">
        <f t="shared" si="539"/>
        <v>8430_Tous secteurs_TP2_SEXE2</v>
      </c>
      <c r="BF3876">
        <v>2</v>
      </c>
      <c r="BG3876" t="s">
        <v>200</v>
      </c>
      <c r="BH3876" t="s">
        <v>78</v>
      </c>
      <c r="BI3876" t="s">
        <v>179</v>
      </c>
      <c r="BJ3876" s="61">
        <v>2338.3529376676001</v>
      </c>
      <c r="BK3876" s="61">
        <f t="shared" si="540"/>
        <v>2338.3529376676001</v>
      </c>
    </row>
    <row r="3877" spans="1:63" x14ac:dyDescent="0.35">
      <c r="A3877" t="str">
        <f t="shared" si="538"/>
        <v>8428_Hébergement médico-social et social et action sociale sans hébergement_1+2</v>
      </c>
      <c r="B3877" t="str">
        <f>INDEX(PDC!$F$1:$G$40,MATCH('RP2016'!C3877,PDC!F:F,0),MATCH(PDC!$G$1,PDC!$F$1:$G$1,0))</f>
        <v>Hébergement médico-social et social et action sociale sans hébergement</v>
      </c>
      <c r="C3877" t="s">
        <v>232</v>
      </c>
      <c r="D3877" t="s">
        <v>175</v>
      </c>
      <c r="E3877" t="s">
        <v>238</v>
      </c>
      <c r="F3877" s="58">
        <v>15124.0223396786</v>
      </c>
      <c r="G3877">
        <f t="shared" si="541"/>
        <v>15124.0223396786</v>
      </c>
      <c r="BE3877" t="str">
        <f t="shared" si="539"/>
        <v>8431_Tous secteurs_TP1_SEXE2</v>
      </c>
      <c r="BF3877">
        <v>2</v>
      </c>
      <c r="BG3877" t="s">
        <v>199</v>
      </c>
      <c r="BH3877" t="s">
        <v>78</v>
      </c>
      <c r="BI3877" t="s">
        <v>183</v>
      </c>
      <c r="BJ3877" s="61">
        <v>25417.702329447398</v>
      </c>
      <c r="BK3877" s="61">
        <f t="shared" si="540"/>
        <v>25417.702329447398</v>
      </c>
    </row>
    <row r="3878" spans="1:63" x14ac:dyDescent="0.35">
      <c r="A3878" t="str">
        <f t="shared" si="538"/>
        <v>8428_Arts, spectacles et activités récréatives_1+2</v>
      </c>
      <c r="B3878" t="str">
        <f>INDEX(PDC!$F$1:$G$40,MATCH('RP2016'!C3878,PDC!F:F,0),MATCH(PDC!$G$1,PDC!$F$1:$G$1,0))</f>
        <v>Arts, spectacles et activités récréatives</v>
      </c>
      <c r="C3878" t="s">
        <v>233</v>
      </c>
      <c r="D3878" t="s">
        <v>175</v>
      </c>
      <c r="E3878" t="s">
        <v>238</v>
      </c>
      <c r="F3878" s="58">
        <v>1735.6660761508101</v>
      </c>
      <c r="G3878">
        <f t="shared" si="541"/>
        <v>1735.6660761508101</v>
      </c>
      <c r="BE3878" t="str">
        <f t="shared" si="539"/>
        <v>8431_Tous secteurs_TP2_SEXE2</v>
      </c>
      <c r="BF3878">
        <v>2</v>
      </c>
      <c r="BG3878" t="s">
        <v>200</v>
      </c>
      <c r="BH3878" t="s">
        <v>78</v>
      </c>
      <c r="BI3878" t="s">
        <v>183</v>
      </c>
      <c r="BJ3878" s="61">
        <v>15134.674531841199</v>
      </c>
      <c r="BK3878" s="61">
        <f t="shared" si="540"/>
        <v>15134.674531841199</v>
      </c>
    </row>
    <row r="3879" spans="1:63" x14ac:dyDescent="0.35">
      <c r="A3879" t="str">
        <f t="shared" si="538"/>
        <v>8428_Autres activités de services _1+2</v>
      </c>
      <c r="B3879" t="str">
        <f>INDEX(PDC!$F$1:$G$40,MATCH('RP2016'!C3879,PDC!F:F,0),MATCH(PDC!$G$1,PDC!$F$1:$G$1,0))</f>
        <v xml:space="preserve">Autres activités de services </v>
      </c>
      <c r="C3879" t="s">
        <v>234</v>
      </c>
      <c r="D3879" t="s">
        <v>175</v>
      </c>
      <c r="E3879" t="s">
        <v>238</v>
      </c>
      <c r="F3879" s="58">
        <v>3567.4173169267701</v>
      </c>
      <c r="G3879">
        <f t="shared" si="541"/>
        <v>3567.4173169267701</v>
      </c>
      <c r="BE3879" t="str">
        <f t="shared" si="539"/>
        <v>8432_Tous secteurs_TP1_SEXE2</v>
      </c>
      <c r="BF3879">
        <v>2</v>
      </c>
      <c r="BG3879" t="s">
        <v>199</v>
      </c>
      <c r="BH3879" t="s">
        <v>78</v>
      </c>
      <c r="BI3879" t="s">
        <v>187</v>
      </c>
      <c r="BJ3879" s="61">
        <v>11405.4212616763</v>
      </c>
      <c r="BK3879" s="61">
        <f t="shared" si="540"/>
        <v>11405.4212616763</v>
      </c>
    </row>
    <row r="3880" spans="1:63" x14ac:dyDescent="0.35">
      <c r="A3880" t="str">
        <f t="shared" si="538"/>
        <v>8428_Activités des ménages en tant qu'employeurs ; activités indifférenciées des ménages en tant que producteurs de biens et services pour usage propre_1+2</v>
      </c>
      <c r="B3880" t="str">
        <f>INDEX(PDC!$F$1:$G$40,MATCH('RP2016'!C3880,PDC!F:F,0),MATCH(PDC!$G$1,PDC!$F$1:$G$1,0))</f>
        <v>Activités des ménages en tant qu'employeurs ; activités indifférenciées des ménages en tant que producteurs de biens et services pour usage propre</v>
      </c>
      <c r="C3880" t="s">
        <v>235</v>
      </c>
      <c r="D3880" t="s">
        <v>175</v>
      </c>
      <c r="E3880" t="s">
        <v>238</v>
      </c>
      <c r="F3880" s="58">
        <v>1075.7242646500999</v>
      </c>
      <c r="G3880">
        <f t="shared" si="541"/>
        <v>1075.7242646500999</v>
      </c>
      <c r="BE3880" t="str">
        <f t="shared" si="539"/>
        <v>8432_Tous secteurs_TP2_SEXE2</v>
      </c>
      <c r="BF3880">
        <v>2</v>
      </c>
      <c r="BG3880" t="s">
        <v>200</v>
      </c>
      <c r="BH3880" t="s">
        <v>78</v>
      </c>
      <c r="BI3880" t="s">
        <v>187</v>
      </c>
      <c r="BJ3880" s="61">
        <v>5267.3209562114498</v>
      </c>
      <c r="BK3880" s="61">
        <f t="shared" si="540"/>
        <v>5267.3209562114498</v>
      </c>
    </row>
    <row r="3881" spans="1:63" x14ac:dyDescent="0.35">
      <c r="A3881" t="str">
        <f t="shared" si="538"/>
        <v>8428_Activités extra-territoriales_1+2</v>
      </c>
      <c r="B3881" t="str">
        <f>INDEX(PDC!$F$1:$G$40,MATCH('RP2016'!C3881,PDC!F:F,0),MATCH(PDC!$G$1,PDC!$F$1:$G$1,0))</f>
        <v>Activités extra-territoriales</v>
      </c>
      <c r="C3881" t="s">
        <v>237</v>
      </c>
      <c r="D3881" t="s">
        <v>175</v>
      </c>
      <c r="E3881" t="s">
        <v>238</v>
      </c>
      <c r="F3881" s="58">
        <v>17.0075757976341</v>
      </c>
      <c r="G3881">
        <f t="shared" si="541"/>
        <v>17.0075757976341</v>
      </c>
      <c r="BE3881" t="str">
        <f t="shared" si="539"/>
        <v>8433_Tous secteurs_TP1_SEXE2</v>
      </c>
      <c r="BF3881">
        <v>2</v>
      </c>
      <c r="BG3881" t="s">
        <v>199</v>
      </c>
      <c r="BH3881" t="s">
        <v>78</v>
      </c>
      <c r="BI3881" t="s">
        <v>189</v>
      </c>
      <c r="BJ3881" s="61">
        <v>18712.6845174843</v>
      </c>
      <c r="BK3881" s="61">
        <f t="shared" si="540"/>
        <v>18712.6845174843</v>
      </c>
    </row>
    <row r="3882" spans="1:63" x14ac:dyDescent="0.35">
      <c r="A3882" t="str">
        <f t="shared" si="538"/>
        <v>8429_Agriculture, sylviculture et pêche_1+2</v>
      </c>
      <c r="B3882" t="str">
        <f>INDEX(PDC!$F$1:$G$40,MATCH('RP2016'!C3882,PDC!F:F,0),MATCH(PDC!$G$1,PDC!$F$1:$G$1,0))</f>
        <v>Agriculture, sylviculture et pêche</v>
      </c>
      <c r="C3882" t="s">
        <v>198</v>
      </c>
      <c r="D3882" t="s">
        <v>177</v>
      </c>
      <c r="E3882" t="s">
        <v>238</v>
      </c>
      <c r="F3882" s="58">
        <v>415.92723712448202</v>
      </c>
      <c r="G3882">
        <f t="shared" ref="G3882:G3900" si="542">F3882</f>
        <v>415.92723712448202</v>
      </c>
      <c r="BE3882" t="str">
        <f t="shared" si="539"/>
        <v>8433_Tous secteurs_TP2_SEXE2</v>
      </c>
      <c r="BF3882">
        <v>2</v>
      </c>
      <c r="BG3882" t="s">
        <v>200</v>
      </c>
      <c r="BH3882" t="s">
        <v>78</v>
      </c>
      <c r="BI3882" t="s">
        <v>189</v>
      </c>
      <c r="BJ3882" s="61">
        <v>11257.579686225299</v>
      </c>
      <c r="BK3882" s="61">
        <f t="shared" si="540"/>
        <v>11257.579686225299</v>
      </c>
    </row>
    <row r="3883" spans="1:63" x14ac:dyDescent="0.35">
      <c r="A3883" t="str">
        <f t="shared" si="538"/>
        <v>8429_Industries extractives _1+2</v>
      </c>
      <c r="B3883" t="str">
        <f>INDEX(PDC!$F$1:$G$40,MATCH('RP2016'!C3883,PDC!F:F,0),MATCH(PDC!$G$1,PDC!$F$1:$G$1,0))</f>
        <v xml:space="preserve">Industries extractives </v>
      </c>
      <c r="C3883" t="s">
        <v>201</v>
      </c>
      <c r="D3883" t="s">
        <v>177</v>
      </c>
      <c r="E3883" t="s">
        <v>238</v>
      </c>
      <c r="F3883" s="58">
        <v>25.1102599015992</v>
      </c>
      <c r="G3883">
        <f t="shared" si="542"/>
        <v>25.1102599015992</v>
      </c>
      <c r="BE3883" t="str">
        <f t="shared" si="539"/>
        <v>8434_Tous secteurs_TP1_SEXE2</v>
      </c>
      <c r="BF3883">
        <v>2</v>
      </c>
      <c r="BG3883" t="s">
        <v>199</v>
      </c>
      <c r="BH3883" t="s">
        <v>78</v>
      </c>
      <c r="BI3883" t="s">
        <v>191</v>
      </c>
      <c r="BJ3883" s="61">
        <v>14617.9094011044</v>
      </c>
      <c r="BK3883" s="61">
        <f t="shared" si="540"/>
        <v>14617.9094011044</v>
      </c>
    </row>
    <row r="3884" spans="1:63" x14ac:dyDescent="0.35">
      <c r="A3884" t="str">
        <f t="shared" si="538"/>
        <v>8429_Fabrication de denrées alimentaires, de boissons et de produits à base de tabac_1+2</v>
      </c>
      <c r="B3884" t="str">
        <f>INDEX(PDC!$F$1:$G$40,MATCH('RP2016'!C3884,PDC!F:F,0),MATCH(PDC!$G$1,PDC!$F$1:$G$1,0))</f>
        <v>Fabrication de denrées alimentaires, de boissons et de produits à base de tabac</v>
      </c>
      <c r="C3884" t="s">
        <v>202</v>
      </c>
      <c r="D3884" t="s">
        <v>177</v>
      </c>
      <c r="E3884" t="s">
        <v>238</v>
      </c>
      <c r="F3884" s="58">
        <v>479.08124316750201</v>
      </c>
      <c r="G3884">
        <f t="shared" si="542"/>
        <v>479.08124316750201</v>
      </c>
      <c r="BE3884" t="str">
        <f t="shared" si="539"/>
        <v>8434_Tous secteurs_TP2_SEXE2</v>
      </c>
      <c r="BF3884">
        <v>2</v>
      </c>
      <c r="BG3884" t="s">
        <v>200</v>
      </c>
      <c r="BH3884" t="s">
        <v>78</v>
      </c>
      <c r="BI3884" t="s">
        <v>191</v>
      </c>
      <c r="BJ3884" s="61">
        <v>6848.2982242871203</v>
      </c>
      <c r="BK3884" s="61">
        <f t="shared" si="540"/>
        <v>6848.2982242871203</v>
      </c>
    </row>
    <row r="3885" spans="1:63" x14ac:dyDescent="0.35">
      <c r="A3885" t="str">
        <f t="shared" si="538"/>
        <v>8429_Fabrication de textiles, industries de l'habillement, industrie du cuir et de la chaussure_1+2</v>
      </c>
      <c r="B3885" t="str">
        <f>INDEX(PDC!$F$1:$G$40,MATCH('RP2016'!C3885,PDC!F:F,0),MATCH(PDC!$G$1,PDC!$F$1:$G$1,0))</f>
        <v>Fabrication de textiles, industries de l'habillement, industrie du cuir et de la chaussure</v>
      </c>
      <c r="C3885" t="s">
        <v>203</v>
      </c>
      <c r="D3885" t="s">
        <v>177</v>
      </c>
      <c r="E3885" t="s">
        <v>238</v>
      </c>
      <c r="F3885" s="58">
        <v>221.83794070585299</v>
      </c>
      <c r="G3885">
        <f t="shared" si="542"/>
        <v>221.83794070585299</v>
      </c>
      <c r="BE3885" t="str">
        <f t="shared" si="539"/>
        <v>8435_Tous secteurs_TP1_SEXE2</v>
      </c>
      <c r="BF3885">
        <v>2</v>
      </c>
      <c r="BG3885" t="s">
        <v>199</v>
      </c>
      <c r="BH3885" t="s">
        <v>78</v>
      </c>
      <c r="BI3885" t="s">
        <v>193</v>
      </c>
      <c r="BJ3885" s="61">
        <v>12512.278985913001</v>
      </c>
      <c r="BK3885" s="61">
        <f t="shared" si="540"/>
        <v>12512.278985913001</v>
      </c>
    </row>
    <row r="3886" spans="1:63" x14ac:dyDescent="0.35">
      <c r="A3886" t="str">
        <f t="shared" si="538"/>
        <v>8429_Travail du bois, industries du papier et imprimerie _1+2</v>
      </c>
      <c r="B3886" t="str">
        <f>INDEX(PDC!$F$1:$G$40,MATCH('RP2016'!C3886,PDC!F:F,0),MATCH(PDC!$G$1,PDC!$F$1:$G$1,0))</f>
        <v xml:space="preserve">Travail du bois, industries du papier et imprimerie </v>
      </c>
      <c r="C3886" t="s">
        <v>204</v>
      </c>
      <c r="D3886" t="s">
        <v>177</v>
      </c>
      <c r="E3886" t="s">
        <v>238</v>
      </c>
      <c r="F3886" s="58">
        <v>52.224486138089297</v>
      </c>
      <c r="G3886">
        <f t="shared" si="542"/>
        <v>52.224486138089297</v>
      </c>
      <c r="BE3886" t="str">
        <f t="shared" si="539"/>
        <v>8435_Tous secteurs_TP2_SEXE2</v>
      </c>
      <c r="BF3886">
        <v>2</v>
      </c>
      <c r="BG3886" t="s">
        <v>200</v>
      </c>
      <c r="BH3886" t="s">
        <v>78</v>
      </c>
      <c r="BI3886" t="s">
        <v>193</v>
      </c>
      <c r="BJ3886" s="61">
        <v>7514.45932956878</v>
      </c>
      <c r="BK3886" s="61">
        <f t="shared" si="540"/>
        <v>7514.45932956878</v>
      </c>
    </row>
    <row r="3887" spans="1:63" x14ac:dyDescent="0.35">
      <c r="A3887" t="str">
        <f t="shared" si="538"/>
        <v>8429_Industrie chimique_1+2</v>
      </c>
      <c r="B3887" t="str">
        <f>INDEX(PDC!$F$1:$G$40,MATCH('RP2016'!C3887,PDC!F:F,0),MATCH(PDC!$G$1,PDC!$F$1:$G$1,0))</f>
        <v>Industrie chimique</v>
      </c>
      <c r="C3887" t="s">
        <v>205</v>
      </c>
      <c r="D3887" t="s">
        <v>177</v>
      </c>
      <c r="E3887" t="s">
        <v>238</v>
      </c>
      <c r="F3887" s="58">
        <v>54.702586386701</v>
      </c>
      <c r="G3887">
        <f t="shared" si="542"/>
        <v>54.702586386701</v>
      </c>
      <c r="BE3887" t="str">
        <f t="shared" si="539"/>
        <v>0055_Tous secteurs_TPTotal femmes_SEXE2</v>
      </c>
      <c r="BF3887">
        <v>2</v>
      </c>
      <c r="BG3887" t="s">
        <v>346</v>
      </c>
      <c r="BH3887" t="s">
        <v>78</v>
      </c>
      <c r="BI3887" t="s">
        <v>125</v>
      </c>
      <c r="BJ3887" s="61">
        <v>6769.1479123428999</v>
      </c>
      <c r="BK3887" s="61">
        <f t="shared" si="540"/>
        <v>6769.1479123428999</v>
      </c>
    </row>
    <row r="3888" spans="1:63" x14ac:dyDescent="0.35">
      <c r="A3888" t="str">
        <f t="shared" si="538"/>
        <v>8429_Fabrication de produits en caoutchouc et en plastique ainsi que d'autres produits minéraux non métalliques_1+2</v>
      </c>
      <c r="B3888" t="str">
        <f>INDEX(PDC!$F$1:$G$40,MATCH('RP2016'!C3888,PDC!F:F,0),MATCH(PDC!$G$1,PDC!$F$1:$G$1,0))</f>
        <v>Fabrication de produits en caoutchouc et en plastique ainsi que d'autres produits minéraux non métalliques</v>
      </c>
      <c r="C3888" t="s">
        <v>207</v>
      </c>
      <c r="D3888" t="s">
        <v>177</v>
      </c>
      <c r="E3888" t="s">
        <v>238</v>
      </c>
      <c r="F3888" s="58">
        <v>115.86120029975299</v>
      </c>
      <c r="G3888">
        <f t="shared" si="542"/>
        <v>115.86120029975299</v>
      </c>
      <c r="BE3888" t="str">
        <f t="shared" si="539"/>
        <v>0059_Tous secteurs_TPTotal femmes_SEXE2</v>
      </c>
      <c r="BF3888">
        <v>2</v>
      </c>
      <c r="BG3888" t="s">
        <v>346</v>
      </c>
      <c r="BH3888" t="s">
        <v>78</v>
      </c>
      <c r="BI3888" t="s">
        <v>161</v>
      </c>
      <c r="BJ3888" s="61">
        <v>3926.7790147373298</v>
      </c>
      <c r="BK3888" s="61">
        <f t="shared" si="540"/>
        <v>3926.7790147373298</v>
      </c>
    </row>
    <row r="3889" spans="1:63" x14ac:dyDescent="0.35">
      <c r="A3889" t="str">
        <f t="shared" si="538"/>
        <v>8429_Métallurgie et fabrication de produits métalliques à l'exception des machines et des équipements_1+2</v>
      </c>
      <c r="B3889" t="str">
        <f>INDEX(PDC!$F$1:$G$40,MATCH('RP2016'!C3889,PDC!F:F,0),MATCH(PDC!$G$1,PDC!$F$1:$G$1,0))</f>
        <v>Métallurgie et fabrication de produits métalliques à l'exception des machines et des équipements</v>
      </c>
      <c r="C3889" t="s">
        <v>208</v>
      </c>
      <c r="D3889" t="s">
        <v>177</v>
      </c>
      <c r="E3889" t="s">
        <v>238</v>
      </c>
      <c r="F3889" s="58">
        <v>75.5005151512552</v>
      </c>
      <c r="G3889">
        <f t="shared" si="542"/>
        <v>75.5005151512552</v>
      </c>
      <c r="BE3889" t="str">
        <f t="shared" si="539"/>
        <v>0063_Tous secteurs_TPTotal femmes_SEXE2</v>
      </c>
      <c r="BF3889">
        <v>2</v>
      </c>
      <c r="BG3889" t="s">
        <v>346</v>
      </c>
      <c r="BH3889" t="s">
        <v>78</v>
      </c>
      <c r="BI3889" t="s">
        <v>181</v>
      </c>
      <c r="BJ3889" s="61">
        <v>3386.2634553483199</v>
      </c>
      <c r="BK3889" s="61">
        <f t="shared" si="540"/>
        <v>3386.2634553483199</v>
      </c>
    </row>
    <row r="3890" spans="1:63" x14ac:dyDescent="0.35">
      <c r="A3890" t="str">
        <f t="shared" si="538"/>
        <v>8429_Fabrication d'équipements électriques_1+2</v>
      </c>
      <c r="B3890" t="str">
        <f>INDEX(PDC!$F$1:$G$40,MATCH('RP2016'!C3890,PDC!F:F,0),MATCH(PDC!$G$1,PDC!$F$1:$G$1,0))</f>
        <v>Fabrication d'équipements électriques</v>
      </c>
      <c r="C3890" t="s">
        <v>210</v>
      </c>
      <c r="D3890" t="s">
        <v>177</v>
      </c>
      <c r="E3890" t="s">
        <v>238</v>
      </c>
      <c r="F3890" s="58">
        <v>6.2207776151750496</v>
      </c>
      <c r="G3890">
        <f t="shared" si="542"/>
        <v>6.2207776151750496</v>
      </c>
      <c r="BE3890" t="str">
        <f t="shared" si="539"/>
        <v>0064_Tous secteurs_TPTotal femmes_SEXE2</v>
      </c>
      <c r="BF3890">
        <v>2</v>
      </c>
      <c r="BG3890" t="s">
        <v>346</v>
      </c>
      <c r="BH3890" t="s">
        <v>78</v>
      </c>
      <c r="BI3890" t="s">
        <v>185</v>
      </c>
      <c r="BJ3890" s="61">
        <v>3198.4796485403499</v>
      </c>
      <c r="BK3890" s="61">
        <f t="shared" si="540"/>
        <v>3198.4796485403499</v>
      </c>
    </row>
    <row r="3891" spans="1:63" x14ac:dyDescent="0.35">
      <c r="A3891" t="str">
        <f t="shared" si="538"/>
        <v>8429_Fabrication de machines et équipements n.c.a._1+2</v>
      </c>
      <c r="B3891" t="str">
        <f>INDEX(PDC!$F$1:$G$40,MATCH('RP2016'!C3891,PDC!F:F,0),MATCH(PDC!$G$1,PDC!$F$1:$G$1,0))</f>
        <v>Fabrication de machines et équipements n.c.a.</v>
      </c>
      <c r="C3891" t="s">
        <v>211</v>
      </c>
      <c r="D3891" t="s">
        <v>177</v>
      </c>
      <c r="E3891" t="s">
        <v>238</v>
      </c>
      <c r="F3891" s="58">
        <v>5</v>
      </c>
      <c r="G3891">
        <f t="shared" si="542"/>
        <v>5</v>
      </c>
      <c r="BE3891" t="str">
        <f t="shared" si="539"/>
        <v>8401_Tous secteurs_TPTotal femmes_SEXE2</v>
      </c>
      <c r="BF3891">
        <v>2</v>
      </c>
      <c r="BG3891" t="s">
        <v>346</v>
      </c>
      <c r="BH3891" t="s">
        <v>78</v>
      </c>
      <c r="BI3891" t="s">
        <v>117</v>
      </c>
      <c r="BJ3891" s="61">
        <v>44042.538950437098</v>
      </c>
      <c r="BK3891" s="61">
        <f t="shared" si="540"/>
        <v>44042.538950437098</v>
      </c>
    </row>
    <row r="3892" spans="1:63" x14ac:dyDescent="0.35">
      <c r="A3892" t="str">
        <f t="shared" si="538"/>
        <v>8429_Autres industries manufacturières ; réparation et installation de machines et d'équipements_1+2</v>
      </c>
      <c r="B3892" t="str">
        <f>INDEX(PDC!$F$1:$G$40,MATCH('RP2016'!C3892,PDC!F:F,0),MATCH(PDC!$G$1,PDC!$F$1:$G$1,0))</f>
        <v>Autres industries manufacturières ; réparation et installation de machines et d'équipements</v>
      </c>
      <c r="C3892" t="s">
        <v>213</v>
      </c>
      <c r="D3892" t="s">
        <v>177</v>
      </c>
      <c r="E3892" t="s">
        <v>238</v>
      </c>
      <c r="F3892" s="58">
        <v>30.5004655179604</v>
      </c>
      <c r="G3892">
        <f t="shared" si="542"/>
        <v>30.5004655179604</v>
      </c>
      <c r="BE3892" t="str">
        <f t="shared" si="539"/>
        <v>8402_Tous secteurs_TPTotal femmes_SEXE2</v>
      </c>
      <c r="BF3892">
        <v>2</v>
      </c>
      <c r="BG3892" t="s">
        <v>346</v>
      </c>
      <c r="BH3892" t="s">
        <v>78</v>
      </c>
      <c r="BI3892" t="s">
        <v>119</v>
      </c>
      <c r="BJ3892" s="61">
        <v>14131.8267293057</v>
      </c>
      <c r="BK3892" s="61">
        <f t="shared" si="540"/>
        <v>14131.8267293057</v>
      </c>
    </row>
    <row r="3893" spans="1:63" x14ac:dyDescent="0.35">
      <c r="A3893" t="str">
        <f t="shared" si="538"/>
        <v>8429_Production et distribution d'électricité, de gaz, de vapeur et d'air conditionné_1+2</v>
      </c>
      <c r="B3893" t="str">
        <f>INDEX(PDC!$F$1:$G$40,MATCH('RP2016'!C3893,PDC!F:F,0),MATCH(PDC!$G$1,PDC!$F$1:$G$1,0))</f>
        <v>Production et distribution d'électricité, de gaz, de vapeur et d'air conditionné</v>
      </c>
      <c r="C3893" t="s">
        <v>214</v>
      </c>
      <c r="D3893" t="s">
        <v>177</v>
      </c>
      <c r="E3893" t="s">
        <v>238</v>
      </c>
      <c r="F3893" s="58">
        <v>55.3325726425388</v>
      </c>
      <c r="G3893">
        <f t="shared" si="542"/>
        <v>55.3325726425388</v>
      </c>
      <c r="BE3893" t="str">
        <f t="shared" si="539"/>
        <v>8403_Tous secteurs_TPTotal femmes_SEXE2</v>
      </c>
      <c r="BF3893">
        <v>2</v>
      </c>
      <c r="BG3893" t="s">
        <v>346</v>
      </c>
      <c r="BH3893" t="s">
        <v>78</v>
      </c>
      <c r="BI3893" t="s">
        <v>121</v>
      </c>
      <c r="BJ3893" s="61">
        <v>10482.665960874399</v>
      </c>
      <c r="BK3893" s="61">
        <f t="shared" si="540"/>
        <v>10482.665960874399</v>
      </c>
    </row>
    <row r="3894" spans="1:63" x14ac:dyDescent="0.35">
      <c r="A3894" t="str">
        <f t="shared" si="538"/>
        <v>8429_Production et distribution d'eau ; assainissement, gestion des déchets et dépollution_1+2</v>
      </c>
      <c r="B3894" t="str">
        <f>INDEX(PDC!$F$1:$G$40,MATCH('RP2016'!C3894,PDC!F:F,0),MATCH(PDC!$G$1,PDC!$F$1:$G$1,0))</f>
        <v>Production et distribution d'eau ; assainissement, gestion des déchets et dépollution</v>
      </c>
      <c r="C3894" t="s">
        <v>215</v>
      </c>
      <c r="D3894" t="s">
        <v>177</v>
      </c>
      <c r="E3894" t="s">
        <v>238</v>
      </c>
      <c r="F3894" s="58">
        <v>25.241570919384198</v>
      </c>
      <c r="G3894">
        <f t="shared" si="542"/>
        <v>25.241570919384198</v>
      </c>
      <c r="BE3894" t="str">
        <f t="shared" si="539"/>
        <v>8404_Tous secteurs_TPTotal femmes_SEXE2</v>
      </c>
      <c r="BF3894">
        <v>2</v>
      </c>
      <c r="BG3894" t="s">
        <v>346</v>
      </c>
      <c r="BH3894" t="s">
        <v>78</v>
      </c>
      <c r="BI3894" t="s">
        <v>123</v>
      </c>
      <c r="BJ3894" s="61">
        <v>5712.0592148956403</v>
      </c>
      <c r="BK3894" s="61">
        <f t="shared" si="540"/>
        <v>5712.0592148956403</v>
      </c>
    </row>
    <row r="3895" spans="1:63" x14ac:dyDescent="0.35">
      <c r="A3895" t="str">
        <f t="shared" si="538"/>
        <v>8429_Construction _1+2</v>
      </c>
      <c r="B3895" t="str">
        <f>INDEX(PDC!$F$1:$G$40,MATCH('RP2016'!C3895,PDC!F:F,0),MATCH(PDC!$G$1,PDC!$F$1:$G$1,0))</f>
        <v xml:space="preserve">Construction </v>
      </c>
      <c r="C3895" t="s">
        <v>216</v>
      </c>
      <c r="D3895" t="s">
        <v>177</v>
      </c>
      <c r="E3895" t="s">
        <v>238</v>
      </c>
      <c r="F3895" s="58">
        <v>921.33971469414905</v>
      </c>
      <c r="G3895">
        <f t="shared" si="542"/>
        <v>921.33971469414905</v>
      </c>
      <c r="BE3895" t="str">
        <f t="shared" si="539"/>
        <v>8405_Tous secteurs_TPTotal femmes_SEXE2</v>
      </c>
      <c r="BF3895">
        <v>2</v>
      </c>
      <c r="BG3895" t="s">
        <v>346</v>
      </c>
      <c r="BH3895" t="s">
        <v>78</v>
      </c>
      <c r="BI3895" t="s">
        <v>127</v>
      </c>
      <c r="BJ3895" s="61">
        <v>35236.832972226199</v>
      </c>
      <c r="BK3895" s="61">
        <f t="shared" si="540"/>
        <v>35236.832972226199</v>
      </c>
    </row>
    <row r="3896" spans="1:63" x14ac:dyDescent="0.35">
      <c r="A3896" t="str">
        <f t="shared" si="538"/>
        <v>8429_Commerce ; réparation d'automobiles et de motocycles_1+2</v>
      </c>
      <c r="B3896" t="str">
        <f>INDEX(PDC!$F$1:$G$40,MATCH('RP2016'!C3896,PDC!F:F,0),MATCH(PDC!$G$1,PDC!$F$1:$G$1,0))</f>
        <v>Commerce ; réparation d'automobiles et de motocycles</v>
      </c>
      <c r="C3896" t="s">
        <v>217</v>
      </c>
      <c r="D3896" t="s">
        <v>177</v>
      </c>
      <c r="E3896" t="s">
        <v>238</v>
      </c>
      <c r="F3896" s="58">
        <v>1407.8613784494</v>
      </c>
      <c r="G3896">
        <f t="shared" si="542"/>
        <v>1407.8613784494</v>
      </c>
      <c r="BE3896" t="str">
        <f t="shared" si="539"/>
        <v>8406_Tous secteurs_TPTotal femmes_SEXE2</v>
      </c>
      <c r="BF3896">
        <v>2</v>
      </c>
      <c r="BG3896" t="s">
        <v>346</v>
      </c>
      <c r="BH3896" t="s">
        <v>78</v>
      </c>
      <c r="BI3896" t="s">
        <v>129</v>
      </c>
      <c r="BJ3896" s="61">
        <v>30019.6276920731</v>
      </c>
      <c r="BK3896" s="61">
        <f t="shared" si="540"/>
        <v>30019.6276920731</v>
      </c>
    </row>
    <row r="3897" spans="1:63" x14ac:dyDescent="0.35">
      <c r="A3897" t="str">
        <f t="shared" si="538"/>
        <v>8429_Transports et entreposage _1+2</v>
      </c>
      <c r="B3897" t="str">
        <f>INDEX(PDC!$F$1:$G$40,MATCH('RP2016'!C3897,PDC!F:F,0),MATCH(PDC!$G$1,PDC!$F$1:$G$1,0))</f>
        <v xml:space="preserve">Transports et entreposage </v>
      </c>
      <c r="C3897" t="s">
        <v>218</v>
      </c>
      <c r="D3897" t="s">
        <v>177</v>
      </c>
      <c r="E3897" t="s">
        <v>238</v>
      </c>
      <c r="F3897" s="58">
        <v>397.095509000287</v>
      </c>
      <c r="G3897">
        <f t="shared" si="542"/>
        <v>397.095509000287</v>
      </c>
      <c r="BE3897" t="str">
        <f t="shared" si="539"/>
        <v>8407_Tous secteurs_TPTotal femmes_SEXE2</v>
      </c>
      <c r="BF3897">
        <v>2</v>
      </c>
      <c r="BG3897" t="s">
        <v>346</v>
      </c>
      <c r="BH3897" t="s">
        <v>78</v>
      </c>
      <c r="BI3897" t="s">
        <v>131</v>
      </c>
      <c r="BJ3897" s="61">
        <v>33537.417528928803</v>
      </c>
      <c r="BK3897" s="61">
        <f t="shared" si="540"/>
        <v>33537.417528928803</v>
      </c>
    </row>
    <row r="3898" spans="1:63" x14ac:dyDescent="0.35">
      <c r="A3898" t="str">
        <f t="shared" si="538"/>
        <v>8429_Hébergement et restauration_1+2</v>
      </c>
      <c r="B3898" t="str">
        <f>INDEX(PDC!$F$1:$G$40,MATCH('RP2016'!C3898,PDC!F:F,0),MATCH(PDC!$G$1,PDC!$F$1:$G$1,0))</f>
        <v>Hébergement et restauration</v>
      </c>
      <c r="C3898" t="s">
        <v>219</v>
      </c>
      <c r="D3898" t="s">
        <v>177</v>
      </c>
      <c r="E3898" t="s">
        <v>238</v>
      </c>
      <c r="F3898" s="58">
        <v>403.137985764044</v>
      </c>
      <c r="G3898">
        <f t="shared" si="542"/>
        <v>403.137985764044</v>
      </c>
      <c r="BE3898" t="str">
        <f t="shared" si="539"/>
        <v>8408_Tous secteurs_TPTotal femmes_SEXE2</v>
      </c>
      <c r="BF3898">
        <v>2</v>
      </c>
      <c r="BG3898" t="s">
        <v>346</v>
      </c>
      <c r="BH3898" t="s">
        <v>78</v>
      </c>
      <c r="BI3898" t="s">
        <v>133</v>
      </c>
      <c r="BJ3898" s="61">
        <v>67384.539585909195</v>
      </c>
      <c r="BK3898" s="61">
        <f t="shared" si="540"/>
        <v>67384.539585909195</v>
      </c>
    </row>
    <row r="3899" spans="1:63" x14ac:dyDescent="0.35">
      <c r="A3899" t="str">
        <f t="shared" si="538"/>
        <v>8429_Edition, audiovisuel et diffusion_1+2</v>
      </c>
      <c r="B3899" t="str">
        <f>INDEX(PDC!$F$1:$G$40,MATCH('RP2016'!C3899,PDC!F:F,0),MATCH(PDC!$G$1,PDC!$F$1:$G$1,0))</f>
        <v>Edition, audiovisuel et diffusion</v>
      </c>
      <c r="C3899" t="s">
        <v>220</v>
      </c>
      <c r="D3899" t="s">
        <v>177</v>
      </c>
      <c r="E3899" t="s">
        <v>238</v>
      </c>
      <c r="F3899" s="58">
        <v>10.1913510911813</v>
      </c>
      <c r="G3899">
        <f t="shared" si="542"/>
        <v>10.1913510911813</v>
      </c>
      <c r="BE3899" t="str">
        <f t="shared" si="539"/>
        <v>8409_Tous secteurs_TPTotal femmes_SEXE2</v>
      </c>
      <c r="BF3899">
        <v>2</v>
      </c>
      <c r="BG3899" t="s">
        <v>346</v>
      </c>
      <c r="BH3899" t="s">
        <v>78</v>
      </c>
      <c r="BI3899" t="s">
        <v>135</v>
      </c>
      <c r="BJ3899" s="61">
        <v>88359.137159316495</v>
      </c>
      <c r="BK3899" s="61">
        <f t="shared" si="540"/>
        <v>88359.137159316495</v>
      </c>
    </row>
    <row r="3900" spans="1:63" x14ac:dyDescent="0.35">
      <c r="A3900" t="str">
        <f t="shared" si="538"/>
        <v>8429_Télécommunications_1+2</v>
      </c>
      <c r="B3900" t="str">
        <f>INDEX(PDC!$F$1:$G$40,MATCH('RP2016'!C3900,PDC!F:F,0),MATCH(PDC!$G$1,PDC!$F$1:$G$1,0))</f>
        <v>Télécommunications</v>
      </c>
      <c r="C3900" t="s">
        <v>221</v>
      </c>
      <c r="D3900" t="s">
        <v>177</v>
      </c>
      <c r="E3900" t="s">
        <v>238</v>
      </c>
      <c r="F3900" s="58">
        <v>9.83726654871327</v>
      </c>
      <c r="G3900">
        <f t="shared" si="542"/>
        <v>9.83726654871327</v>
      </c>
      <c r="BE3900" t="str">
        <f t="shared" si="539"/>
        <v>8410_Tous secteurs_TPTotal femmes_SEXE2</v>
      </c>
      <c r="BF3900">
        <v>2</v>
      </c>
      <c r="BG3900" t="s">
        <v>346</v>
      </c>
      <c r="BH3900" t="s">
        <v>78</v>
      </c>
      <c r="BI3900" t="s">
        <v>137</v>
      </c>
      <c r="BJ3900" s="61">
        <v>9452.4831953284192</v>
      </c>
      <c r="BK3900" s="61">
        <f t="shared" si="540"/>
        <v>9452.4831953284192</v>
      </c>
    </row>
    <row r="3901" spans="1:63" x14ac:dyDescent="0.35">
      <c r="A3901" t="str">
        <f t="shared" si="538"/>
        <v>8429_Activités informatiques et services d'information_1+2</v>
      </c>
      <c r="B3901" t="str">
        <f>INDEX(PDC!$F$1:$G$40,MATCH('RP2016'!C3901,PDC!F:F,0),MATCH(PDC!$G$1,PDC!$F$1:$G$1,0))</f>
        <v>Activités informatiques et services d'information</v>
      </c>
      <c r="C3901" t="s">
        <v>222</v>
      </c>
      <c r="D3901" t="s">
        <v>177</v>
      </c>
      <c r="E3901" t="s">
        <v>238</v>
      </c>
      <c r="F3901" s="58">
        <v>4.8897058823529402</v>
      </c>
      <c r="G3901" s="58" t="s">
        <v>242</v>
      </c>
      <c r="H3901" s="58"/>
      <c r="I3901" s="58"/>
      <c r="J3901" s="58"/>
      <c r="BE3901" t="str">
        <f t="shared" si="539"/>
        <v>8411_Tous secteurs_TPTotal femmes_SEXE2</v>
      </c>
      <c r="BF3901">
        <v>2</v>
      </c>
      <c r="BG3901" t="s">
        <v>346</v>
      </c>
      <c r="BH3901" t="s">
        <v>78</v>
      </c>
      <c r="BI3901" t="s">
        <v>139</v>
      </c>
      <c r="BJ3901" s="61">
        <v>5611.3203222554803</v>
      </c>
      <c r="BK3901" s="61">
        <f t="shared" si="540"/>
        <v>5611.3203222554803</v>
      </c>
    </row>
    <row r="3902" spans="1:63" x14ac:dyDescent="0.35">
      <c r="A3902" t="str">
        <f t="shared" si="538"/>
        <v>8429_Activités financières et d'assurance_1+2</v>
      </c>
      <c r="B3902" t="str">
        <f>INDEX(PDC!$F$1:$G$40,MATCH('RP2016'!C3902,PDC!F:F,0),MATCH(PDC!$G$1,PDC!$F$1:$G$1,0))</f>
        <v>Activités financières et d'assurance</v>
      </c>
      <c r="C3902" t="s">
        <v>223</v>
      </c>
      <c r="D3902" t="s">
        <v>177</v>
      </c>
      <c r="E3902" t="s">
        <v>238</v>
      </c>
      <c r="F3902" s="58">
        <v>208.501549099313</v>
      </c>
      <c r="G3902">
        <f t="shared" ref="G3902:G3934" si="543">F3902</f>
        <v>208.501549099313</v>
      </c>
      <c r="BE3902" t="str">
        <f t="shared" si="539"/>
        <v>8412_Tous secteurs_TPTotal femmes_SEXE2</v>
      </c>
      <c r="BF3902">
        <v>2</v>
      </c>
      <c r="BG3902" t="s">
        <v>346</v>
      </c>
      <c r="BH3902" t="s">
        <v>78</v>
      </c>
      <c r="BI3902" t="s">
        <v>141</v>
      </c>
      <c r="BJ3902" s="61">
        <v>9537.9263195498297</v>
      </c>
      <c r="BK3902" s="61">
        <f t="shared" si="540"/>
        <v>9537.9263195498297</v>
      </c>
    </row>
    <row r="3903" spans="1:63" x14ac:dyDescent="0.35">
      <c r="A3903" t="str">
        <f t="shared" si="538"/>
        <v>8429_Activités immobilières_1+2</v>
      </c>
      <c r="B3903" t="str">
        <f>INDEX(PDC!$F$1:$G$40,MATCH('RP2016'!C3903,PDC!F:F,0),MATCH(PDC!$G$1,PDC!$F$1:$G$1,0))</f>
        <v>Activités immobilières</v>
      </c>
      <c r="C3903" t="s">
        <v>224</v>
      </c>
      <c r="D3903" t="s">
        <v>177</v>
      </c>
      <c r="E3903" t="s">
        <v>238</v>
      </c>
      <c r="F3903" s="58">
        <v>40.331920875775197</v>
      </c>
      <c r="G3903">
        <f t="shared" si="543"/>
        <v>40.331920875775197</v>
      </c>
      <c r="BE3903" t="str">
        <f t="shared" si="539"/>
        <v>8413_Tous secteurs_TPTotal femmes_SEXE2</v>
      </c>
      <c r="BF3903">
        <v>2</v>
      </c>
      <c r="BG3903" t="s">
        <v>346</v>
      </c>
      <c r="BH3903" t="s">
        <v>78</v>
      </c>
      <c r="BI3903" t="s">
        <v>143</v>
      </c>
      <c r="BJ3903" s="61">
        <v>18438.564956387701</v>
      </c>
      <c r="BK3903" s="61">
        <f t="shared" si="540"/>
        <v>18438.564956387701</v>
      </c>
    </row>
    <row r="3904" spans="1:63" x14ac:dyDescent="0.35">
      <c r="A3904" t="str">
        <f t="shared" si="538"/>
        <v>8429_Activités juridiques, comptables, de gestion, d'architecture, d'ingénierie, de contrôle et d'analyses techniques_1+2</v>
      </c>
      <c r="B3904" t="str">
        <f>INDEX(PDC!$F$1:$G$40,MATCH('RP2016'!C3904,PDC!F:F,0),MATCH(PDC!$G$1,PDC!$F$1:$G$1,0))</f>
        <v>Activités juridiques, comptables, de gestion, d'architecture, d'ingénierie, de contrôle et d'analyses techniques</v>
      </c>
      <c r="C3904" t="s">
        <v>225</v>
      </c>
      <c r="D3904" t="s">
        <v>177</v>
      </c>
      <c r="E3904" t="s">
        <v>238</v>
      </c>
      <c r="F3904" s="58">
        <v>221.18966860559399</v>
      </c>
      <c r="G3904">
        <f t="shared" si="543"/>
        <v>221.18966860559399</v>
      </c>
      <c r="BE3904" t="str">
        <f t="shared" si="539"/>
        <v>8414_Tous secteurs_TPTotal femmes_SEXE2</v>
      </c>
      <c r="BF3904">
        <v>2</v>
      </c>
      <c r="BG3904" t="s">
        <v>346</v>
      </c>
      <c r="BH3904" t="s">
        <v>78</v>
      </c>
      <c r="BI3904" t="s">
        <v>145</v>
      </c>
      <c r="BJ3904" s="61">
        <v>12891.0309716829</v>
      </c>
      <c r="BK3904" s="61">
        <f t="shared" si="540"/>
        <v>12891.0309716829</v>
      </c>
    </row>
    <row r="3905" spans="1:63" x14ac:dyDescent="0.35">
      <c r="A3905" t="str">
        <f t="shared" si="538"/>
        <v>8429_Recherche-développement scientifique_1+2</v>
      </c>
      <c r="B3905" t="str">
        <f>INDEX(PDC!$F$1:$G$40,MATCH('RP2016'!C3905,PDC!F:F,0),MATCH(PDC!$G$1,PDC!$F$1:$G$1,0))</f>
        <v>Recherche-développement scientifique</v>
      </c>
      <c r="C3905" t="s">
        <v>226</v>
      </c>
      <c r="D3905" t="s">
        <v>177</v>
      </c>
      <c r="E3905" t="s">
        <v>238</v>
      </c>
      <c r="F3905" s="58">
        <v>29.875133150833001</v>
      </c>
      <c r="G3905">
        <f t="shared" si="543"/>
        <v>29.875133150833001</v>
      </c>
      <c r="BE3905" t="str">
        <f t="shared" si="539"/>
        <v>8415_Tous secteurs_TPTotal femmes_SEXE2</v>
      </c>
      <c r="BF3905">
        <v>2</v>
      </c>
      <c r="BG3905" t="s">
        <v>346</v>
      </c>
      <c r="BH3905" t="s">
        <v>78</v>
      </c>
      <c r="BI3905" t="s">
        <v>147</v>
      </c>
      <c r="BJ3905" s="61">
        <v>14117.5271829501</v>
      </c>
      <c r="BK3905" s="61">
        <f t="shared" si="540"/>
        <v>14117.5271829501</v>
      </c>
    </row>
    <row r="3906" spans="1:63" x14ac:dyDescent="0.35">
      <c r="A3906" t="str">
        <f t="shared" si="538"/>
        <v>8429_Autres activités spécialisées, scientifiques et techniques_1+2</v>
      </c>
      <c r="B3906" t="str">
        <f>INDEX(PDC!$F$1:$G$40,MATCH('RP2016'!C3906,PDC!F:F,0),MATCH(PDC!$G$1,PDC!$F$1:$G$1,0))</f>
        <v>Autres activités spécialisées, scientifiques et techniques</v>
      </c>
      <c r="C3906" t="s">
        <v>227</v>
      </c>
      <c r="D3906" t="s">
        <v>177</v>
      </c>
      <c r="E3906" t="s">
        <v>238</v>
      </c>
      <c r="F3906" s="58">
        <v>23.016432009408899</v>
      </c>
      <c r="G3906">
        <f t="shared" si="543"/>
        <v>23.016432009408899</v>
      </c>
      <c r="BE3906" t="str">
        <f t="shared" si="539"/>
        <v>8416_Tous secteurs_TPTotal femmes_SEXE2</v>
      </c>
      <c r="BF3906">
        <v>2</v>
      </c>
      <c r="BG3906" t="s">
        <v>346</v>
      </c>
      <c r="BH3906" t="s">
        <v>78</v>
      </c>
      <c r="BI3906" t="s">
        <v>149</v>
      </c>
      <c r="BJ3906" s="61">
        <v>34706.782206621298</v>
      </c>
      <c r="BK3906" s="61">
        <f t="shared" si="540"/>
        <v>34706.782206621298</v>
      </c>
    </row>
    <row r="3907" spans="1:63" x14ac:dyDescent="0.35">
      <c r="A3907" t="str">
        <f t="shared" si="538"/>
        <v>8429_Activités de services administratifs et de soutien_1+2</v>
      </c>
      <c r="B3907" t="str">
        <f>INDEX(PDC!$F$1:$G$40,MATCH('RP2016'!C3907,PDC!F:F,0),MATCH(PDC!$G$1,PDC!$F$1:$G$1,0))</f>
        <v>Activités de services administratifs et de soutien</v>
      </c>
      <c r="C3907" t="s">
        <v>228</v>
      </c>
      <c r="D3907" t="s">
        <v>177</v>
      </c>
      <c r="E3907" t="s">
        <v>238</v>
      </c>
      <c r="F3907" s="58">
        <v>248.913721222113</v>
      </c>
      <c r="G3907">
        <f t="shared" si="543"/>
        <v>248.913721222113</v>
      </c>
      <c r="BE3907" t="str">
        <f t="shared" si="539"/>
        <v>8417_Tous secteurs_TPTotal femmes_SEXE2</v>
      </c>
      <c r="BF3907">
        <v>2</v>
      </c>
      <c r="BG3907" t="s">
        <v>346</v>
      </c>
      <c r="BH3907" t="s">
        <v>78</v>
      </c>
      <c r="BI3907" t="s">
        <v>151</v>
      </c>
      <c r="BJ3907" s="61">
        <v>9366.16925865142</v>
      </c>
      <c r="BK3907" s="61">
        <f t="shared" si="540"/>
        <v>9366.16925865142</v>
      </c>
    </row>
    <row r="3908" spans="1:63" x14ac:dyDescent="0.35">
      <c r="A3908" t="str">
        <f t="shared" ref="A3908:A3971" si="544">D3908&amp;"_"&amp;B3908&amp;"_"&amp;E3908</f>
        <v>8429_Administration publique_1+2</v>
      </c>
      <c r="B3908" t="str">
        <f>INDEX(PDC!$F$1:$G$40,MATCH('RP2016'!C3908,PDC!F:F,0),MATCH(PDC!$G$1,PDC!$F$1:$G$1,0))</f>
        <v>Administration publique</v>
      </c>
      <c r="C3908" t="s">
        <v>229</v>
      </c>
      <c r="D3908" t="s">
        <v>177</v>
      </c>
      <c r="E3908" t="s">
        <v>238</v>
      </c>
      <c r="F3908" s="58">
        <v>317.81569014503799</v>
      </c>
      <c r="G3908">
        <f t="shared" si="543"/>
        <v>317.81569014503799</v>
      </c>
      <c r="BE3908" t="str">
        <f t="shared" si="539"/>
        <v>8418_Tous secteurs_TPTotal femmes_SEXE2</v>
      </c>
      <c r="BF3908">
        <v>2</v>
      </c>
      <c r="BG3908" t="s">
        <v>346</v>
      </c>
      <c r="BH3908" t="s">
        <v>78</v>
      </c>
      <c r="BI3908" t="s">
        <v>153</v>
      </c>
      <c r="BJ3908" s="61">
        <v>9829.15397132613</v>
      </c>
      <c r="BK3908" s="61">
        <f t="shared" si="540"/>
        <v>9829.15397132613</v>
      </c>
    </row>
    <row r="3909" spans="1:63" x14ac:dyDescent="0.35">
      <c r="A3909" t="str">
        <f t="shared" si="544"/>
        <v>8429_Enseignement_1+2</v>
      </c>
      <c r="B3909" t="str">
        <f>INDEX(PDC!$F$1:$G$40,MATCH('RP2016'!C3909,PDC!F:F,0),MATCH(PDC!$G$1,PDC!$F$1:$G$1,0))</f>
        <v>Enseignement</v>
      </c>
      <c r="C3909" t="s">
        <v>230</v>
      </c>
      <c r="D3909" t="s">
        <v>177</v>
      </c>
      <c r="E3909" t="s">
        <v>238</v>
      </c>
      <c r="F3909" s="58">
        <v>448.90822907202403</v>
      </c>
      <c r="G3909">
        <f t="shared" si="543"/>
        <v>448.90822907202403</v>
      </c>
      <c r="BE3909" t="str">
        <f t="shared" ref="BE3909:BE3925" si="545">BI3909&amp;"_"&amp;BH3909&amp;"_TP"&amp;BG3909&amp;"_SEXE"&amp;BF3909</f>
        <v>8419_Tous secteurs_TPTotal femmes_SEXE2</v>
      </c>
      <c r="BF3909">
        <v>2</v>
      </c>
      <c r="BG3909" t="s">
        <v>346</v>
      </c>
      <c r="BH3909" t="s">
        <v>78</v>
      </c>
      <c r="BI3909" t="s">
        <v>155</v>
      </c>
      <c r="BJ3909" s="61">
        <v>14416.998897342201</v>
      </c>
      <c r="BK3909" s="61">
        <f t="shared" ref="BK3909:BK3925" si="546">IF(BJ3909&lt;5,"(s)",BJ3909)</f>
        <v>14416.998897342201</v>
      </c>
    </row>
    <row r="3910" spans="1:63" x14ac:dyDescent="0.35">
      <c r="A3910" t="str">
        <f t="shared" si="544"/>
        <v>8429_Activités pour la santé humaine_1+2</v>
      </c>
      <c r="B3910" t="str">
        <f>INDEX(PDC!$F$1:$G$40,MATCH('RP2016'!C3910,PDC!F:F,0),MATCH(PDC!$G$1,PDC!$F$1:$G$1,0))</f>
        <v>Activités pour la santé humaine</v>
      </c>
      <c r="C3910" t="s">
        <v>231</v>
      </c>
      <c r="D3910" t="s">
        <v>177</v>
      </c>
      <c r="E3910" t="s">
        <v>238</v>
      </c>
      <c r="F3910" s="58">
        <v>342.37641182004802</v>
      </c>
      <c r="G3910">
        <f t="shared" si="543"/>
        <v>342.37641182004802</v>
      </c>
      <c r="BE3910" t="str">
        <f t="shared" si="545"/>
        <v>8420_Tous secteurs_TPTotal femmes_SEXE2</v>
      </c>
      <c r="BF3910">
        <v>2</v>
      </c>
      <c r="BG3910" t="s">
        <v>346</v>
      </c>
      <c r="BH3910" t="s">
        <v>78</v>
      </c>
      <c r="BI3910" t="s">
        <v>157</v>
      </c>
      <c r="BJ3910" s="61">
        <v>9333.2818526893698</v>
      </c>
      <c r="BK3910" s="61">
        <f t="shared" si="546"/>
        <v>9333.2818526893698</v>
      </c>
    </row>
    <row r="3911" spans="1:63" x14ac:dyDescent="0.35">
      <c r="A3911" t="str">
        <f t="shared" si="544"/>
        <v>8429_Hébergement médico-social et social et action sociale sans hébergement_1+2</v>
      </c>
      <c r="B3911" t="str">
        <f>INDEX(PDC!$F$1:$G$40,MATCH('RP2016'!C3911,PDC!F:F,0),MATCH(PDC!$G$1,PDC!$F$1:$G$1,0))</f>
        <v>Hébergement médico-social et social et action sociale sans hébergement</v>
      </c>
      <c r="C3911" t="s">
        <v>232</v>
      </c>
      <c r="D3911" t="s">
        <v>177</v>
      </c>
      <c r="E3911" t="s">
        <v>238</v>
      </c>
      <c r="F3911" s="58">
        <v>1063.1455209455701</v>
      </c>
      <c r="G3911">
        <f t="shared" si="543"/>
        <v>1063.1455209455701</v>
      </c>
      <c r="BE3911" t="str">
        <f t="shared" si="545"/>
        <v>8421_Tous secteurs_TPTotal femmes_SEXE2</v>
      </c>
      <c r="BF3911">
        <v>2</v>
      </c>
      <c r="BG3911" t="s">
        <v>346</v>
      </c>
      <c r="BH3911" t="s">
        <v>78</v>
      </c>
      <c r="BI3911" t="s">
        <v>159</v>
      </c>
      <c r="BJ3911" s="61">
        <v>298391.91540202999</v>
      </c>
      <c r="BK3911" s="61">
        <f t="shared" si="546"/>
        <v>298391.91540202999</v>
      </c>
    </row>
    <row r="3912" spans="1:63" x14ac:dyDescent="0.35">
      <c r="A3912" t="str">
        <f t="shared" si="544"/>
        <v>8429_Arts, spectacles et activités récréatives_1+2</v>
      </c>
      <c r="B3912" t="str">
        <f>INDEX(PDC!$F$1:$G$40,MATCH('RP2016'!C3912,PDC!F:F,0),MATCH(PDC!$G$1,PDC!$F$1:$G$1,0))</f>
        <v>Arts, spectacles et activités récréatives</v>
      </c>
      <c r="C3912" t="s">
        <v>233</v>
      </c>
      <c r="D3912" t="s">
        <v>177</v>
      </c>
      <c r="E3912" t="s">
        <v>238</v>
      </c>
      <c r="F3912" s="58">
        <v>55.578161616846103</v>
      </c>
      <c r="G3912">
        <f t="shared" si="543"/>
        <v>55.578161616846103</v>
      </c>
      <c r="BE3912" t="str">
        <f t="shared" si="545"/>
        <v>8422_Tous secteurs_TPTotal femmes_SEXE2</v>
      </c>
      <c r="BF3912">
        <v>2</v>
      </c>
      <c r="BG3912" t="s">
        <v>346</v>
      </c>
      <c r="BH3912" t="s">
        <v>78</v>
      </c>
      <c r="BI3912" t="s">
        <v>163</v>
      </c>
      <c r="BJ3912" s="61">
        <v>12731.5339125584</v>
      </c>
      <c r="BK3912" s="61">
        <f t="shared" si="546"/>
        <v>12731.5339125584</v>
      </c>
    </row>
    <row r="3913" spans="1:63" x14ac:dyDescent="0.35">
      <c r="A3913" t="str">
        <f t="shared" si="544"/>
        <v>8429_Autres activités de services _1+2</v>
      </c>
      <c r="B3913" t="str">
        <f>INDEX(PDC!$F$1:$G$40,MATCH('RP2016'!C3913,PDC!F:F,0),MATCH(PDC!$G$1,PDC!$F$1:$G$1,0))</f>
        <v xml:space="preserve">Autres activités de services </v>
      </c>
      <c r="C3913" t="s">
        <v>234</v>
      </c>
      <c r="D3913" t="s">
        <v>177</v>
      </c>
      <c r="E3913" t="s">
        <v>238</v>
      </c>
      <c r="F3913" s="58">
        <v>288.08503956372198</v>
      </c>
      <c r="G3913">
        <f t="shared" si="543"/>
        <v>288.08503956372198</v>
      </c>
      <c r="BE3913" t="str">
        <f t="shared" si="545"/>
        <v>8423_Tous secteurs_TPTotal femmes_SEXE2</v>
      </c>
      <c r="BF3913">
        <v>2</v>
      </c>
      <c r="BG3913" t="s">
        <v>346</v>
      </c>
      <c r="BH3913" t="s">
        <v>78</v>
      </c>
      <c r="BI3913" t="s">
        <v>165</v>
      </c>
      <c r="BJ3913" s="61">
        <v>13474.9722834391</v>
      </c>
      <c r="BK3913" s="61">
        <f t="shared" si="546"/>
        <v>13474.9722834391</v>
      </c>
    </row>
    <row r="3914" spans="1:63" x14ac:dyDescent="0.35">
      <c r="A3914" t="str">
        <f t="shared" si="544"/>
        <v>8429_Activités des ménages en tant qu'employeurs ; activités indifférenciées des ménages en tant que producteurs de biens et services pour usage propre_1+2</v>
      </c>
      <c r="B3914" t="str">
        <f>INDEX(PDC!$F$1:$G$40,MATCH('RP2016'!C3914,PDC!F:F,0),MATCH(PDC!$G$1,PDC!$F$1:$G$1,0))</f>
        <v>Activités des ménages en tant qu'employeurs ; activités indifférenciées des ménages en tant que producteurs de biens et services pour usage propre</v>
      </c>
      <c r="C3914" t="s">
        <v>235</v>
      </c>
      <c r="D3914" t="s">
        <v>177</v>
      </c>
      <c r="E3914" t="s">
        <v>238</v>
      </c>
      <c r="F3914" s="58">
        <v>70.621453529470699</v>
      </c>
      <c r="G3914">
        <f t="shared" si="543"/>
        <v>70.621453529470699</v>
      </c>
      <c r="BE3914" t="str">
        <f t="shared" si="545"/>
        <v>8424_Tous secteurs_TPTotal femmes_SEXE2</v>
      </c>
      <c r="BF3914">
        <v>2</v>
      </c>
      <c r="BG3914" t="s">
        <v>346</v>
      </c>
      <c r="BH3914" t="s">
        <v>78</v>
      </c>
      <c r="BI3914" t="s">
        <v>167</v>
      </c>
      <c r="BJ3914" s="61">
        <v>11780.232157811401</v>
      </c>
      <c r="BK3914" s="61">
        <f t="shared" si="546"/>
        <v>11780.232157811401</v>
      </c>
    </row>
    <row r="3915" spans="1:63" x14ac:dyDescent="0.35">
      <c r="A3915" t="str">
        <f t="shared" si="544"/>
        <v>8430_Agriculture, sylviculture et pêche_1+2</v>
      </c>
      <c r="B3915" t="str">
        <f>INDEX(PDC!$F$1:$G$40,MATCH('RP2016'!C3915,PDC!F:F,0),MATCH(PDC!$G$1,PDC!$F$1:$G$1,0))</f>
        <v>Agriculture, sylviculture et pêche</v>
      </c>
      <c r="C3915" t="s">
        <v>198</v>
      </c>
      <c r="D3915" t="s">
        <v>179</v>
      </c>
      <c r="E3915" t="s">
        <v>238</v>
      </c>
      <c r="F3915" s="58">
        <v>250.263970973195</v>
      </c>
      <c r="G3915">
        <f t="shared" si="543"/>
        <v>250.263970973195</v>
      </c>
      <c r="BE3915" t="str">
        <f t="shared" si="545"/>
        <v>8425_Tous secteurs_TPTotal femmes_SEXE2</v>
      </c>
      <c r="BF3915">
        <v>2</v>
      </c>
      <c r="BG3915" t="s">
        <v>346</v>
      </c>
      <c r="BH3915" t="s">
        <v>78</v>
      </c>
      <c r="BI3915" t="s">
        <v>169</v>
      </c>
      <c r="BJ3915" s="61">
        <v>8346.0447644544602</v>
      </c>
      <c r="BK3915" s="61">
        <f t="shared" si="546"/>
        <v>8346.0447644544602</v>
      </c>
    </row>
    <row r="3916" spans="1:63" x14ac:dyDescent="0.35">
      <c r="A3916" t="str">
        <f t="shared" si="544"/>
        <v>8430_Fabrication de denrées alimentaires, de boissons et de produits à base de tabac_1+2</v>
      </c>
      <c r="B3916" t="str">
        <f>INDEX(PDC!$F$1:$G$40,MATCH('RP2016'!C3916,PDC!F:F,0),MATCH(PDC!$G$1,PDC!$F$1:$G$1,0))</f>
        <v>Fabrication de denrées alimentaires, de boissons et de produits à base de tabac</v>
      </c>
      <c r="C3916" t="s">
        <v>202</v>
      </c>
      <c r="D3916" t="s">
        <v>179</v>
      </c>
      <c r="E3916" t="s">
        <v>238</v>
      </c>
      <c r="F3916" s="58">
        <v>658.75346441058002</v>
      </c>
      <c r="G3916">
        <f t="shared" si="543"/>
        <v>658.75346441058002</v>
      </c>
      <c r="BE3916" t="str">
        <f t="shared" si="545"/>
        <v>8426_Tous secteurs_TPTotal femmes_SEXE2</v>
      </c>
      <c r="BF3916">
        <v>2</v>
      </c>
      <c r="BG3916" t="s">
        <v>346</v>
      </c>
      <c r="BH3916" t="s">
        <v>78</v>
      </c>
      <c r="BI3916" t="s">
        <v>171</v>
      </c>
      <c r="BJ3916" s="61">
        <v>17848.195192969401</v>
      </c>
      <c r="BK3916" s="61">
        <f t="shared" si="546"/>
        <v>17848.195192969401</v>
      </c>
    </row>
    <row r="3917" spans="1:63" x14ac:dyDescent="0.35">
      <c r="A3917" t="str">
        <f t="shared" si="544"/>
        <v>8430_Fabrication de textiles, industries de l'habillement, industrie du cuir et de la chaussure_1+2</v>
      </c>
      <c r="B3917" t="str">
        <f>INDEX(PDC!$F$1:$G$40,MATCH('RP2016'!C3917,PDC!F:F,0),MATCH(PDC!$G$1,PDC!$F$1:$G$1,0))</f>
        <v>Fabrication de textiles, industries de l'habillement, industrie du cuir et de la chaussure</v>
      </c>
      <c r="C3917" t="s">
        <v>203</v>
      </c>
      <c r="D3917" t="s">
        <v>179</v>
      </c>
      <c r="E3917" t="s">
        <v>238</v>
      </c>
      <c r="F3917" s="58">
        <v>731.12996443132704</v>
      </c>
      <c r="G3917">
        <f t="shared" si="543"/>
        <v>731.12996443132704</v>
      </c>
      <c r="BE3917" t="str">
        <f t="shared" si="545"/>
        <v>8427_Tous secteurs_TPTotal femmes_SEXE2</v>
      </c>
      <c r="BF3917">
        <v>2</v>
      </c>
      <c r="BG3917" t="s">
        <v>346</v>
      </c>
      <c r="BH3917" t="s">
        <v>78</v>
      </c>
      <c r="BI3917" t="s">
        <v>173</v>
      </c>
      <c r="BJ3917" s="61">
        <v>11783.950259392101</v>
      </c>
      <c r="BK3917" s="61">
        <f t="shared" si="546"/>
        <v>11783.950259392101</v>
      </c>
    </row>
    <row r="3918" spans="1:63" x14ac:dyDescent="0.35">
      <c r="A3918" t="str">
        <f t="shared" si="544"/>
        <v>8430_Travail du bois, industries du papier et imprimerie _1+2</v>
      </c>
      <c r="B3918" t="str">
        <f>INDEX(PDC!$F$1:$G$40,MATCH('RP2016'!C3918,PDC!F:F,0),MATCH(PDC!$G$1,PDC!$F$1:$G$1,0))</f>
        <v xml:space="preserve">Travail du bois, industries du papier et imprimerie </v>
      </c>
      <c r="C3918" t="s">
        <v>204</v>
      </c>
      <c r="D3918" t="s">
        <v>179</v>
      </c>
      <c r="E3918" t="s">
        <v>238</v>
      </c>
      <c r="F3918" s="58">
        <v>406.85318474666002</v>
      </c>
      <c r="G3918">
        <f t="shared" si="543"/>
        <v>406.85318474666002</v>
      </c>
      <c r="BE3918" t="str">
        <f t="shared" si="545"/>
        <v>8428_Tous secteurs_TPTotal femmes_SEXE2</v>
      </c>
      <c r="BF3918">
        <v>2</v>
      </c>
      <c r="BG3918" t="s">
        <v>346</v>
      </c>
      <c r="BH3918" t="s">
        <v>78</v>
      </c>
      <c r="BI3918" t="s">
        <v>175</v>
      </c>
      <c r="BJ3918" s="61">
        <v>68072.569056836801</v>
      </c>
      <c r="BK3918" s="61">
        <f t="shared" si="546"/>
        <v>68072.569056836801</v>
      </c>
    </row>
    <row r="3919" spans="1:63" x14ac:dyDescent="0.35">
      <c r="A3919" t="str">
        <f t="shared" si="544"/>
        <v>8430_Industrie chimique_1+2</v>
      </c>
      <c r="B3919" t="str">
        <f>INDEX(PDC!$F$1:$G$40,MATCH('RP2016'!C3919,PDC!F:F,0),MATCH(PDC!$G$1,PDC!$F$1:$G$1,0))</f>
        <v>Industrie chimique</v>
      </c>
      <c r="C3919" t="s">
        <v>205</v>
      </c>
      <c r="D3919" t="s">
        <v>179</v>
      </c>
      <c r="E3919" t="s">
        <v>238</v>
      </c>
      <c r="F3919" s="58">
        <v>64.094970423657102</v>
      </c>
      <c r="G3919">
        <f t="shared" si="543"/>
        <v>64.094970423657102</v>
      </c>
      <c r="BE3919" t="str">
        <f t="shared" si="545"/>
        <v>8429_Tous secteurs_TPTotal femmes_SEXE2</v>
      </c>
      <c r="BF3919">
        <v>2</v>
      </c>
      <c r="BG3919" t="s">
        <v>346</v>
      </c>
      <c r="BH3919" t="s">
        <v>78</v>
      </c>
      <c r="BI3919" t="s">
        <v>177</v>
      </c>
      <c r="BJ3919" s="61">
        <v>4009.26004581607</v>
      </c>
      <c r="BK3919" s="61">
        <f t="shared" si="546"/>
        <v>4009.26004581607</v>
      </c>
    </row>
    <row r="3920" spans="1:63" x14ac:dyDescent="0.35">
      <c r="A3920" t="str">
        <f t="shared" si="544"/>
        <v>8430_Industrie pharmaceutique_1+2</v>
      </c>
      <c r="B3920" t="str">
        <f>INDEX(PDC!$F$1:$G$40,MATCH('RP2016'!C3920,PDC!F:F,0),MATCH(PDC!$G$1,PDC!$F$1:$G$1,0))</f>
        <v>Industrie pharmaceutique</v>
      </c>
      <c r="C3920" t="s">
        <v>206</v>
      </c>
      <c r="D3920" t="s">
        <v>179</v>
      </c>
      <c r="E3920" t="s">
        <v>238</v>
      </c>
      <c r="F3920" s="58">
        <v>65.415835902530901</v>
      </c>
      <c r="G3920">
        <f t="shared" si="543"/>
        <v>65.415835902530901</v>
      </c>
      <c r="BE3920" t="str">
        <f t="shared" si="545"/>
        <v>8430_Tous secteurs_TPTotal femmes_SEXE2</v>
      </c>
      <c r="BF3920">
        <v>2</v>
      </c>
      <c r="BG3920" t="s">
        <v>346</v>
      </c>
      <c r="BH3920" t="s">
        <v>78</v>
      </c>
      <c r="BI3920" t="s">
        <v>179</v>
      </c>
      <c r="BJ3920" s="61">
        <v>6425.7519103264804</v>
      </c>
      <c r="BK3920" s="61">
        <f t="shared" si="546"/>
        <v>6425.7519103264804</v>
      </c>
    </row>
    <row r="3921" spans="1:63" x14ac:dyDescent="0.35">
      <c r="A3921" t="str">
        <f t="shared" si="544"/>
        <v>8430_Fabrication de produits en caoutchouc et en plastique ainsi que d'autres produits minéraux non métalliques_1+2</v>
      </c>
      <c r="B3921" t="str">
        <f>INDEX(PDC!$F$1:$G$40,MATCH('RP2016'!C3921,PDC!F:F,0),MATCH(PDC!$G$1,PDC!$F$1:$G$1,0))</f>
        <v>Fabrication de produits en caoutchouc et en plastique ainsi que d'autres produits minéraux non métalliques</v>
      </c>
      <c r="C3921" t="s">
        <v>207</v>
      </c>
      <c r="D3921" t="s">
        <v>179</v>
      </c>
      <c r="E3921" t="s">
        <v>238</v>
      </c>
      <c r="F3921" s="58">
        <v>1019.42742294815</v>
      </c>
      <c r="G3921">
        <f t="shared" si="543"/>
        <v>1019.42742294815</v>
      </c>
      <c r="BE3921" t="str">
        <f t="shared" si="545"/>
        <v>8431_Tous secteurs_TPTotal femmes_SEXE2</v>
      </c>
      <c r="BF3921">
        <v>2</v>
      </c>
      <c r="BG3921" t="s">
        <v>346</v>
      </c>
      <c r="BH3921" t="s">
        <v>78</v>
      </c>
      <c r="BI3921" t="s">
        <v>183</v>
      </c>
      <c r="BJ3921" s="61">
        <v>40552.376861288598</v>
      </c>
      <c r="BK3921" s="61">
        <f t="shared" si="546"/>
        <v>40552.376861288598</v>
      </c>
    </row>
    <row r="3922" spans="1:63" x14ac:dyDescent="0.35">
      <c r="A3922" t="str">
        <f t="shared" si="544"/>
        <v>8430_Métallurgie et fabrication de produits métalliques à l'exception des machines et des équipements_1+2</v>
      </c>
      <c r="B3922" t="str">
        <f>INDEX(PDC!$F$1:$G$40,MATCH('RP2016'!C3922,PDC!F:F,0),MATCH(PDC!$G$1,PDC!$F$1:$G$1,0))</f>
        <v>Métallurgie et fabrication de produits métalliques à l'exception des machines et des équipements</v>
      </c>
      <c r="C3922" t="s">
        <v>208</v>
      </c>
      <c r="D3922" t="s">
        <v>179</v>
      </c>
      <c r="E3922" t="s">
        <v>238</v>
      </c>
      <c r="F3922" s="58">
        <v>1104.9077383363399</v>
      </c>
      <c r="G3922">
        <f t="shared" si="543"/>
        <v>1104.9077383363399</v>
      </c>
      <c r="BE3922" t="str">
        <f t="shared" si="545"/>
        <v>8432_Tous secteurs_TPTotal femmes_SEXE2</v>
      </c>
      <c r="BF3922">
        <v>2</v>
      </c>
      <c r="BG3922" t="s">
        <v>346</v>
      </c>
      <c r="BH3922" t="s">
        <v>78</v>
      </c>
      <c r="BI3922" t="s">
        <v>187</v>
      </c>
      <c r="BJ3922" s="61">
        <v>16672.742217887801</v>
      </c>
      <c r="BK3922" s="61">
        <f t="shared" si="546"/>
        <v>16672.742217887801</v>
      </c>
    </row>
    <row r="3923" spans="1:63" x14ac:dyDescent="0.35">
      <c r="A3923" t="str">
        <f t="shared" si="544"/>
        <v>8430_Fabrication de produits informatiques, électroniques et optiques_1+2</v>
      </c>
      <c r="B3923" t="str">
        <f>INDEX(PDC!$F$1:$G$40,MATCH('RP2016'!C3923,PDC!F:F,0),MATCH(PDC!$G$1,PDC!$F$1:$G$1,0))</f>
        <v>Fabrication de produits informatiques, électroniques et optiques</v>
      </c>
      <c r="C3923" t="s">
        <v>209</v>
      </c>
      <c r="D3923" t="s">
        <v>179</v>
      </c>
      <c r="E3923" t="s">
        <v>238</v>
      </c>
      <c r="F3923" s="58">
        <v>5.3778672021646097</v>
      </c>
      <c r="G3923">
        <f t="shared" si="543"/>
        <v>5.3778672021646097</v>
      </c>
      <c r="BE3923" t="str">
        <f t="shared" si="545"/>
        <v>8433_Tous secteurs_TPTotal femmes_SEXE2</v>
      </c>
      <c r="BF3923">
        <v>2</v>
      </c>
      <c r="BG3923" t="s">
        <v>346</v>
      </c>
      <c r="BH3923" t="s">
        <v>78</v>
      </c>
      <c r="BI3923" t="s">
        <v>189</v>
      </c>
      <c r="BJ3923" s="61">
        <v>29970.264203709699</v>
      </c>
      <c r="BK3923" s="61">
        <f t="shared" si="546"/>
        <v>29970.264203709699</v>
      </c>
    </row>
    <row r="3924" spans="1:63" x14ac:dyDescent="0.35">
      <c r="A3924" t="str">
        <f t="shared" si="544"/>
        <v>8430_Fabrication d'équipements électriques_1+2</v>
      </c>
      <c r="B3924" t="str">
        <f>INDEX(PDC!$F$1:$G$40,MATCH('RP2016'!C3924,PDC!F:F,0),MATCH(PDC!$G$1,PDC!$F$1:$G$1,0))</f>
        <v>Fabrication d'équipements électriques</v>
      </c>
      <c r="C3924" t="s">
        <v>210</v>
      </c>
      <c r="D3924" t="s">
        <v>179</v>
      </c>
      <c r="E3924" t="s">
        <v>238</v>
      </c>
      <c r="F3924" s="58">
        <v>26.797917732833699</v>
      </c>
      <c r="G3924">
        <f t="shared" si="543"/>
        <v>26.797917732833699</v>
      </c>
      <c r="BE3924" t="str">
        <f t="shared" si="545"/>
        <v>8434_Tous secteurs_TPTotal femmes_SEXE2</v>
      </c>
      <c r="BF3924">
        <v>2</v>
      </c>
      <c r="BG3924" t="s">
        <v>346</v>
      </c>
      <c r="BH3924" t="s">
        <v>78</v>
      </c>
      <c r="BI3924" t="s">
        <v>191</v>
      </c>
      <c r="BJ3924" s="61">
        <v>21466.2076253915</v>
      </c>
      <c r="BK3924" s="61">
        <f t="shared" si="546"/>
        <v>21466.2076253915</v>
      </c>
    </row>
    <row r="3925" spans="1:63" x14ac:dyDescent="0.35">
      <c r="A3925" t="str">
        <f t="shared" si="544"/>
        <v>8430_Fabrication de machines et équipements n.c.a._1+2</v>
      </c>
      <c r="B3925" t="str">
        <f>INDEX(PDC!$F$1:$G$40,MATCH('RP2016'!C3925,PDC!F:F,0),MATCH(PDC!$G$1,PDC!$F$1:$G$1,0))</f>
        <v>Fabrication de machines et équipements n.c.a.</v>
      </c>
      <c r="C3925" t="s">
        <v>211</v>
      </c>
      <c r="D3925" t="s">
        <v>179</v>
      </c>
      <c r="E3925" t="s">
        <v>238</v>
      </c>
      <c r="F3925" s="58">
        <v>101.779380251776</v>
      </c>
      <c r="G3925">
        <f t="shared" si="543"/>
        <v>101.779380251776</v>
      </c>
      <c r="BE3925" t="str">
        <f t="shared" si="545"/>
        <v>8435_Tous secteurs_TPTotal femmes_SEXE2</v>
      </c>
      <c r="BF3925">
        <v>2</v>
      </c>
      <c r="BG3925" t="s">
        <v>346</v>
      </c>
      <c r="BH3925" t="s">
        <v>78</v>
      </c>
      <c r="BI3925" t="s">
        <v>193</v>
      </c>
      <c r="BJ3925" s="61">
        <v>20026.738315481802</v>
      </c>
      <c r="BK3925" s="61">
        <f t="shared" si="546"/>
        <v>20026.738315481802</v>
      </c>
    </row>
    <row r="3926" spans="1:63" x14ac:dyDescent="0.35">
      <c r="A3926" t="str">
        <f t="shared" si="544"/>
        <v>8430_Fabrication de matériels de transport_1+2</v>
      </c>
      <c r="B3926" t="str">
        <f>INDEX(PDC!$F$1:$G$40,MATCH('RP2016'!C3926,PDC!F:F,0),MATCH(PDC!$G$1,PDC!$F$1:$G$1,0))</f>
        <v>Fabrication de matériels de transport</v>
      </c>
      <c r="C3926" t="s">
        <v>212</v>
      </c>
      <c r="D3926" t="s">
        <v>179</v>
      </c>
      <c r="E3926" t="s">
        <v>238</v>
      </c>
      <c r="F3926" s="58">
        <v>8.5456621767821996</v>
      </c>
      <c r="G3926">
        <f t="shared" si="543"/>
        <v>8.5456621767821996</v>
      </c>
    </row>
    <row r="3927" spans="1:63" x14ac:dyDescent="0.35">
      <c r="A3927" t="str">
        <f t="shared" si="544"/>
        <v>8430_Autres industries manufacturières ; réparation et installation de machines et d'équipements_1+2</v>
      </c>
      <c r="B3927" t="str">
        <f>INDEX(PDC!$F$1:$G$40,MATCH('RP2016'!C3927,PDC!F:F,0),MATCH(PDC!$G$1,PDC!$F$1:$G$1,0))</f>
        <v>Autres industries manufacturières ; réparation et installation de machines et d'équipements</v>
      </c>
      <c r="C3927" t="s">
        <v>213</v>
      </c>
      <c r="D3927" t="s">
        <v>179</v>
      </c>
      <c r="E3927" t="s">
        <v>238</v>
      </c>
      <c r="F3927" s="58">
        <v>370.53151082886501</v>
      </c>
      <c r="G3927">
        <f t="shared" si="543"/>
        <v>370.53151082886501</v>
      </c>
    </row>
    <row r="3928" spans="1:63" x14ac:dyDescent="0.35">
      <c r="A3928" t="str">
        <f t="shared" si="544"/>
        <v>8430_Production et distribution d'électricité, de gaz, de vapeur et d'air conditionné_1+2</v>
      </c>
      <c r="B3928" t="str">
        <f>INDEX(PDC!$F$1:$G$40,MATCH('RP2016'!C3928,PDC!F:F,0),MATCH(PDC!$G$1,PDC!$F$1:$G$1,0))</f>
        <v>Production et distribution d'électricité, de gaz, de vapeur et d'air conditionné</v>
      </c>
      <c r="C3928" t="s">
        <v>214</v>
      </c>
      <c r="D3928" t="s">
        <v>179</v>
      </c>
      <c r="E3928" t="s">
        <v>238</v>
      </c>
      <c r="F3928" s="58">
        <v>9.9619794855595192</v>
      </c>
      <c r="G3928">
        <f t="shared" si="543"/>
        <v>9.9619794855595192</v>
      </c>
    </row>
    <row r="3929" spans="1:63" x14ac:dyDescent="0.35">
      <c r="A3929" t="str">
        <f t="shared" si="544"/>
        <v>8430_Production et distribution d'eau ; assainissement, gestion des déchets et dépollution_1+2</v>
      </c>
      <c r="B3929" t="str">
        <f>INDEX(PDC!$F$1:$G$40,MATCH('RP2016'!C3929,PDC!F:F,0),MATCH(PDC!$G$1,PDC!$F$1:$G$1,0))</f>
        <v>Production et distribution d'eau ; assainissement, gestion des déchets et dépollution</v>
      </c>
      <c r="C3929" t="s">
        <v>215</v>
      </c>
      <c r="D3929" t="s">
        <v>179</v>
      </c>
      <c r="E3929" t="s">
        <v>238</v>
      </c>
      <c r="F3929" s="58">
        <v>78.059498969571194</v>
      </c>
      <c r="G3929">
        <f t="shared" si="543"/>
        <v>78.059498969571194</v>
      </c>
    </row>
    <row r="3930" spans="1:63" x14ac:dyDescent="0.35">
      <c r="A3930" t="str">
        <f t="shared" si="544"/>
        <v>8430_Construction _1+2</v>
      </c>
      <c r="B3930" t="str">
        <f>INDEX(PDC!$F$1:$G$40,MATCH('RP2016'!C3930,PDC!F:F,0),MATCH(PDC!$G$1,PDC!$F$1:$G$1,0))</f>
        <v xml:space="preserve">Construction </v>
      </c>
      <c r="C3930" t="s">
        <v>216</v>
      </c>
      <c r="D3930" t="s">
        <v>179</v>
      </c>
      <c r="E3930" t="s">
        <v>238</v>
      </c>
      <c r="F3930" s="58">
        <v>1444.42970235904</v>
      </c>
      <c r="G3930">
        <f t="shared" si="543"/>
        <v>1444.42970235904</v>
      </c>
    </row>
    <row r="3931" spans="1:63" x14ac:dyDescent="0.35">
      <c r="A3931" t="str">
        <f t="shared" si="544"/>
        <v>8430_Commerce ; réparation d'automobiles et de motocycles_1+2</v>
      </c>
      <c r="B3931" t="str">
        <f>INDEX(PDC!$F$1:$G$40,MATCH('RP2016'!C3931,PDC!F:F,0),MATCH(PDC!$G$1,PDC!$F$1:$G$1,0))</f>
        <v>Commerce ; réparation d'automobiles et de motocycles</v>
      </c>
      <c r="C3931" t="s">
        <v>217</v>
      </c>
      <c r="D3931" t="s">
        <v>179</v>
      </c>
      <c r="E3931" t="s">
        <v>238</v>
      </c>
      <c r="F3931" s="58">
        <v>1477.16136954596</v>
      </c>
      <c r="G3931">
        <f t="shared" si="543"/>
        <v>1477.16136954596</v>
      </c>
    </row>
    <row r="3932" spans="1:63" x14ac:dyDescent="0.35">
      <c r="A3932" t="str">
        <f t="shared" si="544"/>
        <v>8430_Transports et entreposage _1+2</v>
      </c>
      <c r="B3932" t="str">
        <f>INDEX(PDC!$F$1:$G$40,MATCH('RP2016'!C3932,PDC!F:F,0),MATCH(PDC!$G$1,PDC!$F$1:$G$1,0))</f>
        <v xml:space="preserve">Transports et entreposage </v>
      </c>
      <c r="C3932" t="s">
        <v>218</v>
      </c>
      <c r="D3932" t="s">
        <v>179</v>
      </c>
      <c r="E3932" t="s">
        <v>238</v>
      </c>
      <c r="F3932" s="58">
        <v>906.92634968053699</v>
      </c>
      <c r="G3932">
        <f t="shared" si="543"/>
        <v>906.92634968053699</v>
      </c>
    </row>
    <row r="3933" spans="1:63" x14ac:dyDescent="0.35">
      <c r="A3933" t="str">
        <f t="shared" si="544"/>
        <v>8430_Hébergement et restauration_1+2</v>
      </c>
      <c r="B3933" t="str">
        <f>INDEX(PDC!$F$1:$G$40,MATCH('RP2016'!C3933,PDC!F:F,0),MATCH(PDC!$G$1,PDC!$F$1:$G$1,0))</f>
        <v>Hébergement et restauration</v>
      </c>
      <c r="C3933" t="s">
        <v>219</v>
      </c>
      <c r="D3933" t="s">
        <v>179</v>
      </c>
      <c r="E3933" t="s">
        <v>238</v>
      </c>
      <c r="F3933" s="58">
        <v>306.581330734522</v>
      </c>
      <c r="G3933">
        <f t="shared" si="543"/>
        <v>306.581330734522</v>
      </c>
    </row>
    <row r="3934" spans="1:63" x14ac:dyDescent="0.35">
      <c r="A3934" t="str">
        <f t="shared" si="544"/>
        <v>8430_Edition, audiovisuel et diffusion_1+2</v>
      </c>
      <c r="B3934" t="str">
        <f>INDEX(PDC!$F$1:$G$40,MATCH('RP2016'!C3934,PDC!F:F,0),MATCH(PDC!$G$1,PDC!$F$1:$G$1,0))</f>
        <v>Edition, audiovisuel et diffusion</v>
      </c>
      <c r="C3934" t="s">
        <v>220</v>
      </c>
      <c r="D3934" t="s">
        <v>179</v>
      </c>
      <c r="E3934" t="s">
        <v>238</v>
      </c>
      <c r="F3934" s="58">
        <v>23.614217578147201</v>
      </c>
      <c r="G3934">
        <f t="shared" si="543"/>
        <v>23.614217578147201</v>
      </c>
    </row>
    <row r="3935" spans="1:63" x14ac:dyDescent="0.35">
      <c r="A3935" t="str">
        <f t="shared" si="544"/>
        <v>8430_Télécommunications_1+2</v>
      </c>
      <c r="B3935" t="str">
        <f>INDEX(PDC!$F$1:$G$40,MATCH('RP2016'!C3935,PDC!F:F,0),MATCH(PDC!$G$1,PDC!$F$1:$G$1,0))</f>
        <v>Télécommunications</v>
      </c>
      <c r="C3935" t="s">
        <v>221</v>
      </c>
      <c r="D3935" t="s">
        <v>179</v>
      </c>
      <c r="E3935" t="s">
        <v>238</v>
      </c>
      <c r="F3935" s="58">
        <v>2.90015211490425</v>
      </c>
      <c r="G3935" s="58" t="s">
        <v>242</v>
      </c>
      <c r="H3935" s="58"/>
      <c r="I3935" s="58"/>
      <c r="J3935" s="58"/>
    </row>
    <row r="3936" spans="1:63" x14ac:dyDescent="0.35">
      <c r="A3936" t="str">
        <f t="shared" si="544"/>
        <v>8430_Activités informatiques et services d'information_1+2</v>
      </c>
      <c r="B3936" t="str">
        <f>INDEX(PDC!$F$1:$G$40,MATCH('RP2016'!C3936,PDC!F:F,0),MATCH(PDC!$G$1,PDC!$F$1:$G$1,0))</f>
        <v>Activités informatiques et services d'information</v>
      </c>
      <c r="C3936" t="s">
        <v>222</v>
      </c>
      <c r="D3936" t="s">
        <v>179</v>
      </c>
      <c r="E3936" t="s">
        <v>238</v>
      </c>
      <c r="F3936" s="58">
        <v>33.7395438279218</v>
      </c>
      <c r="G3936">
        <f>F3936</f>
        <v>33.7395438279218</v>
      </c>
    </row>
    <row r="3937" spans="1:10" x14ac:dyDescent="0.35">
      <c r="A3937" t="str">
        <f t="shared" si="544"/>
        <v>8430_Activités financières et d'assurance_1+2</v>
      </c>
      <c r="B3937" t="str">
        <f>INDEX(PDC!$F$1:$G$40,MATCH('RP2016'!C3937,PDC!F:F,0),MATCH(PDC!$G$1,PDC!$F$1:$G$1,0))</f>
        <v>Activités financières et d'assurance</v>
      </c>
      <c r="C3937" t="s">
        <v>223</v>
      </c>
      <c r="D3937" t="s">
        <v>179</v>
      </c>
      <c r="E3937" t="s">
        <v>238</v>
      </c>
      <c r="F3937" s="58">
        <v>206.95169347951901</v>
      </c>
      <c r="G3937">
        <f>F3937</f>
        <v>206.95169347951901</v>
      </c>
    </row>
    <row r="3938" spans="1:10" x14ac:dyDescent="0.35">
      <c r="A3938" t="str">
        <f t="shared" si="544"/>
        <v>8430_Activités immobilières_1+2</v>
      </c>
      <c r="B3938" t="str">
        <f>INDEX(PDC!$F$1:$G$40,MATCH('RP2016'!C3938,PDC!F:F,0),MATCH(PDC!$G$1,PDC!$F$1:$G$1,0))</f>
        <v>Activités immobilières</v>
      </c>
      <c r="C3938" t="s">
        <v>224</v>
      </c>
      <c r="D3938" t="s">
        <v>179</v>
      </c>
      <c r="E3938" t="s">
        <v>238</v>
      </c>
      <c r="F3938" s="58">
        <v>100.352543768396</v>
      </c>
      <c r="G3938">
        <f>F3938</f>
        <v>100.352543768396</v>
      </c>
    </row>
    <row r="3939" spans="1:10" x14ac:dyDescent="0.35">
      <c r="A3939" t="str">
        <f t="shared" si="544"/>
        <v>8430_Activités juridiques, comptables, de gestion, d'architecture, d'ingénierie, de contrôle et d'analyses techniques_1+2</v>
      </c>
      <c r="B3939" t="str">
        <f>INDEX(PDC!$F$1:$G$40,MATCH('RP2016'!C3939,PDC!F:F,0),MATCH(PDC!$G$1,PDC!$F$1:$G$1,0))</f>
        <v>Activités juridiques, comptables, de gestion, d'architecture, d'ingénierie, de contrôle et d'analyses techniques</v>
      </c>
      <c r="C3939" t="s">
        <v>225</v>
      </c>
      <c r="D3939" t="s">
        <v>179</v>
      </c>
      <c r="E3939" t="s">
        <v>238</v>
      </c>
      <c r="F3939" s="58">
        <v>241.25827934658301</v>
      </c>
      <c r="G3939">
        <f>F3939</f>
        <v>241.25827934658301</v>
      </c>
    </row>
    <row r="3940" spans="1:10" x14ac:dyDescent="0.35">
      <c r="A3940" t="str">
        <f t="shared" si="544"/>
        <v>8430_Recherche-développement scientifique_1+2</v>
      </c>
      <c r="B3940" t="str">
        <f>INDEX(PDC!$F$1:$G$40,MATCH('RP2016'!C3940,PDC!F:F,0),MATCH(PDC!$G$1,PDC!$F$1:$G$1,0))</f>
        <v>Recherche-développement scientifique</v>
      </c>
      <c r="C3940" t="s">
        <v>226</v>
      </c>
      <c r="D3940" t="s">
        <v>179</v>
      </c>
      <c r="E3940" t="s">
        <v>238</v>
      </c>
      <c r="F3940" s="58">
        <v>1.0404573956077701</v>
      </c>
      <c r="G3940" s="58" t="s">
        <v>242</v>
      </c>
      <c r="H3940" s="58"/>
      <c r="I3940" s="58"/>
      <c r="J3940" s="58"/>
    </row>
    <row r="3941" spans="1:10" x14ac:dyDescent="0.35">
      <c r="A3941" t="str">
        <f t="shared" si="544"/>
        <v>8430_Autres activités spécialisées, scientifiques et techniques_1+2</v>
      </c>
      <c r="B3941" t="str">
        <f>INDEX(PDC!$F$1:$G$40,MATCH('RP2016'!C3941,PDC!F:F,0),MATCH(PDC!$G$1,PDC!$F$1:$G$1,0))</f>
        <v>Autres activités spécialisées, scientifiques et techniques</v>
      </c>
      <c r="C3941" t="s">
        <v>227</v>
      </c>
      <c r="D3941" t="s">
        <v>179</v>
      </c>
      <c r="E3941" t="s">
        <v>238</v>
      </c>
      <c r="F3941" s="58">
        <v>17.691884737722901</v>
      </c>
      <c r="G3941">
        <f t="shared" ref="G3941:G3949" si="547">F3941</f>
        <v>17.691884737722901</v>
      </c>
    </row>
    <row r="3942" spans="1:10" x14ac:dyDescent="0.35">
      <c r="A3942" t="str">
        <f t="shared" si="544"/>
        <v>8430_Activités de services administratifs et de soutien_1+2</v>
      </c>
      <c r="B3942" t="str">
        <f>INDEX(PDC!$F$1:$G$40,MATCH('RP2016'!C3942,PDC!F:F,0),MATCH(PDC!$G$1,PDC!$F$1:$G$1,0))</f>
        <v>Activités de services administratifs et de soutien</v>
      </c>
      <c r="C3942" t="s">
        <v>228</v>
      </c>
      <c r="D3942" t="s">
        <v>179</v>
      </c>
      <c r="E3942" t="s">
        <v>238</v>
      </c>
      <c r="F3942" s="58">
        <v>870.30260200364296</v>
      </c>
      <c r="G3942">
        <f t="shared" si="547"/>
        <v>870.30260200364296</v>
      </c>
    </row>
    <row r="3943" spans="1:10" x14ac:dyDescent="0.35">
      <c r="A3943" t="str">
        <f t="shared" si="544"/>
        <v>8430_Administration publique_1+2</v>
      </c>
      <c r="B3943" t="str">
        <f>INDEX(PDC!$F$1:$G$40,MATCH('RP2016'!C3943,PDC!F:F,0),MATCH(PDC!$G$1,PDC!$F$1:$G$1,0))</f>
        <v>Administration publique</v>
      </c>
      <c r="C3943" t="s">
        <v>229</v>
      </c>
      <c r="D3943" t="s">
        <v>179</v>
      </c>
      <c r="E3943" t="s">
        <v>238</v>
      </c>
      <c r="F3943" s="58">
        <v>417.02260176508503</v>
      </c>
      <c r="G3943">
        <f t="shared" si="547"/>
        <v>417.02260176508503</v>
      </c>
    </row>
    <row r="3944" spans="1:10" x14ac:dyDescent="0.35">
      <c r="A3944" t="str">
        <f t="shared" si="544"/>
        <v>8430_Enseignement_1+2</v>
      </c>
      <c r="B3944" t="str">
        <f>INDEX(PDC!$F$1:$G$40,MATCH('RP2016'!C3944,PDC!F:F,0),MATCH(PDC!$G$1,PDC!$F$1:$G$1,0))</f>
        <v>Enseignement</v>
      </c>
      <c r="C3944" t="s">
        <v>230</v>
      </c>
      <c r="D3944" t="s">
        <v>179</v>
      </c>
      <c r="E3944" t="s">
        <v>238</v>
      </c>
      <c r="F3944" s="58">
        <v>524.71001280885002</v>
      </c>
      <c r="G3944">
        <f t="shared" si="547"/>
        <v>524.71001280885002</v>
      </c>
    </row>
    <row r="3945" spans="1:10" x14ac:dyDescent="0.35">
      <c r="A3945" t="str">
        <f t="shared" si="544"/>
        <v>8430_Activités pour la santé humaine_1+2</v>
      </c>
      <c r="B3945" t="str">
        <f>INDEX(PDC!$F$1:$G$40,MATCH('RP2016'!C3945,PDC!F:F,0),MATCH(PDC!$G$1,PDC!$F$1:$G$1,0))</f>
        <v>Activités pour la santé humaine</v>
      </c>
      <c r="C3945" t="s">
        <v>231</v>
      </c>
      <c r="D3945" t="s">
        <v>179</v>
      </c>
      <c r="E3945" t="s">
        <v>238</v>
      </c>
      <c r="F3945" s="58">
        <v>459.46799757289699</v>
      </c>
      <c r="G3945">
        <f t="shared" si="547"/>
        <v>459.46799757289699</v>
      </c>
    </row>
    <row r="3946" spans="1:10" x14ac:dyDescent="0.35">
      <c r="A3946" t="str">
        <f t="shared" si="544"/>
        <v>8430_Hébergement médico-social et social et action sociale sans hébergement_1+2</v>
      </c>
      <c r="B3946" t="str">
        <f>INDEX(PDC!$F$1:$G$40,MATCH('RP2016'!C3946,PDC!F:F,0),MATCH(PDC!$G$1,PDC!$F$1:$G$1,0))</f>
        <v>Hébergement médico-social et social et action sociale sans hébergement</v>
      </c>
      <c r="C3946" t="s">
        <v>232</v>
      </c>
      <c r="D3946" t="s">
        <v>179</v>
      </c>
      <c r="E3946" t="s">
        <v>238</v>
      </c>
      <c r="F3946" s="58">
        <v>2116.1990377889601</v>
      </c>
      <c r="G3946">
        <f t="shared" si="547"/>
        <v>2116.1990377889601</v>
      </c>
    </row>
    <row r="3947" spans="1:10" x14ac:dyDescent="0.35">
      <c r="A3947" t="str">
        <f t="shared" si="544"/>
        <v>8430_Arts, spectacles et activités récréatives_1+2</v>
      </c>
      <c r="B3947" t="str">
        <f>INDEX(PDC!$F$1:$G$40,MATCH('RP2016'!C3947,PDC!F:F,0),MATCH(PDC!$G$1,PDC!$F$1:$G$1,0))</f>
        <v>Arts, spectacles et activités récréatives</v>
      </c>
      <c r="C3947" t="s">
        <v>233</v>
      </c>
      <c r="D3947" t="s">
        <v>179</v>
      </c>
      <c r="E3947" t="s">
        <v>238</v>
      </c>
      <c r="F3947" s="58">
        <v>41.703272670071399</v>
      </c>
      <c r="G3947">
        <f t="shared" si="547"/>
        <v>41.703272670071399</v>
      </c>
    </row>
    <row r="3948" spans="1:10" x14ac:dyDescent="0.35">
      <c r="A3948" t="str">
        <f t="shared" si="544"/>
        <v>8430_Autres activités de services _1+2</v>
      </c>
      <c r="B3948" t="str">
        <f>INDEX(PDC!$F$1:$G$40,MATCH('RP2016'!C3948,PDC!F:F,0),MATCH(PDC!$G$1,PDC!$F$1:$G$1,0))</f>
        <v xml:space="preserve">Autres activités de services </v>
      </c>
      <c r="C3948" t="s">
        <v>234</v>
      </c>
      <c r="D3948" t="s">
        <v>179</v>
      </c>
      <c r="E3948" t="s">
        <v>238</v>
      </c>
      <c r="F3948" s="58">
        <v>212.08743071883299</v>
      </c>
      <c r="G3948">
        <f t="shared" si="547"/>
        <v>212.08743071883299</v>
      </c>
    </row>
    <row r="3949" spans="1:10" x14ac:dyDescent="0.35">
      <c r="A3949" t="str">
        <f t="shared" si="544"/>
        <v>8430_Activités des ménages en tant qu'employeurs ; activités indifférenciées des ménages en tant que producteurs de biens et services pour usage propre_1+2</v>
      </c>
      <c r="B3949" t="str">
        <f>INDEX(PDC!$F$1:$G$40,MATCH('RP2016'!C3949,PDC!F:F,0),MATCH(PDC!$G$1,PDC!$F$1:$G$1,0))</f>
        <v>Activités des ménages en tant qu'employeurs ; activités indifférenciées des ménages en tant que producteurs de biens et services pour usage propre</v>
      </c>
      <c r="C3949" t="s">
        <v>235</v>
      </c>
      <c r="D3949" t="s">
        <v>179</v>
      </c>
      <c r="E3949" t="s">
        <v>238</v>
      </c>
      <c r="F3949" s="58">
        <v>168.020057717996</v>
      </c>
      <c r="G3949">
        <f t="shared" si="547"/>
        <v>168.020057717996</v>
      </c>
    </row>
    <row r="3950" spans="1:10" x14ac:dyDescent="0.35">
      <c r="A3950" t="str">
        <f t="shared" si="544"/>
        <v>8430_Activités extra-territoriales_1+2</v>
      </c>
      <c r="B3950" t="str">
        <f>INDEX(PDC!$F$1:$G$40,MATCH('RP2016'!C3950,PDC!F:F,0),MATCH(PDC!$G$1,PDC!$F$1:$G$1,0))</f>
        <v>Activités extra-territoriales</v>
      </c>
      <c r="C3950" t="s">
        <v>237</v>
      </c>
      <c r="D3950" t="s">
        <v>179</v>
      </c>
      <c r="E3950" t="s">
        <v>238</v>
      </c>
      <c r="F3950" s="58">
        <v>3.02839478254996</v>
      </c>
      <c r="G3950" s="58" t="s">
        <v>242</v>
      </c>
      <c r="H3950" s="58"/>
      <c r="I3950" s="58"/>
      <c r="J3950" s="58"/>
    </row>
    <row r="3951" spans="1:10" x14ac:dyDescent="0.35">
      <c r="A3951" t="str">
        <f t="shared" si="544"/>
        <v>8431_Agriculture, sylviculture et pêche_1+2</v>
      </c>
      <c r="B3951" t="str">
        <f>INDEX(PDC!$F$1:$G$40,MATCH('RP2016'!C3951,PDC!F:F,0),MATCH(PDC!$G$1,PDC!$F$1:$G$1,0))</f>
        <v>Agriculture, sylviculture et pêche</v>
      </c>
      <c r="C3951" t="s">
        <v>198</v>
      </c>
      <c r="D3951" t="s">
        <v>183</v>
      </c>
      <c r="E3951" t="s">
        <v>238</v>
      </c>
      <c r="F3951" s="58">
        <v>2039.76177510656</v>
      </c>
      <c r="G3951">
        <f t="shared" ref="G3951:G3982" si="548">F3951</f>
        <v>2039.76177510656</v>
      </c>
    </row>
    <row r="3952" spans="1:10" x14ac:dyDescent="0.35">
      <c r="A3952" t="str">
        <f t="shared" si="544"/>
        <v>8431_Industries extractives _1+2</v>
      </c>
      <c r="B3952" t="str">
        <f>INDEX(PDC!$F$1:$G$40,MATCH('RP2016'!C3952,PDC!F:F,0),MATCH(PDC!$G$1,PDC!$F$1:$G$1,0))</f>
        <v xml:space="preserve">Industries extractives </v>
      </c>
      <c r="C3952" t="s">
        <v>201</v>
      </c>
      <c r="D3952" t="s">
        <v>183</v>
      </c>
      <c r="E3952" t="s">
        <v>238</v>
      </c>
      <c r="F3952" s="58">
        <v>75.806633471629098</v>
      </c>
      <c r="G3952">
        <f t="shared" si="548"/>
        <v>75.806633471629098</v>
      </c>
    </row>
    <row r="3953" spans="1:7" x14ac:dyDescent="0.35">
      <c r="A3953" t="str">
        <f t="shared" si="544"/>
        <v>8431_Fabrication de denrées alimentaires, de boissons et de produits à base de tabac_1+2</v>
      </c>
      <c r="B3953" t="str">
        <f>INDEX(PDC!$F$1:$G$40,MATCH('RP2016'!C3953,PDC!F:F,0),MATCH(PDC!$G$1,PDC!$F$1:$G$1,0))</f>
        <v>Fabrication de denrées alimentaires, de boissons et de produits à base de tabac</v>
      </c>
      <c r="C3953" t="s">
        <v>202</v>
      </c>
      <c r="D3953" t="s">
        <v>183</v>
      </c>
      <c r="E3953" t="s">
        <v>238</v>
      </c>
      <c r="F3953" s="58">
        <v>4340.5621511476502</v>
      </c>
      <c r="G3953">
        <f t="shared" si="548"/>
        <v>4340.5621511476502</v>
      </c>
    </row>
    <row r="3954" spans="1:7" x14ac:dyDescent="0.35">
      <c r="A3954" t="str">
        <f t="shared" si="544"/>
        <v>8431_Fabrication de textiles, industries de l'habillement, industrie du cuir et de la chaussure_1+2</v>
      </c>
      <c r="B3954" t="str">
        <f>INDEX(PDC!$F$1:$G$40,MATCH('RP2016'!C3954,PDC!F:F,0),MATCH(PDC!$G$1,PDC!$F$1:$G$1,0))</f>
        <v>Fabrication de textiles, industries de l'habillement, industrie du cuir et de la chaussure</v>
      </c>
      <c r="C3954" t="s">
        <v>203</v>
      </c>
      <c r="D3954" t="s">
        <v>183</v>
      </c>
      <c r="E3954" t="s">
        <v>238</v>
      </c>
      <c r="F3954" s="58">
        <v>402.01778564855499</v>
      </c>
      <c r="G3954">
        <f t="shared" si="548"/>
        <v>402.01778564855499</v>
      </c>
    </row>
    <row r="3955" spans="1:7" x14ac:dyDescent="0.35">
      <c r="A3955" t="str">
        <f t="shared" si="544"/>
        <v>8431_Travail du bois, industries du papier et imprimerie _1+2</v>
      </c>
      <c r="B3955" t="str">
        <f>INDEX(PDC!$F$1:$G$40,MATCH('RP2016'!C3955,PDC!F:F,0),MATCH(PDC!$G$1,PDC!$F$1:$G$1,0))</f>
        <v xml:space="preserve">Travail du bois, industries du papier et imprimerie </v>
      </c>
      <c r="C3955" t="s">
        <v>204</v>
      </c>
      <c r="D3955" t="s">
        <v>183</v>
      </c>
      <c r="E3955" t="s">
        <v>238</v>
      </c>
      <c r="F3955" s="58">
        <v>757.46913888196696</v>
      </c>
      <c r="G3955">
        <f t="shared" si="548"/>
        <v>757.46913888196696</v>
      </c>
    </row>
    <row r="3956" spans="1:7" x14ac:dyDescent="0.35">
      <c r="A3956" t="str">
        <f t="shared" si="544"/>
        <v>8431_Cokéfaction et raffinage_1+2</v>
      </c>
      <c r="B3956" t="str">
        <f>INDEX(PDC!$F$1:$G$40,MATCH('RP2016'!C3956,PDC!F:F,0),MATCH(PDC!$G$1,PDC!$F$1:$G$1,0))</f>
        <v>Cokéfaction et raffinage</v>
      </c>
      <c r="C3956" t="s">
        <v>236</v>
      </c>
      <c r="D3956" t="s">
        <v>183</v>
      </c>
      <c r="E3956" t="s">
        <v>238</v>
      </c>
      <c r="F3956" s="58">
        <v>5.0209833196137099</v>
      </c>
      <c r="G3956">
        <f t="shared" si="548"/>
        <v>5.0209833196137099</v>
      </c>
    </row>
    <row r="3957" spans="1:7" x14ac:dyDescent="0.35">
      <c r="A3957" t="str">
        <f t="shared" si="544"/>
        <v>8431_Industrie chimique_1+2</v>
      </c>
      <c r="B3957" t="str">
        <f>INDEX(PDC!$F$1:$G$40,MATCH('RP2016'!C3957,PDC!F:F,0),MATCH(PDC!$G$1,PDC!$F$1:$G$1,0))</f>
        <v>Industrie chimique</v>
      </c>
      <c r="C3957" t="s">
        <v>205</v>
      </c>
      <c r="D3957" t="s">
        <v>183</v>
      </c>
      <c r="E3957" t="s">
        <v>238</v>
      </c>
      <c r="F3957" s="58">
        <v>1118.28944738891</v>
      </c>
      <c r="G3957">
        <f t="shared" si="548"/>
        <v>1118.28944738891</v>
      </c>
    </row>
    <row r="3958" spans="1:7" x14ac:dyDescent="0.35">
      <c r="A3958" t="str">
        <f t="shared" si="544"/>
        <v>8431_Industrie pharmaceutique_1+2</v>
      </c>
      <c r="B3958" t="str">
        <f>INDEX(PDC!$F$1:$G$40,MATCH('RP2016'!C3958,PDC!F:F,0),MATCH(PDC!$G$1,PDC!$F$1:$G$1,0))</f>
        <v>Industrie pharmaceutique</v>
      </c>
      <c r="C3958" t="s">
        <v>206</v>
      </c>
      <c r="D3958" t="s">
        <v>183</v>
      </c>
      <c r="E3958" t="s">
        <v>238</v>
      </c>
      <c r="F3958" s="58">
        <v>311.38864524771998</v>
      </c>
      <c r="G3958">
        <f t="shared" si="548"/>
        <v>311.38864524771998</v>
      </c>
    </row>
    <row r="3959" spans="1:7" x14ac:dyDescent="0.35">
      <c r="A3959" t="str">
        <f t="shared" si="544"/>
        <v>8431_Fabrication de produits en caoutchouc et en plastique ainsi que d'autres produits minéraux non métalliques_1+2</v>
      </c>
      <c r="B3959" t="str">
        <f>INDEX(PDC!$F$1:$G$40,MATCH('RP2016'!C3959,PDC!F:F,0),MATCH(PDC!$G$1,PDC!$F$1:$G$1,0))</f>
        <v>Fabrication de produits en caoutchouc et en plastique ainsi que d'autres produits minéraux non métalliques</v>
      </c>
      <c r="C3959" t="s">
        <v>207</v>
      </c>
      <c r="D3959" t="s">
        <v>183</v>
      </c>
      <c r="E3959" t="s">
        <v>238</v>
      </c>
      <c r="F3959" s="58">
        <v>1138.16103905303</v>
      </c>
      <c r="G3959">
        <f t="shared" si="548"/>
        <v>1138.16103905303</v>
      </c>
    </row>
    <row r="3960" spans="1:7" x14ac:dyDescent="0.35">
      <c r="A3960" t="str">
        <f t="shared" si="544"/>
        <v>8431_Métallurgie et fabrication de produits métalliques à l'exception des machines et des équipements_1+2</v>
      </c>
      <c r="B3960" t="str">
        <f>INDEX(PDC!$F$1:$G$40,MATCH('RP2016'!C3960,PDC!F:F,0),MATCH(PDC!$G$1,PDC!$F$1:$G$1,0))</f>
        <v>Métallurgie et fabrication de produits métalliques à l'exception des machines et des équipements</v>
      </c>
      <c r="C3960" t="s">
        <v>208</v>
      </c>
      <c r="D3960" t="s">
        <v>183</v>
      </c>
      <c r="E3960" t="s">
        <v>238</v>
      </c>
      <c r="F3960" s="58">
        <v>1878.7571247668</v>
      </c>
      <c r="G3960">
        <f t="shared" si="548"/>
        <v>1878.7571247668</v>
      </c>
    </row>
    <row r="3961" spans="1:7" x14ac:dyDescent="0.35">
      <c r="A3961" t="str">
        <f t="shared" si="544"/>
        <v>8431_Fabrication de produits informatiques, électroniques et optiques_1+2</v>
      </c>
      <c r="B3961" t="str">
        <f>INDEX(PDC!$F$1:$G$40,MATCH('RP2016'!C3961,PDC!F:F,0),MATCH(PDC!$G$1,PDC!$F$1:$G$1,0))</f>
        <v>Fabrication de produits informatiques, électroniques et optiques</v>
      </c>
      <c r="C3961" t="s">
        <v>209</v>
      </c>
      <c r="D3961" t="s">
        <v>183</v>
      </c>
      <c r="E3961" t="s">
        <v>238</v>
      </c>
      <c r="F3961" s="58">
        <v>899.65991045013402</v>
      </c>
      <c r="G3961">
        <f t="shared" si="548"/>
        <v>899.65991045013402</v>
      </c>
    </row>
    <row r="3962" spans="1:7" x14ac:dyDescent="0.35">
      <c r="A3962" t="str">
        <f t="shared" si="544"/>
        <v>8431_Fabrication d'équipements électriques_1+2</v>
      </c>
      <c r="B3962" t="str">
        <f>INDEX(PDC!$F$1:$G$40,MATCH('RP2016'!C3962,PDC!F:F,0),MATCH(PDC!$G$1,PDC!$F$1:$G$1,0))</f>
        <v>Fabrication d'équipements électriques</v>
      </c>
      <c r="C3962" t="s">
        <v>210</v>
      </c>
      <c r="D3962" t="s">
        <v>183</v>
      </c>
      <c r="E3962" t="s">
        <v>238</v>
      </c>
      <c r="F3962" s="58">
        <v>667.84539382566197</v>
      </c>
      <c r="G3962">
        <f t="shared" si="548"/>
        <v>667.84539382566197</v>
      </c>
    </row>
    <row r="3963" spans="1:7" x14ac:dyDescent="0.35">
      <c r="A3963" t="str">
        <f t="shared" si="544"/>
        <v>8431_Fabrication de machines et équipements n.c.a._1+2</v>
      </c>
      <c r="B3963" t="str">
        <f>INDEX(PDC!$F$1:$G$40,MATCH('RP2016'!C3963,PDC!F:F,0),MATCH(PDC!$G$1,PDC!$F$1:$G$1,0))</f>
        <v>Fabrication de machines et équipements n.c.a.</v>
      </c>
      <c r="C3963" t="s">
        <v>211</v>
      </c>
      <c r="D3963" t="s">
        <v>183</v>
      </c>
      <c r="E3963" t="s">
        <v>238</v>
      </c>
      <c r="F3963" s="58">
        <v>1451.85010174699</v>
      </c>
      <c r="G3963">
        <f t="shared" si="548"/>
        <v>1451.85010174699</v>
      </c>
    </row>
    <row r="3964" spans="1:7" x14ac:dyDescent="0.35">
      <c r="A3964" t="str">
        <f t="shared" si="544"/>
        <v>8431_Fabrication de matériels de transport_1+2</v>
      </c>
      <c r="B3964" t="str">
        <f>INDEX(PDC!$F$1:$G$40,MATCH('RP2016'!C3964,PDC!F:F,0),MATCH(PDC!$G$1,PDC!$F$1:$G$1,0))</f>
        <v>Fabrication de matériels de transport</v>
      </c>
      <c r="C3964" t="s">
        <v>212</v>
      </c>
      <c r="D3964" t="s">
        <v>183</v>
      </c>
      <c r="E3964" t="s">
        <v>238</v>
      </c>
      <c r="F3964" s="58">
        <v>1436.45301059654</v>
      </c>
      <c r="G3964">
        <f t="shared" si="548"/>
        <v>1436.45301059654</v>
      </c>
    </row>
    <row r="3965" spans="1:7" x14ac:dyDescent="0.35">
      <c r="A3965" t="str">
        <f t="shared" si="544"/>
        <v>8431_Autres industries manufacturières ; réparation et installation de machines et d'équipements_1+2</v>
      </c>
      <c r="B3965" t="str">
        <f>INDEX(PDC!$F$1:$G$40,MATCH('RP2016'!C3965,PDC!F:F,0),MATCH(PDC!$G$1,PDC!$F$1:$G$1,0))</f>
        <v>Autres industries manufacturières ; réparation et installation de machines et d'équipements</v>
      </c>
      <c r="C3965" t="s">
        <v>213</v>
      </c>
      <c r="D3965" t="s">
        <v>183</v>
      </c>
      <c r="E3965" t="s">
        <v>238</v>
      </c>
      <c r="F3965" s="58">
        <v>1861.8236794148499</v>
      </c>
      <c r="G3965">
        <f t="shared" si="548"/>
        <v>1861.8236794148499</v>
      </c>
    </row>
    <row r="3966" spans="1:7" x14ac:dyDescent="0.35">
      <c r="A3966" t="str">
        <f t="shared" si="544"/>
        <v>8431_Production et distribution d'électricité, de gaz, de vapeur et d'air conditionné_1+2</v>
      </c>
      <c r="B3966" t="str">
        <f>INDEX(PDC!$F$1:$G$40,MATCH('RP2016'!C3966,PDC!F:F,0),MATCH(PDC!$G$1,PDC!$F$1:$G$1,0))</f>
        <v>Production et distribution d'électricité, de gaz, de vapeur et d'air conditionné</v>
      </c>
      <c r="C3966" t="s">
        <v>214</v>
      </c>
      <c r="D3966" t="s">
        <v>183</v>
      </c>
      <c r="E3966" t="s">
        <v>238</v>
      </c>
      <c r="F3966" s="58">
        <v>737.69214894861796</v>
      </c>
      <c r="G3966">
        <f t="shared" si="548"/>
        <v>737.69214894861796</v>
      </c>
    </row>
    <row r="3967" spans="1:7" x14ac:dyDescent="0.35">
      <c r="A3967" t="str">
        <f t="shared" si="544"/>
        <v>8431_Production et distribution d'eau ; assainissement, gestion des déchets et dépollution_1+2</v>
      </c>
      <c r="B3967" t="str">
        <f>INDEX(PDC!$F$1:$G$40,MATCH('RP2016'!C3967,PDC!F:F,0),MATCH(PDC!$G$1,PDC!$F$1:$G$1,0))</f>
        <v>Production et distribution d'eau ; assainissement, gestion des déchets et dépollution</v>
      </c>
      <c r="C3967" t="s">
        <v>215</v>
      </c>
      <c r="D3967" t="s">
        <v>183</v>
      </c>
      <c r="E3967" t="s">
        <v>238</v>
      </c>
      <c r="F3967" s="58">
        <v>601.592550203624</v>
      </c>
      <c r="G3967">
        <f t="shared" si="548"/>
        <v>601.592550203624</v>
      </c>
    </row>
    <row r="3968" spans="1:7" x14ac:dyDescent="0.35">
      <c r="A3968" t="str">
        <f t="shared" si="544"/>
        <v>8431_Construction _1+2</v>
      </c>
      <c r="B3968" t="str">
        <f>INDEX(PDC!$F$1:$G$40,MATCH('RP2016'!C3968,PDC!F:F,0),MATCH(PDC!$G$1,PDC!$F$1:$G$1,0))</f>
        <v xml:space="preserve">Construction </v>
      </c>
      <c r="C3968" t="s">
        <v>216</v>
      </c>
      <c r="D3968" t="s">
        <v>183</v>
      </c>
      <c r="E3968" t="s">
        <v>238</v>
      </c>
      <c r="F3968" s="58">
        <v>5791.0597432909899</v>
      </c>
      <c r="G3968">
        <f t="shared" si="548"/>
        <v>5791.0597432909899</v>
      </c>
    </row>
    <row r="3969" spans="1:7" x14ac:dyDescent="0.35">
      <c r="A3969" t="str">
        <f t="shared" si="544"/>
        <v>8431_Commerce ; réparation d'automobiles et de motocycles_1+2</v>
      </c>
      <c r="B3969" t="str">
        <f>INDEX(PDC!$F$1:$G$40,MATCH('RP2016'!C3969,PDC!F:F,0),MATCH(PDC!$G$1,PDC!$F$1:$G$1,0))</f>
        <v>Commerce ; réparation d'automobiles et de motocycles</v>
      </c>
      <c r="C3969" t="s">
        <v>217</v>
      </c>
      <c r="D3969" t="s">
        <v>183</v>
      </c>
      <c r="E3969" t="s">
        <v>238</v>
      </c>
      <c r="F3969" s="58">
        <v>14897.6728412955</v>
      </c>
      <c r="G3969">
        <f t="shared" si="548"/>
        <v>14897.6728412955</v>
      </c>
    </row>
    <row r="3970" spans="1:7" x14ac:dyDescent="0.35">
      <c r="A3970" t="str">
        <f t="shared" si="544"/>
        <v>8431_Transports et entreposage _1+2</v>
      </c>
      <c r="B3970" t="str">
        <f>INDEX(PDC!$F$1:$G$40,MATCH('RP2016'!C3970,PDC!F:F,0),MATCH(PDC!$G$1,PDC!$F$1:$G$1,0))</f>
        <v xml:space="preserve">Transports et entreposage </v>
      </c>
      <c r="C3970" t="s">
        <v>218</v>
      </c>
      <c r="D3970" t="s">
        <v>183</v>
      </c>
      <c r="E3970" t="s">
        <v>238</v>
      </c>
      <c r="F3970" s="58">
        <v>4769.3295594708998</v>
      </c>
      <c r="G3970">
        <f t="shared" si="548"/>
        <v>4769.3295594708998</v>
      </c>
    </row>
    <row r="3971" spans="1:7" x14ac:dyDescent="0.35">
      <c r="A3971" t="str">
        <f t="shared" si="544"/>
        <v>8431_Hébergement et restauration_1+2</v>
      </c>
      <c r="B3971" t="str">
        <f>INDEX(PDC!$F$1:$G$40,MATCH('RP2016'!C3971,PDC!F:F,0),MATCH(PDC!$G$1,PDC!$F$1:$G$1,0))</f>
        <v>Hébergement et restauration</v>
      </c>
      <c r="C3971" t="s">
        <v>219</v>
      </c>
      <c r="D3971" t="s">
        <v>183</v>
      </c>
      <c r="E3971" t="s">
        <v>238</v>
      </c>
      <c r="F3971" s="58">
        <v>2888.5222370797901</v>
      </c>
      <c r="G3971">
        <f t="shared" si="548"/>
        <v>2888.5222370797901</v>
      </c>
    </row>
    <row r="3972" spans="1:7" x14ac:dyDescent="0.35">
      <c r="A3972" t="str">
        <f t="shared" ref="A3972:A4035" si="549">D3972&amp;"_"&amp;B3972&amp;"_"&amp;E3972</f>
        <v>8431_Edition, audiovisuel et diffusion_1+2</v>
      </c>
      <c r="B3972" t="str">
        <f>INDEX(PDC!$F$1:$G$40,MATCH('RP2016'!C3972,PDC!F:F,0),MATCH(PDC!$G$1,PDC!$F$1:$G$1,0))</f>
        <v>Edition, audiovisuel et diffusion</v>
      </c>
      <c r="C3972" t="s">
        <v>220</v>
      </c>
      <c r="D3972" t="s">
        <v>183</v>
      </c>
      <c r="E3972" t="s">
        <v>238</v>
      </c>
      <c r="F3972" s="58">
        <v>679.30952654222096</v>
      </c>
      <c r="G3972">
        <f t="shared" si="548"/>
        <v>679.30952654222096</v>
      </c>
    </row>
    <row r="3973" spans="1:7" x14ac:dyDescent="0.35">
      <c r="A3973" t="str">
        <f t="shared" si="549"/>
        <v>8431_Télécommunications_1+2</v>
      </c>
      <c r="B3973" t="str">
        <f>INDEX(PDC!$F$1:$G$40,MATCH('RP2016'!C3973,PDC!F:F,0),MATCH(PDC!$G$1,PDC!$F$1:$G$1,0))</f>
        <v>Télécommunications</v>
      </c>
      <c r="C3973" t="s">
        <v>221</v>
      </c>
      <c r="D3973" t="s">
        <v>183</v>
      </c>
      <c r="E3973" t="s">
        <v>238</v>
      </c>
      <c r="F3973" s="58">
        <v>251.01675619120101</v>
      </c>
      <c r="G3973">
        <f t="shared" si="548"/>
        <v>251.01675619120101</v>
      </c>
    </row>
    <row r="3974" spans="1:7" x14ac:dyDescent="0.35">
      <c r="A3974" t="str">
        <f t="shared" si="549"/>
        <v>8431_Activités informatiques et services d'information_1+2</v>
      </c>
      <c r="B3974" t="str">
        <f>INDEX(PDC!$F$1:$G$40,MATCH('RP2016'!C3974,PDC!F:F,0),MATCH(PDC!$G$1,PDC!$F$1:$G$1,0))</f>
        <v>Activités informatiques et services d'information</v>
      </c>
      <c r="C3974" t="s">
        <v>222</v>
      </c>
      <c r="D3974" t="s">
        <v>183</v>
      </c>
      <c r="E3974" t="s">
        <v>238</v>
      </c>
      <c r="F3974" s="58">
        <v>870.80663408781402</v>
      </c>
      <c r="G3974">
        <f t="shared" si="548"/>
        <v>870.80663408781402</v>
      </c>
    </row>
    <row r="3975" spans="1:7" x14ac:dyDescent="0.35">
      <c r="A3975" t="str">
        <f t="shared" si="549"/>
        <v>8431_Activités financières et d'assurance_1+2</v>
      </c>
      <c r="B3975" t="str">
        <f>INDEX(PDC!$F$1:$G$40,MATCH('RP2016'!C3975,PDC!F:F,0),MATCH(PDC!$G$1,PDC!$F$1:$G$1,0))</f>
        <v>Activités financières et d'assurance</v>
      </c>
      <c r="C3975" t="s">
        <v>223</v>
      </c>
      <c r="D3975" t="s">
        <v>183</v>
      </c>
      <c r="E3975" t="s">
        <v>238</v>
      </c>
      <c r="F3975" s="58">
        <v>3194.5693659994799</v>
      </c>
      <c r="G3975">
        <f t="shared" si="548"/>
        <v>3194.5693659994799</v>
      </c>
    </row>
    <row r="3976" spans="1:7" x14ac:dyDescent="0.35">
      <c r="A3976" t="str">
        <f t="shared" si="549"/>
        <v>8431_Activités immobilières_1+2</v>
      </c>
      <c r="B3976" t="str">
        <f>INDEX(PDC!$F$1:$G$40,MATCH('RP2016'!C3976,PDC!F:F,0),MATCH(PDC!$G$1,PDC!$F$1:$G$1,0))</f>
        <v>Activités immobilières</v>
      </c>
      <c r="C3976" t="s">
        <v>224</v>
      </c>
      <c r="D3976" t="s">
        <v>183</v>
      </c>
      <c r="E3976" t="s">
        <v>238</v>
      </c>
      <c r="F3976" s="58">
        <v>1020.6351388458</v>
      </c>
      <c r="G3976">
        <f t="shared" si="548"/>
        <v>1020.6351388458</v>
      </c>
    </row>
    <row r="3977" spans="1:7" x14ac:dyDescent="0.35">
      <c r="A3977" t="str">
        <f t="shared" si="549"/>
        <v>8431_Activités juridiques, comptables, de gestion, d'architecture, d'ingénierie, de contrôle et d'analyses techniques_1+2</v>
      </c>
      <c r="B3977" t="str">
        <f>INDEX(PDC!$F$1:$G$40,MATCH('RP2016'!C3977,PDC!F:F,0),MATCH(PDC!$G$1,PDC!$F$1:$G$1,0))</f>
        <v>Activités juridiques, comptables, de gestion, d'architecture, d'ingénierie, de contrôle et d'analyses techniques</v>
      </c>
      <c r="C3977" t="s">
        <v>225</v>
      </c>
      <c r="D3977" t="s">
        <v>183</v>
      </c>
      <c r="E3977" t="s">
        <v>238</v>
      </c>
      <c r="F3977" s="58">
        <v>2700.7726664811398</v>
      </c>
      <c r="G3977">
        <f t="shared" si="548"/>
        <v>2700.7726664811398</v>
      </c>
    </row>
    <row r="3978" spans="1:7" x14ac:dyDescent="0.35">
      <c r="A3978" t="str">
        <f t="shared" si="549"/>
        <v>8431_Recherche-développement scientifique_1+2</v>
      </c>
      <c r="B3978" t="str">
        <f>INDEX(PDC!$F$1:$G$40,MATCH('RP2016'!C3978,PDC!F:F,0),MATCH(PDC!$G$1,PDC!$F$1:$G$1,0))</f>
        <v>Recherche-développement scientifique</v>
      </c>
      <c r="C3978" t="s">
        <v>226</v>
      </c>
      <c r="D3978" t="s">
        <v>183</v>
      </c>
      <c r="E3978" t="s">
        <v>238</v>
      </c>
      <c r="F3978" s="58">
        <v>386.416699134032</v>
      </c>
      <c r="G3978">
        <f t="shared" si="548"/>
        <v>386.416699134032</v>
      </c>
    </row>
    <row r="3979" spans="1:7" x14ac:dyDescent="0.35">
      <c r="A3979" t="str">
        <f t="shared" si="549"/>
        <v>8431_Autres activités spécialisées, scientifiques et techniques_1+2</v>
      </c>
      <c r="B3979" t="str">
        <f>INDEX(PDC!$F$1:$G$40,MATCH('RP2016'!C3979,PDC!F:F,0),MATCH(PDC!$G$1,PDC!$F$1:$G$1,0))</f>
        <v>Autres activités spécialisées, scientifiques et techniques</v>
      </c>
      <c r="C3979" t="s">
        <v>227</v>
      </c>
      <c r="D3979" t="s">
        <v>183</v>
      </c>
      <c r="E3979" t="s">
        <v>238</v>
      </c>
      <c r="F3979" s="58">
        <v>435.50602352918702</v>
      </c>
      <c r="G3979">
        <f t="shared" si="548"/>
        <v>435.50602352918702</v>
      </c>
    </row>
    <row r="3980" spans="1:7" x14ac:dyDescent="0.35">
      <c r="A3980" t="str">
        <f t="shared" si="549"/>
        <v>8431_Activités de services administratifs et de soutien_1+2</v>
      </c>
      <c r="B3980" t="str">
        <f>INDEX(PDC!$F$1:$G$40,MATCH('RP2016'!C3980,PDC!F:F,0),MATCH(PDC!$G$1,PDC!$F$1:$G$1,0))</f>
        <v>Activités de services administratifs et de soutien</v>
      </c>
      <c r="C3980" t="s">
        <v>228</v>
      </c>
      <c r="D3980" t="s">
        <v>183</v>
      </c>
      <c r="E3980" t="s">
        <v>238</v>
      </c>
      <c r="F3980" s="58">
        <v>5592.7402108419601</v>
      </c>
      <c r="G3980">
        <f t="shared" si="548"/>
        <v>5592.7402108419601</v>
      </c>
    </row>
    <row r="3981" spans="1:7" x14ac:dyDescent="0.35">
      <c r="A3981" t="str">
        <f t="shared" si="549"/>
        <v>8431_Administration publique_1+2</v>
      </c>
      <c r="B3981" t="str">
        <f>INDEX(PDC!$F$1:$G$40,MATCH('RP2016'!C3981,PDC!F:F,0),MATCH(PDC!$G$1,PDC!$F$1:$G$1,0))</f>
        <v>Administration publique</v>
      </c>
      <c r="C3981" t="s">
        <v>229</v>
      </c>
      <c r="D3981" t="s">
        <v>183</v>
      </c>
      <c r="E3981" t="s">
        <v>238</v>
      </c>
      <c r="F3981" s="58">
        <v>3638.5154040655402</v>
      </c>
      <c r="G3981">
        <f t="shared" si="548"/>
        <v>3638.5154040655402</v>
      </c>
    </row>
    <row r="3982" spans="1:7" x14ac:dyDescent="0.35">
      <c r="A3982" t="str">
        <f t="shared" si="549"/>
        <v>8431_Enseignement_1+2</v>
      </c>
      <c r="B3982" t="str">
        <f>INDEX(PDC!$F$1:$G$40,MATCH('RP2016'!C3982,PDC!F:F,0),MATCH(PDC!$G$1,PDC!$F$1:$G$1,0))</f>
        <v>Enseignement</v>
      </c>
      <c r="C3982" t="s">
        <v>230</v>
      </c>
      <c r="D3982" t="s">
        <v>183</v>
      </c>
      <c r="E3982" t="s">
        <v>238</v>
      </c>
      <c r="F3982" s="58">
        <v>2957.0341970578202</v>
      </c>
      <c r="G3982">
        <f t="shared" si="548"/>
        <v>2957.0341970578202</v>
      </c>
    </row>
    <row r="3983" spans="1:7" x14ac:dyDescent="0.35">
      <c r="A3983" t="str">
        <f t="shared" si="549"/>
        <v>8431_Activités pour la santé humaine_1+2</v>
      </c>
      <c r="B3983" t="str">
        <f>INDEX(PDC!$F$1:$G$40,MATCH('RP2016'!C3983,PDC!F:F,0),MATCH(PDC!$G$1,PDC!$F$1:$G$1,0))</f>
        <v>Activités pour la santé humaine</v>
      </c>
      <c r="C3983" t="s">
        <v>231</v>
      </c>
      <c r="D3983" t="s">
        <v>183</v>
      </c>
      <c r="E3983" t="s">
        <v>238</v>
      </c>
      <c r="F3983" s="58">
        <v>3331.60770595647</v>
      </c>
      <c r="G3983">
        <f t="shared" ref="G3983:G4014" si="550">F3983</f>
        <v>3331.60770595647</v>
      </c>
    </row>
    <row r="3984" spans="1:7" x14ac:dyDescent="0.35">
      <c r="A3984" t="str">
        <f t="shared" si="549"/>
        <v>8431_Hébergement médico-social et social et action sociale sans hébergement_1+2</v>
      </c>
      <c r="B3984" t="str">
        <f>INDEX(PDC!$F$1:$G$40,MATCH('RP2016'!C3984,PDC!F:F,0),MATCH(PDC!$G$1,PDC!$F$1:$G$1,0))</f>
        <v>Hébergement médico-social et social et action sociale sans hébergement</v>
      </c>
      <c r="C3984" t="s">
        <v>232</v>
      </c>
      <c r="D3984" t="s">
        <v>183</v>
      </c>
      <c r="E3984" t="s">
        <v>238</v>
      </c>
      <c r="F3984" s="58">
        <v>8281.8680862803303</v>
      </c>
      <c r="G3984">
        <f t="shared" si="550"/>
        <v>8281.8680862803303</v>
      </c>
    </row>
    <row r="3985" spans="1:7" x14ac:dyDescent="0.35">
      <c r="A3985" t="str">
        <f t="shared" si="549"/>
        <v>8431_Arts, spectacles et activités récréatives_1+2</v>
      </c>
      <c r="B3985" t="str">
        <f>INDEX(PDC!$F$1:$G$40,MATCH('RP2016'!C3985,PDC!F:F,0),MATCH(PDC!$G$1,PDC!$F$1:$G$1,0))</f>
        <v>Arts, spectacles et activités récréatives</v>
      </c>
      <c r="C3985" t="s">
        <v>233</v>
      </c>
      <c r="D3985" t="s">
        <v>183</v>
      </c>
      <c r="E3985" t="s">
        <v>238</v>
      </c>
      <c r="F3985" s="58">
        <v>1080.62501344781</v>
      </c>
      <c r="G3985">
        <f t="shared" si="550"/>
        <v>1080.62501344781</v>
      </c>
    </row>
    <row r="3986" spans="1:7" x14ac:dyDescent="0.35">
      <c r="A3986" t="str">
        <f t="shared" si="549"/>
        <v>8431_Autres activités de services _1+2</v>
      </c>
      <c r="B3986" t="str">
        <f>INDEX(PDC!$F$1:$G$40,MATCH('RP2016'!C3986,PDC!F:F,0),MATCH(PDC!$G$1,PDC!$F$1:$G$1,0))</f>
        <v xml:space="preserve">Autres activités de services </v>
      </c>
      <c r="C3986" t="s">
        <v>234</v>
      </c>
      <c r="D3986" t="s">
        <v>183</v>
      </c>
      <c r="E3986" t="s">
        <v>238</v>
      </c>
      <c r="F3986" s="58">
        <v>3095.7348784228898</v>
      </c>
      <c r="G3986">
        <f t="shared" si="550"/>
        <v>3095.7348784228898</v>
      </c>
    </row>
    <row r="3987" spans="1:7" x14ac:dyDescent="0.35">
      <c r="A3987" t="str">
        <f t="shared" si="549"/>
        <v>8431_Activités des ménages en tant qu'employeurs ; activités indifférenciées des ménages en tant que producteurs de biens et services pour usage propre_1+2</v>
      </c>
      <c r="B3987" t="str">
        <f>INDEX(PDC!$F$1:$G$40,MATCH('RP2016'!C3987,PDC!F:F,0),MATCH(PDC!$G$1,PDC!$F$1:$G$1,0))</f>
        <v>Activités des ménages en tant qu'employeurs ; activités indifférenciées des ménages en tant que producteurs de biens et services pour usage propre</v>
      </c>
      <c r="C3987" t="s">
        <v>235</v>
      </c>
      <c r="D3987" t="s">
        <v>183</v>
      </c>
      <c r="E3987" t="s">
        <v>238</v>
      </c>
      <c r="F3987" s="58">
        <v>511.46790508952398</v>
      </c>
      <c r="G3987">
        <f t="shared" si="550"/>
        <v>511.46790508952398</v>
      </c>
    </row>
    <row r="3988" spans="1:7" x14ac:dyDescent="0.35">
      <c r="A3988" t="str">
        <f t="shared" si="549"/>
        <v>8432_Agriculture, sylviculture et pêche_1+2</v>
      </c>
      <c r="B3988" t="str">
        <f>INDEX(PDC!$F$1:$G$40,MATCH('RP2016'!C3988,PDC!F:F,0),MATCH(PDC!$G$1,PDC!$F$1:$G$1,0))</f>
        <v>Agriculture, sylviculture et pêche</v>
      </c>
      <c r="C3988" t="s">
        <v>198</v>
      </c>
      <c r="D3988" t="s">
        <v>187</v>
      </c>
      <c r="E3988" t="s">
        <v>238</v>
      </c>
      <c r="F3988" s="58">
        <v>518.25927922437995</v>
      </c>
      <c r="G3988">
        <f t="shared" si="550"/>
        <v>518.25927922437995</v>
      </c>
    </row>
    <row r="3989" spans="1:7" x14ac:dyDescent="0.35">
      <c r="A3989" t="str">
        <f t="shared" si="549"/>
        <v>8432_Industries extractives _1+2</v>
      </c>
      <c r="B3989" t="str">
        <f>INDEX(PDC!$F$1:$G$40,MATCH('RP2016'!C3989,PDC!F:F,0),MATCH(PDC!$G$1,PDC!$F$1:$G$1,0))</f>
        <v xml:space="preserve">Industries extractives </v>
      </c>
      <c r="C3989" t="s">
        <v>201</v>
      </c>
      <c r="D3989" t="s">
        <v>187</v>
      </c>
      <c r="E3989" t="s">
        <v>238</v>
      </c>
      <c r="F3989" s="58">
        <v>88.555601952953296</v>
      </c>
      <c r="G3989">
        <f t="shared" si="550"/>
        <v>88.555601952953296</v>
      </c>
    </row>
    <row r="3990" spans="1:7" x14ac:dyDescent="0.35">
      <c r="A3990" t="str">
        <f t="shared" si="549"/>
        <v>8432_Fabrication de denrées alimentaires, de boissons et de produits à base de tabac_1+2</v>
      </c>
      <c r="B3990" t="str">
        <f>INDEX(PDC!$F$1:$G$40,MATCH('RP2016'!C3990,PDC!F:F,0),MATCH(PDC!$G$1,PDC!$F$1:$G$1,0))</f>
        <v>Fabrication de denrées alimentaires, de boissons et de produits à base de tabac</v>
      </c>
      <c r="C3990" t="s">
        <v>202</v>
      </c>
      <c r="D3990" t="s">
        <v>187</v>
      </c>
      <c r="E3990" t="s">
        <v>238</v>
      </c>
      <c r="F3990" s="58">
        <v>1530.86149511796</v>
      </c>
      <c r="G3990">
        <f t="shared" si="550"/>
        <v>1530.86149511796</v>
      </c>
    </row>
    <row r="3991" spans="1:7" x14ac:dyDescent="0.35">
      <c r="A3991" t="str">
        <f t="shared" si="549"/>
        <v>8432_Fabrication de textiles, industries de l'habillement, industrie du cuir et de la chaussure_1+2</v>
      </c>
      <c r="B3991" t="str">
        <f>INDEX(PDC!$F$1:$G$40,MATCH('RP2016'!C3991,PDC!F:F,0),MATCH(PDC!$G$1,PDC!$F$1:$G$1,0))</f>
        <v>Fabrication de textiles, industries de l'habillement, industrie du cuir et de la chaussure</v>
      </c>
      <c r="C3991" t="s">
        <v>203</v>
      </c>
      <c r="D3991" t="s">
        <v>187</v>
      </c>
      <c r="E3991" t="s">
        <v>238</v>
      </c>
      <c r="F3991" s="58">
        <v>919.70496273520303</v>
      </c>
      <c r="G3991">
        <f t="shared" si="550"/>
        <v>919.70496273520303</v>
      </c>
    </row>
    <row r="3992" spans="1:7" x14ac:dyDescent="0.35">
      <c r="A3992" t="str">
        <f t="shared" si="549"/>
        <v>8432_Travail du bois, industries du papier et imprimerie _1+2</v>
      </c>
      <c r="B3992" t="str">
        <f>INDEX(PDC!$F$1:$G$40,MATCH('RP2016'!C3992,PDC!F:F,0),MATCH(PDC!$G$1,PDC!$F$1:$G$1,0))</f>
        <v xml:space="preserve">Travail du bois, industries du papier et imprimerie </v>
      </c>
      <c r="C3992" t="s">
        <v>204</v>
      </c>
      <c r="D3992" t="s">
        <v>187</v>
      </c>
      <c r="E3992" t="s">
        <v>238</v>
      </c>
      <c r="F3992" s="58">
        <v>328.89997316988399</v>
      </c>
      <c r="G3992">
        <f t="shared" si="550"/>
        <v>328.89997316988399</v>
      </c>
    </row>
    <row r="3993" spans="1:7" x14ac:dyDescent="0.35">
      <c r="A3993" t="str">
        <f t="shared" si="549"/>
        <v>8432_Industrie chimique_1+2</v>
      </c>
      <c r="B3993" t="str">
        <f>INDEX(PDC!$F$1:$G$40,MATCH('RP2016'!C3993,PDC!F:F,0),MATCH(PDC!$G$1,PDC!$F$1:$G$1,0))</f>
        <v>Industrie chimique</v>
      </c>
      <c r="C3993" t="s">
        <v>205</v>
      </c>
      <c r="D3993" t="s">
        <v>187</v>
      </c>
      <c r="E3993" t="s">
        <v>238</v>
      </c>
      <c r="F3993" s="58">
        <v>458.59005117999402</v>
      </c>
      <c r="G3993">
        <f t="shared" si="550"/>
        <v>458.59005117999402</v>
      </c>
    </row>
    <row r="3994" spans="1:7" x14ac:dyDescent="0.35">
      <c r="A3994" t="str">
        <f t="shared" si="549"/>
        <v>8432_Industrie pharmaceutique_1+2</v>
      </c>
      <c r="B3994" t="str">
        <f>INDEX(PDC!$F$1:$G$40,MATCH('RP2016'!C3994,PDC!F:F,0),MATCH(PDC!$G$1,PDC!$F$1:$G$1,0))</f>
        <v>Industrie pharmaceutique</v>
      </c>
      <c r="C3994" t="s">
        <v>206</v>
      </c>
      <c r="D3994" t="s">
        <v>187</v>
      </c>
      <c r="E3994" t="s">
        <v>238</v>
      </c>
      <c r="F3994" s="58">
        <v>158.69793055191801</v>
      </c>
      <c r="G3994">
        <f t="shared" si="550"/>
        <v>158.69793055191801</v>
      </c>
    </row>
    <row r="3995" spans="1:7" x14ac:dyDescent="0.35">
      <c r="A3995" t="str">
        <f t="shared" si="549"/>
        <v>8432_Fabrication de produits en caoutchouc et en plastique ainsi que d'autres produits minéraux non métalliques_1+2</v>
      </c>
      <c r="B3995" t="str">
        <f>INDEX(PDC!$F$1:$G$40,MATCH('RP2016'!C3995,PDC!F:F,0),MATCH(PDC!$G$1,PDC!$F$1:$G$1,0))</f>
        <v>Fabrication de produits en caoutchouc et en plastique ainsi que d'autres produits minéraux non métalliques</v>
      </c>
      <c r="C3995" t="s">
        <v>207</v>
      </c>
      <c r="D3995" t="s">
        <v>187</v>
      </c>
      <c r="E3995" t="s">
        <v>238</v>
      </c>
      <c r="F3995" s="58">
        <v>846.28865174508803</v>
      </c>
      <c r="G3995">
        <f t="shared" si="550"/>
        <v>846.28865174508803</v>
      </c>
    </row>
    <row r="3996" spans="1:7" x14ac:dyDescent="0.35">
      <c r="A3996" t="str">
        <f t="shared" si="549"/>
        <v>8432_Métallurgie et fabrication de produits métalliques à l'exception des machines et des équipements_1+2</v>
      </c>
      <c r="B3996" t="str">
        <f>INDEX(PDC!$F$1:$G$40,MATCH('RP2016'!C3996,PDC!F:F,0),MATCH(PDC!$G$1,PDC!$F$1:$G$1,0))</f>
        <v>Métallurgie et fabrication de produits métalliques à l'exception des machines et des équipements</v>
      </c>
      <c r="C3996" t="s">
        <v>208</v>
      </c>
      <c r="D3996" t="s">
        <v>187</v>
      </c>
      <c r="E3996" t="s">
        <v>238</v>
      </c>
      <c r="F3996" s="58">
        <v>1053.2522545941599</v>
      </c>
      <c r="G3996">
        <f t="shared" si="550"/>
        <v>1053.2522545941599</v>
      </c>
    </row>
    <row r="3997" spans="1:7" x14ac:dyDescent="0.35">
      <c r="A3997" t="str">
        <f t="shared" si="549"/>
        <v>8432_Fabrication de produits informatiques, électroniques et optiques_1+2</v>
      </c>
      <c r="B3997" t="str">
        <f>INDEX(PDC!$F$1:$G$40,MATCH('RP2016'!C3997,PDC!F:F,0),MATCH(PDC!$G$1,PDC!$F$1:$G$1,0))</f>
        <v>Fabrication de produits informatiques, électroniques et optiques</v>
      </c>
      <c r="C3997" t="s">
        <v>209</v>
      </c>
      <c r="D3997" t="s">
        <v>187</v>
      </c>
      <c r="E3997" t="s">
        <v>238</v>
      </c>
      <c r="F3997" s="58">
        <v>104.685933603687</v>
      </c>
      <c r="G3997">
        <f t="shared" si="550"/>
        <v>104.685933603687</v>
      </c>
    </row>
    <row r="3998" spans="1:7" x14ac:dyDescent="0.35">
      <c r="A3998" t="str">
        <f t="shared" si="549"/>
        <v>8432_Fabrication d'équipements électriques_1+2</v>
      </c>
      <c r="B3998" t="str">
        <f>INDEX(PDC!$F$1:$G$40,MATCH('RP2016'!C3998,PDC!F:F,0),MATCH(PDC!$G$1,PDC!$F$1:$G$1,0))</f>
        <v>Fabrication d'équipements électriques</v>
      </c>
      <c r="C3998" t="s">
        <v>210</v>
      </c>
      <c r="D3998" t="s">
        <v>187</v>
      </c>
      <c r="E3998" t="s">
        <v>238</v>
      </c>
      <c r="F3998" s="58">
        <v>298.65885514550001</v>
      </c>
      <c r="G3998">
        <f t="shared" si="550"/>
        <v>298.65885514550001</v>
      </c>
    </row>
    <row r="3999" spans="1:7" x14ac:dyDescent="0.35">
      <c r="A3999" t="str">
        <f t="shared" si="549"/>
        <v>8432_Fabrication de machines et équipements n.c.a._1+2</v>
      </c>
      <c r="B3999" t="str">
        <f>INDEX(PDC!$F$1:$G$40,MATCH('RP2016'!C3999,PDC!F:F,0),MATCH(PDC!$G$1,PDC!$F$1:$G$1,0))</f>
        <v>Fabrication de machines et équipements n.c.a.</v>
      </c>
      <c r="C3999" t="s">
        <v>211</v>
      </c>
      <c r="D3999" t="s">
        <v>187</v>
      </c>
      <c r="E3999" t="s">
        <v>238</v>
      </c>
      <c r="F3999" s="58">
        <v>161.03316518192801</v>
      </c>
      <c r="G3999">
        <f t="shared" si="550"/>
        <v>161.03316518192801</v>
      </c>
    </row>
    <row r="4000" spans="1:7" x14ac:dyDescent="0.35">
      <c r="A4000" t="str">
        <f t="shared" si="549"/>
        <v>8432_Fabrication de matériels de transport_1+2</v>
      </c>
      <c r="B4000" t="str">
        <f>INDEX(PDC!$F$1:$G$40,MATCH('RP2016'!C4000,PDC!F:F,0),MATCH(PDC!$G$1,PDC!$F$1:$G$1,0))</f>
        <v>Fabrication de matériels de transport</v>
      </c>
      <c r="C4000" t="s">
        <v>212</v>
      </c>
      <c r="D4000" t="s">
        <v>187</v>
      </c>
      <c r="E4000" t="s">
        <v>238</v>
      </c>
      <c r="F4000" s="58">
        <v>181.23347385272399</v>
      </c>
      <c r="G4000">
        <f t="shared" si="550"/>
        <v>181.23347385272399</v>
      </c>
    </row>
    <row r="4001" spans="1:7" x14ac:dyDescent="0.35">
      <c r="A4001" t="str">
        <f t="shared" si="549"/>
        <v>8432_Autres industries manufacturières ; réparation et installation de machines et d'équipements_1+2</v>
      </c>
      <c r="B4001" t="str">
        <f>INDEX(PDC!$F$1:$G$40,MATCH('RP2016'!C4001,PDC!F:F,0),MATCH(PDC!$G$1,PDC!$F$1:$G$1,0))</f>
        <v>Autres industries manufacturières ; réparation et installation de machines et d'équipements</v>
      </c>
      <c r="C4001" t="s">
        <v>213</v>
      </c>
      <c r="D4001" t="s">
        <v>187</v>
      </c>
      <c r="E4001" t="s">
        <v>238</v>
      </c>
      <c r="F4001" s="58">
        <v>406.359780159872</v>
      </c>
      <c r="G4001">
        <f t="shared" si="550"/>
        <v>406.359780159872</v>
      </c>
    </row>
    <row r="4002" spans="1:7" x14ac:dyDescent="0.35">
      <c r="A4002" t="str">
        <f t="shared" si="549"/>
        <v>8432_Production et distribution d'électricité, de gaz, de vapeur et d'air conditionné_1+2</v>
      </c>
      <c r="B4002" t="str">
        <f>INDEX(PDC!$F$1:$G$40,MATCH('RP2016'!C4002,PDC!F:F,0),MATCH(PDC!$G$1,PDC!$F$1:$G$1,0))</f>
        <v>Production et distribution d'électricité, de gaz, de vapeur et d'air conditionné</v>
      </c>
      <c r="C4002" t="s">
        <v>214</v>
      </c>
      <c r="D4002" t="s">
        <v>187</v>
      </c>
      <c r="E4002" t="s">
        <v>238</v>
      </c>
      <c r="F4002" s="58">
        <v>192.87227413025701</v>
      </c>
      <c r="G4002">
        <f t="shared" si="550"/>
        <v>192.87227413025701</v>
      </c>
    </row>
    <row r="4003" spans="1:7" x14ac:dyDescent="0.35">
      <c r="A4003" t="str">
        <f t="shared" si="549"/>
        <v>8432_Production et distribution d'eau ; assainissement, gestion des déchets et dépollution_1+2</v>
      </c>
      <c r="B4003" t="str">
        <f>INDEX(PDC!$F$1:$G$40,MATCH('RP2016'!C4003,PDC!F:F,0),MATCH(PDC!$G$1,PDC!$F$1:$G$1,0))</f>
        <v>Production et distribution d'eau ; assainissement, gestion des déchets et dépollution</v>
      </c>
      <c r="C4003" t="s">
        <v>215</v>
      </c>
      <c r="D4003" t="s">
        <v>187</v>
      </c>
      <c r="E4003" t="s">
        <v>238</v>
      </c>
      <c r="F4003" s="58">
        <v>355.41994993807799</v>
      </c>
      <c r="G4003">
        <f t="shared" si="550"/>
        <v>355.41994993807799</v>
      </c>
    </row>
    <row r="4004" spans="1:7" x14ac:dyDescent="0.35">
      <c r="A4004" t="str">
        <f t="shared" si="549"/>
        <v>8432_Construction _1+2</v>
      </c>
      <c r="B4004" t="str">
        <f>INDEX(PDC!$F$1:$G$40,MATCH('RP2016'!C4004,PDC!F:F,0),MATCH(PDC!$G$1,PDC!$F$1:$G$1,0))</f>
        <v xml:space="preserve">Construction </v>
      </c>
      <c r="C4004" t="s">
        <v>216</v>
      </c>
      <c r="D4004" t="s">
        <v>187</v>
      </c>
      <c r="E4004" t="s">
        <v>238</v>
      </c>
      <c r="F4004" s="58">
        <v>2365.4179406450598</v>
      </c>
      <c r="G4004">
        <f t="shared" si="550"/>
        <v>2365.4179406450598</v>
      </c>
    </row>
    <row r="4005" spans="1:7" x14ac:dyDescent="0.35">
      <c r="A4005" t="str">
        <f t="shared" si="549"/>
        <v>8432_Commerce ; réparation d'automobiles et de motocycles_1+2</v>
      </c>
      <c r="B4005" t="str">
        <f>INDEX(PDC!$F$1:$G$40,MATCH('RP2016'!C4005,PDC!F:F,0),MATCH(PDC!$G$1,PDC!$F$1:$G$1,0))</f>
        <v>Commerce ; réparation d'automobiles et de motocycles</v>
      </c>
      <c r="C4005" t="s">
        <v>217</v>
      </c>
      <c r="D4005" t="s">
        <v>187</v>
      </c>
      <c r="E4005" t="s">
        <v>238</v>
      </c>
      <c r="F4005" s="58">
        <v>5594.3231731784599</v>
      </c>
      <c r="G4005">
        <f t="shared" si="550"/>
        <v>5594.3231731784599</v>
      </c>
    </row>
    <row r="4006" spans="1:7" x14ac:dyDescent="0.35">
      <c r="A4006" t="str">
        <f t="shared" si="549"/>
        <v>8432_Transports et entreposage _1+2</v>
      </c>
      <c r="B4006" t="str">
        <f>INDEX(PDC!$F$1:$G$40,MATCH('RP2016'!C4006,PDC!F:F,0),MATCH(PDC!$G$1,PDC!$F$1:$G$1,0))</f>
        <v xml:space="preserve">Transports et entreposage </v>
      </c>
      <c r="C4006" t="s">
        <v>218</v>
      </c>
      <c r="D4006" t="s">
        <v>187</v>
      </c>
      <c r="E4006" t="s">
        <v>238</v>
      </c>
      <c r="F4006" s="58">
        <v>1813.68424382342</v>
      </c>
      <c r="G4006">
        <f t="shared" si="550"/>
        <v>1813.68424382342</v>
      </c>
    </row>
    <row r="4007" spans="1:7" x14ac:dyDescent="0.35">
      <c r="A4007" t="str">
        <f t="shared" si="549"/>
        <v>8432_Hébergement et restauration_1+2</v>
      </c>
      <c r="B4007" t="str">
        <f>INDEX(PDC!$F$1:$G$40,MATCH('RP2016'!C4007,PDC!F:F,0),MATCH(PDC!$G$1,PDC!$F$1:$G$1,0))</f>
        <v>Hébergement et restauration</v>
      </c>
      <c r="C4007" t="s">
        <v>219</v>
      </c>
      <c r="D4007" t="s">
        <v>187</v>
      </c>
      <c r="E4007" t="s">
        <v>238</v>
      </c>
      <c r="F4007" s="58">
        <v>1451.9137888148</v>
      </c>
      <c r="G4007">
        <f t="shared" si="550"/>
        <v>1451.9137888148</v>
      </c>
    </row>
    <row r="4008" spans="1:7" x14ac:dyDescent="0.35">
      <c r="A4008" t="str">
        <f t="shared" si="549"/>
        <v>8432_Edition, audiovisuel et diffusion_1+2</v>
      </c>
      <c r="B4008" t="str">
        <f>INDEX(PDC!$F$1:$G$40,MATCH('RP2016'!C4008,PDC!F:F,0),MATCH(PDC!$G$1,PDC!$F$1:$G$1,0))</f>
        <v>Edition, audiovisuel et diffusion</v>
      </c>
      <c r="C4008" t="s">
        <v>220</v>
      </c>
      <c r="D4008" t="s">
        <v>187</v>
      </c>
      <c r="E4008" t="s">
        <v>238</v>
      </c>
      <c r="F4008" s="58">
        <v>80.582663987498194</v>
      </c>
      <c r="G4008">
        <f t="shared" si="550"/>
        <v>80.582663987498194</v>
      </c>
    </row>
    <row r="4009" spans="1:7" x14ac:dyDescent="0.35">
      <c r="A4009" t="str">
        <f t="shared" si="549"/>
        <v>8432_Télécommunications_1+2</v>
      </c>
      <c r="B4009" t="str">
        <f>INDEX(PDC!$F$1:$G$40,MATCH('RP2016'!C4009,PDC!F:F,0),MATCH(PDC!$G$1,PDC!$F$1:$G$1,0))</f>
        <v>Télécommunications</v>
      </c>
      <c r="C4009" t="s">
        <v>221</v>
      </c>
      <c r="D4009" t="s">
        <v>187</v>
      </c>
      <c r="E4009" t="s">
        <v>238</v>
      </c>
      <c r="F4009" s="58">
        <v>61.136514731715202</v>
      </c>
      <c r="G4009">
        <f t="shared" si="550"/>
        <v>61.136514731715202</v>
      </c>
    </row>
    <row r="4010" spans="1:7" x14ac:dyDescent="0.35">
      <c r="A4010" t="str">
        <f t="shared" si="549"/>
        <v>8432_Activités informatiques et services d'information_1+2</v>
      </c>
      <c r="B4010" t="str">
        <f>INDEX(PDC!$F$1:$G$40,MATCH('RP2016'!C4010,PDC!F:F,0),MATCH(PDC!$G$1,PDC!$F$1:$G$1,0))</f>
        <v>Activités informatiques et services d'information</v>
      </c>
      <c r="C4010" t="s">
        <v>222</v>
      </c>
      <c r="D4010" t="s">
        <v>187</v>
      </c>
      <c r="E4010" t="s">
        <v>238</v>
      </c>
      <c r="F4010" s="58">
        <v>129.28743706814899</v>
      </c>
      <c r="G4010">
        <f t="shared" si="550"/>
        <v>129.28743706814899</v>
      </c>
    </row>
    <row r="4011" spans="1:7" x14ac:dyDescent="0.35">
      <c r="A4011" t="str">
        <f t="shared" si="549"/>
        <v>8432_Activités financières et d'assurance_1+2</v>
      </c>
      <c r="B4011" t="str">
        <f>INDEX(PDC!$F$1:$G$40,MATCH('RP2016'!C4011,PDC!F:F,0),MATCH(PDC!$G$1,PDC!$F$1:$G$1,0))</f>
        <v>Activités financières et d'assurance</v>
      </c>
      <c r="C4011" t="s">
        <v>223</v>
      </c>
      <c r="D4011" t="s">
        <v>187</v>
      </c>
      <c r="E4011" t="s">
        <v>238</v>
      </c>
      <c r="F4011" s="58">
        <v>830.73585408392796</v>
      </c>
      <c r="G4011">
        <f t="shared" si="550"/>
        <v>830.73585408392796</v>
      </c>
    </row>
    <row r="4012" spans="1:7" x14ac:dyDescent="0.35">
      <c r="A4012" t="str">
        <f t="shared" si="549"/>
        <v>8432_Activités immobilières_1+2</v>
      </c>
      <c r="B4012" t="str">
        <f>INDEX(PDC!$F$1:$G$40,MATCH('RP2016'!C4012,PDC!F:F,0),MATCH(PDC!$G$1,PDC!$F$1:$G$1,0))</f>
        <v>Activités immobilières</v>
      </c>
      <c r="C4012" t="s">
        <v>224</v>
      </c>
      <c r="D4012" t="s">
        <v>187</v>
      </c>
      <c r="E4012" t="s">
        <v>238</v>
      </c>
      <c r="F4012" s="58">
        <v>372.23848774646598</v>
      </c>
      <c r="G4012">
        <f t="shared" si="550"/>
        <v>372.23848774646598</v>
      </c>
    </row>
    <row r="4013" spans="1:7" x14ac:dyDescent="0.35">
      <c r="A4013" t="str">
        <f t="shared" si="549"/>
        <v>8432_Activités juridiques, comptables, de gestion, d'architecture, d'ingénierie, de contrôle et d'analyses techniques_1+2</v>
      </c>
      <c r="B4013" t="str">
        <f>INDEX(PDC!$F$1:$G$40,MATCH('RP2016'!C4013,PDC!F:F,0),MATCH(PDC!$G$1,PDC!$F$1:$G$1,0))</f>
        <v>Activités juridiques, comptables, de gestion, d'architecture, d'ingénierie, de contrôle et d'analyses techniques</v>
      </c>
      <c r="C4013" t="s">
        <v>225</v>
      </c>
      <c r="D4013" t="s">
        <v>187</v>
      </c>
      <c r="E4013" t="s">
        <v>238</v>
      </c>
      <c r="F4013" s="58">
        <v>684.90653782115498</v>
      </c>
      <c r="G4013">
        <f t="shared" si="550"/>
        <v>684.90653782115498</v>
      </c>
    </row>
    <row r="4014" spans="1:7" x14ac:dyDescent="0.35">
      <c r="A4014" t="str">
        <f t="shared" si="549"/>
        <v>8432_Recherche-développement scientifique_1+2</v>
      </c>
      <c r="B4014" t="str">
        <f>INDEX(PDC!$F$1:$G$40,MATCH('RP2016'!C4014,PDC!F:F,0),MATCH(PDC!$G$1,PDC!$F$1:$G$1,0))</f>
        <v>Recherche-développement scientifique</v>
      </c>
      <c r="C4014" t="s">
        <v>226</v>
      </c>
      <c r="D4014" t="s">
        <v>187</v>
      </c>
      <c r="E4014" t="s">
        <v>238</v>
      </c>
      <c r="F4014" s="58">
        <v>10.8591695567071</v>
      </c>
      <c r="G4014">
        <f t="shared" si="550"/>
        <v>10.8591695567071</v>
      </c>
    </row>
    <row r="4015" spans="1:7" x14ac:dyDescent="0.35">
      <c r="A4015" t="str">
        <f t="shared" si="549"/>
        <v>8432_Autres activités spécialisées, scientifiques et techniques_1+2</v>
      </c>
      <c r="B4015" t="str">
        <f>INDEX(PDC!$F$1:$G$40,MATCH('RP2016'!C4015,PDC!F:F,0),MATCH(PDC!$G$1,PDC!$F$1:$G$1,0))</f>
        <v>Autres activités spécialisées, scientifiques et techniques</v>
      </c>
      <c r="C4015" t="s">
        <v>227</v>
      </c>
      <c r="D4015" t="s">
        <v>187</v>
      </c>
      <c r="E4015" t="s">
        <v>238</v>
      </c>
      <c r="F4015" s="58">
        <v>177.92318408601</v>
      </c>
      <c r="G4015">
        <f t="shared" ref="G4015:G4046" si="551">F4015</f>
        <v>177.92318408601</v>
      </c>
    </row>
    <row r="4016" spans="1:7" x14ac:dyDescent="0.35">
      <c r="A4016" t="str">
        <f t="shared" si="549"/>
        <v>8432_Activités de services administratifs et de soutien_1+2</v>
      </c>
      <c r="B4016" t="str">
        <f>INDEX(PDC!$F$1:$G$40,MATCH('RP2016'!C4016,PDC!F:F,0),MATCH(PDC!$G$1,PDC!$F$1:$G$1,0))</f>
        <v>Activités de services administratifs et de soutien</v>
      </c>
      <c r="C4016" t="s">
        <v>228</v>
      </c>
      <c r="D4016" t="s">
        <v>187</v>
      </c>
      <c r="E4016" t="s">
        <v>238</v>
      </c>
      <c r="F4016" s="58">
        <v>2085.8686886058299</v>
      </c>
      <c r="G4016">
        <f t="shared" si="551"/>
        <v>2085.8686886058299</v>
      </c>
    </row>
    <row r="4017" spans="1:7" x14ac:dyDescent="0.35">
      <c r="A4017" t="str">
        <f t="shared" si="549"/>
        <v>8432_Administration publique_1+2</v>
      </c>
      <c r="B4017" t="str">
        <f>INDEX(PDC!$F$1:$G$40,MATCH('RP2016'!C4017,PDC!F:F,0),MATCH(PDC!$G$1,PDC!$F$1:$G$1,0))</f>
        <v>Administration publique</v>
      </c>
      <c r="C4017" t="s">
        <v>229</v>
      </c>
      <c r="D4017" t="s">
        <v>187</v>
      </c>
      <c r="E4017" t="s">
        <v>238</v>
      </c>
      <c r="F4017" s="58">
        <v>1385.8688442589901</v>
      </c>
      <c r="G4017">
        <f t="shared" si="551"/>
        <v>1385.8688442589901</v>
      </c>
    </row>
    <row r="4018" spans="1:7" x14ac:dyDescent="0.35">
      <c r="A4018" t="str">
        <f t="shared" si="549"/>
        <v>8432_Enseignement_1+2</v>
      </c>
      <c r="B4018" t="str">
        <f>INDEX(PDC!$F$1:$G$40,MATCH('RP2016'!C4018,PDC!F:F,0),MATCH(PDC!$G$1,PDC!$F$1:$G$1,0))</f>
        <v>Enseignement</v>
      </c>
      <c r="C4018" t="s">
        <v>230</v>
      </c>
      <c r="D4018" t="s">
        <v>187</v>
      </c>
      <c r="E4018" t="s">
        <v>238</v>
      </c>
      <c r="F4018" s="58">
        <v>1056.4701043899499</v>
      </c>
      <c r="G4018">
        <f t="shared" si="551"/>
        <v>1056.4701043899499</v>
      </c>
    </row>
    <row r="4019" spans="1:7" x14ac:dyDescent="0.35">
      <c r="A4019" t="str">
        <f t="shared" si="549"/>
        <v>8432_Activités pour la santé humaine_1+2</v>
      </c>
      <c r="B4019" t="str">
        <f>INDEX(PDC!$F$1:$G$40,MATCH('RP2016'!C4019,PDC!F:F,0),MATCH(PDC!$G$1,PDC!$F$1:$G$1,0))</f>
        <v>Activités pour la santé humaine</v>
      </c>
      <c r="C4019" t="s">
        <v>231</v>
      </c>
      <c r="D4019" t="s">
        <v>187</v>
      </c>
      <c r="E4019" t="s">
        <v>238</v>
      </c>
      <c r="F4019" s="58">
        <v>1252.72244680874</v>
      </c>
      <c r="G4019">
        <f t="shared" si="551"/>
        <v>1252.72244680874</v>
      </c>
    </row>
    <row r="4020" spans="1:7" x14ac:dyDescent="0.35">
      <c r="A4020" t="str">
        <f t="shared" si="549"/>
        <v>8432_Hébergement médico-social et social et action sociale sans hébergement_1+2</v>
      </c>
      <c r="B4020" t="str">
        <f>INDEX(PDC!$F$1:$G$40,MATCH('RP2016'!C4020,PDC!F:F,0),MATCH(PDC!$G$1,PDC!$F$1:$G$1,0))</f>
        <v>Hébergement médico-social et social et action sociale sans hébergement</v>
      </c>
      <c r="C4020" t="s">
        <v>232</v>
      </c>
      <c r="D4020" t="s">
        <v>187</v>
      </c>
      <c r="E4020" t="s">
        <v>238</v>
      </c>
      <c r="F4020" s="58">
        <v>3690.82470926305</v>
      </c>
      <c r="G4020">
        <f t="shared" si="551"/>
        <v>3690.82470926305</v>
      </c>
    </row>
    <row r="4021" spans="1:7" x14ac:dyDescent="0.35">
      <c r="A4021" t="str">
        <f t="shared" si="549"/>
        <v>8432_Arts, spectacles et activités récréatives_1+2</v>
      </c>
      <c r="B4021" t="str">
        <f>INDEX(PDC!$F$1:$G$40,MATCH('RP2016'!C4021,PDC!F:F,0),MATCH(PDC!$G$1,PDC!$F$1:$G$1,0))</f>
        <v>Arts, spectacles et activités récréatives</v>
      </c>
      <c r="C4021" t="s">
        <v>233</v>
      </c>
      <c r="D4021" t="s">
        <v>187</v>
      </c>
      <c r="E4021" t="s">
        <v>238</v>
      </c>
      <c r="F4021" s="58">
        <v>386.31617261818701</v>
      </c>
      <c r="G4021">
        <f t="shared" si="551"/>
        <v>386.31617261818701</v>
      </c>
    </row>
    <row r="4022" spans="1:7" x14ac:dyDescent="0.35">
      <c r="A4022" t="str">
        <f t="shared" si="549"/>
        <v>8432_Autres activités de services _1+2</v>
      </c>
      <c r="B4022" t="str">
        <f>INDEX(PDC!$F$1:$G$40,MATCH('RP2016'!C4022,PDC!F:F,0),MATCH(PDC!$G$1,PDC!$F$1:$G$1,0))</f>
        <v xml:space="preserve">Autres activités de services </v>
      </c>
      <c r="C4022" t="s">
        <v>234</v>
      </c>
      <c r="D4022" t="s">
        <v>187</v>
      </c>
      <c r="E4022" t="s">
        <v>238</v>
      </c>
      <c r="F4022" s="58">
        <v>1055.80065133925</v>
      </c>
      <c r="G4022">
        <f t="shared" si="551"/>
        <v>1055.80065133925</v>
      </c>
    </row>
    <row r="4023" spans="1:7" x14ac:dyDescent="0.35">
      <c r="A4023" t="str">
        <f t="shared" si="549"/>
        <v>8432_Activités des ménages en tant qu'employeurs ; activités indifférenciées des ménages en tant que producteurs de biens et services pour usage propre_1+2</v>
      </c>
      <c r="B4023" t="str">
        <f>INDEX(PDC!$F$1:$G$40,MATCH('RP2016'!C4023,PDC!F:F,0),MATCH(PDC!$G$1,PDC!$F$1:$G$1,0))</f>
        <v>Activités des ménages en tant qu'employeurs ; activités indifférenciées des ménages en tant que producteurs de biens et services pour usage propre</v>
      </c>
      <c r="C4023" t="s">
        <v>235</v>
      </c>
      <c r="D4023" t="s">
        <v>187</v>
      </c>
      <c r="E4023" t="s">
        <v>238</v>
      </c>
      <c r="F4023" s="58">
        <v>398.72303538468998</v>
      </c>
      <c r="G4023">
        <f t="shared" si="551"/>
        <v>398.72303538468998</v>
      </c>
    </row>
    <row r="4024" spans="1:7" x14ac:dyDescent="0.35">
      <c r="A4024" t="str">
        <f t="shared" si="549"/>
        <v>8433_Agriculture, sylviculture et pêche_1+2</v>
      </c>
      <c r="B4024" t="str">
        <f>INDEX(PDC!$F$1:$G$40,MATCH('RP2016'!C4024,PDC!F:F,0),MATCH(PDC!$G$1,PDC!$F$1:$G$1,0))</f>
        <v>Agriculture, sylviculture et pêche</v>
      </c>
      <c r="C4024" t="s">
        <v>198</v>
      </c>
      <c r="D4024" t="s">
        <v>189</v>
      </c>
      <c r="E4024" t="s">
        <v>238</v>
      </c>
      <c r="F4024" s="58">
        <v>1056.5252920018199</v>
      </c>
      <c r="G4024">
        <f t="shared" si="551"/>
        <v>1056.5252920018199</v>
      </c>
    </row>
    <row r="4025" spans="1:7" x14ac:dyDescent="0.35">
      <c r="A4025" t="str">
        <f t="shared" si="549"/>
        <v>8433_Industries extractives _1+2</v>
      </c>
      <c r="B4025" t="str">
        <f>INDEX(PDC!$F$1:$G$40,MATCH('RP2016'!C4025,PDC!F:F,0),MATCH(PDC!$G$1,PDC!$F$1:$G$1,0))</f>
        <v xml:space="preserve">Industries extractives </v>
      </c>
      <c r="C4025" t="s">
        <v>201</v>
      </c>
      <c r="D4025" t="s">
        <v>189</v>
      </c>
      <c r="E4025" t="s">
        <v>238</v>
      </c>
      <c r="F4025" s="58">
        <v>64.246986727321101</v>
      </c>
      <c r="G4025">
        <f t="shared" si="551"/>
        <v>64.246986727321101</v>
      </c>
    </row>
    <row r="4026" spans="1:7" x14ac:dyDescent="0.35">
      <c r="A4026" t="str">
        <f t="shared" si="549"/>
        <v>8433_Fabrication de denrées alimentaires, de boissons et de produits à base de tabac_1+2</v>
      </c>
      <c r="B4026" t="str">
        <f>INDEX(PDC!$F$1:$G$40,MATCH('RP2016'!C4026,PDC!F:F,0),MATCH(PDC!$G$1,PDC!$F$1:$G$1,0))</f>
        <v>Fabrication de denrées alimentaires, de boissons et de produits à base de tabac</v>
      </c>
      <c r="C4026" t="s">
        <v>202</v>
      </c>
      <c r="D4026" t="s">
        <v>189</v>
      </c>
      <c r="E4026" t="s">
        <v>238</v>
      </c>
      <c r="F4026" s="58">
        <v>2515.70074591189</v>
      </c>
      <c r="G4026">
        <f t="shared" si="551"/>
        <v>2515.70074591189</v>
      </c>
    </row>
    <row r="4027" spans="1:7" x14ac:dyDescent="0.35">
      <c r="A4027" t="str">
        <f t="shared" si="549"/>
        <v>8433_Fabrication de textiles, industries de l'habillement, industrie du cuir et de la chaussure_1+2</v>
      </c>
      <c r="B4027" t="str">
        <f>INDEX(PDC!$F$1:$G$40,MATCH('RP2016'!C4027,PDC!F:F,0),MATCH(PDC!$G$1,PDC!$F$1:$G$1,0))</f>
        <v>Fabrication de textiles, industries de l'habillement, industrie du cuir et de la chaussure</v>
      </c>
      <c r="C4027" t="s">
        <v>203</v>
      </c>
      <c r="D4027" t="s">
        <v>189</v>
      </c>
      <c r="E4027" t="s">
        <v>238</v>
      </c>
      <c r="F4027" s="58">
        <v>1162.3600356341799</v>
      </c>
      <c r="G4027">
        <f t="shared" si="551"/>
        <v>1162.3600356341799</v>
      </c>
    </row>
    <row r="4028" spans="1:7" x14ac:dyDescent="0.35">
      <c r="A4028" t="str">
        <f t="shared" si="549"/>
        <v>8433_Travail du bois, industries du papier et imprimerie _1+2</v>
      </c>
      <c r="B4028" t="str">
        <f>INDEX(PDC!$F$1:$G$40,MATCH('RP2016'!C4028,PDC!F:F,0),MATCH(PDC!$G$1,PDC!$F$1:$G$1,0))</f>
        <v xml:space="preserve">Travail du bois, industries du papier et imprimerie </v>
      </c>
      <c r="C4028" t="s">
        <v>204</v>
      </c>
      <c r="D4028" t="s">
        <v>189</v>
      </c>
      <c r="E4028" t="s">
        <v>238</v>
      </c>
      <c r="F4028" s="58">
        <v>1286.33620379475</v>
      </c>
      <c r="G4028">
        <f t="shared" si="551"/>
        <v>1286.33620379475</v>
      </c>
    </row>
    <row r="4029" spans="1:7" x14ac:dyDescent="0.35">
      <c r="A4029" t="str">
        <f t="shared" si="549"/>
        <v>8433_Cokéfaction et raffinage_1+2</v>
      </c>
      <c r="B4029" t="str">
        <f>INDEX(PDC!$F$1:$G$40,MATCH('RP2016'!C4029,PDC!F:F,0),MATCH(PDC!$G$1,PDC!$F$1:$G$1,0))</f>
        <v>Cokéfaction et raffinage</v>
      </c>
      <c r="C4029" t="s">
        <v>236</v>
      </c>
      <c r="D4029" t="s">
        <v>189</v>
      </c>
      <c r="E4029" t="s">
        <v>238</v>
      </c>
      <c r="F4029" s="58">
        <v>13.3278662337767</v>
      </c>
      <c r="G4029">
        <f t="shared" si="551"/>
        <v>13.3278662337767</v>
      </c>
    </row>
    <row r="4030" spans="1:7" x14ac:dyDescent="0.35">
      <c r="A4030" t="str">
        <f t="shared" si="549"/>
        <v>8433_Industrie chimique_1+2</v>
      </c>
      <c r="B4030" t="str">
        <f>INDEX(PDC!$F$1:$G$40,MATCH('RP2016'!C4030,PDC!F:F,0),MATCH(PDC!$G$1,PDC!$F$1:$G$1,0))</f>
        <v>Industrie chimique</v>
      </c>
      <c r="C4030" t="s">
        <v>205</v>
      </c>
      <c r="D4030" t="s">
        <v>189</v>
      </c>
      <c r="E4030" t="s">
        <v>238</v>
      </c>
      <c r="F4030" s="58">
        <v>1165.44166274703</v>
      </c>
      <c r="G4030">
        <f t="shared" si="551"/>
        <v>1165.44166274703</v>
      </c>
    </row>
    <row r="4031" spans="1:7" x14ac:dyDescent="0.35">
      <c r="A4031" t="str">
        <f t="shared" si="549"/>
        <v>8433_Industrie pharmaceutique_1+2</v>
      </c>
      <c r="B4031" t="str">
        <f>INDEX(PDC!$F$1:$G$40,MATCH('RP2016'!C4031,PDC!F:F,0),MATCH(PDC!$G$1,PDC!$F$1:$G$1,0))</f>
        <v>Industrie pharmaceutique</v>
      </c>
      <c r="C4031" t="s">
        <v>206</v>
      </c>
      <c r="D4031" t="s">
        <v>189</v>
      </c>
      <c r="E4031" t="s">
        <v>238</v>
      </c>
      <c r="F4031" s="58">
        <v>814.14352444746396</v>
      </c>
      <c r="G4031">
        <f t="shared" si="551"/>
        <v>814.14352444746396</v>
      </c>
    </row>
    <row r="4032" spans="1:7" x14ac:dyDescent="0.35">
      <c r="A4032" t="str">
        <f t="shared" si="549"/>
        <v>8433_Fabrication de produits en caoutchouc et en plastique ainsi que d'autres produits minéraux non métalliques_1+2</v>
      </c>
      <c r="B4032" t="str">
        <f>INDEX(PDC!$F$1:$G$40,MATCH('RP2016'!C4032,PDC!F:F,0),MATCH(PDC!$G$1,PDC!$F$1:$G$1,0))</f>
        <v>Fabrication de produits en caoutchouc et en plastique ainsi que d'autres produits minéraux non métalliques</v>
      </c>
      <c r="C4032" t="s">
        <v>207</v>
      </c>
      <c r="D4032" t="s">
        <v>189</v>
      </c>
      <c r="E4032" t="s">
        <v>238</v>
      </c>
      <c r="F4032" s="58">
        <v>1761.3559657242099</v>
      </c>
      <c r="G4032">
        <f t="shared" si="551"/>
        <v>1761.3559657242099</v>
      </c>
    </row>
    <row r="4033" spans="1:7" x14ac:dyDescent="0.35">
      <c r="A4033" t="str">
        <f t="shared" si="549"/>
        <v>8433_Métallurgie et fabrication de produits métalliques à l'exception des machines et des équipements_1+2</v>
      </c>
      <c r="B4033" t="str">
        <f>INDEX(PDC!$F$1:$G$40,MATCH('RP2016'!C4033,PDC!F:F,0),MATCH(PDC!$G$1,PDC!$F$1:$G$1,0))</f>
        <v>Métallurgie et fabrication de produits métalliques à l'exception des machines et des équipements</v>
      </c>
      <c r="C4033" t="s">
        <v>208</v>
      </c>
      <c r="D4033" t="s">
        <v>189</v>
      </c>
      <c r="E4033" t="s">
        <v>238</v>
      </c>
      <c r="F4033" s="58">
        <v>1476.2642748745</v>
      </c>
      <c r="G4033">
        <f t="shared" si="551"/>
        <v>1476.2642748745</v>
      </c>
    </row>
    <row r="4034" spans="1:7" x14ac:dyDescent="0.35">
      <c r="A4034" t="str">
        <f t="shared" si="549"/>
        <v>8433_Fabrication de produits informatiques, électroniques et optiques_1+2</v>
      </c>
      <c r="B4034" t="str">
        <f>INDEX(PDC!$F$1:$G$40,MATCH('RP2016'!C4034,PDC!F:F,0),MATCH(PDC!$G$1,PDC!$F$1:$G$1,0))</f>
        <v>Fabrication de produits informatiques, électroniques et optiques</v>
      </c>
      <c r="C4034" t="s">
        <v>209</v>
      </c>
      <c r="D4034" t="s">
        <v>189</v>
      </c>
      <c r="E4034" t="s">
        <v>238</v>
      </c>
      <c r="F4034" s="58">
        <v>50.679904016920403</v>
      </c>
      <c r="G4034">
        <f t="shared" si="551"/>
        <v>50.679904016920403</v>
      </c>
    </row>
    <row r="4035" spans="1:7" x14ac:dyDescent="0.35">
      <c r="A4035" t="str">
        <f t="shared" si="549"/>
        <v>8433_Fabrication d'équipements électriques_1+2</v>
      </c>
      <c r="B4035" t="str">
        <f>INDEX(PDC!$F$1:$G$40,MATCH('RP2016'!C4035,PDC!F:F,0),MATCH(PDC!$G$1,PDC!$F$1:$G$1,0))</f>
        <v>Fabrication d'équipements électriques</v>
      </c>
      <c r="C4035" t="s">
        <v>210</v>
      </c>
      <c r="D4035" t="s">
        <v>189</v>
      </c>
      <c r="E4035" t="s">
        <v>238</v>
      </c>
      <c r="F4035" s="58">
        <v>733.77654713838501</v>
      </c>
      <c r="G4035">
        <f t="shared" si="551"/>
        <v>733.77654713838501</v>
      </c>
    </row>
    <row r="4036" spans="1:7" x14ac:dyDescent="0.35">
      <c r="A4036" t="str">
        <f t="shared" ref="A4036:A4099" si="552">D4036&amp;"_"&amp;B4036&amp;"_"&amp;E4036</f>
        <v>8433_Fabrication de machines et équipements n.c.a._1+2</v>
      </c>
      <c r="B4036" t="str">
        <f>INDEX(PDC!$F$1:$G$40,MATCH('RP2016'!C4036,PDC!F:F,0),MATCH(PDC!$G$1,PDC!$F$1:$G$1,0))</f>
        <v>Fabrication de machines et équipements n.c.a.</v>
      </c>
      <c r="C4036" t="s">
        <v>211</v>
      </c>
      <c r="D4036" t="s">
        <v>189</v>
      </c>
      <c r="E4036" t="s">
        <v>238</v>
      </c>
      <c r="F4036" s="58">
        <v>485.38446546745701</v>
      </c>
      <c r="G4036">
        <f t="shared" si="551"/>
        <v>485.38446546745701</v>
      </c>
    </row>
    <row r="4037" spans="1:7" x14ac:dyDescent="0.35">
      <c r="A4037" t="str">
        <f t="shared" si="552"/>
        <v>8433_Fabrication de matériels de transport_1+2</v>
      </c>
      <c r="B4037" t="str">
        <f>INDEX(PDC!$F$1:$G$40,MATCH('RP2016'!C4037,PDC!F:F,0),MATCH(PDC!$G$1,PDC!$F$1:$G$1,0))</f>
        <v>Fabrication de matériels de transport</v>
      </c>
      <c r="C4037" t="s">
        <v>212</v>
      </c>
      <c r="D4037" t="s">
        <v>189</v>
      </c>
      <c r="E4037" t="s">
        <v>238</v>
      </c>
      <c r="F4037" s="58">
        <v>2848.6103737593899</v>
      </c>
      <c r="G4037">
        <f t="shared" si="551"/>
        <v>2848.6103737593899</v>
      </c>
    </row>
    <row r="4038" spans="1:7" x14ac:dyDescent="0.35">
      <c r="A4038" t="str">
        <f t="shared" si="552"/>
        <v>8433_Autres industries manufacturières ; réparation et installation de machines et d'équipements_1+2</v>
      </c>
      <c r="B4038" t="str">
        <f>INDEX(PDC!$F$1:$G$40,MATCH('RP2016'!C4038,PDC!F:F,0),MATCH(PDC!$G$1,PDC!$F$1:$G$1,0))</f>
        <v>Autres industries manufacturières ; réparation et installation de machines et d'équipements</v>
      </c>
      <c r="C4038" t="s">
        <v>213</v>
      </c>
      <c r="D4038" t="s">
        <v>189</v>
      </c>
      <c r="E4038" t="s">
        <v>238</v>
      </c>
      <c r="F4038" s="58">
        <v>1091.8740700112</v>
      </c>
      <c r="G4038">
        <f t="shared" si="551"/>
        <v>1091.8740700112</v>
      </c>
    </row>
    <row r="4039" spans="1:7" x14ac:dyDescent="0.35">
      <c r="A4039" t="str">
        <f t="shared" si="552"/>
        <v>8433_Production et distribution d'électricité, de gaz, de vapeur et d'air conditionné_1+2</v>
      </c>
      <c r="B4039" t="str">
        <f>INDEX(PDC!$F$1:$G$40,MATCH('RP2016'!C4039,PDC!F:F,0),MATCH(PDC!$G$1,PDC!$F$1:$G$1,0))</f>
        <v>Production et distribution d'électricité, de gaz, de vapeur et d'air conditionné</v>
      </c>
      <c r="C4039" t="s">
        <v>214</v>
      </c>
      <c r="D4039" t="s">
        <v>189</v>
      </c>
      <c r="E4039" t="s">
        <v>238</v>
      </c>
      <c r="F4039" s="58">
        <v>1370.77511458295</v>
      </c>
      <c r="G4039">
        <f t="shared" si="551"/>
        <v>1370.77511458295</v>
      </c>
    </row>
    <row r="4040" spans="1:7" x14ac:dyDescent="0.35">
      <c r="A4040" t="str">
        <f t="shared" si="552"/>
        <v>8433_Production et distribution d'eau ; assainissement, gestion des déchets et dépollution_1+2</v>
      </c>
      <c r="B4040" t="str">
        <f>INDEX(PDC!$F$1:$G$40,MATCH('RP2016'!C4040,PDC!F:F,0),MATCH(PDC!$G$1,PDC!$F$1:$G$1,0))</f>
        <v>Production et distribution d'eau ; assainissement, gestion des déchets et dépollution</v>
      </c>
      <c r="C4040" t="s">
        <v>215</v>
      </c>
      <c r="D4040" t="s">
        <v>189</v>
      </c>
      <c r="E4040" t="s">
        <v>238</v>
      </c>
      <c r="F4040" s="58">
        <v>687.89961447633402</v>
      </c>
      <c r="G4040">
        <f t="shared" si="551"/>
        <v>687.89961447633402</v>
      </c>
    </row>
    <row r="4041" spans="1:7" x14ac:dyDescent="0.35">
      <c r="A4041" t="str">
        <f t="shared" si="552"/>
        <v>8433_Construction _1+2</v>
      </c>
      <c r="B4041" t="str">
        <f>INDEX(PDC!$F$1:$G$40,MATCH('RP2016'!C4041,PDC!F:F,0),MATCH(PDC!$G$1,PDC!$F$1:$G$1,0))</f>
        <v xml:space="preserve">Construction </v>
      </c>
      <c r="C4041" t="s">
        <v>216</v>
      </c>
      <c r="D4041" t="s">
        <v>189</v>
      </c>
      <c r="E4041" t="s">
        <v>238</v>
      </c>
      <c r="F4041" s="58">
        <v>5546.3145887299597</v>
      </c>
      <c r="G4041">
        <f t="shared" si="551"/>
        <v>5546.3145887299597</v>
      </c>
    </row>
    <row r="4042" spans="1:7" x14ac:dyDescent="0.35">
      <c r="A4042" t="str">
        <f t="shared" si="552"/>
        <v>8433_Commerce ; réparation d'automobiles et de motocycles_1+2</v>
      </c>
      <c r="B4042" t="str">
        <f>INDEX(PDC!$F$1:$G$40,MATCH('RP2016'!C4042,PDC!F:F,0),MATCH(PDC!$G$1,PDC!$F$1:$G$1,0))</f>
        <v>Commerce ; réparation d'automobiles et de motocycles</v>
      </c>
      <c r="C4042" t="s">
        <v>217</v>
      </c>
      <c r="D4042" t="s">
        <v>189</v>
      </c>
      <c r="E4042" t="s">
        <v>238</v>
      </c>
      <c r="F4042" s="58">
        <v>9143.8817525445193</v>
      </c>
      <c r="G4042">
        <f t="shared" si="551"/>
        <v>9143.8817525445193</v>
      </c>
    </row>
    <row r="4043" spans="1:7" x14ac:dyDescent="0.35">
      <c r="A4043" t="str">
        <f t="shared" si="552"/>
        <v>8433_Transports et entreposage _1+2</v>
      </c>
      <c r="B4043" t="str">
        <f>INDEX(PDC!$F$1:$G$40,MATCH('RP2016'!C4043,PDC!F:F,0),MATCH(PDC!$G$1,PDC!$F$1:$G$1,0))</f>
        <v xml:space="preserve">Transports et entreposage </v>
      </c>
      <c r="C4043" t="s">
        <v>218</v>
      </c>
      <c r="D4043" t="s">
        <v>189</v>
      </c>
      <c r="E4043" t="s">
        <v>238</v>
      </c>
      <c r="F4043" s="58">
        <v>3495.9960405993002</v>
      </c>
      <c r="G4043">
        <f t="shared" si="551"/>
        <v>3495.9960405993002</v>
      </c>
    </row>
    <row r="4044" spans="1:7" x14ac:dyDescent="0.35">
      <c r="A4044" t="str">
        <f t="shared" si="552"/>
        <v>8433_Hébergement et restauration_1+2</v>
      </c>
      <c r="B4044" t="str">
        <f>INDEX(PDC!$F$1:$G$40,MATCH('RP2016'!C4044,PDC!F:F,0),MATCH(PDC!$G$1,PDC!$F$1:$G$1,0))</f>
        <v>Hébergement et restauration</v>
      </c>
      <c r="C4044" t="s">
        <v>219</v>
      </c>
      <c r="D4044" t="s">
        <v>189</v>
      </c>
      <c r="E4044" t="s">
        <v>238</v>
      </c>
      <c r="F4044" s="58">
        <v>1922.6672271013599</v>
      </c>
      <c r="G4044">
        <f t="shared" si="551"/>
        <v>1922.6672271013599</v>
      </c>
    </row>
    <row r="4045" spans="1:7" x14ac:dyDescent="0.35">
      <c r="A4045" t="str">
        <f t="shared" si="552"/>
        <v>8433_Edition, audiovisuel et diffusion_1+2</v>
      </c>
      <c r="B4045" t="str">
        <f>INDEX(PDC!$F$1:$G$40,MATCH('RP2016'!C4045,PDC!F:F,0),MATCH(PDC!$G$1,PDC!$F$1:$G$1,0))</f>
        <v>Edition, audiovisuel et diffusion</v>
      </c>
      <c r="C4045" t="s">
        <v>220</v>
      </c>
      <c r="D4045" t="s">
        <v>189</v>
      </c>
      <c r="E4045" t="s">
        <v>238</v>
      </c>
      <c r="F4045" s="58">
        <v>101.269110483389</v>
      </c>
      <c r="G4045">
        <f t="shared" si="551"/>
        <v>101.269110483389</v>
      </c>
    </row>
    <row r="4046" spans="1:7" x14ac:dyDescent="0.35">
      <c r="A4046" t="str">
        <f t="shared" si="552"/>
        <v>8433_Télécommunications_1+2</v>
      </c>
      <c r="B4046" t="str">
        <f>INDEX(PDC!$F$1:$G$40,MATCH('RP2016'!C4046,PDC!F:F,0),MATCH(PDC!$G$1,PDC!$F$1:$G$1,0))</f>
        <v>Télécommunications</v>
      </c>
      <c r="C4046" t="s">
        <v>221</v>
      </c>
      <c r="D4046" t="s">
        <v>189</v>
      </c>
      <c r="E4046" t="s">
        <v>238</v>
      </c>
      <c r="F4046" s="58">
        <v>123.50477500829</v>
      </c>
      <c r="G4046">
        <f t="shared" si="551"/>
        <v>123.50477500829</v>
      </c>
    </row>
    <row r="4047" spans="1:7" x14ac:dyDescent="0.35">
      <c r="A4047" t="str">
        <f t="shared" si="552"/>
        <v>8433_Activités informatiques et services d'information_1+2</v>
      </c>
      <c r="B4047" t="str">
        <f>INDEX(PDC!$F$1:$G$40,MATCH('RP2016'!C4047,PDC!F:F,0),MATCH(PDC!$G$1,PDC!$F$1:$G$1,0))</f>
        <v>Activités informatiques et services d'information</v>
      </c>
      <c r="C4047" t="s">
        <v>222</v>
      </c>
      <c r="D4047" t="s">
        <v>189</v>
      </c>
      <c r="E4047" t="s">
        <v>238</v>
      </c>
      <c r="F4047" s="58">
        <v>270.18416626753401</v>
      </c>
      <c r="G4047">
        <f t="shared" ref="G4047:G4060" si="553">F4047</f>
        <v>270.18416626753401</v>
      </c>
    </row>
    <row r="4048" spans="1:7" x14ac:dyDescent="0.35">
      <c r="A4048" t="str">
        <f t="shared" si="552"/>
        <v>8433_Activités financières et d'assurance_1+2</v>
      </c>
      <c r="B4048" t="str">
        <f>INDEX(PDC!$F$1:$G$40,MATCH('RP2016'!C4048,PDC!F:F,0),MATCH(PDC!$G$1,PDC!$F$1:$G$1,0))</f>
        <v>Activités financières et d'assurance</v>
      </c>
      <c r="C4048" t="s">
        <v>223</v>
      </c>
      <c r="D4048" t="s">
        <v>189</v>
      </c>
      <c r="E4048" t="s">
        <v>238</v>
      </c>
      <c r="F4048" s="58">
        <v>1523.6563264782101</v>
      </c>
      <c r="G4048">
        <f t="shared" si="553"/>
        <v>1523.6563264782101</v>
      </c>
    </row>
    <row r="4049" spans="1:10" x14ac:dyDescent="0.35">
      <c r="A4049" t="str">
        <f t="shared" si="552"/>
        <v>8433_Activités immobilières_1+2</v>
      </c>
      <c r="B4049" t="str">
        <f>INDEX(PDC!$F$1:$G$40,MATCH('RP2016'!C4049,PDC!F:F,0),MATCH(PDC!$G$1,PDC!$F$1:$G$1,0))</f>
        <v>Activités immobilières</v>
      </c>
      <c r="C4049" t="s">
        <v>224</v>
      </c>
      <c r="D4049" t="s">
        <v>189</v>
      </c>
      <c r="E4049" t="s">
        <v>238</v>
      </c>
      <c r="F4049" s="58">
        <v>552.43611617394299</v>
      </c>
      <c r="G4049">
        <f t="shared" si="553"/>
        <v>552.43611617394299</v>
      </c>
    </row>
    <row r="4050" spans="1:10" x14ac:dyDescent="0.35">
      <c r="A4050" t="str">
        <f t="shared" si="552"/>
        <v>8433_Activités juridiques, comptables, de gestion, d'architecture, d'ingénierie, de contrôle et d'analyses techniques_1+2</v>
      </c>
      <c r="B4050" t="str">
        <f>INDEX(PDC!$F$1:$G$40,MATCH('RP2016'!C4050,PDC!F:F,0),MATCH(PDC!$G$1,PDC!$F$1:$G$1,0))</f>
        <v>Activités juridiques, comptables, de gestion, d'architecture, d'ingénierie, de contrôle et d'analyses techniques</v>
      </c>
      <c r="C4050" t="s">
        <v>225</v>
      </c>
      <c r="D4050" t="s">
        <v>189</v>
      </c>
      <c r="E4050" t="s">
        <v>238</v>
      </c>
      <c r="F4050" s="58">
        <v>1641.5227709859701</v>
      </c>
      <c r="G4050">
        <f t="shared" si="553"/>
        <v>1641.5227709859701</v>
      </c>
    </row>
    <row r="4051" spans="1:10" x14ac:dyDescent="0.35">
      <c r="A4051" t="str">
        <f t="shared" si="552"/>
        <v>8433_Recherche-développement scientifique_1+2</v>
      </c>
      <c r="B4051" t="str">
        <f>INDEX(PDC!$F$1:$G$40,MATCH('RP2016'!C4051,PDC!F:F,0),MATCH(PDC!$G$1,PDC!$F$1:$G$1,0))</f>
        <v>Recherche-développement scientifique</v>
      </c>
      <c r="C4051" t="s">
        <v>226</v>
      </c>
      <c r="D4051" t="s">
        <v>189</v>
      </c>
      <c r="E4051" t="s">
        <v>238</v>
      </c>
      <c r="F4051" s="58">
        <v>47.353900962227598</v>
      </c>
      <c r="G4051">
        <f t="shared" si="553"/>
        <v>47.353900962227598</v>
      </c>
    </row>
    <row r="4052" spans="1:10" x14ac:dyDescent="0.35">
      <c r="A4052" t="str">
        <f t="shared" si="552"/>
        <v>8433_Autres activités spécialisées, scientifiques et techniques_1+2</v>
      </c>
      <c r="B4052" t="str">
        <f>INDEX(PDC!$F$1:$G$40,MATCH('RP2016'!C4052,PDC!F:F,0),MATCH(PDC!$G$1,PDC!$F$1:$G$1,0))</f>
        <v>Autres activités spécialisées, scientifiques et techniques</v>
      </c>
      <c r="C4052" t="s">
        <v>227</v>
      </c>
      <c r="D4052" t="s">
        <v>189</v>
      </c>
      <c r="E4052" t="s">
        <v>238</v>
      </c>
      <c r="F4052" s="58">
        <v>308.53057407681399</v>
      </c>
      <c r="G4052">
        <f t="shared" si="553"/>
        <v>308.53057407681399</v>
      </c>
    </row>
    <row r="4053" spans="1:10" x14ac:dyDescent="0.35">
      <c r="A4053" t="str">
        <f t="shared" si="552"/>
        <v>8433_Activités de services administratifs et de soutien_1+2</v>
      </c>
      <c r="B4053" t="str">
        <f>INDEX(PDC!$F$1:$G$40,MATCH('RP2016'!C4053,PDC!F:F,0),MATCH(PDC!$G$1,PDC!$F$1:$G$1,0))</f>
        <v>Activités de services administratifs et de soutien</v>
      </c>
      <c r="C4053" t="s">
        <v>228</v>
      </c>
      <c r="D4053" t="s">
        <v>189</v>
      </c>
      <c r="E4053" t="s">
        <v>238</v>
      </c>
      <c r="F4053" s="58">
        <v>4205.9807498488199</v>
      </c>
      <c r="G4053">
        <f t="shared" si="553"/>
        <v>4205.9807498488199</v>
      </c>
    </row>
    <row r="4054" spans="1:10" x14ac:dyDescent="0.35">
      <c r="A4054" t="str">
        <f t="shared" si="552"/>
        <v>8433_Administration publique_1+2</v>
      </c>
      <c r="B4054" t="str">
        <f>INDEX(PDC!$F$1:$G$40,MATCH('RP2016'!C4054,PDC!F:F,0),MATCH(PDC!$G$1,PDC!$F$1:$G$1,0))</f>
        <v>Administration publique</v>
      </c>
      <c r="C4054" t="s">
        <v>229</v>
      </c>
      <c r="D4054" t="s">
        <v>189</v>
      </c>
      <c r="E4054" t="s">
        <v>238</v>
      </c>
      <c r="F4054" s="58">
        <v>2091.57609736637</v>
      </c>
      <c r="G4054">
        <f t="shared" si="553"/>
        <v>2091.57609736637</v>
      </c>
    </row>
    <row r="4055" spans="1:10" x14ac:dyDescent="0.35">
      <c r="A4055" t="str">
        <f t="shared" si="552"/>
        <v>8433_Enseignement_1+2</v>
      </c>
      <c r="B4055" t="str">
        <f>INDEX(PDC!$F$1:$G$40,MATCH('RP2016'!C4055,PDC!F:F,0),MATCH(PDC!$G$1,PDC!$F$1:$G$1,0))</f>
        <v>Enseignement</v>
      </c>
      <c r="C4055" t="s">
        <v>230</v>
      </c>
      <c r="D4055" t="s">
        <v>189</v>
      </c>
      <c r="E4055" t="s">
        <v>238</v>
      </c>
      <c r="F4055" s="58">
        <v>2101.73386460339</v>
      </c>
      <c r="G4055">
        <f t="shared" si="553"/>
        <v>2101.73386460339</v>
      </c>
    </row>
    <row r="4056" spans="1:10" x14ac:dyDescent="0.35">
      <c r="A4056" t="str">
        <f t="shared" si="552"/>
        <v>8433_Activités pour la santé humaine_1+2</v>
      </c>
      <c r="B4056" t="str">
        <f>INDEX(PDC!$F$1:$G$40,MATCH('RP2016'!C4056,PDC!F:F,0),MATCH(PDC!$G$1,PDC!$F$1:$G$1,0))</f>
        <v>Activités pour la santé humaine</v>
      </c>
      <c r="C4056" t="s">
        <v>231</v>
      </c>
      <c r="D4056" t="s">
        <v>189</v>
      </c>
      <c r="E4056" t="s">
        <v>238</v>
      </c>
      <c r="F4056" s="58">
        <v>2339.2622766857098</v>
      </c>
      <c r="G4056">
        <f t="shared" si="553"/>
        <v>2339.2622766857098</v>
      </c>
    </row>
    <row r="4057" spans="1:10" x14ac:dyDescent="0.35">
      <c r="A4057" t="str">
        <f t="shared" si="552"/>
        <v>8433_Hébergement médico-social et social et action sociale sans hébergement_1+2</v>
      </c>
      <c r="B4057" t="str">
        <f>INDEX(PDC!$F$1:$G$40,MATCH('RP2016'!C4057,PDC!F:F,0),MATCH(PDC!$G$1,PDC!$F$1:$G$1,0))</f>
        <v>Hébergement médico-social et social et action sociale sans hébergement</v>
      </c>
      <c r="C4057" t="s">
        <v>232</v>
      </c>
      <c r="D4057" t="s">
        <v>189</v>
      </c>
      <c r="E4057" t="s">
        <v>238</v>
      </c>
      <c r="F4057" s="58">
        <v>6580.8233452657096</v>
      </c>
      <c r="G4057">
        <f t="shared" si="553"/>
        <v>6580.8233452657096</v>
      </c>
    </row>
    <row r="4058" spans="1:10" x14ac:dyDescent="0.35">
      <c r="A4058" t="str">
        <f t="shared" si="552"/>
        <v>8433_Arts, spectacles et activités récréatives_1+2</v>
      </c>
      <c r="B4058" t="str">
        <f>INDEX(PDC!$F$1:$G$40,MATCH('RP2016'!C4058,PDC!F:F,0),MATCH(PDC!$G$1,PDC!$F$1:$G$1,0))</f>
        <v>Arts, spectacles et activités récréatives</v>
      </c>
      <c r="C4058" t="s">
        <v>233</v>
      </c>
      <c r="D4058" t="s">
        <v>189</v>
      </c>
      <c r="E4058" t="s">
        <v>238</v>
      </c>
      <c r="F4058" s="58">
        <v>542.86484894617399</v>
      </c>
      <c r="G4058">
        <f t="shared" si="553"/>
        <v>542.86484894617399</v>
      </c>
    </row>
    <row r="4059" spans="1:10" x14ac:dyDescent="0.35">
      <c r="A4059" t="str">
        <f t="shared" si="552"/>
        <v>8433_Autres activités de services _1+2</v>
      </c>
      <c r="B4059" t="str">
        <f>INDEX(PDC!$F$1:$G$40,MATCH('RP2016'!C4059,PDC!F:F,0),MATCH(PDC!$G$1,PDC!$F$1:$G$1,0))</f>
        <v xml:space="preserve">Autres activités de services </v>
      </c>
      <c r="C4059" t="s">
        <v>234</v>
      </c>
      <c r="D4059" t="s">
        <v>189</v>
      </c>
      <c r="E4059" t="s">
        <v>238</v>
      </c>
      <c r="F4059" s="58">
        <v>1645.1818579539399</v>
      </c>
      <c r="G4059">
        <f t="shared" si="553"/>
        <v>1645.1818579539399</v>
      </c>
    </row>
    <row r="4060" spans="1:10" x14ac:dyDescent="0.35">
      <c r="A4060" t="str">
        <f t="shared" si="552"/>
        <v>8433_Activités des ménages en tant qu'employeurs ; activités indifférenciées des ménages en tant que producteurs de biens et services pour usage propre_1+2</v>
      </c>
      <c r="B4060" t="str">
        <f>INDEX(PDC!$F$1:$G$40,MATCH('RP2016'!C4060,PDC!F:F,0),MATCH(PDC!$G$1,PDC!$F$1:$G$1,0))</f>
        <v>Activités des ménages en tant qu'employeurs ; activités indifférenciées des ménages en tant que producteurs de biens et services pour usage propre</v>
      </c>
      <c r="C4060" t="s">
        <v>235</v>
      </c>
      <c r="D4060" t="s">
        <v>189</v>
      </c>
      <c r="E4060" t="s">
        <v>238</v>
      </c>
      <c r="F4060" s="58">
        <v>509.443309388373</v>
      </c>
      <c r="G4060">
        <f t="shared" si="553"/>
        <v>509.443309388373</v>
      </c>
    </row>
    <row r="4061" spans="1:10" x14ac:dyDescent="0.35">
      <c r="A4061" t="str">
        <f t="shared" si="552"/>
        <v>8433_Activités extra-territoriales_1+2</v>
      </c>
      <c r="B4061" t="str">
        <f>INDEX(PDC!$F$1:$G$40,MATCH('RP2016'!C4061,PDC!F:F,0),MATCH(PDC!$G$1,PDC!$F$1:$G$1,0))</f>
        <v>Activités extra-territoriales</v>
      </c>
      <c r="C4061" t="s">
        <v>237</v>
      </c>
      <c r="D4061" t="s">
        <v>189</v>
      </c>
      <c r="E4061" t="s">
        <v>238</v>
      </c>
      <c r="F4061" s="58">
        <v>3.3893719177847399</v>
      </c>
      <c r="G4061" s="58" t="s">
        <v>242</v>
      </c>
      <c r="H4061" s="58"/>
      <c r="I4061" s="58"/>
      <c r="J4061" s="58"/>
    </row>
    <row r="4062" spans="1:10" x14ac:dyDescent="0.35">
      <c r="A4062" t="str">
        <f t="shared" si="552"/>
        <v>8434_Agriculture, sylviculture et pêche_1+2</v>
      </c>
      <c r="B4062" t="str">
        <f>INDEX(PDC!$F$1:$G$40,MATCH('RP2016'!C4062,PDC!F:F,0),MATCH(PDC!$G$1,PDC!$F$1:$G$1,0))</f>
        <v>Agriculture, sylviculture et pêche</v>
      </c>
      <c r="C4062" t="s">
        <v>198</v>
      </c>
      <c r="D4062" t="s">
        <v>191</v>
      </c>
      <c r="E4062" t="s">
        <v>238</v>
      </c>
      <c r="F4062" s="58">
        <v>826.84068406753295</v>
      </c>
      <c r="G4062">
        <f t="shared" ref="G4062:G4093" si="554">F4062</f>
        <v>826.84068406753295</v>
      </c>
    </row>
    <row r="4063" spans="1:10" x14ac:dyDescent="0.35">
      <c r="A4063" t="str">
        <f t="shared" si="552"/>
        <v>8434_Industries extractives _1+2</v>
      </c>
      <c r="B4063" t="str">
        <f>INDEX(PDC!$F$1:$G$40,MATCH('RP2016'!C4063,PDC!F:F,0),MATCH(PDC!$G$1,PDC!$F$1:$G$1,0))</f>
        <v xml:space="preserve">Industries extractives </v>
      </c>
      <c r="C4063" t="s">
        <v>201</v>
      </c>
      <c r="D4063" t="s">
        <v>191</v>
      </c>
      <c r="E4063" t="s">
        <v>238</v>
      </c>
      <c r="F4063" s="58">
        <v>47.681512914162397</v>
      </c>
      <c r="G4063">
        <f t="shared" si="554"/>
        <v>47.681512914162397</v>
      </c>
    </row>
    <row r="4064" spans="1:10" x14ac:dyDescent="0.35">
      <c r="A4064" t="str">
        <f t="shared" si="552"/>
        <v>8434_Fabrication de denrées alimentaires, de boissons et de produits à base de tabac_1+2</v>
      </c>
      <c r="B4064" t="str">
        <f>INDEX(PDC!$F$1:$G$40,MATCH('RP2016'!C4064,PDC!F:F,0),MATCH(PDC!$G$1,PDC!$F$1:$G$1,0))</f>
        <v>Fabrication de denrées alimentaires, de boissons et de produits à base de tabac</v>
      </c>
      <c r="C4064" t="s">
        <v>202</v>
      </c>
      <c r="D4064" t="s">
        <v>191</v>
      </c>
      <c r="E4064" t="s">
        <v>238</v>
      </c>
      <c r="F4064" s="58">
        <v>1361.48157287243</v>
      </c>
      <c r="G4064">
        <f t="shared" si="554"/>
        <v>1361.48157287243</v>
      </c>
    </row>
    <row r="4065" spans="1:7" x14ac:dyDescent="0.35">
      <c r="A4065" t="str">
        <f t="shared" si="552"/>
        <v>8434_Fabrication de textiles, industries de l'habillement, industrie du cuir et de la chaussure_1+2</v>
      </c>
      <c r="B4065" t="str">
        <f>INDEX(PDC!$F$1:$G$40,MATCH('RP2016'!C4065,PDC!F:F,0),MATCH(PDC!$G$1,PDC!$F$1:$G$1,0))</f>
        <v>Fabrication de textiles, industries de l'habillement, industrie du cuir et de la chaussure</v>
      </c>
      <c r="C4065" t="s">
        <v>203</v>
      </c>
      <c r="D4065" t="s">
        <v>191</v>
      </c>
      <c r="E4065" t="s">
        <v>238</v>
      </c>
      <c r="F4065" s="58">
        <v>507.35399670237598</v>
      </c>
      <c r="G4065">
        <f t="shared" si="554"/>
        <v>507.35399670237598</v>
      </c>
    </row>
    <row r="4066" spans="1:7" x14ac:dyDescent="0.35">
      <c r="A4066" t="str">
        <f t="shared" si="552"/>
        <v>8434_Travail du bois, industries du papier et imprimerie _1+2</v>
      </c>
      <c r="B4066" t="str">
        <f>INDEX(PDC!$F$1:$G$40,MATCH('RP2016'!C4066,PDC!F:F,0),MATCH(PDC!$G$1,PDC!$F$1:$G$1,0))</f>
        <v xml:space="preserve">Travail du bois, industries du papier et imprimerie </v>
      </c>
      <c r="C4066" t="s">
        <v>204</v>
      </c>
      <c r="D4066" t="s">
        <v>191</v>
      </c>
      <c r="E4066" t="s">
        <v>238</v>
      </c>
      <c r="F4066" s="58">
        <v>680.111658674453</v>
      </c>
      <c r="G4066">
        <f t="shared" si="554"/>
        <v>680.111658674453</v>
      </c>
    </row>
    <row r="4067" spans="1:7" x14ac:dyDescent="0.35">
      <c r="A4067" t="str">
        <f t="shared" si="552"/>
        <v>8434_Cokéfaction et raffinage_1+2</v>
      </c>
      <c r="B4067" t="str">
        <f>INDEX(PDC!$F$1:$G$40,MATCH('RP2016'!C4067,PDC!F:F,0),MATCH(PDC!$G$1,PDC!$F$1:$G$1,0))</f>
        <v>Cokéfaction et raffinage</v>
      </c>
      <c r="C4067" t="s">
        <v>236</v>
      </c>
      <c r="D4067" t="s">
        <v>191</v>
      </c>
      <c r="E4067" t="s">
        <v>238</v>
      </c>
      <c r="F4067" s="58">
        <v>11.2243513327494</v>
      </c>
      <c r="G4067">
        <f t="shared" si="554"/>
        <v>11.2243513327494</v>
      </c>
    </row>
    <row r="4068" spans="1:7" x14ac:dyDescent="0.35">
      <c r="A4068" t="str">
        <f t="shared" si="552"/>
        <v>8434_Industrie chimique_1+2</v>
      </c>
      <c r="B4068" t="str">
        <f>INDEX(PDC!$F$1:$G$40,MATCH('RP2016'!C4068,PDC!F:F,0),MATCH(PDC!$G$1,PDC!$F$1:$G$1,0))</f>
        <v>Industrie chimique</v>
      </c>
      <c r="C4068" t="s">
        <v>205</v>
      </c>
      <c r="D4068" t="s">
        <v>191</v>
      </c>
      <c r="E4068" t="s">
        <v>238</v>
      </c>
      <c r="F4068" s="58">
        <v>691.01309765456699</v>
      </c>
      <c r="G4068">
        <f t="shared" si="554"/>
        <v>691.01309765456699</v>
      </c>
    </row>
    <row r="4069" spans="1:7" x14ac:dyDescent="0.35">
      <c r="A4069" t="str">
        <f t="shared" si="552"/>
        <v>8434_Industrie pharmaceutique_1+2</v>
      </c>
      <c r="B4069" t="str">
        <f>INDEX(PDC!$F$1:$G$40,MATCH('RP2016'!C4069,PDC!F:F,0),MATCH(PDC!$G$1,PDC!$F$1:$G$1,0))</f>
        <v>Industrie pharmaceutique</v>
      </c>
      <c r="C4069" t="s">
        <v>206</v>
      </c>
      <c r="D4069" t="s">
        <v>191</v>
      </c>
      <c r="E4069" t="s">
        <v>238</v>
      </c>
      <c r="F4069" s="58">
        <v>53.8111612173279</v>
      </c>
      <c r="G4069">
        <f t="shared" si="554"/>
        <v>53.8111612173279</v>
      </c>
    </row>
    <row r="4070" spans="1:7" x14ac:dyDescent="0.35">
      <c r="A4070" t="str">
        <f t="shared" si="552"/>
        <v>8434_Fabrication de produits en caoutchouc et en plastique ainsi que d'autres produits minéraux non métalliques_1+2</v>
      </c>
      <c r="B4070" t="str">
        <f>INDEX(PDC!$F$1:$G$40,MATCH('RP2016'!C4070,PDC!F:F,0),MATCH(PDC!$G$1,PDC!$F$1:$G$1,0))</f>
        <v>Fabrication de produits en caoutchouc et en plastique ainsi que d'autres produits minéraux non métalliques</v>
      </c>
      <c r="C4070" t="s">
        <v>207</v>
      </c>
      <c r="D4070" t="s">
        <v>191</v>
      </c>
      <c r="E4070" t="s">
        <v>238</v>
      </c>
      <c r="F4070" s="58">
        <v>1001.70759270646</v>
      </c>
      <c r="G4070">
        <f t="shared" si="554"/>
        <v>1001.70759270646</v>
      </c>
    </row>
    <row r="4071" spans="1:7" x14ac:dyDescent="0.35">
      <c r="A4071" t="str">
        <f t="shared" si="552"/>
        <v>8434_Métallurgie et fabrication de produits métalliques à l'exception des machines et des équipements_1+2</v>
      </c>
      <c r="B4071" t="str">
        <f>INDEX(PDC!$F$1:$G$40,MATCH('RP2016'!C4071,PDC!F:F,0),MATCH(PDC!$G$1,PDC!$F$1:$G$1,0))</f>
        <v>Métallurgie et fabrication de produits métalliques à l'exception des machines et des équipements</v>
      </c>
      <c r="C4071" t="s">
        <v>208</v>
      </c>
      <c r="D4071" t="s">
        <v>191</v>
      </c>
      <c r="E4071" t="s">
        <v>238</v>
      </c>
      <c r="F4071" s="58">
        <v>2533.0018972333201</v>
      </c>
      <c r="G4071">
        <f t="shared" si="554"/>
        <v>2533.0018972333201</v>
      </c>
    </row>
    <row r="4072" spans="1:7" x14ac:dyDescent="0.35">
      <c r="A4072" t="str">
        <f t="shared" si="552"/>
        <v>8434_Fabrication de produits informatiques, électroniques et optiques_1+2</v>
      </c>
      <c r="B4072" t="str">
        <f>INDEX(PDC!$F$1:$G$40,MATCH('RP2016'!C4072,PDC!F:F,0),MATCH(PDC!$G$1,PDC!$F$1:$G$1,0))</f>
        <v>Fabrication de produits informatiques, électroniques et optiques</v>
      </c>
      <c r="C4072" t="s">
        <v>209</v>
      </c>
      <c r="D4072" t="s">
        <v>191</v>
      </c>
      <c r="E4072" t="s">
        <v>238</v>
      </c>
      <c r="F4072" s="58">
        <v>77.280440230061203</v>
      </c>
      <c r="G4072">
        <f t="shared" si="554"/>
        <v>77.280440230061203</v>
      </c>
    </row>
    <row r="4073" spans="1:7" x14ac:dyDescent="0.35">
      <c r="A4073" t="str">
        <f t="shared" si="552"/>
        <v>8434_Fabrication d'équipements électriques_1+2</v>
      </c>
      <c r="B4073" t="str">
        <f>INDEX(PDC!$F$1:$G$40,MATCH('RP2016'!C4073,PDC!F:F,0),MATCH(PDC!$G$1,PDC!$F$1:$G$1,0))</f>
        <v>Fabrication d'équipements électriques</v>
      </c>
      <c r="C4073" t="s">
        <v>210</v>
      </c>
      <c r="D4073" t="s">
        <v>191</v>
      </c>
      <c r="E4073" t="s">
        <v>238</v>
      </c>
      <c r="F4073" s="58">
        <v>287.03187072364699</v>
      </c>
      <c r="G4073">
        <f t="shared" si="554"/>
        <v>287.03187072364699</v>
      </c>
    </row>
    <row r="4074" spans="1:7" x14ac:dyDescent="0.35">
      <c r="A4074" t="str">
        <f t="shared" si="552"/>
        <v>8434_Fabrication de machines et équipements n.c.a._1+2</v>
      </c>
      <c r="B4074" t="str">
        <f>INDEX(PDC!$F$1:$G$40,MATCH('RP2016'!C4074,PDC!F:F,0),MATCH(PDC!$G$1,PDC!$F$1:$G$1,0))</f>
        <v>Fabrication de machines et équipements n.c.a.</v>
      </c>
      <c r="C4074" t="s">
        <v>211</v>
      </c>
      <c r="D4074" t="s">
        <v>191</v>
      </c>
      <c r="E4074" t="s">
        <v>238</v>
      </c>
      <c r="F4074" s="58">
        <v>1194.6608566815601</v>
      </c>
      <c r="G4074">
        <f t="shared" si="554"/>
        <v>1194.6608566815601</v>
      </c>
    </row>
    <row r="4075" spans="1:7" x14ac:dyDescent="0.35">
      <c r="A4075" t="str">
        <f t="shared" si="552"/>
        <v>8434_Fabrication de matériels de transport_1+2</v>
      </c>
      <c r="B4075" t="str">
        <f>INDEX(PDC!$F$1:$G$40,MATCH('RP2016'!C4075,PDC!F:F,0),MATCH(PDC!$G$1,PDC!$F$1:$G$1,0))</f>
        <v>Fabrication de matériels de transport</v>
      </c>
      <c r="C4075" t="s">
        <v>212</v>
      </c>
      <c r="D4075" t="s">
        <v>191</v>
      </c>
      <c r="E4075" t="s">
        <v>238</v>
      </c>
      <c r="F4075" s="58">
        <v>368.36134765612297</v>
      </c>
      <c r="G4075">
        <f t="shared" si="554"/>
        <v>368.36134765612297</v>
      </c>
    </row>
    <row r="4076" spans="1:7" x14ac:dyDescent="0.35">
      <c r="A4076" t="str">
        <f t="shared" si="552"/>
        <v>8434_Autres industries manufacturières ; réparation et installation de machines et d'équipements_1+2</v>
      </c>
      <c r="B4076" t="str">
        <f>INDEX(PDC!$F$1:$G$40,MATCH('RP2016'!C4076,PDC!F:F,0),MATCH(PDC!$G$1,PDC!$F$1:$G$1,0))</f>
        <v>Autres industries manufacturières ; réparation et installation de machines et d'équipements</v>
      </c>
      <c r="C4076" t="s">
        <v>213</v>
      </c>
      <c r="D4076" t="s">
        <v>191</v>
      </c>
      <c r="E4076" t="s">
        <v>238</v>
      </c>
      <c r="F4076" s="58">
        <v>968.18844447009099</v>
      </c>
      <c r="G4076">
        <f t="shared" si="554"/>
        <v>968.18844447009099</v>
      </c>
    </row>
    <row r="4077" spans="1:7" x14ac:dyDescent="0.35">
      <c r="A4077" t="str">
        <f t="shared" si="552"/>
        <v>8434_Production et distribution d'électricité, de gaz, de vapeur et d'air conditionné_1+2</v>
      </c>
      <c r="B4077" t="str">
        <f>INDEX(PDC!$F$1:$G$40,MATCH('RP2016'!C4077,PDC!F:F,0),MATCH(PDC!$G$1,PDC!$F$1:$G$1,0))</f>
        <v>Production et distribution d'électricité, de gaz, de vapeur et d'air conditionné</v>
      </c>
      <c r="C4077" t="s">
        <v>214</v>
      </c>
      <c r="D4077" t="s">
        <v>191</v>
      </c>
      <c r="E4077" t="s">
        <v>238</v>
      </c>
      <c r="F4077" s="58">
        <v>230.05475803021301</v>
      </c>
      <c r="G4077">
        <f t="shared" si="554"/>
        <v>230.05475803021301</v>
      </c>
    </row>
    <row r="4078" spans="1:7" x14ac:dyDescent="0.35">
      <c r="A4078" t="str">
        <f t="shared" si="552"/>
        <v>8434_Production et distribution d'eau ; assainissement, gestion des déchets et dépollution_1+2</v>
      </c>
      <c r="B4078" t="str">
        <f>INDEX(PDC!$F$1:$G$40,MATCH('RP2016'!C4078,PDC!F:F,0),MATCH(PDC!$G$1,PDC!$F$1:$G$1,0))</f>
        <v>Production et distribution d'eau ; assainissement, gestion des déchets et dépollution</v>
      </c>
      <c r="C4078" t="s">
        <v>215</v>
      </c>
      <c r="D4078" t="s">
        <v>191</v>
      </c>
      <c r="E4078" t="s">
        <v>238</v>
      </c>
      <c r="F4078" s="58">
        <v>304.41016523344501</v>
      </c>
      <c r="G4078">
        <f t="shared" si="554"/>
        <v>304.41016523344501</v>
      </c>
    </row>
    <row r="4079" spans="1:7" x14ac:dyDescent="0.35">
      <c r="A4079" t="str">
        <f t="shared" si="552"/>
        <v>8434_Construction _1+2</v>
      </c>
      <c r="B4079" t="str">
        <f>INDEX(PDC!$F$1:$G$40,MATCH('RP2016'!C4079,PDC!F:F,0),MATCH(PDC!$G$1,PDC!$F$1:$G$1,0))</f>
        <v xml:space="preserve">Construction </v>
      </c>
      <c r="C4079" t="s">
        <v>216</v>
      </c>
      <c r="D4079" t="s">
        <v>191</v>
      </c>
      <c r="E4079" t="s">
        <v>238</v>
      </c>
      <c r="F4079" s="58">
        <v>3260.54549763561</v>
      </c>
      <c r="G4079">
        <f t="shared" si="554"/>
        <v>3260.54549763561</v>
      </c>
    </row>
    <row r="4080" spans="1:7" x14ac:dyDescent="0.35">
      <c r="A4080" t="str">
        <f t="shared" si="552"/>
        <v>8434_Commerce ; réparation d'automobiles et de motocycles_1+2</v>
      </c>
      <c r="B4080" t="str">
        <f>INDEX(PDC!$F$1:$G$40,MATCH('RP2016'!C4080,PDC!F:F,0),MATCH(PDC!$G$1,PDC!$F$1:$G$1,0))</f>
        <v>Commerce ; réparation d'automobiles et de motocycles</v>
      </c>
      <c r="C4080" t="s">
        <v>217</v>
      </c>
      <c r="D4080" t="s">
        <v>191</v>
      </c>
      <c r="E4080" t="s">
        <v>238</v>
      </c>
      <c r="F4080" s="58">
        <v>7885.7067272826598</v>
      </c>
      <c r="G4080">
        <f t="shared" si="554"/>
        <v>7885.7067272826598</v>
      </c>
    </row>
    <row r="4081" spans="1:7" x14ac:dyDescent="0.35">
      <c r="A4081" t="str">
        <f t="shared" si="552"/>
        <v>8434_Transports et entreposage _1+2</v>
      </c>
      <c r="B4081" t="str">
        <f>INDEX(PDC!$F$1:$G$40,MATCH('RP2016'!C4081,PDC!F:F,0),MATCH(PDC!$G$1,PDC!$F$1:$G$1,0))</f>
        <v xml:space="preserve">Transports et entreposage </v>
      </c>
      <c r="C4081" t="s">
        <v>218</v>
      </c>
      <c r="D4081" t="s">
        <v>191</v>
      </c>
      <c r="E4081" t="s">
        <v>238</v>
      </c>
      <c r="F4081" s="58">
        <v>2700.2391601876302</v>
      </c>
      <c r="G4081">
        <f t="shared" si="554"/>
        <v>2700.2391601876302</v>
      </c>
    </row>
    <row r="4082" spans="1:7" x14ac:dyDescent="0.35">
      <c r="A4082" t="str">
        <f t="shared" si="552"/>
        <v>8434_Hébergement et restauration_1+2</v>
      </c>
      <c r="B4082" t="str">
        <f>INDEX(PDC!$F$1:$G$40,MATCH('RP2016'!C4082,PDC!F:F,0),MATCH(PDC!$G$1,PDC!$F$1:$G$1,0))</f>
        <v>Hébergement et restauration</v>
      </c>
      <c r="C4082" t="s">
        <v>219</v>
      </c>
      <c r="D4082" t="s">
        <v>191</v>
      </c>
      <c r="E4082" t="s">
        <v>238</v>
      </c>
      <c r="F4082" s="58">
        <v>1774.79869677221</v>
      </c>
      <c r="G4082">
        <f t="shared" si="554"/>
        <v>1774.79869677221</v>
      </c>
    </row>
    <row r="4083" spans="1:7" x14ac:dyDescent="0.35">
      <c r="A4083" t="str">
        <f t="shared" si="552"/>
        <v>8434_Edition, audiovisuel et diffusion_1+2</v>
      </c>
      <c r="B4083" t="str">
        <f>INDEX(PDC!$F$1:$G$40,MATCH('RP2016'!C4083,PDC!F:F,0),MATCH(PDC!$G$1,PDC!$F$1:$G$1,0))</f>
        <v>Edition, audiovisuel et diffusion</v>
      </c>
      <c r="C4083" t="s">
        <v>220</v>
      </c>
      <c r="D4083" t="s">
        <v>191</v>
      </c>
      <c r="E4083" t="s">
        <v>238</v>
      </c>
      <c r="F4083" s="58">
        <v>96.979256491447501</v>
      </c>
      <c r="G4083">
        <f t="shared" si="554"/>
        <v>96.979256491447501</v>
      </c>
    </row>
    <row r="4084" spans="1:7" x14ac:dyDescent="0.35">
      <c r="A4084" t="str">
        <f t="shared" si="552"/>
        <v>8434_Télécommunications_1+2</v>
      </c>
      <c r="B4084" t="str">
        <f>INDEX(PDC!$F$1:$G$40,MATCH('RP2016'!C4084,PDC!F:F,0),MATCH(PDC!$G$1,PDC!$F$1:$G$1,0))</f>
        <v>Télécommunications</v>
      </c>
      <c r="C4084" t="s">
        <v>221</v>
      </c>
      <c r="D4084" t="s">
        <v>191</v>
      </c>
      <c r="E4084" t="s">
        <v>238</v>
      </c>
      <c r="F4084" s="58">
        <v>71.271664600934898</v>
      </c>
      <c r="G4084">
        <f t="shared" si="554"/>
        <v>71.271664600934898</v>
      </c>
    </row>
    <row r="4085" spans="1:7" x14ac:dyDescent="0.35">
      <c r="A4085" t="str">
        <f t="shared" si="552"/>
        <v>8434_Activités informatiques et services d'information_1+2</v>
      </c>
      <c r="B4085" t="str">
        <f>INDEX(PDC!$F$1:$G$40,MATCH('RP2016'!C4085,PDC!F:F,0),MATCH(PDC!$G$1,PDC!$F$1:$G$1,0))</f>
        <v>Activités informatiques et services d'information</v>
      </c>
      <c r="C4085" t="s">
        <v>222</v>
      </c>
      <c r="D4085" t="s">
        <v>191</v>
      </c>
      <c r="E4085" t="s">
        <v>238</v>
      </c>
      <c r="F4085" s="58">
        <v>195.84081085419101</v>
      </c>
      <c r="G4085">
        <f t="shared" si="554"/>
        <v>195.84081085419101</v>
      </c>
    </row>
    <row r="4086" spans="1:7" x14ac:dyDescent="0.35">
      <c r="A4086" t="str">
        <f t="shared" si="552"/>
        <v>8434_Activités financières et d'assurance_1+2</v>
      </c>
      <c r="B4086" t="str">
        <f>INDEX(PDC!$F$1:$G$40,MATCH('RP2016'!C4086,PDC!F:F,0),MATCH(PDC!$G$1,PDC!$F$1:$G$1,0))</f>
        <v>Activités financières et d'assurance</v>
      </c>
      <c r="C4086" t="s">
        <v>223</v>
      </c>
      <c r="D4086" t="s">
        <v>191</v>
      </c>
      <c r="E4086" t="s">
        <v>238</v>
      </c>
      <c r="F4086" s="58">
        <v>1036.35859423938</v>
      </c>
      <c r="G4086">
        <f t="shared" si="554"/>
        <v>1036.35859423938</v>
      </c>
    </row>
    <row r="4087" spans="1:7" x14ac:dyDescent="0.35">
      <c r="A4087" t="str">
        <f t="shared" si="552"/>
        <v>8434_Activités immobilières_1+2</v>
      </c>
      <c r="B4087" t="str">
        <f>INDEX(PDC!$F$1:$G$40,MATCH('RP2016'!C4087,PDC!F:F,0),MATCH(PDC!$G$1,PDC!$F$1:$G$1,0))</f>
        <v>Activités immobilières</v>
      </c>
      <c r="C4087" t="s">
        <v>224</v>
      </c>
      <c r="D4087" t="s">
        <v>191</v>
      </c>
      <c r="E4087" t="s">
        <v>238</v>
      </c>
      <c r="F4087" s="58">
        <v>478.58077936158702</v>
      </c>
      <c r="G4087">
        <f t="shared" si="554"/>
        <v>478.58077936158702</v>
      </c>
    </row>
    <row r="4088" spans="1:7" x14ac:dyDescent="0.35">
      <c r="A4088" t="str">
        <f t="shared" si="552"/>
        <v>8434_Activités juridiques, comptables, de gestion, d'architecture, d'ingénierie, de contrôle et d'analyses techniques_1+2</v>
      </c>
      <c r="B4088" t="str">
        <f>INDEX(PDC!$F$1:$G$40,MATCH('RP2016'!C4088,PDC!F:F,0),MATCH(PDC!$G$1,PDC!$F$1:$G$1,0))</f>
        <v>Activités juridiques, comptables, de gestion, d'architecture, d'ingénierie, de contrôle et d'analyses techniques</v>
      </c>
      <c r="C4088" t="s">
        <v>225</v>
      </c>
      <c r="D4088" t="s">
        <v>191</v>
      </c>
      <c r="E4088" t="s">
        <v>238</v>
      </c>
      <c r="F4088" s="58">
        <v>1381.3527359821201</v>
      </c>
      <c r="G4088">
        <f t="shared" si="554"/>
        <v>1381.3527359821201</v>
      </c>
    </row>
    <row r="4089" spans="1:7" x14ac:dyDescent="0.35">
      <c r="A4089" t="str">
        <f t="shared" si="552"/>
        <v>8434_Recherche-développement scientifique_1+2</v>
      </c>
      <c r="B4089" t="str">
        <f>INDEX(PDC!$F$1:$G$40,MATCH('RP2016'!C4089,PDC!F:F,0),MATCH(PDC!$G$1,PDC!$F$1:$G$1,0))</f>
        <v>Recherche-développement scientifique</v>
      </c>
      <c r="C4089" t="s">
        <v>226</v>
      </c>
      <c r="D4089" t="s">
        <v>191</v>
      </c>
      <c r="E4089" t="s">
        <v>238</v>
      </c>
      <c r="F4089" s="58">
        <v>20.406208885416</v>
      </c>
      <c r="G4089">
        <f t="shared" si="554"/>
        <v>20.406208885416</v>
      </c>
    </row>
    <row r="4090" spans="1:7" x14ac:dyDescent="0.35">
      <c r="A4090" t="str">
        <f t="shared" si="552"/>
        <v>8434_Autres activités spécialisées, scientifiques et techniques_1+2</v>
      </c>
      <c r="B4090" t="str">
        <f>INDEX(PDC!$F$1:$G$40,MATCH('RP2016'!C4090,PDC!F:F,0),MATCH(PDC!$G$1,PDC!$F$1:$G$1,0))</f>
        <v>Autres activités spécialisées, scientifiques et techniques</v>
      </c>
      <c r="C4090" t="s">
        <v>227</v>
      </c>
      <c r="D4090" t="s">
        <v>191</v>
      </c>
      <c r="E4090" t="s">
        <v>238</v>
      </c>
      <c r="F4090" s="58">
        <v>184.63595391428601</v>
      </c>
      <c r="G4090">
        <f t="shared" si="554"/>
        <v>184.63595391428601</v>
      </c>
    </row>
    <row r="4091" spans="1:7" x14ac:dyDescent="0.35">
      <c r="A4091" t="str">
        <f t="shared" si="552"/>
        <v>8434_Activités de services administratifs et de soutien_1+2</v>
      </c>
      <c r="B4091" t="str">
        <f>INDEX(PDC!$F$1:$G$40,MATCH('RP2016'!C4091,PDC!F:F,0),MATCH(PDC!$G$1,PDC!$F$1:$G$1,0))</f>
        <v>Activités de services administratifs et de soutien</v>
      </c>
      <c r="C4091" t="s">
        <v>228</v>
      </c>
      <c r="D4091" t="s">
        <v>191</v>
      </c>
      <c r="E4091" t="s">
        <v>238</v>
      </c>
      <c r="F4091" s="58">
        <v>3205.9400926755002</v>
      </c>
      <c r="G4091">
        <f t="shared" si="554"/>
        <v>3205.9400926755002</v>
      </c>
    </row>
    <row r="4092" spans="1:7" x14ac:dyDescent="0.35">
      <c r="A4092" t="str">
        <f t="shared" si="552"/>
        <v>8434_Administration publique_1+2</v>
      </c>
      <c r="B4092" t="str">
        <f>INDEX(PDC!$F$1:$G$40,MATCH('RP2016'!C4092,PDC!F:F,0),MATCH(PDC!$G$1,PDC!$F$1:$G$1,0))</f>
        <v>Administration publique</v>
      </c>
      <c r="C4092" t="s">
        <v>229</v>
      </c>
      <c r="D4092" t="s">
        <v>191</v>
      </c>
      <c r="E4092" t="s">
        <v>238</v>
      </c>
      <c r="F4092" s="58">
        <v>1318.13936428953</v>
      </c>
      <c r="G4092">
        <f t="shared" si="554"/>
        <v>1318.13936428953</v>
      </c>
    </row>
    <row r="4093" spans="1:7" x14ac:dyDescent="0.35">
      <c r="A4093" t="str">
        <f t="shared" si="552"/>
        <v>8434_Enseignement_1+2</v>
      </c>
      <c r="B4093" t="str">
        <f>INDEX(PDC!$F$1:$G$40,MATCH('RP2016'!C4093,PDC!F:F,0),MATCH(PDC!$G$1,PDC!$F$1:$G$1,0))</f>
        <v>Enseignement</v>
      </c>
      <c r="C4093" t="s">
        <v>230</v>
      </c>
      <c r="D4093" t="s">
        <v>191</v>
      </c>
      <c r="E4093" t="s">
        <v>238</v>
      </c>
      <c r="F4093" s="58">
        <v>1474.6996896411599</v>
      </c>
      <c r="G4093">
        <f t="shared" si="554"/>
        <v>1474.6996896411599</v>
      </c>
    </row>
    <row r="4094" spans="1:7" x14ac:dyDescent="0.35">
      <c r="A4094" t="str">
        <f t="shared" si="552"/>
        <v>8434_Activités pour la santé humaine_1+2</v>
      </c>
      <c r="B4094" t="str">
        <f>INDEX(PDC!$F$1:$G$40,MATCH('RP2016'!C4094,PDC!F:F,0),MATCH(PDC!$G$1,PDC!$F$1:$G$1,0))</f>
        <v>Activités pour la santé humaine</v>
      </c>
      <c r="C4094" t="s">
        <v>231</v>
      </c>
      <c r="D4094" t="s">
        <v>191</v>
      </c>
      <c r="E4094" t="s">
        <v>238</v>
      </c>
      <c r="F4094" s="58">
        <v>1407.5334674691501</v>
      </c>
      <c r="G4094">
        <f t="shared" ref="G4094:G4125" si="555">F4094</f>
        <v>1407.5334674691501</v>
      </c>
    </row>
    <row r="4095" spans="1:7" x14ac:dyDescent="0.35">
      <c r="A4095" t="str">
        <f t="shared" si="552"/>
        <v>8434_Hébergement médico-social et social et action sociale sans hébergement_1+2</v>
      </c>
      <c r="B4095" t="str">
        <f>INDEX(PDC!$F$1:$G$40,MATCH('RP2016'!C4095,PDC!F:F,0),MATCH(PDC!$G$1,PDC!$F$1:$G$1,0))</f>
        <v>Hébergement médico-social et social et action sociale sans hébergement</v>
      </c>
      <c r="C4095" t="s">
        <v>232</v>
      </c>
      <c r="D4095" t="s">
        <v>191</v>
      </c>
      <c r="E4095" t="s">
        <v>238</v>
      </c>
      <c r="F4095" s="58">
        <v>4325.4924576819103</v>
      </c>
      <c r="G4095">
        <f t="shared" si="555"/>
        <v>4325.4924576819103</v>
      </c>
    </row>
    <row r="4096" spans="1:7" x14ac:dyDescent="0.35">
      <c r="A4096" t="str">
        <f t="shared" si="552"/>
        <v>8434_Arts, spectacles et activités récréatives_1+2</v>
      </c>
      <c r="B4096" t="str">
        <f>INDEX(PDC!$F$1:$G$40,MATCH('RP2016'!C4096,PDC!F:F,0),MATCH(PDC!$G$1,PDC!$F$1:$G$1,0))</f>
        <v>Arts, spectacles et activités récréatives</v>
      </c>
      <c r="C4096" t="s">
        <v>233</v>
      </c>
      <c r="D4096" t="s">
        <v>191</v>
      </c>
      <c r="E4096" t="s">
        <v>238</v>
      </c>
      <c r="F4096" s="58">
        <v>351.85360947340399</v>
      </c>
      <c r="G4096">
        <f t="shared" si="555"/>
        <v>351.85360947340399</v>
      </c>
    </row>
    <row r="4097" spans="1:7" x14ac:dyDescent="0.35">
      <c r="A4097" t="str">
        <f t="shared" si="552"/>
        <v>8434_Autres activités de services _1+2</v>
      </c>
      <c r="B4097" t="str">
        <f>INDEX(PDC!$F$1:$G$40,MATCH('RP2016'!C4097,PDC!F:F,0),MATCH(PDC!$G$1,PDC!$F$1:$G$1,0))</f>
        <v xml:space="preserve">Autres activités de services </v>
      </c>
      <c r="C4097" t="s">
        <v>234</v>
      </c>
      <c r="D4097" t="s">
        <v>191</v>
      </c>
      <c r="E4097" t="s">
        <v>238</v>
      </c>
      <c r="F4097" s="58">
        <v>1120.05426937581</v>
      </c>
      <c r="G4097">
        <f t="shared" si="555"/>
        <v>1120.05426937581</v>
      </c>
    </row>
    <row r="4098" spans="1:7" x14ac:dyDescent="0.35">
      <c r="A4098" t="str">
        <f t="shared" si="552"/>
        <v>8434_Activités des ménages en tant qu'employeurs ; activités indifférenciées des ménages en tant que producteurs de biens et services pour usage propre_1+2</v>
      </c>
      <c r="B4098" t="str">
        <f>INDEX(PDC!$F$1:$G$40,MATCH('RP2016'!C4098,PDC!F:F,0),MATCH(PDC!$G$1,PDC!$F$1:$G$1,0))</f>
        <v>Activités des ménages en tant qu'employeurs ; activités indifférenciées des ménages en tant que producteurs de biens et services pour usage propre</v>
      </c>
      <c r="C4098" t="s">
        <v>235</v>
      </c>
      <c r="D4098" t="s">
        <v>191</v>
      </c>
      <c r="E4098" t="s">
        <v>238</v>
      </c>
      <c r="F4098" s="58">
        <v>468.30069937070198</v>
      </c>
      <c r="G4098">
        <f t="shared" si="555"/>
        <v>468.30069937070198</v>
      </c>
    </row>
    <row r="4099" spans="1:7" x14ac:dyDescent="0.35">
      <c r="A4099" t="str">
        <f t="shared" si="552"/>
        <v>8434_Activités extra-territoriales_1+2</v>
      </c>
      <c r="B4099" t="str">
        <f>INDEX(PDC!$F$1:$G$40,MATCH('RP2016'!C4099,PDC!F:F,0),MATCH(PDC!$G$1,PDC!$F$1:$G$1,0))</f>
        <v>Activités extra-territoriales</v>
      </c>
      <c r="C4099" t="s">
        <v>237</v>
      </c>
      <c r="D4099" t="s">
        <v>191</v>
      </c>
      <c r="E4099" t="s">
        <v>238</v>
      </c>
      <c r="F4099" s="58">
        <v>12.721353783086</v>
      </c>
      <c r="G4099">
        <f t="shared" si="555"/>
        <v>12.721353783086</v>
      </c>
    </row>
    <row r="4100" spans="1:7" x14ac:dyDescent="0.35">
      <c r="A4100" t="str">
        <f t="shared" ref="A4100:A4163" si="556">D4100&amp;"_"&amp;B4100&amp;"_"&amp;E4100</f>
        <v>8435_Agriculture, sylviculture et pêche_1+2</v>
      </c>
      <c r="B4100" t="str">
        <f>INDEX(PDC!$F$1:$G$40,MATCH('RP2016'!C4100,PDC!F:F,0),MATCH(PDC!$G$1,PDC!$F$1:$G$1,0))</f>
        <v>Agriculture, sylviculture et pêche</v>
      </c>
      <c r="C4100" t="s">
        <v>198</v>
      </c>
      <c r="D4100" t="s">
        <v>193</v>
      </c>
      <c r="E4100" t="s">
        <v>238</v>
      </c>
      <c r="F4100" s="58">
        <v>547.47031237420697</v>
      </c>
      <c r="G4100">
        <f t="shared" si="555"/>
        <v>547.47031237420697</v>
      </c>
    </row>
    <row r="4101" spans="1:7" x14ac:dyDescent="0.35">
      <c r="A4101" t="str">
        <f t="shared" si="556"/>
        <v>8435_Industries extractives _1+2</v>
      </c>
      <c r="B4101" t="str">
        <f>INDEX(PDC!$F$1:$G$40,MATCH('RP2016'!C4101,PDC!F:F,0),MATCH(PDC!$G$1,PDC!$F$1:$G$1,0))</f>
        <v xml:space="preserve">Industries extractives </v>
      </c>
      <c r="C4101" t="s">
        <v>201</v>
      </c>
      <c r="D4101" t="s">
        <v>193</v>
      </c>
      <c r="E4101" t="s">
        <v>238</v>
      </c>
      <c r="F4101" s="58">
        <v>100.028740049262</v>
      </c>
      <c r="G4101">
        <f t="shared" si="555"/>
        <v>100.028740049262</v>
      </c>
    </row>
    <row r="4102" spans="1:7" x14ac:dyDescent="0.35">
      <c r="A4102" t="str">
        <f t="shared" si="556"/>
        <v>8435_Fabrication de denrées alimentaires, de boissons et de produits à base de tabac_1+2</v>
      </c>
      <c r="B4102" t="str">
        <f>INDEX(PDC!$F$1:$G$40,MATCH('RP2016'!C4102,PDC!F:F,0),MATCH(PDC!$G$1,PDC!$F$1:$G$1,0))</f>
        <v>Fabrication de denrées alimentaires, de boissons et de produits à base de tabac</v>
      </c>
      <c r="C4102" t="s">
        <v>202</v>
      </c>
      <c r="D4102" t="s">
        <v>193</v>
      </c>
      <c r="E4102" t="s">
        <v>238</v>
      </c>
      <c r="F4102" s="58">
        <v>1152.48506873307</v>
      </c>
      <c r="G4102">
        <f t="shared" si="555"/>
        <v>1152.48506873307</v>
      </c>
    </row>
    <row r="4103" spans="1:7" x14ac:dyDescent="0.35">
      <c r="A4103" t="str">
        <f t="shared" si="556"/>
        <v>8435_Fabrication de textiles, industries de l'habillement, industrie du cuir et de la chaussure_1+2</v>
      </c>
      <c r="B4103" t="str">
        <f>INDEX(PDC!$F$1:$G$40,MATCH('RP2016'!C4103,PDC!F:F,0),MATCH(PDC!$G$1,PDC!$F$1:$G$1,0))</f>
        <v>Fabrication de textiles, industries de l'habillement, industrie du cuir et de la chaussure</v>
      </c>
      <c r="C4103" t="s">
        <v>203</v>
      </c>
      <c r="D4103" t="s">
        <v>193</v>
      </c>
      <c r="E4103" t="s">
        <v>238</v>
      </c>
      <c r="F4103" s="58">
        <v>546.75208001023805</v>
      </c>
      <c r="G4103">
        <f t="shared" si="555"/>
        <v>546.75208001023805</v>
      </c>
    </row>
    <row r="4104" spans="1:7" x14ac:dyDescent="0.35">
      <c r="A4104" t="str">
        <f t="shared" si="556"/>
        <v>8435_Travail du bois, industries du papier et imprimerie _1+2</v>
      </c>
      <c r="B4104" t="str">
        <f>INDEX(PDC!$F$1:$G$40,MATCH('RP2016'!C4104,PDC!F:F,0),MATCH(PDC!$G$1,PDC!$F$1:$G$1,0))</f>
        <v xml:space="preserve">Travail du bois, industries du papier et imprimerie </v>
      </c>
      <c r="C4104" t="s">
        <v>204</v>
      </c>
      <c r="D4104" t="s">
        <v>193</v>
      </c>
      <c r="E4104" t="s">
        <v>238</v>
      </c>
      <c r="F4104" s="58">
        <v>1100.05850976951</v>
      </c>
      <c r="G4104">
        <f t="shared" si="555"/>
        <v>1100.05850976951</v>
      </c>
    </row>
    <row r="4105" spans="1:7" x14ac:dyDescent="0.35">
      <c r="A4105" t="str">
        <f t="shared" si="556"/>
        <v>8435_Industrie chimique_1+2</v>
      </c>
      <c r="B4105" t="str">
        <f>INDEX(PDC!$F$1:$G$40,MATCH('RP2016'!C4105,PDC!F:F,0),MATCH(PDC!$G$1,PDC!$F$1:$G$1,0))</f>
        <v>Industrie chimique</v>
      </c>
      <c r="C4105" t="s">
        <v>205</v>
      </c>
      <c r="D4105" t="s">
        <v>193</v>
      </c>
      <c r="E4105" t="s">
        <v>238</v>
      </c>
      <c r="F4105" s="58">
        <v>209.750359400636</v>
      </c>
      <c r="G4105">
        <f t="shared" si="555"/>
        <v>209.750359400636</v>
      </c>
    </row>
    <row r="4106" spans="1:7" x14ac:dyDescent="0.35">
      <c r="A4106" t="str">
        <f t="shared" si="556"/>
        <v>8435_Industrie pharmaceutique_1+2</v>
      </c>
      <c r="B4106" t="str">
        <f>INDEX(PDC!$F$1:$G$40,MATCH('RP2016'!C4106,PDC!F:F,0),MATCH(PDC!$G$1,PDC!$F$1:$G$1,0))</f>
        <v>Industrie pharmaceutique</v>
      </c>
      <c r="C4106" t="s">
        <v>206</v>
      </c>
      <c r="D4106" t="s">
        <v>193</v>
      </c>
      <c r="E4106" t="s">
        <v>238</v>
      </c>
      <c r="F4106" s="58">
        <v>74.571557267805204</v>
      </c>
      <c r="G4106">
        <f t="shared" si="555"/>
        <v>74.571557267805204</v>
      </c>
    </row>
    <row r="4107" spans="1:7" x14ac:dyDescent="0.35">
      <c r="A4107" t="str">
        <f t="shared" si="556"/>
        <v>8435_Fabrication de produits en caoutchouc et en plastique ainsi que d'autres produits minéraux non métalliques_1+2</v>
      </c>
      <c r="B4107" t="str">
        <f>INDEX(PDC!$F$1:$G$40,MATCH('RP2016'!C4107,PDC!F:F,0),MATCH(PDC!$G$1,PDC!$F$1:$G$1,0))</f>
        <v>Fabrication de produits en caoutchouc et en plastique ainsi que d'autres produits minéraux non métalliques</v>
      </c>
      <c r="C4107" t="s">
        <v>207</v>
      </c>
      <c r="D4107" t="s">
        <v>193</v>
      </c>
      <c r="E4107" t="s">
        <v>238</v>
      </c>
      <c r="F4107" s="58">
        <v>1315.02753504161</v>
      </c>
      <c r="G4107">
        <f t="shared" si="555"/>
        <v>1315.02753504161</v>
      </c>
    </row>
    <row r="4108" spans="1:7" x14ac:dyDescent="0.35">
      <c r="A4108" t="str">
        <f t="shared" si="556"/>
        <v>8435_Métallurgie et fabrication de produits métalliques à l'exception des machines et des équipements_1+2</v>
      </c>
      <c r="B4108" t="str">
        <f>INDEX(PDC!$F$1:$G$40,MATCH('RP2016'!C4108,PDC!F:F,0),MATCH(PDC!$G$1,PDC!$F$1:$G$1,0))</f>
        <v>Métallurgie et fabrication de produits métalliques à l'exception des machines et des équipements</v>
      </c>
      <c r="C4108" t="s">
        <v>208</v>
      </c>
      <c r="D4108" t="s">
        <v>193</v>
      </c>
      <c r="E4108" t="s">
        <v>238</v>
      </c>
      <c r="F4108" s="58">
        <v>2135.11682915868</v>
      </c>
      <c r="G4108">
        <f t="shared" si="555"/>
        <v>2135.11682915868</v>
      </c>
    </row>
    <row r="4109" spans="1:7" x14ac:dyDescent="0.35">
      <c r="A4109" t="str">
        <f t="shared" si="556"/>
        <v>8435_Fabrication de produits informatiques, électroniques et optiques_1+2</v>
      </c>
      <c r="B4109" t="str">
        <f>INDEX(PDC!$F$1:$G$40,MATCH('RP2016'!C4109,PDC!F:F,0),MATCH(PDC!$G$1,PDC!$F$1:$G$1,0))</f>
        <v>Fabrication de produits informatiques, électroniques et optiques</v>
      </c>
      <c r="C4109" t="s">
        <v>209</v>
      </c>
      <c r="D4109" t="s">
        <v>193</v>
      </c>
      <c r="E4109" t="s">
        <v>238</v>
      </c>
      <c r="F4109" s="58">
        <v>1089.00315672948</v>
      </c>
      <c r="G4109">
        <f t="shared" si="555"/>
        <v>1089.00315672948</v>
      </c>
    </row>
    <row r="4110" spans="1:7" x14ac:dyDescent="0.35">
      <c r="A4110" t="str">
        <f t="shared" si="556"/>
        <v>8435_Fabrication d'équipements électriques_1+2</v>
      </c>
      <c r="B4110" t="str">
        <f>INDEX(PDC!$F$1:$G$40,MATCH('RP2016'!C4110,PDC!F:F,0),MATCH(PDC!$G$1,PDC!$F$1:$G$1,0))</f>
        <v>Fabrication d'équipements électriques</v>
      </c>
      <c r="C4110" t="s">
        <v>210</v>
      </c>
      <c r="D4110" t="s">
        <v>193</v>
      </c>
      <c r="E4110" t="s">
        <v>238</v>
      </c>
      <c r="F4110" s="58">
        <v>803.67495766009495</v>
      </c>
      <c r="G4110">
        <f t="shared" si="555"/>
        <v>803.67495766009495</v>
      </c>
    </row>
    <row r="4111" spans="1:7" x14ac:dyDescent="0.35">
      <c r="A4111" t="str">
        <f t="shared" si="556"/>
        <v>8435_Fabrication de machines et équipements n.c.a._1+2</v>
      </c>
      <c r="B4111" t="str">
        <f>INDEX(PDC!$F$1:$G$40,MATCH('RP2016'!C4111,PDC!F:F,0),MATCH(PDC!$G$1,PDC!$F$1:$G$1,0))</f>
        <v>Fabrication de machines et équipements n.c.a.</v>
      </c>
      <c r="C4111" t="s">
        <v>211</v>
      </c>
      <c r="D4111" t="s">
        <v>193</v>
      </c>
      <c r="E4111" t="s">
        <v>238</v>
      </c>
      <c r="F4111" s="58">
        <v>909.052811563202</v>
      </c>
      <c r="G4111">
        <f t="shared" si="555"/>
        <v>909.052811563202</v>
      </c>
    </row>
    <row r="4112" spans="1:7" x14ac:dyDescent="0.35">
      <c r="A4112" t="str">
        <f t="shared" si="556"/>
        <v>8435_Fabrication de matériels de transport_1+2</v>
      </c>
      <c r="B4112" t="str">
        <f>INDEX(PDC!$F$1:$G$40,MATCH('RP2016'!C4112,PDC!F:F,0),MATCH(PDC!$G$1,PDC!$F$1:$G$1,0))</f>
        <v>Fabrication de matériels de transport</v>
      </c>
      <c r="C4112" t="s">
        <v>212</v>
      </c>
      <c r="D4112" t="s">
        <v>193</v>
      </c>
      <c r="E4112" t="s">
        <v>238</v>
      </c>
      <c r="F4112" s="58">
        <v>200.37094034098001</v>
      </c>
      <c r="G4112">
        <f t="shared" si="555"/>
        <v>200.37094034098001</v>
      </c>
    </row>
    <row r="4113" spans="1:7" x14ac:dyDescent="0.35">
      <c r="A4113" t="str">
        <f t="shared" si="556"/>
        <v>8435_Autres industries manufacturières ; réparation et installation de machines et d'équipements_1+2</v>
      </c>
      <c r="B4113" t="str">
        <f>INDEX(PDC!$F$1:$G$40,MATCH('RP2016'!C4113,PDC!F:F,0),MATCH(PDC!$G$1,PDC!$F$1:$G$1,0))</f>
        <v>Autres industries manufacturières ; réparation et installation de machines et d'équipements</v>
      </c>
      <c r="C4113" t="s">
        <v>213</v>
      </c>
      <c r="D4113" t="s">
        <v>193</v>
      </c>
      <c r="E4113" t="s">
        <v>238</v>
      </c>
      <c r="F4113" s="58">
        <v>1055.8172401100201</v>
      </c>
      <c r="G4113">
        <f t="shared" si="555"/>
        <v>1055.8172401100201</v>
      </c>
    </row>
    <row r="4114" spans="1:7" x14ac:dyDescent="0.35">
      <c r="A4114" t="str">
        <f t="shared" si="556"/>
        <v>8435_Production et distribution d'électricité, de gaz, de vapeur et d'air conditionné_1+2</v>
      </c>
      <c r="B4114" t="str">
        <f>INDEX(PDC!$F$1:$G$40,MATCH('RP2016'!C4114,PDC!F:F,0),MATCH(PDC!$G$1,PDC!$F$1:$G$1,0))</f>
        <v>Production et distribution d'électricité, de gaz, de vapeur et d'air conditionné</v>
      </c>
      <c r="C4114" t="s">
        <v>214</v>
      </c>
      <c r="D4114" t="s">
        <v>193</v>
      </c>
      <c r="E4114" t="s">
        <v>238</v>
      </c>
      <c r="F4114" s="58">
        <v>117.490677554977</v>
      </c>
      <c r="G4114">
        <f t="shared" si="555"/>
        <v>117.490677554977</v>
      </c>
    </row>
    <row r="4115" spans="1:7" x14ac:dyDescent="0.35">
      <c r="A4115" t="str">
        <f t="shared" si="556"/>
        <v>8435_Production et distribution d'eau ; assainissement, gestion des déchets et dépollution_1+2</v>
      </c>
      <c r="B4115" t="str">
        <f>INDEX(PDC!$F$1:$G$40,MATCH('RP2016'!C4115,PDC!F:F,0),MATCH(PDC!$G$1,PDC!$F$1:$G$1,0))</f>
        <v>Production et distribution d'eau ; assainissement, gestion des déchets et dépollution</v>
      </c>
      <c r="C4115" t="s">
        <v>215</v>
      </c>
      <c r="D4115" t="s">
        <v>193</v>
      </c>
      <c r="E4115" t="s">
        <v>238</v>
      </c>
      <c r="F4115" s="58">
        <v>275.97365783136797</v>
      </c>
      <c r="G4115">
        <f t="shared" si="555"/>
        <v>275.97365783136797</v>
      </c>
    </row>
    <row r="4116" spans="1:7" x14ac:dyDescent="0.35">
      <c r="A4116" t="str">
        <f t="shared" si="556"/>
        <v>8435_Construction _1+2</v>
      </c>
      <c r="B4116" t="str">
        <f>INDEX(PDC!$F$1:$G$40,MATCH('RP2016'!C4116,PDC!F:F,0),MATCH(PDC!$G$1,PDC!$F$1:$G$1,0))</f>
        <v xml:space="preserve">Construction </v>
      </c>
      <c r="C4116" t="s">
        <v>216</v>
      </c>
      <c r="D4116" t="s">
        <v>193</v>
      </c>
      <c r="E4116" t="s">
        <v>238</v>
      </c>
      <c r="F4116" s="58">
        <v>3866.4843391433801</v>
      </c>
      <c r="G4116">
        <f t="shared" si="555"/>
        <v>3866.4843391433801</v>
      </c>
    </row>
    <row r="4117" spans="1:7" x14ac:dyDescent="0.35">
      <c r="A4117" t="str">
        <f t="shared" si="556"/>
        <v>8435_Commerce ; réparation d'automobiles et de motocycles_1+2</v>
      </c>
      <c r="B4117" t="str">
        <f>INDEX(PDC!$F$1:$G$40,MATCH('RP2016'!C4117,PDC!F:F,0),MATCH(PDC!$G$1,PDC!$F$1:$G$1,0))</f>
        <v>Commerce ; réparation d'automobiles et de motocycles</v>
      </c>
      <c r="C4117" t="s">
        <v>217</v>
      </c>
      <c r="D4117" t="s">
        <v>193</v>
      </c>
      <c r="E4117" t="s">
        <v>238</v>
      </c>
      <c r="F4117" s="58">
        <v>6738.9758121785399</v>
      </c>
      <c r="G4117">
        <f t="shared" si="555"/>
        <v>6738.9758121785399</v>
      </c>
    </row>
    <row r="4118" spans="1:7" x14ac:dyDescent="0.35">
      <c r="A4118" t="str">
        <f t="shared" si="556"/>
        <v>8435_Transports et entreposage _1+2</v>
      </c>
      <c r="B4118" t="str">
        <f>INDEX(PDC!$F$1:$G$40,MATCH('RP2016'!C4118,PDC!F:F,0),MATCH(PDC!$G$1,PDC!$F$1:$G$1,0))</f>
        <v xml:space="preserve">Transports et entreposage </v>
      </c>
      <c r="C4118" t="s">
        <v>218</v>
      </c>
      <c r="D4118" t="s">
        <v>193</v>
      </c>
      <c r="E4118" t="s">
        <v>238</v>
      </c>
      <c r="F4118" s="58">
        <v>2019.2523321686599</v>
      </c>
      <c r="G4118">
        <f t="shared" si="555"/>
        <v>2019.2523321686599</v>
      </c>
    </row>
    <row r="4119" spans="1:7" x14ac:dyDescent="0.35">
      <c r="A4119" t="str">
        <f t="shared" si="556"/>
        <v>8435_Hébergement et restauration_1+2</v>
      </c>
      <c r="B4119" t="str">
        <f>INDEX(PDC!$F$1:$G$40,MATCH('RP2016'!C4119,PDC!F:F,0),MATCH(PDC!$G$1,PDC!$F$1:$G$1,0))</f>
        <v>Hébergement et restauration</v>
      </c>
      <c r="C4119" t="s">
        <v>219</v>
      </c>
      <c r="D4119" t="s">
        <v>193</v>
      </c>
      <c r="E4119" t="s">
        <v>238</v>
      </c>
      <c r="F4119" s="58">
        <v>1148.1546169005501</v>
      </c>
      <c r="G4119">
        <f t="shared" si="555"/>
        <v>1148.1546169005501</v>
      </c>
    </row>
    <row r="4120" spans="1:7" x14ac:dyDescent="0.35">
      <c r="A4120" t="str">
        <f t="shared" si="556"/>
        <v>8435_Edition, audiovisuel et diffusion_1+2</v>
      </c>
      <c r="B4120" t="str">
        <f>INDEX(PDC!$F$1:$G$40,MATCH('RP2016'!C4120,PDC!F:F,0),MATCH(PDC!$G$1,PDC!$F$1:$G$1,0))</f>
        <v>Edition, audiovisuel et diffusion</v>
      </c>
      <c r="C4120" t="s">
        <v>220</v>
      </c>
      <c r="D4120" t="s">
        <v>193</v>
      </c>
      <c r="E4120" t="s">
        <v>238</v>
      </c>
      <c r="F4120" s="58">
        <v>132.39597016637001</v>
      </c>
      <c r="G4120">
        <f t="shared" si="555"/>
        <v>132.39597016637001</v>
      </c>
    </row>
    <row r="4121" spans="1:7" x14ac:dyDescent="0.35">
      <c r="A4121" t="str">
        <f t="shared" si="556"/>
        <v>8435_Télécommunications_1+2</v>
      </c>
      <c r="B4121" t="str">
        <f>INDEX(PDC!$F$1:$G$40,MATCH('RP2016'!C4121,PDC!F:F,0),MATCH(PDC!$G$1,PDC!$F$1:$G$1,0))</f>
        <v>Télécommunications</v>
      </c>
      <c r="C4121" t="s">
        <v>221</v>
      </c>
      <c r="D4121" t="s">
        <v>193</v>
      </c>
      <c r="E4121" t="s">
        <v>238</v>
      </c>
      <c r="F4121" s="58">
        <v>61.534490299040201</v>
      </c>
      <c r="G4121">
        <f t="shared" si="555"/>
        <v>61.534490299040201</v>
      </c>
    </row>
    <row r="4122" spans="1:7" x14ac:dyDescent="0.35">
      <c r="A4122" t="str">
        <f t="shared" si="556"/>
        <v>8435_Activités informatiques et services d'information_1+2</v>
      </c>
      <c r="B4122" t="str">
        <f>INDEX(PDC!$F$1:$G$40,MATCH('RP2016'!C4122,PDC!F:F,0),MATCH(PDC!$G$1,PDC!$F$1:$G$1,0))</f>
        <v>Activités informatiques et services d'information</v>
      </c>
      <c r="C4122" t="s">
        <v>222</v>
      </c>
      <c r="D4122" t="s">
        <v>193</v>
      </c>
      <c r="E4122" t="s">
        <v>238</v>
      </c>
      <c r="F4122" s="58">
        <v>343.528354494712</v>
      </c>
      <c r="G4122">
        <f t="shared" si="555"/>
        <v>343.528354494712</v>
      </c>
    </row>
    <row r="4123" spans="1:7" x14ac:dyDescent="0.35">
      <c r="A4123" t="str">
        <f t="shared" si="556"/>
        <v>8435_Activités financières et d'assurance_1+2</v>
      </c>
      <c r="B4123" t="str">
        <f>INDEX(PDC!$F$1:$G$40,MATCH('RP2016'!C4123,PDC!F:F,0),MATCH(PDC!$G$1,PDC!$F$1:$G$1,0))</f>
        <v>Activités financières et d'assurance</v>
      </c>
      <c r="C4123" t="s">
        <v>223</v>
      </c>
      <c r="D4123" t="s">
        <v>193</v>
      </c>
      <c r="E4123" t="s">
        <v>238</v>
      </c>
      <c r="F4123" s="58">
        <v>845.44274607116597</v>
      </c>
      <c r="G4123">
        <f t="shared" si="555"/>
        <v>845.44274607116597</v>
      </c>
    </row>
    <row r="4124" spans="1:7" x14ac:dyDescent="0.35">
      <c r="A4124" t="str">
        <f t="shared" si="556"/>
        <v>8435_Activités immobilières_1+2</v>
      </c>
      <c r="B4124" t="str">
        <f>INDEX(PDC!$F$1:$G$40,MATCH('RP2016'!C4124,PDC!F:F,0),MATCH(PDC!$G$1,PDC!$F$1:$G$1,0))</f>
        <v>Activités immobilières</v>
      </c>
      <c r="C4124" t="s">
        <v>224</v>
      </c>
      <c r="D4124" t="s">
        <v>193</v>
      </c>
      <c r="E4124" t="s">
        <v>238</v>
      </c>
      <c r="F4124" s="58">
        <v>414.49585400143002</v>
      </c>
      <c r="G4124">
        <f t="shared" si="555"/>
        <v>414.49585400143002</v>
      </c>
    </row>
    <row r="4125" spans="1:7" x14ac:dyDescent="0.35">
      <c r="A4125" t="str">
        <f t="shared" si="556"/>
        <v>8435_Activités juridiques, comptables, de gestion, d'architecture, d'ingénierie, de contrôle et d'analyses techniques_1+2</v>
      </c>
      <c r="B4125" t="str">
        <f>INDEX(PDC!$F$1:$G$40,MATCH('RP2016'!C4125,PDC!F:F,0),MATCH(PDC!$G$1,PDC!$F$1:$G$1,0))</f>
        <v>Activités juridiques, comptables, de gestion, d'architecture, d'ingénierie, de contrôle et d'analyses techniques</v>
      </c>
      <c r="C4125" t="s">
        <v>225</v>
      </c>
      <c r="D4125" t="s">
        <v>193</v>
      </c>
      <c r="E4125" t="s">
        <v>238</v>
      </c>
      <c r="F4125" s="58">
        <v>1400.63999235703</v>
      </c>
      <c r="G4125">
        <f t="shared" si="555"/>
        <v>1400.63999235703</v>
      </c>
    </row>
    <row r="4126" spans="1:7" x14ac:dyDescent="0.35">
      <c r="A4126" t="str">
        <f t="shared" si="556"/>
        <v>8435_Recherche-développement scientifique_1+2</v>
      </c>
      <c r="B4126" t="str">
        <f>INDEX(PDC!$F$1:$G$40,MATCH('RP2016'!C4126,PDC!F:F,0),MATCH(PDC!$G$1,PDC!$F$1:$G$1,0))</f>
        <v>Recherche-développement scientifique</v>
      </c>
      <c r="C4126" t="s">
        <v>226</v>
      </c>
      <c r="D4126" t="s">
        <v>193</v>
      </c>
      <c r="E4126" t="s">
        <v>238</v>
      </c>
      <c r="F4126" s="58">
        <v>80.926057817278405</v>
      </c>
      <c r="G4126">
        <f t="shared" ref="G4126:G4157" si="557">F4126</f>
        <v>80.926057817278405</v>
      </c>
    </row>
    <row r="4127" spans="1:7" x14ac:dyDescent="0.35">
      <c r="A4127" t="str">
        <f t="shared" si="556"/>
        <v>8435_Autres activités spécialisées, scientifiques et techniques_1+2</v>
      </c>
      <c r="B4127" t="str">
        <f>INDEX(PDC!$F$1:$G$40,MATCH('RP2016'!C4127,PDC!F:F,0),MATCH(PDC!$G$1,PDC!$F$1:$G$1,0))</f>
        <v>Autres activités spécialisées, scientifiques et techniques</v>
      </c>
      <c r="C4127" t="s">
        <v>227</v>
      </c>
      <c r="D4127" t="s">
        <v>193</v>
      </c>
      <c r="E4127" t="s">
        <v>238</v>
      </c>
      <c r="F4127" s="58">
        <v>235.00474624871501</v>
      </c>
      <c r="G4127">
        <f t="shared" si="557"/>
        <v>235.00474624871501</v>
      </c>
    </row>
    <row r="4128" spans="1:7" x14ac:dyDescent="0.35">
      <c r="A4128" t="str">
        <f t="shared" si="556"/>
        <v>8435_Activités de services administratifs et de soutien_1+2</v>
      </c>
      <c r="B4128" t="str">
        <f>INDEX(PDC!$F$1:$G$40,MATCH('RP2016'!C4128,PDC!F:F,0),MATCH(PDC!$G$1,PDC!$F$1:$G$1,0))</f>
        <v>Activités de services administratifs et de soutien</v>
      </c>
      <c r="C4128" t="s">
        <v>228</v>
      </c>
      <c r="D4128" t="s">
        <v>193</v>
      </c>
      <c r="E4128" t="s">
        <v>238</v>
      </c>
      <c r="F4128" s="58">
        <v>2718.0342749219899</v>
      </c>
      <c r="G4128">
        <f t="shared" si="557"/>
        <v>2718.0342749219899</v>
      </c>
    </row>
    <row r="4129" spans="1:7" x14ac:dyDescent="0.35">
      <c r="A4129" t="str">
        <f t="shared" si="556"/>
        <v>8435_Administration publique_1+2</v>
      </c>
      <c r="B4129" t="str">
        <f>INDEX(PDC!$F$1:$G$40,MATCH('RP2016'!C4129,PDC!F:F,0),MATCH(PDC!$G$1,PDC!$F$1:$G$1,0))</f>
        <v>Administration publique</v>
      </c>
      <c r="C4129" t="s">
        <v>229</v>
      </c>
      <c r="D4129" t="s">
        <v>193</v>
      </c>
      <c r="E4129" t="s">
        <v>238</v>
      </c>
      <c r="F4129" s="58">
        <v>1320.7167463210801</v>
      </c>
      <c r="G4129">
        <f t="shared" si="557"/>
        <v>1320.7167463210801</v>
      </c>
    </row>
    <row r="4130" spans="1:7" x14ac:dyDescent="0.35">
      <c r="A4130" t="str">
        <f t="shared" si="556"/>
        <v>8435_Enseignement_1+2</v>
      </c>
      <c r="B4130" t="str">
        <f>INDEX(PDC!$F$1:$G$40,MATCH('RP2016'!C4130,PDC!F:F,0),MATCH(PDC!$G$1,PDC!$F$1:$G$1,0))</f>
        <v>Enseignement</v>
      </c>
      <c r="C4130" t="s">
        <v>230</v>
      </c>
      <c r="D4130" t="s">
        <v>193</v>
      </c>
      <c r="E4130" t="s">
        <v>238</v>
      </c>
      <c r="F4130" s="58">
        <v>1705.7680604228699</v>
      </c>
      <c r="G4130">
        <f t="shared" si="557"/>
        <v>1705.7680604228699</v>
      </c>
    </row>
    <row r="4131" spans="1:7" x14ac:dyDescent="0.35">
      <c r="A4131" t="str">
        <f t="shared" si="556"/>
        <v>8435_Activités pour la santé humaine_1+2</v>
      </c>
      <c r="B4131" t="str">
        <f>INDEX(PDC!$F$1:$G$40,MATCH('RP2016'!C4131,PDC!F:F,0),MATCH(PDC!$G$1,PDC!$F$1:$G$1,0))</f>
        <v>Activités pour la santé humaine</v>
      </c>
      <c r="C4131" t="s">
        <v>231</v>
      </c>
      <c r="D4131" t="s">
        <v>193</v>
      </c>
      <c r="E4131" t="s">
        <v>238</v>
      </c>
      <c r="F4131" s="58">
        <v>1581.0751580851299</v>
      </c>
      <c r="G4131">
        <f t="shared" si="557"/>
        <v>1581.0751580851299</v>
      </c>
    </row>
    <row r="4132" spans="1:7" x14ac:dyDescent="0.35">
      <c r="A4132" t="str">
        <f t="shared" si="556"/>
        <v>8435_Hébergement médico-social et social et action sociale sans hébergement_1+2</v>
      </c>
      <c r="B4132" t="str">
        <f>INDEX(PDC!$F$1:$G$40,MATCH('RP2016'!C4132,PDC!F:F,0),MATCH(PDC!$G$1,PDC!$F$1:$G$1,0))</f>
        <v>Hébergement médico-social et social et action sociale sans hébergement</v>
      </c>
      <c r="C4132" t="s">
        <v>232</v>
      </c>
      <c r="D4132" t="s">
        <v>193</v>
      </c>
      <c r="E4132" t="s">
        <v>238</v>
      </c>
      <c r="F4132" s="58">
        <v>4373.11122407333</v>
      </c>
      <c r="G4132">
        <f t="shared" si="557"/>
        <v>4373.11122407333</v>
      </c>
    </row>
    <row r="4133" spans="1:7" x14ac:dyDescent="0.35">
      <c r="A4133" t="str">
        <f t="shared" si="556"/>
        <v>8435_Arts, spectacles et activités récréatives_1+2</v>
      </c>
      <c r="B4133" t="str">
        <f>INDEX(PDC!$F$1:$G$40,MATCH('RP2016'!C4133,PDC!F:F,0),MATCH(PDC!$G$1,PDC!$F$1:$G$1,0))</f>
        <v>Arts, spectacles et activités récréatives</v>
      </c>
      <c r="C4133" t="s">
        <v>233</v>
      </c>
      <c r="D4133" t="s">
        <v>193</v>
      </c>
      <c r="E4133" t="s">
        <v>238</v>
      </c>
      <c r="F4133" s="58">
        <v>407.99615116461501</v>
      </c>
      <c r="G4133">
        <f t="shared" si="557"/>
        <v>407.99615116461501</v>
      </c>
    </row>
    <row r="4134" spans="1:7" x14ac:dyDescent="0.35">
      <c r="A4134" t="str">
        <f t="shared" si="556"/>
        <v>8435_Autres activités de services _1+2</v>
      </c>
      <c r="B4134" t="str">
        <f>INDEX(PDC!$F$1:$G$40,MATCH('RP2016'!C4134,PDC!F:F,0),MATCH(PDC!$G$1,PDC!$F$1:$G$1,0))</f>
        <v xml:space="preserve">Autres activités de services </v>
      </c>
      <c r="C4134" t="s">
        <v>234</v>
      </c>
      <c r="D4134" t="s">
        <v>193</v>
      </c>
      <c r="E4134" t="s">
        <v>238</v>
      </c>
      <c r="F4134" s="58">
        <v>1007.12049148813</v>
      </c>
      <c r="G4134">
        <f t="shared" si="557"/>
        <v>1007.12049148813</v>
      </c>
    </row>
    <row r="4135" spans="1:7" x14ac:dyDescent="0.35">
      <c r="A4135" t="str">
        <f t="shared" si="556"/>
        <v>8435_Activités des ménages en tant qu'employeurs ; activités indifférenciées des ménages en tant que producteurs de biens et services pour usage propre_1+2</v>
      </c>
      <c r="B4135" t="str">
        <f>INDEX(PDC!$F$1:$G$40,MATCH('RP2016'!C4135,PDC!F:F,0),MATCH(PDC!$G$1,PDC!$F$1:$G$1,0))</f>
        <v>Activités des ménages en tant qu'employeurs ; activités indifférenciées des ménages en tant que producteurs de biens et services pour usage propre</v>
      </c>
      <c r="C4135" t="s">
        <v>235</v>
      </c>
      <c r="D4135" t="s">
        <v>193</v>
      </c>
      <c r="E4135" t="s">
        <v>238</v>
      </c>
      <c r="F4135" s="58">
        <v>505.14016029147302</v>
      </c>
      <c r="G4135">
        <f t="shared" si="557"/>
        <v>505.14016029147302</v>
      </c>
    </row>
    <row r="4136" spans="1:7" x14ac:dyDescent="0.35">
      <c r="A4136" t="str">
        <f t="shared" si="556"/>
        <v>0055_Tous secteurs_1</v>
      </c>
      <c r="B4136" t="str">
        <f>INDEX(PDC!$F$1:$G$40,MATCH('RP2016'!C4136,PDC!F:F,0),MATCH(PDC!$G$1,PDC!$F$1:$G$1,0))</f>
        <v>Tous secteurs</v>
      </c>
      <c r="C4136" t="s">
        <v>78</v>
      </c>
      <c r="D4136" t="s">
        <v>125</v>
      </c>
      <c r="E4136" t="s">
        <v>199</v>
      </c>
      <c r="F4136" s="58">
        <v>11641.1162794021</v>
      </c>
      <c r="G4136">
        <f t="shared" si="557"/>
        <v>11641.1162794021</v>
      </c>
    </row>
    <row r="4137" spans="1:7" x14ac:dyDescent="0.35">
      <c r="A4137" t="str">
        <f t="shared" si="556"/>
        <v>0055_Tous secteurs_2</v>
      </c>
      <c r="B4137" t="str">
        <f>INDEX(PDC!$F$1:$G$40,MATCH('RP2016'!C4137,PDC!F:F,0),MATCH(PDC!$G$1,PDC!$F$1:$G$1,0))</f>
        <v>Tous secteurs</v>
      </c>
      <c r="C4137" t="s">
        <v>78</v>
      </c>
      <c r="D4137" t="s">
        <v>125</v>
      </c>
      <c r="E4137" t="s">
        <v>200</v>
      </c>
      <c r="F4137" s="58">
        <v>6769.1479123429099</v>
      </c>
      <c r="G4137">
        <f t="shared" si="557"/>
        <v>6769.1479123429099</v>
      </c>
    </row>
    <row r="4138" spans="1:7" x14ac:dyDescent="0.35">
      <c r="A4138" t="str">
        <f t="shared" si="556"/>
        <v>0059_Tous secteurs_1</v>
      </c>
      <c r="B4138" t="str">
        <f>INDEX(PDC!$F$1:$G$40,MATCH('RP2016'!C4138,PDC!F:F,0),MATCH(PDC!$G$1,PDC!$F$1:$G$1,0))</f>
        <v>Tous secteurs</v>
      </c>
      <c r="C4138" t="s">
        <v>78</v>
      </c>
      <c r="D4138" t="s">
        <v>161</v>
      </c>
      <c r="E4138" t="s">
        <v>199</v>
      </c>
      <c r="F4138" s="58">
        <v>5480.6653754399904</v>
      </c>
      <c r="G4138">
        <f t="shared" si="557"/>
        <v>5480.6653754399904</v>
      </c>
    </row>
    <row r="4139" spans="1:7" x14ac:dyDescent="0.35">
      <c r="A4139" t="str">
        <f t="shared" si="556"/>
        <v>0059_Tous secteurs_2</v>
      </c>
      <c r="B4139" t="str">
        <f>INDEX(PDC!$F$1:$G$40,MATCH('RP2016'!C4139,PDC!F:F,0),MATCH(PDC!$G$1,PDC!$F$1:$G$1,0))</f>
        <v>Tous secteurs</v>
      </c>
      <c r="C4139" t="s">
        <v>78</v>
      </c>
      <c r="D4139" t="s">
        <v>161</v>
      </c>
      <c r="E4139" t="s">
        <v>200</v>
      </c>
      <c r="F4139" s="58">
        <v>3926.7790147373298</v>
      </c>
      <c r="G4139">
        <f t="shared" si="557"/>
        <v>3926.7790147373298</v>
      </c>
    </row>
    <row r="4140" spans="1:7" x14ac:dyDescent="0.35">
      <c r="A4140" t="str">
        <f t="shared" si="556"/>
        <v>0063_Tous secteurs_1</v>
      </c>
      <c r="B4140" t="str">
        <f>INDEX(PDC!$F$1:$G$40,MATCH('RP2016'!C4140,PDC!F:F,0),MATCH(PDC!$G$1,PDC!$F$1:$G$1,0))</f>
        <v>Tous secteurs</v>
      </c>
      <c r="C4140" t="s">
        <v>78</v>
      </c>
      <c r="D4140" t="s">
        <v>181</v>
      </c>
      <c r="E4140" t="s">
        <v>199</v>
      </c>
      <c r="F4140" s="58">
        <v>3571.0962532206499</v>
      </c>
      <c r="G4140">
        <f t="shared" si="557"/>
        <v>3571.0962532206499</v>
      </c>
    </row>
    <row r="4141" spans="1:7" x14ac:dyDescent="0.35">
      <c r="A4141" t="str">
        <f t="shared" si="556"/>
        <v>0063_Tous secteurs_2</v>
      </c>
      <c r="B4141" t="str">
        <f>INDEX(PDC!$F$1:$G$40,MATCH('RP2016'!C4141,PDC!F:F,0),MATCH(PDC!$G$1,PDC!$F$1:$G$1,0))</f>
        <v>Tous secteurs</v>
      </c>
      <c r="C4141" t="s">
        <v>78</v>
      </c>
      <c r="D4141" t="s">
        <v>181</v>
      </c>
      <c r="E4141" t="s">
        <v>200</v>
      </c>
      <c r="F4141" s="58">
        <v>3386.2634553483199</v>
      </c>
      <c r="G4141">
        <f t="shared" si="557"/>
        <v>3386.2634553483199</v>
      </c>
    </row>
    <row r="4142" spans="1:7" x14ac:dyDescent="0.35">
      <c r="A4142" t="str">
        <f t="shared" si="556"/>
        <v>0064_Tous secteurs_1</v>
      </c>
      <c r="B4142" t="str">
        <f>INDEX(PDC!$F$1:$G$40,MATCH('RP2016'!C4142,PDC!F:F,0),MATCH(PDC!$G$1,PDC!$F$1:$G$1,0))</f>
        <v>Tous secteurs</v>
      </c>
      <c r="C4142" t="s">
        <v>78</v>
      </c>
      <c r="D4142" t="s">
        <v>185</v>
      </c>
      <c r="E4142" t="s">
        <v>199</v>
      </c>
      <c r="F4142" s="58">
        <v>2345.6057475719899</v>
      </c>
      <c r="G4142">
        <f t="shared" si="557"/>
        <v>2345.6057475719899</v>
      </c>
    </row>
    <row r="4143" spans="1:7" x14ac:dyDescent="0.35">
      <c r="A4143" t="str">
        <f t="shared" si="556"/>
        <v>0064_Tous secteurs_2</v>
      </c>
      <c r="B4143" t="str">
        <f>INDEX(PDC!$F$1:$G$40,MATCH('RP2016'!C4143,PDC!F:F,0),MATCH(PDC!$G$1,PDC!$F$1:$G$1,0))</f>
        <v>Tous secteurs</v>
      </c>
      <c r="C4143" t="s">
        <v>78</v>
      </c>
      <c r="D4143" t="s">
        <v>185</v>
      </c>
      <c r="E4143" t="s">
        <v>200</v>
      </c>
      <c r="F4143" s="58">
        <v>3198.4796485403499</v>
      </c>
      <c r="G4143">
        <f t="shared" si="557"/>
        <v>3198.4796485403499</v>
      </c>
    </row>
    <row r="4144" spans="1:7" x14ac:dyDescent="0.35">
      <c r="A4144" t="str">
        <f t="shared" si="556"/>
        <v>8401_Tous secteurs_1</v>
      </c>
      <c r="B4144" t="str">
        <f>INDEX(PDC!$F$1:$G$40,MATCH('RP2016'!C4144,PDC!F:F,0),MATCH(PDC!$G$1,PDC!$F$1:$G$1,0))</f>
        <v>Tous secteurs</v>
      </c>
      <c r="C4144" t="s">
        <v>78</v>
      </c>
      <c r="D4144" t="s">
        <v>117</v>
      </c>
      <c r="E4144" t="s">
        <v>199</v>
      </c>
      <c r="F4144" s="58">
        <v>48741.276880120502</v>
      </c>
      <c r="G4144">
        <f t="shared" si="557"/>
        <v>48741.276880120502</v>
      </c>
    </row>
    <row r="4145" spans="1:7" x14ac:dyDescent="0.35">
      <c r="A4145" t="str">
        <f t="shared" si="556"/>
        <v>8401_Tous secteurs_2</v>
      </c>
      <c r="B4145" t="str">
        <f>INDEX(PDC!$F$1:$G$40,MATCH('RP2016'!C4145,PDC!F:F,0),MATCH(PDC!$G$1,PDC!$F$1:$G$1,0))</f>
        <v>Tous secteurs</v>
      </c>
      <c r="C4145" t="s">
        <v>78</v>
      </c>
      <c r="D4145" t="s">
        <v>117</v>
      </c>
      <c r="E4145" t="s">
        <v>200</v>
      </c>
      <c r="F4145" s="58">
        <v>44042.538950437098</v>
      </c>
      <c r="G4145">
        <f t="shared" si="557"/>
        <v>44042.538950437098</v>
      </c>
    </row>
    <row r="4146" spans="1:7" x14ac:dyDescent="0.35">
      <c r="A4146" t="str">
        <f t="shared" si="556"/>
        <v>8402_Tous secteurs_1</v>
      </c>
      <c r="B4146" t="str">
        <f>INDEX(PDC!$F$1:$G$40,MATCH('RP2016'!C4146,PDC!F:F,0),MATCH(PDC!$G$1,PDC!$F$1:$G$1,0))</f>
        <v>Tous secteurs</v>
      </c>
      <c r="C4146" t="s">
        <v>78</v>
      </c>
      <c r="D4146" t="s">
        <v>119</v>
      </c>
      <c r="E4146" t="s">
        <v>199</v>
      </c>
      <c r="F4146" s="58">
        <v>14115.711726773199</v>
      </c>
      <c r="G4146">
        <f t="shared" si="557"/>
        <v>14115.711726773199</v>
      </c>
    </row>
    <row r="4147" spans="1:7" x14ac:dyDescent="0.35">
      <c r="A4147" t="str">
        <f t="shared" si="556"/>
        <v>8402_Tous secteurs_2</v>
      </c>
      <c r="B4147" t="str">
        <f>INDEX(PDC!$F$1:$G$40,MATCH('RP2016'!C4147,PDC!F:F,0),MATCH(PDC!$G$1,PDC!$F$1:$G$1,0))</f>
        <v>Tous secteurs</v>
      </c>
      <c r="C4147" t="s">
        <v>78</v>
      </c>
      <c r="D4147" t="s">
        <v>119</v>
      </c>
      <c r="E4147" t="s">
        <v>200</v>
      </c>
      <c r="F4147" s="58">
        <v>14131.8267293057</v>
      </c>
      <c r="G4147">
        <f t="shared" si="557"/>
        <v>14131.8267293057</v>
      </c>
    </row>
    <row r="4148" spans="1:7" x14ac:dyDescent="0.35">
      <c r="A4148" t="str">
        <f t="shared" si="556"/>
        <v>8403_Tous secteurs_1</v>
      </c>
      <c r="B4148" t="str">
        <f>INDEX(PDC!$F$1:$G$40,MATCH('RP2016'!C4148,PDC!F:F,0),MATCH(PDC!$G$1,PDC!$F$1:$G$1,0))</f>
        <v>Tous secteurs</v>
      </c>
      <c r="C4148" t="s">
        <v>78</v>
      </c>
      <c r="D4148" t="s">
        <v>121</v>
      </c>
      <c r="E4148" t="s">
        <v>199</v>
      </c>
      <c r="F4148" s="58">
        <v>11137.180847014</v>
      </c>
      <c r="G4148">
        <f t="shared" si="557"/>
        <v>11137.180847014</v>
      </c>
    </row>
    <row r="4149" spans="1:7" x14ac:dyDescent="0.35">
      <c r="A4149" t="str">
        <f t="shared" si="556"/>
        <v>8403_Tous secteurs_2</v>
      </c>
      <c r="B4149" t="str">
        <f>INDEX(PDC!$F$1:$G$40,MATCH('RP2016'!C4149,PDC!F:F,0),MATCH(PDC!$G$1,PDC!$F$1:$G$1,0))</f>
        <v>Tous secteurs</v>
      </c>
      <c r="C4149" t="s">
        <v>78</v>
      </c>
      <c r="D4149" t="s">
        <v>121</v>
      </c>
      <c r="E4149" t="s">
        <v>200</v>
      </c>
      <c r="F4149" s="58">
        <v>10482.665960874399</v>
      </c>
      <c r="G4149">
        <f t="shared" si="557"/>
        <v>10482.665960874399</v>
      </c>
    </row>
    <row r="4150" spans="1:7" x14ac:dyDescent="0.35">
      <c r="A4150" t="str">
        <f t="shared" si="556"/>
        <v>8404_Tous secteurs_1</v>
      </c>
      <c r="B4150" t="str">
        <f>INDEX(PDC!$F$1:$G$40,MATCH('RP2016'!C4150,PDC!F:F,0),MATCH(PDC!$G$1,PDC!$F$1:$G$1,0))</f>
        <v>Tous secteurs</v>
      </c>
      <c r="C4150" t="s">
        <v>78</v>
      </c>
      <c r="D4150" t="s">
        <v>123</v>
      </c>
      <c r="E4150" t="s">
        <v>199</v>
      </c>
      <c r="F4150" s="58">
        <v>6122.1205086431501</v>
      </c>
      <c r="G4150">
        <f t="shared" si="557"/>
        <v>6122.1205086431501</v>
      </c>
    </row>
    <row r="4151" spans="1:7" x14ac:dyDescent="0.35">
      <c r="A4151" t="str">
        <f t="shared" si="556"/>
        <v>8404_Tous secteurs_2</v>
      </c>
      <c r="B4151" t="str">
        <f>INDEX(PDC!$F$1:$G$40,MATCH('RP2016'!C4151,PDC!F:F,0),MATCH(PDC!$G$1,PDC!$F$1:$G$1,0))</f>
        <v>Tous secteurs</v>
      </c>
      <c r="C4151" t="s">
        <v>78</v>
      </c>
      <c r="D4151" t="s">
        <v>123</v>
      </c>
      <c r="E4151" t="s">
        <v>200</v>
      </c>
      <c r="F4151" s="58">
        <v>5712.0592148956403</v>
      </c>
      <c r="G4151">
        <f t="shared" si="557"/>
        <v>5712.0592148956403</v>
      </c>
    </row>
    <row r="4152" spans="1:7" x14ac:dyDescent="0.35">
      <c r="A4152" t="str">
        <f t="shared" si="556"/>
        <v>8405_Tous secteurs_1</v>
      </c>
      <c r="B4152" t="str">
        <f>INDEX(PDC!$F$1:$G$40,MATCH('RP2016'!C4152,PDC!F:F,0),MATCH(PDC!$G$1,PDC!$F$1:$G$1,0))</f>
        <v>Tous secteurs</v>
      </c>
      <c r="C4152" t="s">
        <v>78</v>
      </c>
      <c r="D4152" t="s">
        <v>127</v>
      </c>
      <c r="E4152" t="s">
        <v>199</v>
      </c>
      <c r="F4152" s="58">
        <v>37913.671811958797</v>
      </c>
      <c r="G4152">
        <f t="shared" si="557"/>
        <v>37913.671811958797</v>
      </c>
    </row>
    <row r="4153" spans="1:7" x14ac:dyDescent="0.35">
      <c r="A4153" t="str">
        <f t="shared" si="556"/>
        <v>8405_Tous secteurs_2</v>
      </c>
      <c r="B4153" t="str">
        <f>INDEX(PDC!$F$1:$G$40,MATCH('RP2016'!C4153,PDC!F:F,0),MATCH(PDC!$G$1,PDC!$F$1:$G$1,0))</f>
        <v>Tous secteurs</v>
      </c>
      <c r="C4153" t="s">
        <v>78</v>
      </c>
      <c r="D4153" t="s">
        <v>127</v>
      </c>
      <c r="E4153" t="s">
        <v>200</v>
      </c>
      <c r="F4153" s="58">
        <v>35236.832972226199</v>
      </c>
      <c r="G4153">
        <f t="shared" si="557"/>
        <v>35236.832972226199</v>
      </c>
    </row>
    <row r="4154" spans="1:7" x14ac:dyDescent="0.35">
      <c r="A4154" t="str">
        <f t="shared" si="556"/>
        <v>8406_Tous secteurs_1</v>
      </c>
      <c r="B4154" t="str">
        <f>INDEX(PDC!$F$1:$G$40,MATCH('RP2016'!C4154,PDC!F:F,0),MATCH(PDC!$G$1,PDC!$F$1:$G$1,0))</f>
        <v>Tous secteurs</v>
      </c>
      <c r="C4154" t="s">
        <v>78</v>
      </c>
      <c r="D4154" t="s">
        <v>129</v>
      </c>
      <c r="E4154" t="s">
        <v>199</v>
      </c>
      <c r="F4154" s="58">
        <v>32221.2546791768</v>
      </c>
      <c r="G4154">
        <f t="shared" si="557"/>
        <v>32221.2546791768</v>
      </c>
    </row>
    <row r="4155" spans="1:7" x14ac:dyDescent="0.35">
      <c r="A4155" t="str">
        <f t="shared" si="556"/>
        <v>8406_Tous secteurs_2</v>
      </c>
      <c r="B4155" t="str">
        <f>INDEX(PDC!$F$1:$G$40,MATCH('RP2016'!C4155,PDC!F:F,0),MATCH(PDC!$G$1,PDC!$F$1:$G$1,0))</f>
        <v>Tous secteurs</v>
      </c>
      <c r="C4155" t="s">
        <v>78</v>
      </c>
      <c r="D4155" t="s">
        <v>129</v>
      </c>
      <c r="E4155" t="s">
        <v>200</v>
      </c>
      <c r="F4155" s="58">
        <v>30019.6276920731</v>
      </c>
      <c r="G4155">
        <f t="shared" si="557"/>
        <v>30019.6276920731</v>
      </c>
    </row>
    <row r="4156" spans="1:7" x14ac:dyDescent="0.35">
      <c r="A4156" t="str">
        <f t="shared" si="556"/>
        <v>8407_Tous secteurs_1</v>
      </c>
      <c r="B4156" t="str">
        <f>INDEX(PDC!$F$1:$G$40,MATCH('RP2016'!C4156,PDC!F:F,0),MATCH(PDC!$G$1,PDC!$F$1:$G$1,0))</f>
        <v>Tous secteurs</v>
      </c>
      <c r="C4156" t="s">
        <v>78</v>
      </c>
      <c r="D4156" t="s">
        <v>131</v>
      </c>
      <c r="E4156" t="s">
        <v>199</v>
      </c>
      <c r="F4156" s="58">
        <v>38177.158976712701</v>
      </c>
      <c r="G4156">
        <f t="shared" si="557"/>
        <v>38177.158976712701</v>
      </c>
    </row>
    <row r="4157" spans="1:7" x14ac:dyDescent="0.35">
      <c r="A4157" t="str">
        <f t="shared" si="556"/>
        <v>8407_Tous secteurs_2</v>
      </c>
      <c r="B4157" t="str">
        <f>INDEX(PDC!$F$1:$G$40,MATCH('RP2016'!C4157,PDC!F:F,0),MATCH(PDC!$G$1,PDC!$F$1:$G$1,0))</f>
        <v>Tous secteurs</v>
      </c>
      <c r="C4157" t="s">
        <v>78</v>
      </c>
      <c r="D4157" t="s">
        <v>131</v>
      </c>
      <c r="E4157" t="s">
        <v>200</v>
      </c>
      <c r="F4157" s="58">
        <v>33537.417528928803</v>
      </c>
      <c r="G4157">
        <f t="shared" si="557"/>
        <v>33537.417528928803</v>
      </c>
    </row>
    <row r="4158" spans="1:7" x14ac:dyDescent="0.35">
      <c r="A4158" t="str">
        <f t="shared" si="556"/>
        <v>8408_Tous secteurs_1</v>
      </c>
      <c r="B4158" t="str">
        <f>INDEX(PDC!$F$1:$G$40,MATCH('RP2016'!C4158,PDC!F:F,0),MATCH(PDC!$G$1,PDC!$F$1:$G$1,0))</f>
        <v>Tous secteurs</v>
      </c>
      <c r="C4158" t="s">
        <v>78</v>
      </c>
      <c r="D4158" t="s">
        <v>133</v>
      </c>
      <c r="E4158" t="s">
        <v>199</v>
      </c>
      <c r="F4158" s="58">
        <v>79292.694533168105</v>
      </c>
      <c r="G4158">
        <f t="shared" ref="G4158:G4189" si="558">F4158</f>
        <v>79292.694533168105</v>
      </c>
    </row>
    <row r="4159" spans="1:7" x14ac:dyDescent="0.35">
      <c r="A4159" t="str">
        <f t="shared" si="556"/>
        <v>8408_Tous secteurs_2</v>
      </c>
      <c r="B4159" t="str">
        <f>INDEX(PDC!$F$1:$G$40,MATCH('RP2016'!C4159,PDC!F:F,0),MATCH(PDC!$G$1,PDC!$F$1:$G$1,0))</f>
        <v>Tous secteurs</v>
      </c>
      <c r="C4159" t="s">
        <v>78</v>
      </c>
      <c r="D4159" t="s">
        <v>133</v>
      </c>
      <c r="E4159" t="s">
        <v>200</v>
      </c>
      <c r="F4159" s="58">
        <v>67384.539585909195</v>
      </c>
      <c r="G4159">
        <f t="shared" si="558"/>
        <v>67384.539585909195</v>
      </c>
    </row>
    <row r="4160" spans="1:7" x14ac:dyDescent="0.35">
      <c r="A4160" t="str">
        <f t="shared" si="556"/>
        <v>8409_Tous secteurs_1</v>
      </c>
      <c r="B4160" t="str">
        <f>INDEX(PDC!$F$1:$G$40,MATCH('RP2016'!C4160,PDC!F:F,0),MATCH(PDC!$G$1,PDC!$F$1:$G$1,0))</f>
        <v>Tous secteurs</v>
      </c>
      <c r="C4160" t="s">
        <v>78</v>
      </c>
      <c r="D4160" t="s">
        <v>135</v>
      </c>
      <c r="E4160" t="s">
        <v>199</v>
      </c>
      <c r="F4160" s="58">
        <v>109294.409648531</v>
      </c>
      <c r="G4160">
        <f t="shared" si="558"/>
        <v>109294.409648531</v>
      </c>
    </row>
    <row r="4161" spans="1:7" x14ac:dyDescent="0.35">
      <c r="A4161" t="str">
        <f t="shared" si="556"/>
        <v>8409_Tous secteurs_2</v>
      </c>
      <c r="B4161" t="str">
        <f>INDEX(PDC!$F$1:$G$40,MATCH('RP2016'!C4161,PDC!F:F,0),MATCH(PDC!$G$1,PDC!$F$1:$G$1,0))</f>
        <v>Tous secteurs</v>
      </c>
      <c r="C4161" t="s">
        <v>78</v>
      </c>
      <c r="D4161" t="s">
        <v>135</v>
      </c>
      <c r="E4161" t="s">
        <v>200</v>
      </c>
      <c r="F4161" s="58">
        <v>88359.137159316495</v>
      </c>
      <c r="G4161">
        <f t="shared" si="558"/>
        <v>88359.137159316495</v>
      </c>
    </row>
    <row r="4162" spans="1:7" x14ac:dyDescent="0.35">
      <c r="A4162" t="str">
        <f t="shared" si="556"/>
        <v>8410_Tous secteurs_1</v>
      </c>
      <c r="B4162" t="str">
        <f>INDEX(PDC!$F$1:$G$40,MATCH('RP2016'!C4162,PDC!F:F,0),MATCH(PDC!$G$1,PDC!$F$1:$G$1,0))</f>
        <v>Tous secteurs</v>
      </c>
      <c r="C4162" t="s">
        <v>78</v>
      </c>
      <c r="D4162" t="s">
        <v>137</v>
      </c>
      <c r="E4162" t="s">
        <v>199</v>
      </c>
      <c r="F4162" s="58">
        <v>11594.283282983801</v>
      </c>
      <c r="G4162">
        <f t="shared" si="558"/>
        <v>11594.283282983801</v>
      </c>
    </row>
    <row r="4163" spans="1:7" x14ac:dyDescent="0.35">
      <c r="A4163" t="str">
        <f t="shared" si="556"/>
        <v>8410_Tous secteurs_2</v>
      </c>
      <c r="B4163" t="str">
        <f>INDEX(PDC!$F$1:$G$40,MATCH('RP2016'!C4163,PDC!F:F,0),MATCH(PDC!$G$1,PDC!$F$1:$G$1,0))</f>
        <v>Tous secteurs</v>
      </c>
      <c r="C4163" t="s">
        <v>78</v>
      </c>
      <c r="D4163" t="s">
        <v>137</v>
      </c>
      <c r="E4163" t="s">
        <v>200</v>
      </c>
      <c r="F4163" s="58">
        <v>9452.4831953284192</v>
      </c>
      <c r="G4163">
        <f t="shared" si="558"/>
        <v>9452.4831953284192</v>
      </c>
    </row>
    <row r="4164" spans="1:7" x14ac:dyDescent="0.35">
      <c r="A4164" t="str">
        <f t="shared" ref="A4164:A4227" si="559">D4164&amp;"_"&amp;B4164&amp;"_"&amp;E4164</f>
        <v>8411_Tous secteurs_1</v>
      </c>
      <c r="B4164" t="str">
        <f>INDEX(PDC!$F$1:$G$40,MATCH('RP2016'!C4164,PDC!F:F,0),MATCH(PDC!$G$1,PDC!$F$1:$G$1,0))</f>
        <v>Tous secteurs</v>
      </c>
      <c r="C4164" t="s">
        <v>78</v>
      </c>
      <c r="D4164" t="s">
        <v>139</v>
      </c>
      <c r="E4164" t="s">
        <v>199</v>
      </c>
      <c r="F4164" s="58">
        <v>6791.2510851843999</v>
      </c>
      <c r="G4164">
        <f t="shared" si="558"/>
        <v>6791.2510851843999</v>
      </c>
    </row>
    <row r="4165" spans="1:7" x14ac:dyDescent="0.35">
      <c r="A4165" t="str">
        <f t="shared" si="559"/>
        <v>8411_Tous secteurs_2</v>
      </c>
      <c r="B4165" t="str">
        <f>INDEX(PDC!$F$1:$G$40,MATCH('RP2016'!C4165,PDC!F:F,0),MATCH(PDC!$G$1,PDC!$F$1:$G$1,0))</f>
        <v>Tous secteurs</v>
      </c>
      <c r="C4165" t="s">
        <v>78</v>
      </c>
      <c r="D4165" t="s">
        <v>139</v>
      </c>
      <c r="E4165" t="s">
        <v>200</v>
      </c>
      <c r="F4165" s="58">
        <v>5611.3203222554803</v>
      </c>
      <c r="G4165">
        <f t="shared" si="558"/>
        <v>5611.3203222554803</v>
      </c>
    </row>
    <row r="4166" spans="1:7" x14ac:dyDescent="0.35">
      <c r="A4166" t="str">
        <f t="shared" si="559"/>
        <v>8412_Tous secteurs_1</v>
      </c>
      <c r="B4166" t="str">
        <f>INDEX(PDC!$F$1:$G$40,MATCH('RP2016'!C4166,PDC!F:F,0),MATCH(PDC!$G$1,PDC!$F$1:$G$1,0))</f>
        <v>Tous secteurs</v>
      </c>
      <c r="C4166" t="s">
        <v>78</v>
      </c>
      <c r="D4166" t="s">
        <v>141</v>
      </c>
      <c r="E4166" t="s">
        <v>199</v>
      </c>
      <c r="F4166" s="58">
        <v>10682.777366942801</v>
      </c>
      <c r="G4166">
        <f t="shared" si="558"/>
        <v>10682.777366942801</v>
      </c>
    </row>
    <row r="4167" spans="1:7" x14ac:dyDescent="0.35">
      <c r="A4167" t="str">
        <f t="shared" si="559"/>
        <v>8412_Tous secteurs_2</v>
      </c>
      <c r="B4167" t="str">
        <f>INDEX(PDC!$F$1:$G$40,MATCH('RP2016'!C4167,PDC!F:F,0),MATCH(PDC!$G$1,PDC!$F$1:$G$1,0))</f>
        <v>Tous secteurs</v>
      </c>
      <c r="C4167" t="s">
        <v>78</v>
      </c>
      <c r="D4167" t="s">
        <v>141</v>
      </c>
      <c r="E4167" t="s">
        <v>200</v>
      </c>
      <c r="F4167" s="58">
        <v>9537.9263195498297</v>
      </c>
      <c r="G4167">
        <f t="shared" si="558"/>
        <v>9537.9263195498297</v>
      </c>
    </row>
    <row r="4168" spans="1:7" x14ac:dyDescent="0.35">
      <c r="A4168" t="str">
        <f t="shared" si="559"/>
        <v>8413_Tous secteurs_1</v>
      </c>
      <c r="B4168" t="str">
        <f>INDEX(PDC!$F$1:$G$40,MATCH('RP2016'!C4168,PDC!F:F,0),MATCH(PDC!$G$1,PDC!$F$1:$G$1,0))</f>
        <v>Tous secteurs</v>
      </c>
      <c r="C4168" t="s">
        <v>78</v>
      </c>
      <c r="D4168" t="s">
        <v>143</v>
      </c>
      <c r="E4168" t="s">
        <v>199</v>
      </c>
      <c r="F4168" s="58">
        <v>21662.1417323368</v>
      </c>
      <c r="G4168">
        <f t="shared" si="558"/>
        <v>21662.1417323368</v>
      </c>
    </row>
    <row r="4169" spans="1:7" x14ac:dyDescent="0.35">
      <c r="A4169" t="str">
        <f t="shared" si="559"/>
        <v>8413_Tous secteurs_2</v>
      </c>
      <c r="B4169" t="str">
        <f>INDEX(PDC!$F$1:$G$40,MATCH('RP2016'!C4169,PDC!F:F,0),MATCH(PDC!$G$1,PDC!$F$1:$G$1,0))</f>
        <v>Tous secteurs</v>
      </c>
      <c r="C4169" t="s">
        <v>78</v>
      </c>
      <c r="D4169" t="s">
        <v>143</v>
      </c>
      <c r="E4169" t="s">
        <v>200</v>
      </c>
      <c r="F4169" s="58">
        <v>18438.5649563876</v>
      </c>
      <c r="G4169">
        <f t="shared" si="558"/>
        <v>18438.5649563876</v>
      </c>
    </row>
    <row r="4170" spans="1:7" x14ac:dyDescent="0.35">
      <c r="A4170" t="str">
        <f t="shared" si="559"/>
        <v>8414_Tous secteurs_1</v>
      </c>
      <c r="B4170" t="str">
        <f>INDEX(PDC!$F$1:$G$40,MATCH('RP2016'!C4170,PDC!F:F,0),MATCH(PDC!$G$1,PDC!$F$1:$G$1,0))</f>
        <v>Tous secteurs</v>
      </c>
      <c r="C4170" t="s">
        <v>78</v>
      </c>
      <c r="D4170" t="s">
        <v>145</v>
      </c>
      <c r="E4170" t="s">
        <v>199</v>
      </c>
      <c r="F4170" s="58">
        <v>15434.9802418046</v>
      </c>
      <c r="G4170">
        <f t="shared" si="558"/>
        <v>15434.9802418046</v>
      </c>
    </row>
    <row r="4171" spans="1:7" x14ac:dyDescent="0.35">
      <c r="A4171" t="str">
        <f t="shared" si="559"/>
        <v>8414_Tous secteurs_2</v>
      </c>
      <c r="B4171" t="str">
        <f>INDEX(PDC!$F$1:$G$40,MATCH('RP2016'!C4171,PDC!F:F,0),MATCH(PDC!$G$1,PDC!$F$1:$G$1,0))</f>
        <v>Tous secteurs</v>
      </c>
      <c r="C4171" t="s">
        <v>78</v>
      </c>
      <c r="D4171" t="s">
        <v>145</v>
      </c>
      <c r="E4171" t="s">
        <v>200</v>
      </c>
      <c r="F4171" s="58">
        <v>12891.0309716829</v>
      </c>
      <c r="G4171">
        <f t="shared" si="558"/>
        <v>12891.0309716829</v>
      </c>
    </row>
    <row r="4172" spans="1:7" x14ac:dyDescent="0.35">
      <c r="A4172" t="str">
        <f t="shared" si="559"/>
        <v>8415_Tous secteurs_1</v>
      </c>
      <c r="B4172" t="str">
        <f>INDEX(PDC!$F$1:$G$40,MATCH('RP2016'!C4172,PDC!F:F,0),MATCH(PDC!$G$1,PDC!$F$1:$G$1,0))</f>
        <v>Tous secteurs</v>
      </c>
      <c r="C4172" t="s">
        <v>78</v>
      </c>
      <c r="D4172" t="s">
        <v>147</v>
      </c>
      <c r="E4172" t="s">
        <v>199</v>
      </c>
      <c r="F4172" s="58">
        <v>13824.915719815999</v>
      </c>
      <c r="G4172">
        <f t="shared" si="558"/>
        <v>13824.915719815999</v>
      </c>
    </row>
    <row r="4173" spans="1:7" x14ac:dyDescent="0.35">
      <c r="A4173" t="str">
        <f t="shared" si="559"/>
        <v>8415_Tous secteurs_2</v>
      </c>
      <c r="B4173" t="str">
        <f>INDEX(PDC!$F$1:$G$40,MATCH('RP2016'!C4173,PDC!F:F,0),MATCH(PDC!$G$1,PDC!$F$1:$G$1,0))</f>
        <v>Tous secteurs</v>
      </c>
      <c r="C4173" t="s">
        <v>78</v>
      </c>
      <c r="D4173" t="s">
        <v>147</v>
      </c>
      <c r="E4173" t="s">
        <v>200</v>
      </c>
      <c r="F4173" s="58">
        <v>14117.5271829501</v>
      </c>
      <c r="G4173">
        <f t="shared" si="558"/>
        <v>14117.5271829501</v>
      </c>
    </row>
    <row r="4174" spans="1:7" x14ac:dyDescent="0.35">
      <c r="A4174" t="str">
        <f t="shared" si="559"/>
        <v>8416_Tous secteurs_1</v>
      </c>
      <c r="B4174" t="str">
        <f>INDEX(PDC!$F$1:$G$40,MATCH('RP2016'!C4174,PDC!F:F,0),MATCH(PDC!$G$1,PDC!$F$1:$G$1,0))</f>
        <v>Tous secteurs</v>
      </c>
      <c r="C4174" t="s">
        <v>78</v>
      </c>
      <c r="D4174" t="s">
        <v>149</v>
      </c>
      <c r="E4174" t="s">
        <v>199</v>
      </c>
      <c r="F4174" s="58">
        <v>33783.215811652299</v>
      </c>
      <c r="G4174">
        <f t="shared" si="558"/>
        <v>33783.215811652299</v>
      </c>
    </row>
    <row r="4175" spans="1:7" x14ac:dyDescent="0.35">
      <c r="A4175" t="str">
        <f t="shared" si="559"/>
        <v>8416_Tous secteurs_2</v>
      </c>
      <c r="B4175" t="str">
        <f>INDEX(PDC!$F$1:$G$40,MATCH('RP2016'!C4175,PDC!F:F,0),MATCH(PDC!$G$1,PDC!$F$1:$G$1,0))</f>
        <v>Tous secteurs</v>
      </c>
      <c r="C4175" t="s">
        <v>78</v>
      </c>
      <c r="D4175" t="s">
        <v>149</v>
      </c>
      <c r="E4175" t="s">
        <v>200</v>
      </c>
      <c r="F4175" s="58">
        <v>34706.782206621298</v>
      </c>
      <c r="G4175">
        <f t="shared" si="558"/>
        <v>34706.782206621298</v>
      </c>
    </row>
    <row r="4176" spans="1:7" x14ac:dyDescent="0.35">
      <c r="A4176" t="str">
        <f t="shared" si="559"/>
        <v>8417_Tous secteurs_1</v>
      </c>
      <c r="B4176" t="str">
        <f>INDEX(PDC!$F$1:$G$40,MATCH('RP2016'!C4176,PDC!F:F,0),MATCH(PDC!$G$1,PDC!$F$1:$G$1,0))</f>
        <v>Tous secteurs</v>
      </c>
      <c r="C4176" t="s">
        <v>78</v>
      </c>
      <c r="D4176" t="s">
        <v>151</v>
      </c>
      <c r="E4176" t="s">
        <v>199</v>
      </c>
      <c r="F4176" s="58">
        <v>10819.221579745699</v>
      </c>
      <c r="G4176">
        <f t="shared" si="558"/>
        <v>10819.221579745699</v>
      </c>
    </row>
    <row r="4177" spans="1:7" x14ac:dyDescent="0.35">
      <c r="A4177" t="str">
        <f t="shared" si="559"/>
        <v>8417_Tous secteurs_2</v>
      </c>
      <c r="B4177" t="str">
        <f>INDEX(PDC!$F$1:$G$40,MATCH('RP2016'!C4177,PDC!F:F,0),MATCH(PDC!$G$1,PDC!$F$1:$G$1,0))</f>
        <v>Tous secteurs</v>
      </c>
      <c r="C4177" t="s">
        <v>78</v>
      </c>
      <c r="D4177" t="s">
        <v>151</v>
      </c>
      <c r="E4177" t="s">
        <v>200</v>
      </c>
      <c r="F4177" s="58">
        <v>9366.1692586514291</v>
      </c>
      <c r="G4177">
        <f t="shared" si="558"/>
        <v>9366.1692586514291</v>
      </c>
    </row>
    <row r="4178" spans="1:7" x14ac:dyDescent="0.35">
      <c r="A4178" t="str">
        <f t="shared" si="559"/>
        <v>8418_Tous secteurs_1</v>
      </c>
      <c r="B4178" t="str">
        <f>INDEX(PDC!$F$1:$G$40,MATCH('RP2016'!C4178,PDC!F:F,0),MATCH(PDC!$G$1,PDC!$F$1:$G$1,0))</f>
        <v>Tous secteurs</v>
      </c>
      <c r="C4178" t="s">
        <v>78</v>
      </c>
      <c r="D4178" t="s">
        <v>153</v>
      </c>
      <c r="E4178" t="s">
        <v>199</v>
      </c>
      <c r="F4178" s="58">
        <v>9765.8420906816991</v>
      </c>
      <c r="G4178">
        <f t="shared" si="558"/>
        <v>9765.8420906816991</v>
      </c>
    </row>
    <row r="4179" spans="1:7" x14ac:dyDescent="0.35">
      <c r="A4179" t="str">
        <f t="shared" si="559"/>
        <v>8418_Tous secteurs_2</v>
      </c>
      <c r="B4179" t="str">
        <f>INDEX(PDC!$F$1:$G$40,MATCH('RP2016'!C4179,PDC!F:F,0),MATCH(PDC!$G$1,PDC!$F$1:$G$1,0))</f>
        <v>Tous secteurs</v>
      </c>
      <c r="C4179" t="s">
        <v>78</v>
      </c>
      <c r="D4179" t="s">
        <v>153</v>
      </c>
      <c r="E4179" t="s">
        <v>200</v>
      </c>
      <c r="F4179" s="58">
        <v>9829.15397132613</v>
      </c>
      <c r="G4179">
        <f t="shared" si="558"/>
        <v>9829.15397132613</v>
      </c>
    </row>
    <row r="4180" spans="1:7" x14ac:dyDescent="0.35">
      <c r="A4180" t="str">
        <f t="shared" si="559"/>
        <v>8419_Tous secteurs_1</v>
      </c>
      <c r="B4180" t="str">
        <f>INDEX(PDC!$F$1:$G$40,MATCH('RP2016'!C4180,PDC!F:F,0),MATCH(PDC!$G$1,PDC!$F$1:$G$1,0))</f>
        <v>Tous secteurs</v>
      </c>
      <c r="C4180" t="s">
        <v>78</v>
      </c>
      <c r="D4180" t="s">
        <v>155</v>
      </c>
      <c r="E4180" t="s">
        <v>199</v>
      </c>
      <c r="F4180" s="58">
        <v>14933.715454998401</v>
      </c>
      <c r="G4180">
        <f t="shared" si="558"/>
        <v>14933.715454998401</v>
      </c>
    </row>
    <row r="4181" spans="1:7" x14ac:dyDescent="0.35">
      <c r="A4181" t="str">
        <f t="shared" si="559"/>
        <v>8419_Tous secteurs_2</v>
      </c>
      <c r="B4181" t="str">
        <f>INDEX(PDC!$F$1:$G$40,MATCH('RP2016'!C4181,PDC!F:F,0),MATCH(PDC!$G$1,PDC!$F$1:$G$1,0))</f>
        <v>Tous secteurs</v>
      </c>
      <c r="C4181" t="s">
        <v>78</v>
      </c>
      <c r="D4181" t="s">
        <v>155</v>
      </c>
      <c r="E4181" t="s">
        <v>200</v>
      </c>
      <c r="F4181" s="58">
        <v>14416.998897342201</v>
      </c>
      <c r="G4181">
        <f t="shared" si="558"/>
        <v>14416.998897342201</v>
      </c>
    </row>
    <row r="4182" spans="1:7" x14ac:dyDescent="0.35">
      <c r="A4182" t="str">
        <f t="shared" si="559"/>
        <v>8420_Tous secteurs_1</v>
      </c>
      <c r="B4182" t="str">
        <f>INDEX(PDC!$F$1:$G$40,MATCH('RP2016'!C4182,PDC!F:F,0),MATCH(PDC!$G$1,PDC!$F$1:$G$1,0))</f>
        <v>Tous secteurs</v>
      </c>
      <c r="C4182" t="s">
        <v>78</v>
      </c>
      <c r="D4182" t="s">
        <v>157</v>
      </c>
      <c r="E4182" t="s">
        <v>199</v>
      </c>
      <c r="F4182" s="58">
        <v>10977.674941597001</v>
      </c>
      <c r="G4182">
        <f t="shared" si="558"/>
        <v>10977.674941597001</v>
      </c>
    </row>
    <row r="4183" spans="1:7" x14ac:dyDescent="0.35">
      <c r="A4183" t="str">
        <f t="shared" si="559"/>
        <v>8420_Tous secteurs_2</v>
      </c>
      <c r="B4183" t="str">
        <f>INDEX(PDC!$F$1:$G$40,MATCH('RP2016'!C4183,PDC!F:F,0),MATCH(PDC!$G$1,PDC!$F$1:$G$1,0))</f>
        <v>Tous secteurs</v>
      </c>
      <c r="C4183" t="s">
        <v>78</v>
      </c>
      <c r="D4183" t="s">
        <v>157</v>
      </c>
      <c r="E4183" t="s">
        <v>200</v>
      </c>
      <c r="F4183" s="58">
        <v>9333.2818526893607</v>
      </c>
      <c r="G4183">
        <f t="shared" si="558"/>
        <v>9333.2818526893607</v>
      </c>
    </row>
    <row r="4184" spans="1:7" x14ac:dyDescent="0.35">
      <c r="A4184" t="str">
        <f t="shared" si="559"/>
        <v>8421_Tous secteurs_1</v>
      </c>
      <c r="B4184" t="str">
        <f>INDEX(PDC!$F$1:$G$40,MATCH('RP2016'!C4184,PDC!F:F,0),MATCH(PDC!$G$1,PDC!$F$1:$G$1,0))</f>
        <v>Tous secteurs</v>
      </c>
      <c r="C4184" t="s">
        <v>78</v>
      </c>
      <c r="D4184" t="s">
        <v>159</v>
      </c>
      <c r="E4184" t="s">
        <v>199</v>
      </c>
      <c r="F4184" s="58">
        <v>341259.59256523103</v>
      </c>
      <c r="G4184">
        <f t="shared" si="558"/>
        <v>341259.59256523103</v>
      </c>
    </row>
    <row r="4185" spans="1:7" x14ac:dyDescent="0.35">
      <c r="A4185" t="str">
        <f t="shared" si="559"/>
        <v>8421_Tous secteurs_2</v>
      </c>
      <c r="B4185" t="str">
        <f>INDEX(PDC!$F$1:$G$40,MATCH('RP2016'!C4185,PDC!F:F,0),MATCH(PDC!$G$1,PDC!$F$1:$G$1,0))</f>
        <v>Tous secteurs</v>
      </c>
      <c r="C4185" t="s">
        <v>78</v>
      </c>
      <c r="D4185" t="s">
        <v>159</v>
      </c>
      <c r="E4185" t="s">
        <v>200</v>
      </c>
      <c r="F4185" s="58">
        <v>298391.91540203098</v>
      </c>
      <c r="G4185">
        <f t="shared" si="558"/>
        <v>298391.91540203098</v>
      </c>
    </row>
    <row r="4186" spans="1:7" x14ac:dyDescent="0.35">
      <c r="A4186" t="str">
        <f t="shared" si="559"/>
        <v>8422_Tous secteurs_1</v>
      </c>
      <c r="B4186" t="str">
        <f>INDEX(PDC!$F$1:$G$40,MATCH('RP2016'!C4186,PDC!F:F,0),MATCH(PDC!$G$1,PDC!$F$1:$G$1,0))</f>
        <v>Tous secteurs</v>
      </c>
      <c r="C4186" t="s">
        <v>78</v>
      </c>
      <c r="D4186" t="s">
        <v>163</v>
      </c>
      <c r="E4186" t="s">
        <v>199</v>
      </c>
      <c r="F4186" s="58">
        <v>14926.445296516</v>
      </c>
      <c r="G4186">
        <f t="shared" si="558"/>
        <v>14926.445296516</v>
      </c>
    </row>
    <row r="4187" spans="1:7" x14ac:dyDescent="0.35">
      <c r="A4187" t="str">
        <f t="shared" si="559"/>
        <v>8422_Tous secteurs_2</v>
      </c>
      <c r="B4187" t="str">
        <f>INDEX(PDC!$F$1:$G$40,MATCH('RP2016'!C4187,PDC!F:F,0),MATCH(PDC!$G$1,PDC!$F$1:$G$1,0))</f>
        <v>Tous secteurs</v>
      </c>
      <c r="C4187" t="s">
        <v>78</v>
      </c>
      <c r="D4187" t="s">
        <v>163</v>
      </c>
      <c r="E4187" t="s">
        <v>200</v>
      </c>
      <c r="F4187" s="58">
        <v>12731.5339125584</v>
      </c>
      <c r="G4187">
        <f t="shared" si="558"/>
        <v>12731.5339125584</v>
      </c>
    </row>
    <row r="4188" spans="1:7" x14ac:dyDescent="0.35">
      <c r="A4188" t="str">
        <f t="shared" si="559"/>
        <v>8423_Tous secteurs_1</v>
      </c>
      <c r="B4188" t="str">
        <f>INDEX(PDC!$F$1:$G$40,MATCH('RP2016'!C4188,PDC!F:F,0),MATCH(PDC!$G$1,PDC!$F$1:$G$1,0))</f>
        <v>Tous secteurs</v>
      </c>
      <c r="C4188" t="s">
        <v>78</v>
      </c>
      <c r="D4188" t="s">
        <v>165</v>
      </c>
      <c r="E4188" t="s">
        <v>199</v>
      </c>
      <c r="F4188" s="58">
        <v>15205.382397425299</v>
      </c>
      <c r="G4188">
        <f t="shared" si="558"/>
        <v>15205.382397425299</v>
      </c>
    </row>
    <row r="4189" spans="1:7" x14ac:dyDescent="0.35">
      <c r="A4189" t="str">
        <f t="shared" si="559"/>
        <v>8423_Tous secteurs_2</v>
      </c>
      <c r="B4189" t="str">
        <f>INDEX(PDC!$F$1:$G$40,MATCH('RP2016'!C4189,PDC!F:F,0),MATCH(PDC!$G$1,PDC!$F$1:$G$1,0))</f>
        <v>Tous secteurs</v>
      </c>
      <c r="C4189" t="s">
        <v>78</v>
      </c>
      <c r="D4189" t="s">
        <v>165</v>
      </c>
      <c r="E4189" t="s">
        <v>200</v>
      </c>
      <c r="F4189" s="58">
        <v>13474.9722834391</v>
      </c>
      <c r="G4189">
        <f t="shared" si="558"/>
        <v>13474.9722834391</v>
      </c>
    </row>
    <row r="4190" spans="1:7" x14ac:dyDescent="0.35">
      <c r="A4190" t="str">
        <f t="shared" si="559"/>
        <v>8424_Tous secteurs_1</v>
      </c>
      <c r="B4190" t="str">
        <f>INDEX(PDC!$F$1:$G$40,MATCH('RP2016'!C4190,PDC!F:F,0),MATCH(PDC!$G$1,PDC!$F$1:$G$1,0))</f>
        <v>Tous secteurs</v>
      </c>
      <c r="C4190" t="s">
        <v>78</v>
      </c>
      <c r="D4190" t="s">
        <v>167</v>
      </c>
      <c r="E4190" t="s">
        <v>199</v>
      </c>
      <c r="F4190" s="58">
        <v>12540.333185568799</v>
      </c>
      <c r="G4190">
        <f t="shared" ref="G4190:G4221" si="560">F4190</f>
        <v>12540.333185568799</v>
      </c>
    </row>
    <row r="4191" spans="1:7" x14ac:dyDescent="0.35">
      <c r="A4191" t="str">
        <f t="shared" si="559"/>
        <v>8424_Tous secteurs_2</v>
      </c>
      <c r="B4191" t="str">
        <f>INDEX(PDC!$F$1:$G$40,MATCH('RP2016'!C4191,PDC!F:F,0),MATCH(PDC!$G$1,PDC!$F$1:$G$1,0))</f>
        <v>Tous secteurs</v>
      </c>
      <c r="C4191" t="s">
        <v>78</v>
      </c>
      <c r="D4191" t="s">
        <v>167</v>
      </c>
      <c r="E4191" t="s">
        <v>200</v>
      </c>
      <c r="F4191" s="58">
        <v>11780.232157811401</v>
      </c>
      <c r="G4191">
        <f t="shared" si="560"/>
        <v>11780.232157811401</v>
      </c>
    </row>
    <row r="4192" spans="1:7" x14ac:dyDescent="0.35">
      <c r="A4192" t="str">
        <f t="shared" si="559"/>
        <v>8425_Tous secteurs_1</v>
      </c>
      <c r="B4192" t="str">
        <f>INDEX(PDC!$F$1:$G$40,MATCH('RP2016'!C4192,PDC!F:F,0),MATCH(PDC!$G$1,PDC!$F$1:$G$1,0))</f>
        <v>Tous secteurs</v>
      </c>
      <c r="C4192" t="s">
        <v>78</v>
      </c>
      <c r="D4192" t="s">
        <v>169</v>
      </c>
      <c r="E4192" t="s">
        <v>199</v>
      </c>
      <c r="F4192" s="58">
        <v>11147.168401340899</v>
      </c>
      <c r="G4192">
        <f t="shared" si="560"/>
        <v>11147.168401340899</v>
      </c>
    </row>
    <row r="4193" spans="1:7" x14ac:dyDescent="0.35">
      <c r="A4193" t="str">
        <f t="shared" si="559"/>
        <v>8425_Tous secteurs_2</v>
      </c>
      <c r="B4193" t="str">
        <f>INDEX(PDC!$F$1:$G$40,MATCH('RP2016'!C4193,PDC!F:F,0),MATCH(PDC!$G$1,PDC!$F$1:$G$1,0))</f>
        <v>Tous secteurs</v>
      </c>
      <c r="C4193" t="s">
        <v>78</v>
      </c>
      <c r="D4193" t="s">
        <v>169</v>
      </c>
      <c r="E4193" t="s">
        <v>200</v>
      </c>
      <c r="F4193" s="58">
        <v>8346.0447644544602</v>
      </c>
      <c r="G4193">
        <f t="shared" si="560"/>
        <v>8346.0447644544602</v>
      </c>
    </row>
    <row r="4194" spans="1:7" x14ac:dyDescent="0.35">
      <c r="A4194" t="str">
        <f t="shared" si="559"/>
        <v>8426_Tous secteurs_1</v>
      </c>
      <c r="B4194" t="str">
        <f>INDEX(PDC!$F$1:$G$40,MATCH('RP2016'!C4194,PDC!F:F,0),MATCH(PDC!$G$1,PDC!$F$1:$G$1,0))</f>
        <v>Tous secteurs</v>
      </c>
      <c r="C4194" t="s">
        <v>78</v>
      </c>
      <c r="D4194" t="s">
        <v>171</v>
      </c>
      <c r="E4194" t="s">
        <v>199</v>
      </c>
      <c r="F4194" s="58">
        <v>18552.524802113901</v>
      </c>
      <c r="G4194">
        <f t="shared" si="560"/>
        <v>18552.524802113901</v>
      </c>
    </row>
    <row r="4195" spans="1:7" x14ac:dyDescent="0.35">
      <c r="A4195" t="str">
        <f t="shared" si="559"/>
        <v>8426_Tous secteurs_2</v>
      </c>
      <c r="B4195" t="str">
        <f>INDEX(PDC!$F$1:$G$40,MATCH('RP2016'!C4195,PDC!F:F,0),MATCH(PDC!$G$1,PDC!$F$1:$G$1,0))</f>
        <v>Tous secteurs</v>
      </c>
      <c r="C4195" t="s">
        <v>78</v>
      </c>
      <c r="D4195" t="s">
        <v>171</v>
      </c>
      <c r="E4195" t="s">
        <v>200</v>
      </c>
      <c r="F4195" s="58">
        <v>17848.195192969401</v>
      </c>
      <c r="G4195">
        <f t="shared" si="560"/>
        <v>17848.195192969401</v>
      </c>
    </row>
    <row r="4196" spans="1:7" x14ac:dyDescent="0.35">
      <c r="A4196" t="str">
        <f t="shared" si="559"/>
        <v>8427_Tous secteurs_1</v>
      </c>
      <c r="B4196" t="str">
        <f>INDEX(PDC!$F$1:$G$40,MATCH('RP2016'!C4196,PDC!F:F,0),MATCH(PDC!$G$1,PDC!$F$1:$G$1,0))</f>
        <v>Tous secteurs</v>
      </c>
      <c r="C4196" t="s">
        <v>78</v>
      </c>
      <c r="D4196" t="s">
        <v>173</v>
      </c>
      <c r="E4196" t="s">
        <v>199</v>
      </c>
      <c r="F4196" s="58">
        <v>12112.5246314129</v>
      </c>
      <c r="G4196">
        <f t="shared" si="560"/>
        <v>12112.5246314129</v>
      </c>
    </row>
    <row r="4197" spans="1:7" x14ac:dyDescent="0.35">
      <c r="A4197" t="str">
        <f t="shared" si="559"/>
        <v>8427_Tous secteurs_2</v>
      </c>
      <c r="B4197" t="str">
        <f>INDEX(PDC!$F$1:$G$40,MATCH('RP2016'!C4197,PDC!F:F,0),MATCH(PDC!$G$1,PDC!$F$1:$G$1,0))</f>
        <v>Tous secteurs</v>
      </c>
      <c r="C4197" t="s">
        <v>78</v>
      </c>
      <c r="D4197" t="s">
        <v>173</v>
      </c>
      <c r="E4197" t="s">
        <v>200</v>
      </c>
      <c r="F4197" s="58">
        <v>11783.950259392101</v>
      </c>
      <c r="G4197">
        <f t="shared" si="560"/>
        <v>11783.950259392101</v>
      </c>
    </row>
    <row r="4198" spans="1:7" x14ac:dyDescent="0.35">
      <c r="A4198" t="str">
        <f t="shared" si="559"/>
        <v>8428_Tous secteurs_1</v>
      </c>
      <c r="B4198" t="str">
        <f>INDEX(PDC!$F$1:$G$40,MATCH('RP2016'!C4198,PDC!F:F,0),MATCH(PDC!$G$1,PDC!$F$1:$G$1,0))</f>
        <v>Tous secteurs</v>
      </c>
      <c r="C4198" t="s">
        <v>78</v>
      </c>
      <c r="D4198" t="s">
        <v>175</v>
      </c>
      <c r="E4198" t="s">
        <v>199</v>
      </c>
      <c r="F4198" s="58">
        <v>76812.581156178596</v>
      </c>
      <c r="G4198">
        <f t="shared" si="560"/>
        <v>76812.581156178596</v>
      </c>
    </row>
    <row r="4199" spans="1:7" x14ac:dyDescent="0.35">
      <c r="A4199" t="str">
        <f t="shared" si="559"/>
        <v>8428_Tous secteurs_2</v>
      </c>
      <c r="B4199" t="str">
        <f>INDEX(PDC!$F$1:$G$40,MATCH('RP2016'!C4199,PDC!F:F,0),MATCH(PDC!$G$1,PDC!$F$1:$G$1,0))</f>
        <v>Tous secteurs</v>
      </c>
      <c r="C4199" t="s">
        <v>78</v>
      </c>
      <c r="D4199" t="s">
        <v>175</v>
      </c>
      <c r="E4199" t="s">
        <v>200</v>
      </c>
      <c r="F4199" s="58">
        <v>68072.569056836801</v>
      </c>
      <c r="G4199">
        <f t="shared" si="560"/>
        <v>68072.569056836801</v>
      </c>
    </row>
    <row r="4200" spans="1:7" x14ac:dyDescent="0.35">
      <c r="A4200" t="str">
        <f t="shared" si="559"/>
        <v>8429_Tous secteurs_1</v>
      </c>
      <c r="B4200" t="str">
        <f>INDEX(PDC!$F$1:$G$40,MATCH('RP2016'!C4200,PDC!F:F,0),MATCH(PDC!$G$1,PDC!$F$1:$G$1,0))</f>
        <v>Tous secteurs</v>
      </c>
      <c r="C4200" t="s">
        <v>78</v>
      </c>
      <c r="D4200" t="s">
        <v>177</v>
      </c>
      <c r="E4200" t="s">
        <v>199</v>
      </c>
      <c r="F4200" s="58">
        <v>4065.9926528401002</v>
      </c>
      <c r="G4200">
        <f t="shared" si="560"/>
        <v>4065.9926528401002</v>
      </c>
    </row>
    <row r="4201" spans="1:7" x14ac:dyDescent="0.35">
      <c r="A4201" t="str">
        <f t="shared" si="559"/>
        <v>8429_Tous secteurs_2</v>
      </c>
      <c r="B4201" t="str">
        <f>INDEX(PDC!$F$1:$G$40,MATCH('RP2016'!C4201,PDC!F:F,0),MATCH(PDC!$G$1,PDC!$F$1:$G$1,0))</f>
        <v>Tous secteurs</v>
      </c>
      <c r="C4201" t="s">
        <v>78</v>
      </c>
      <c r="D4201" t="s">
        <v>177</v>
      </c>
      <c r="E4201" t="s">
        <v>200</v>
      </c>
      <c r="F4201" s="58">
        <v>4009.26004581607</v>
      </c>
      <c r="G4201">
        <f t="shared" si="560"/>
        <v>4009.26004581607</v>
      </c>
    </row>
    <row r="4202" spans="1:7" x14ac:dyDescent="0.35">
      <c r="A4202" t="str">
        <f t="shared" si="559"/>
        <v>8430_Tous secteurs_1</v>
      </c>
      <c r="B4202" t="str">
        <f>INDEX(PDC!$F$1:$G$40,MATCH('RP2016'!C4202,PDC!F:F,0),MATCH(PDC!$G$1,PDC!$F$1:$G$1,0))</f>
        <v>Tous secteurs</v>
      </c>
      <c r="C4202" t="s">
        <v>78</v>
      </c>
      <c r="D4202" t="s">
        <v>179</v>
      </c>
      <c r="E4202" t="s">
        <v>199</v>
      </c>
      <c r="F4202" s="58">
        <v>8051.3373908912599</v>
      </c>
      <c r="G4202">
        <f t="shared" si="560"/>
        <v>8051.3373908912599</v>
      </c>
    </row>
    <row r="4203" spans="1:7" x14ac:dyDescent="0.35">
      <c r="A4203" t="str">
        <f t="shared" si="559"/>
        <v>8430_Tous secteurs_2</v>
      </c>
      <c r="B4203" t="str">
        <f>INDEX(PDC!$F$1:$G$40,MATCH('RP2016'!C4203,PDC!F:F,0),MATCH(PDC!$G$1,PDC!$F$1:$G$1,0))</f>
        <v>Tous secteurs</v>
      </c>
      <c r="C4203" t="s">
        <v>78</v>
      </c>
      <c r="D4203" t="s">
        <v>179</v>
      </c>
      <c r="E4203" t="s">
        <v>200</v>
      </c>
      <c r="F4203" s="58">
        <v>6425.7519103264804</v>
      </c>
      <c r="G4203">
        <f t="shared" si="560"/>
        <v>6425.7519103264804</v>
      </c>
    </row>
    <row r="4204" spans="1:7" x14ac:dyDescent="0.35">
      <c r="A4204" t="str">
        <f t="shared" si="559"/>
        <v>8431_Tous secteurs_1</v>
      </c>
      <c r="B4204" t="str">
        <f>INDEX(PDC!$F$1:$G$40,MATCH('RP2016'!C4204,PDC!F:F,0),MATCH(PDC!$G$1,PDC!$F$1:$G$1,0))</f>
        <v>Tous secteurs</v>
      </c>
      <c r="C4204" t="s">
        <v>78</v>
      </c>
      <c r="D4204" t="s">
        <v>183</v>
      </c>
      <c r="E4204" t="s">
        <v>199</v>
      </c>
      <c r="F4204" s="58">
        <v>45546.9852510407</v>
      </c>
      <c r="G4204">
        <f t="shared" si="560"/>
        <v>45546.9852510407</v>
      </c>
    </row>
    <row r="4205" spans="1:7" x14ac:dyDescent="0.35">
      <c r="A4205" t="str">
        <f t="shared" si="559"/>
        <v>8431_Tous secteurs_2</v>
      </c>
      <c r="B4205" t="str">
        <f>INDEX(PDC!$F$1:$G$40,MATCH('RP2016'!C4205,PDC!F:F,0),MATCH(PDC!$G$1,PDC!$F$1:$G$1,0))</f>
        <v>Tous secteurs</v>
      </c>
      <c r="C4205" t="s">
        <v>78</v>
      </c>
      <c r="D4205" t="s">
        <v>183</v>
      </c>
      <c r="E4205" t="s">
        <v>200</v>
      </c>
      <c r="F4205" s="58">
        <v>40552.376861288503</v>
      </c>
      <c r="G4205">
        <f t="shared" si="560"/>
        <v>40552.376861288503</v>
      </c>
    </row>
    <row r="4206" spans="1:7" x14ac:dyDescent="0.35">
      <c r="A4206" t="str">
        <f t="shared" si="559"/>
        <v>8432_Tous secteurs_1</v>
      </c>
      <c r="B4206" t="str">
        <f>INDEX(PDC!$F$1:$G$40,MATCH('RP2016'!C4206,PDC!F:F,0),MATCH(PDC!$G$1,PDC!$F$1:$G$1,0))</f>
        <v>Tous secteurs</v>
      </c>
      <c r="C4206" t="s">
        <v>78</v>
      </c>
      <c r="D4206" t="s">
        <v>187</v>
      </c>
      <c r="E4206" t="s">
        <v>199</v>
      </c>
      <c r="F4206" s="58">
        <v>15816.235062607801</v>
      </c>
      <c r="G4206">
        <f t="shared" si="560"/>
        <v>15816.235062607801</v>
      </c>
    </row>
    <row r="4207" spans="1:7" x14ac:dyDescent="0.35">
      <c r="A4207" t="str">
        <f t="shared" si="559"/>
        <v>8432_Tous secteurs_2</v>
      </c>
      <c r="B4207" t="str">
        <f>INDEX(PDC!$F$1:$G$40,MATCH('RP2016'!C4207,PDC!F:F,0),MATCH(PDC!$G$1,PDC!$F$1:$G$1,0))</f>
        <v>Tous secteurs</v>
      </c>
      <c r="C4207" t="s">
        <v>78</v>
      </c>
      <c r="D4207" t="s">
        <v>187</v>
      </c>
      <c r="E4207" t="s">
        <v>200</v>
      </c>
      <c r="F4207" s="58">
        <v>16672.742217887801</v>
      </c>
      <c r="G4207">
        <f t="shared" si="560"/>
        <v>16672.742217887801</v>
      </c>
    </row>
    <row r="4208" spans="1:7" x14ac:dyDescent="0.35">
      <c r="A4208" t="str">
        <f t="shared" si="559"/>
        <v>8433_Tous secteurs_1</v>
      </c>
      <c r="B4208" t="str">
        <f>INDEX(PDC!$F$1:$G$40,MATCH('RP2016'!C4208,PDC!F:F,0),MATCH(PDC!$G$1,PDC!$F$1:$G$1,0))</f>
        <v>Tous secteurs</v>
      </c>
      <c r="C4208" t="s">
        <v>78</v>
      </c>
      <c r="D4208" t="s">
        <v>189</v>
      </c>
      <c r="E4208" t="s">
        <v>199</v>
      </c>
      <c r="F4208" s="58">
        <v>33312.011515227699</v>
      </c>
      <c r="G4208">
        <f t="shared" si="560"/>
        <v>33312.011515227699</v>
      </c>
    </row>
    <row r="4209" spans="1:7" x14ac:dyDescent="0.35">
      <c r="A4209" t="str">
        <f t="shared" si="559"/>
        <v>8433_Tous secteurs_2</v>
      </c>
      <c r="B4209" t="str">
        <f>INDEX(PDC!$F$1:$G$40,MATCH('RP2016'!C4209,PDC!F:F,0),MATCH(PDC!$G$1,PDC!$F$1:$G$1,0))</f>
        <v>Tous secteurs</v>
      </c>
      <c r="C4209" t="s">
        <v>78</v>
      </c>
      <c r="D4209" t="s">
        <v>189</v>
      </c>
      <c r="E4209" t="s">
        <v>200</v>
      </c>
      <c r="F4209" s="58">
        <v>29970.264203709601</v>
      </c>
      <c r="G4209">
        <f t="shared" si="560"/>
        <v>29970.264203709601</v>
      </c>
    </row>
    <row r="4210" spans="1:7" x14ac:dyDescent="0.35">
      <c r="A4210" t="str">
        <f t="shared" si="559"/>
        <v>8434_Tous secteurs_1</v>
      </c>
      <c r="B4210" t="str">
        <f>INDEX(PDC!$F$1:$G$40,MATCH('RP2016'!C4210,PDC!F:F,0),MATCH(PDC!$G$1,PDC!$F$1:$G$1,0))</f>
        <v>Tous secteurs</v>
      </c>
      <c r="C4210" t="s">
        <v>78</v>
      </c>
      <c r="D4210" t="s">
        <v>191</v>
      </c>
      <c r="E4210" t="s">
        <v>199</v>
      </c>
      <c r="F4210" s="58">
        <v>22449.458872976698</v>
      </c>
      <c r="G4210">
        <f t="shared" si="560"/>
        <v>22449.458872976698</v>
      </c>
    </row>
    <row r="4211" spans="1:7" x14ac:dyDescent="0.35">
      <c r="A4211" t="str">
        <f t="shared" si="559"/>
        <v>8434_Tous secteurs_2</v>
      </c>
      <c r="B4211" t="str">
        <f>INDEX(PDC!$F$1:$G$40,MATCH('RP2016'!C4211,PDC!F:F,0),MATCH(PDC!$G$1,PDC!$F$1:$G$1,0))</f>
        <v>Tous secteurs</v>
      </c>
      <c r="C4211" t="s">
        <v>78</v>
      </c>
      <c r="D4211" t="s">
        <v>191</v>
      </c>
      <c r="E4211" t="s">
        <v>200</v>
      </c>
      <c r="F4211" s="58">
        <v>21466.2076253915</v>
      </c>
      <c r="G4211">
        <f t="shared" si="560"/>
        <v>21466.2076253915</v>
      </c>
    </row>
    <row r="4212" spans="1:7" x14ac:dyDescent="0.35">
      <c r="A4212" t="str">
        <f t="shared" si="559"/>
        <v>8435_Tous secteurs_1</v>
      </c>
      <c r="B4212" t="str">
        <f>INDEX(PDC!$F$1:$G$40,MATCH('RP2016'!C4212,PDC!F:F,0),MATCH(PDC!$G$1,PDC!$F$1:$G$1,0))</f>
        <v>Tous secteurs</v>
      </c>
      <c r="C4212" t="s">
        <v>78</v>
      </c>
      <c r="D4212" t="s">
        <v>193</v>
      </c>
      <c r="E4212" t="s">
        <v>199</v>
      </c>
      <c r="F4212" s="58">
        <v>22511.703696728899</v>
      </c>
      <c r="G4212">
        <f t="shared" si="560"/>
        <v>22511.703696728899</v>
      </c>
    </row>
    <row r="4213" spans="1:7" x14ac:dyDescent="0.35">
      <c r="A4213" t="str">
        <f t="shared" si="559"/>
        <v>8435_Tous secteurs_2</v>
      </c>
      <c r="B4213" t="str">
        <f>INDEX(PDC!$F$1:$G$40,MATCH('RP2016'!C4213,PDC!F:F,0),MATCH(PDC!$G$1,PDC!$F$1:$G$1,0))</f>
        <v>Tous secteurs</v>
      </c>
      <c r="C4213" t="s">
        <v>78</v>
      </c>
      <c r="D4213" t="s">
        <v>193</v>
      </c>
      <c r="E4213" t="s">
        <v>200</v>
      </c>
      <c r="F4213" s="58">
        <v>20026.738315481802</v>
      </c>
      <c r="G4213">
        <f t="shared" si="560"/>
        <v>20026.738315481802</v>
      </c>
    </row>
    <row r="4214" spans="1:7" x14ac:dyDescent="0.35">
      <c r="A4214" t="str">
        <f t="shared" si="559"/>
        <v>0055_Tous secteurs_1+2</v>
      </c>
      <c r="B4214" t="str">
        <f>INDEX(PDC!$F$1:$G$40,MATCH('RP2016'!C4214,PDC!F:F,0),MATCH(PDC!$G$1,PDC!$F$1:$G$1,0))</f>
        <v>Tous secteurs</v>
      </c>
      <c r="C4214" t="s">
        <v>78</v>
      </c>
      <c r="D4214" t="s">
        <v>125</v>
      </c>
      <c r="E4214" t="s">
        <v>238</v>
      </c>
      <c r="F4214" s="58">
        <v>18410.264191744998</v>
      </c>
      <c r="G4214">
        <f t="shared" si="560"/>
        <v>18410.264191744998</v>
      </c>
    </row>
    <row r="4215" spans="1:7" x14ac:dyDescent="0.35">
      <c r="A4215" t="str">
        <f t="shared" si="559"/>
        <v>0059_Tous secteurs_1+2</v>
      </c>
      <c r="B4215" t="str">
        <f>INDEX(PDC!$F$1:$G$40,MATCH('RP2016'!C4215,PDC!F:F,0),MATCH(PDC!$G$1,PDC!$F$1:$G$1,0))</f>
        <v>Tous secteurs</v>
      </c>
      <c r="C4215" t="s">
        <v>78</v>
      </c>
      <c r="D4215" t="s">
        <v>161</v>
      </c>
      <c r="E4215" t="s">
        <v>238</v>
      </c>
      <c r="F4215" s="58">
        <v>9407.4443901773193</v>
      </c>
      <c r="G4215">
        <f t="shared" si="560"/>
        <v>9407.4443901773193</v>
      </c>
    </row>
    <row r="4216" spans="1:7" x14ac:dyDescent="0.35">
      <c r="A4216" t="str">
        <f t="shared" si="559"/>
        <v>0063_Tous secteurs_1+2</v>
      </c>
      <c r="B4216" t="str">
        <f>INDEX(PDC!$F$1:$G$40,MATCH('RP2016'!C4216,PDC!F:F,0),MATCH(PDC!$G$1,PDC!$F$1:$G$1,0))</f>
        <v>Tous secteurs</v>
      </c>
      <c r="C4216" t="s">
        <v>78</v>
      </c>
      <c r="D4216" t="s">
        <v>181</v>
      </c>
      <c r="E4216" t="s">
        <v>238</v>
      </c>
      <c r="F4216" s="58">
        <v>6957.3597085689698</v>
      </c>
      <c r="G4216">
        <f t="shared" si="560"/>
        <v>6957.3597085689698</v>
      </c>
    </row>
    <row r="4217" spans="1:7" x14ac:dyDescent="0.35">
      <c r="A4217" t="str">
        <f t="shared" si="559"/>
        <v>0064_Tous secteurs_1+2</v>
      </c>
      <c r="B4217" t="str">
        <f>INDEX(PDC!$F$1:$G$40,MATCH('RP2016'!C4217,PDC!F:F,0),MATCH(PDC!$G$1,PDC!$F$1:$G$1,0))</f>
        <v>Tous secteurs</v>
      </c>
      <c r="C4217" t="s">
        <v>78</v>
      </c>
      <c r="D4217" t="s">
        <v>185</v>
      </c>
      <c r="E4217" t="s">
        <v>238</v>
      </c>
      <c r="F4217" s="58">
        <v>5544.0853961123403</v>
      </c>
      <c r="G4217">
        <f t="shared" si="560"/>
        <v>5544.0853961123403</v>
      </c>
    </row>
    <row r="4218" spans="1:7" x14ac:dyDescent="0.35">
      <c r="A4218" t="str">
        <f t="shared" si="559"/>
        <v>8401_Tous secteurs_1+2</v>
      </c>
      <c r="B4218" t="str">
        <f>INDEX(PDC!$F$1:$G$40,MATCH('RP2016'!C4218,PDC!F:F,0),MATCH(PDC!$G$1,PDC!$F$1:$G$1,0))</f>
        <v>Tous secteurs</v>
      </c>
      <c r="C4218" t="s">
        <v>78</v>
      </c>
      <c r="D4218" t="s">
        <v>117</v>
      </c>
      <c r="E4218" t="s">
        <v>238</v>
      </c>
      <c r="F4218" s="58">
        <v>92783.815830557607</v>
      </c>
      <c r="G4218">
        <f t="shared" si="560"/>
        <v>92783.815830557607</v>
      </c>
    </row>
    <row r="4219" spans="1:7" x14ac:dyDescent="0.35">
      <c r="A4219" t="str">
        <f t="shared" si="559"/>
        <v>8402_Tous secteurs_1+2</v>
      </c>
      <c r="B4219" t="str">
        <f>INDEX(PDC!$F$1:$G$40,MATCH('RP2016'!C4219,PDC!F:F,0),MATCH(PDC!$G$1,PDC!$F$1:$G$1,0))</f>
        <v>Tous secteurs</v>
      </c>
      <c r="C4219" t="s">
        <v>78</v>
      </c>
      <c r="D4219" t="s">
        <v>119</v>
      </c>
      <c r="E4219" t="s">
        <v>238</v>
      </c>
      <c r="F4219" s="58">
        <v>28247.538456078899</v>
      </c>
      <c r="G4219">
        <f t="shared" si="560"/>
        <v>28247.538456078899</v>
      </c>
    </row>
    <row r="4220" spans="1:7" x14ac:dyDescent="0.35">
      <c r="A4220" t="str">
        <f t="shared" si="559"/>
        <v>8403_Tous secteurs_1+2</v>
      </c>
      <c r="B4220" t="str">
        <f>INDEX(PDC!$F$1:$G$40,MATCH('RP2016'!C4220,PDC!F:F,0),MATCH(PDC!$G$1,PDC!$F$1:$G$1,0))</f>
        <v>Tous secteurs</v>
      </c>
      <c r="C4220" t="s">
        <v>78</v>
      </c>
      <c r="D4220" t="s">
        <v>121</v>
      </c>
      <c r="E4220" t="s">
        <v>238</v>
      </c>
      <c r="F4220" s="58">
        <v>21619.846807888502</v>
      </c>
      <c r="G4220">
        <f t="shared" si="560"/>
        <v>21619.846807888502</v>
      </c>
    </row>
    <row r="4221" spans="1:7" x14ac:dyDescent="0.35">
      <c r="A4221" t="str">
        <f t="shared" si="559"/>
        <v>8404_Tous secteurs_1+2</v>
      </c>
      <c r="B4221" t="str">
        <f>INDEX(PDC!$F$1:$G$40,MATCH('RP2016'!C4221,PDC!F:F,0),MATCH(PDC!$G$1,PDC!$F$1:$G$1,0))</f>
        <v>Tous secteurs</v>
      </c>
      <c r="C4221" t="s">
        <v>78</v>
      </c>
      <c r="D4221" t="s">
        <v>123</v>
      </c>
      <c r="E4221" t="s">
        <v>238</v>
      </c>
      <c r="F4221" s="58">
        <v>11834.1797235388</v>
      </c>
      <c r="G4221">
        <f t="shared" si="560"/>
        <v>11834.1797235388</v>
      </c>
    </row>
    <row r="4222" spans="1:7" x14ac:dyDescent="0.35">
      <c r="A4222" t="str">
        <f t="shared" si="559"/>
        <v>8405_Tous secteurs_1+2</v>
      </c>
      <c r="B4222" t="str">
        <f>INDEX(PDC!$F$1:$G$40,MATCH('RP2016'!C4222,PDC!F:F,0),MATCH(PDC!$G$1,PDC!$F$1:$G$1,0))</f>
        <v>Tous secteurs</v>
      </c>
      <c r="C4222" t="s">
        <v>78</v>
      </c>
      <c r="D4222" t="s">
        <v>127</v>
      </c>
      <c r="E4222" t="s">
        <v>238</v>
      </c>
      <c r="F4222" s="58">
        <v>73150.504784185003</v>
      </c>
      <c r="G4222">
        <f t="shared" ref="G4222:G4252" si="561">F4222</f>
        <v>73150.504784185003</v>
      </c>
    </row>
    <row r="4223" spans="1:7" x14ac:dyDescent="0.35">
      <c r="A4223" t="str">
        <f t="shared" si="559"/>
        <v>8406_Tous secteurs_1+2</v>
      </c>
      <c r="B4223" t="str">
        <f>INDEX(PDC!$F$1:$G$40,MATCH('RP2016'!C4223,PDC!F:F,0),MATCH(PDC!$G$1,PDC!$F$1:$G$1,0))</f>
        <v>Tous secteurs</v>
      </c>
      <c r="C4223" t="s">
        <v>78</v>
      </c>
      <c r="D4223" t="s">
        <v>129</v>
      </c>
      <c r="E4223" t="s">
        <v>238</v>
      </c>
      <c r="F4223" s="58">
        <v>62240.882371249798</v>
      </c>
      <c r="G4223">
        <f t="shared" si="561"/>
        <v>62240.882371249798</v>
      </c>
    </row>
    <row r="4224" spans="1:7" x14ac:dyDescent="0.35">
      <c r="A4224" t="str">
        <f t="shared" si="559"/>
        <v>8407_Tous secteurs_1+2</v>
      </c>
      <c r="B4224" t="str">
        <f>INDEX(PDC!$F$1:$G$40,MATCH('RP2016'!C4224,PDC!F:F,0),MATCH(PDC!$G$1,PDC!$F$1:$G$1,0))</f>
        <v>Tous secteurs</v>
      </c>
      <c r="C4224" t="s">
        <v>78</v>
      </c>
      <c r="D4224" t="s">
        <v>131</v>
      </c>
      <c r="E4224" t="s">
        <v>238</v>
      </c>
      <c r="F4224" s="58">
        <v>71714.576505641497</v>
      </c>
      <c r="G4224">
        <f t="shared" si="561"/>
        <v>71714.576505641497</v>
      </c>
    </row>
    <row r="4225" spans="1:7" x14ac:dyDescent="0.35">
      <c r="A4225" t="str">
        <f t="shared" si="559"/>
        <v>8408_Tous secteurs_1+2</v>
      </c>
      <c r="B4225" t="str">
        <f>INDEX(PDC!$F$1:$G$40,MATCH('RP2016'!C4225,PDC!F:F,0),MATCH(PDC!$G$1,PDC!$F$1:$G$1,0))</f>
        <v>Tous secteurs</v>
      </c>
      <c r="C4225" t="s">
        <v>78</v>
      </c>
      <c r="D4225" t="s">
        <v>133</v>
      </c>
      <c r="E4225" t="s">
        <v>238</v>
      </c>
      <c r="F4225" s="58">
        <v>146677.23411907701</v>
      </c>
      <c r="G4225">
        <f t="shared" si="561"/>
        <v>146677.23411907701</v>
      </c>
    </row>
    <row r="4226" spans="1:7" x14ac:dyDescent="0.35">
      <c r="A4226" t="str">
        <f t="shared" si="559"/>
        <v>8409_Tous secteurs_1+2</v>
      </c>
      <c r="B4226" t="str">
        <f>INDEX(PDC!$F$1:$G$40,MATCH('RP2016'!C4226,PDC!F:F,0),MATCH(PDC!$G$1,PDC!$F$1:$G$1,0))</f>
        <v>Tous secteurs</v>
      </c>
      <c r="C4226" t="s">
        <v>78</v>
      </c>
      <c r="D4226" t="s">
        <v>135</v>
      </c>
      <c r="E4226" t="s">
        <v>238</v>
      </c>
      <c r="F4226" s="58">
        <v>197653.546807848</v>
      </c>
      <c r="G4226">
        <f t="shared" si="561"/>
        <v>197653.546807848</v>
      </c>
    </row>
    <row r="4227" spans="1:7" x14ac:dyDescent="0.35">
      <c r="A4227" t="str">
        <f t="shared" si="559"/>
        <v>8410_Tous secteurs_1+2</v>
      </c>
      <c r="B4227" t="str">
        <f>INDEX(PDC!$F$1:$G$40,MATCH('RP2016'!C4227,PDC!F:F,0),MATCH(PDC!$G$1,PDC!$F$1:$G$1,0))</f>
        <v>Tous secteurs</v>
      </c>
      <c r="C4227" t="s">
        <v>78</v>
      </c>
      <c r="D4227" t="s">
        <v>137</v>
      </c>
      <c r="E4227" t="s">
        <v>238</v>
      </c>
      <c r="F4227" s="58">
        <v>21046.766478312202</v>
      </c>
      <c r="G4227">
        <f t="shared" si="561"/>
        <v>21046.766478312202</v>
      </c>
    </row>
    <row r="4228" spans="1:7" x14ac:dyDescent="0.35">
      <c r="A4228" t="str">
        <f t="shared" ref="A4228:A4252" si="562">D4228&amp;"_"&amp;B4228&amp;"_"&amp;E4228</f>
        <v>8411_Tous secteurs_1+2</v>
      </c>
      <c r="B4228" t="str">
        <f>INDEX(PDC!$F$1:$G$40,MATCH('RP2016'!C4228,PDC!F:F,0),MATCH(PDC!$G$1,PDC!$F$1:$G$1,0))</f>
        <v>Tous secteurs</v>
      </c>
      <c r="C4228" t="s">
        <v>78</v>
      </c>
      <c r="D4228" t="s">
        <v>139</v>
      </c>
      <c r="E4228" t="s">
        <v>238</v>
      </c>
      <c r="F4228" s="58">
        <v>12402.5714074399</v>
      </c>
      <c r="G4228">
        <f t="shared" si="561"/>
        <v>12402.5714074399</v>
      </c>
    </row>
    <row r="4229" spans="1:7" x14ac:dyDescent="0.35">
      <c r="A4229" t="str">
        <f t="shared" si="562"/>
        <v>8412_Tous secteurs_1+2</v>
      </c>
      <c r="B4229" t="str">
        <f>INDEX(PDC!$F$1:$G$40,MATCH('RP2016'!C4229,PDC!F:F,0),MATCH(PDC!$G$1,PDC!$F$1:$G$1,0))</f>
        <v>Tous secteurs</v>
      </c>
      <c r="C4229" t="s">
        <v>78</v>
      </c>
      <c r="D4229" t="s">
        <v>141</v>
      </c>
      <c r="E4229" t="s">
        <v>238</v>
      </c>
      <c r="F4229" s="58">
        <v>20220.703686492601</v>
      </c>
      <c r="G4229">
        <f t="shared" si="561"/>
        <v>20220.703686492601</v>
      </c>
    </row>
    <row r="4230" spans="1:7" x14ac:dyDescent="0.35">
      <c r="A4230" t="str">
        <f t="shared" si="562"/>
        <v>8413_Tous secteurs_1+2</v>
      </c>
      <c r="B4230" t="str">
        <f>INDEX(PDC!$F$1:$G$40,MATCH('RP2016'!C4230,PDC!F:F,0),MATCH(PDC!$G$1,PDC!$F$1:$G$1,0))</f>
        <v>Tous secteurs</v>
      </c>
      <c r="C4230" t="s">
        <v>78</v>
      </c>
      <c r="D4230" t="s">
        <v>143</v>
      </c>
      <c r="E4230" t="s">
        <v>238</v>
      </c>
      <c r="F4230" s="58">
        <v>40100.7066887244</v>
      </c>
      <c r="G4230">
        <f t="shared" si="561"/>
        <v>40100.7066887244</v>
      </c>
    </row>
    <row r="4231" spans="1:7" x14ac:dyDescent="0.35">
      <c r="A4231" t="str">
        <f t="shared" si="562"/>
        <v>8414_Tous secteurs_1+2</v>
      </c>
      <c r="B4231" t="str">
        <f>INDEX(PDC!$F$1:$G$40,MATCH('RP2016'!C4231,PDC!F:F,0),MATCH(PDC!$G$1,PDC!$F$1:$G$1,0))</f>
        <v>Tous secteurs</v>
      </c>
      <c r="C4231" t="s">
        <v>78</v>
      </c>
      <c r="D4231" t="s">
        <v>145</v>
      </c>
      <c r="E4231" t="s">
        <v>238</v>
      </c>
      <c r="F4231" s="58">
        <v>28326.011213487502</v>
      </c>
      <c r="G4231">
        <f t="shared" si="561"/>
        <v>28326.011213487502</v>
      </c>
    </row>
    <row r="4232" spans="1:7" x14ac:dyDescent="0.35">
      <c r="A4232" t="str">
        <f t="shared" si="562"/>
        <v>8415_Tous secteurs_1+2</v>
      </c>
      <c r="B4232" t="str">
        <f>INDEX(PDC!$F$1:$G$40,MATCH('RP2016'!C4232,PDC!F:F,0),MATCH(PDC!$G$1,PDC!$F$1:$G$1,0))</f>
        <v>Tous secteurs</v>
      </c>
      <c r="C4232" t="s">
        <v>78</v>
      </c>
      <c r="D4232" t="s">
        <v>147</v>
      </c>
      <c r="E4232" t="s">
        <v>238</v>
      </c>
      <c r="F4232" s="58">
        <v>27942.442902766001</v>
      </c>
      <c r="G4232">
        <f t="shared" si="561"/>
        <v>27942.442902766001</v>
      </c>
    </row>
    <row r="4233" spans="1:7" x14ac:dyDescent="0.35">
      <c r="A4233" t="str">
        <f t="shared" si="562"/>
        <v>8416_Tous secteurs_1+2</v>
      </c>
      <c r="B4233" t="str">
        <f>INDEX(PDC!$F$1:$G$40,MATCH('RP2016'!C4233,PDC!F:F,0),MATCH(PDC!$G$1,PDC!$F$1:$G$1,0))</f>
        <v>Tous secteurs</v>
      </c>
      <c r="C4233" t="s">
        <v>78</v>
      </c>
      <c r="D4233" t="s">
        <v>149</v>
      </c>
      <c r="E4233" t="s">
        <v>238</v>
      </c>
      <c r="F4233" s="58">
        <v>68489.998018273502</v>
      </c>
      <c r="G4233">
        <f t="shared" si="561"/>
        <v>68489.998018273502</v>
      </c>
    </row>
    <row r="4234" spans="1:7" x14ac:dyDescent="0.35">
      <c r="A4234" t="str">
        <f t="shared" si="562"/>
        <v>8417_Tous secteurs_1+2</v>
      </c>
      <c r="B4234" t="str">
        <f>INDEX(PDC!$F$1:$G$40,MATCH('RP2016'!C4234,PDC!F:F,0),MATCH(PDC!$G$1,PDC!$F$1:$G$1,0))</f>
        <v>Tous secteurs</v>
      </c>
      <c r="C4234" t="s">
        <v>78</v>
      </c>
      <c r="D4234" t="s">
        <v>151</v>
      </c>
      <c r="E4234" t="s">
        <v>238</v>
      </c>
      <c r="F4234" s="58">
        <v>20185.390838397201</v>
      </c>
      <c r="G4234">
        <f t="shared" si="561"/>
        <v>20185.390838397201</v>
      </c>
    </row>
    <row r="4235" spans="1:7" x14ac:dyDescent="0.35">
      <c r="A4235" t="str">
        <f t="shared" si="562"/>
        <v>8418_Tous secteurs_1+2</v>
      </c>
      <c r="B4235" t="str">
        <f>INDEX(PDC!$F$1:$G$40,MATCH('RP2016'!C4235,PDC!F:F,0),MATCH(PDC!$G$1,PDC!$F$1:$G$1,0))</f>
        <v>Tous secteurs</v>
      </c>
      <c r="C4235" t="s">
        <v>78</v>
      </c>
      <c r="D4235" t="s">
        <v>153</v>
      </c>
      <c r="E4235" t="s">
        <v>238</v>
      </c>
      <c r="F4235" s="58">
        <v>19594.996062007802</v>
      </c>
      <c r="G4235">
        <f t="shared" si="561"/>
        <v>19594.996062007802</v>
      </c>
    </row>
    <row r="4236" spans="1:7" x14ac:dyDescent="0.35">
      <c r="A4236" t="str">
        <f t="shared" si="562"/>
        <v>8419_Tous secteurs_1+2</v>
      </c>
      <c r="B4236" t="str">
        <f>INDEX(PDC!$F$1:$G$40,MATCH('RP2016'!C4236,PDC!F:F,0),MATCH(PDC!$G$1,PDC!$F$1:$G$1,0))</f>
        <v>Tous secteurs</v>
      </c>
      <c r="C4236" t="s">
        <v>78</v>
      </c>
      <c r="D4236" t="s">
        <v>155</v>
      </c>
      <c r="E4236" t="s">
        <v>238</v>
      </c>
      <c r="F4236" s="58">
        <v>29350.714352340601</v>
      </c>
      <c r="G4236">
        <f t="shared" si="561"/>
        <v>29350.714352340601</v>
      </c>
    </row>
    <row r="4237" spans="1:7" x14ac:dyDescent="0.35">
      <c r="A4237" t="str">
        <f t="shared" si="562"/>
        <v>8420_Tous secteurs_1+2</v>
      </c>
      <c r="B4237" t="str">
        <f>INDEX(PDC!$F$1:$G$40,MATCH('RP2016'!C4237,PDC!F:F,0),MATCH(PDC!$G$1,PDC!$F$1:$G$1,0))</f>
        <v>Tous secteurs</v>
      </c>
      <c r="C4237" t="s">
        <v>78</v>
      </c>
      <c r="D4237" t="s">
        <v>157</v>
      </c>
      <c r="E4237" t="s">
        <v>238</v>
      </c>
      <c r="F4237" s="58">
        <v>20310.956794286401</v>
      </c>
      <c r="G4237">
        <f t="shared" si="561"/>
        <v>20310.956794286401</v>
      </c>
    </row>
    <row r="4238" spans="1:7" x14ac:dyDescent="0.35">
      <c r="A4238" t="str">
        <f t="shared" si="562"/>
        <v>8421_Tous secteurs_1+2</v>
      </c>
      <c r="B4238" t="str">
        <f>INDEX(PDC!$F$1:$G$40,MATCH('RP2016'!C4238,PDC!F:F,0),MATCH(PDC!$G$1,PDC!$F$1:$G$1,0))</f>
        <v>Tous secteurs</v>
      </c>
      <c r="C4238" t="s">
        <v>78</v>
      </c>
      <c r="D4238" t="s">
        <v>159</v>
      </c>
      <c r="E4238" t="s">
        <v>238</v>
      </c>
      <c r="F4238" s="58">
        <v>639651.50796726195</v>
      </c>
      <c r="G4238">
        <f t="shared" si="561"/>
        <v>639651.50796726195</v>
      </c>
    </row>
    <row r="4239" spans="1:7" x14ac:dyDescent="0.35">
      <c r="A4239" t="str">
        <f t="shared" si="562"/>
        <v>8422_Tous secteurs_1+2</v>
      </c>
      <c r="B4239" t="str">
        <f>INDEX(PDC!$F$1:$G$40,MATCH('RP2016'!C4239,PDC!F:F,0),MATCH(PDC!$G$1,PDC!$F$1:$G$1,0))</f>
        <v>Tous secteurs</v>
      </c>
      <c r="C4239" t="s">
        <v>78</v>
      </c>
      <c r="D4239" t="s">
        <v>163</v>
      </c>
      <c r="E4239" t="s">
        <v>238</v>
      </c>
      <c r="F4239" s="58">
        <v>27657.9792090745</v>
      </c>
      <c r="G4239">
        <f t="shared" si="561"/>
        <v>27657.9792090745</v>
      </c>
    </row>
    <row r="4240" spans="1:7" x14ac:dyDescent="0.35">
      <c r="A4240" t="str">
        <f t="shared" si="562"/>
        <v>8423_Tous secteurs_1+2</v>
      </c>
      <c r="B4240" t="str">
        <f>INDEX(PDC!$F$1:$G$40,MATCH('RP2016'!C4240,PDC!F:F,0),MATCH(PDC!$G$1,PDC!$F$1:$G$1,0))</f>
        <v>Tous secteurs</v>
      </c>
      <c r="C4240" t="s">
        <v>78</v>
      </c>
      <c r="D4240" t="s">
        <v>165</v>
      </c>
      <c r="E4240" t="s">
        <v>238</v>
      </c>
      <c r="F4240" s="58">
        <v>28680.354680864399</v>
      </c>
      <c r="G4240">
        <f t="shared" si="561"/>
        <v>28680.354680864399</v>
      </c>
    </row>
    <row r="4241" spans="1:7" x14ac:dyDescent="0.35">
      <c r="A4241" t="str">
        <f t="shared" si="562"/>
        <v>8424_Tous secteurs_1+2</v>
      </c>
      <c r="B4241" t="str">
        <f>INDEX(PDC!$F$1:$G$40,MATCH('RP2016'!C4241,PDC!F:F,0),MATCH(PDC!$G$1,PDC!$F$1:$G$1,0))</f>
        <v>Tous secteurs</v>
      </c>
      <c r="C4241" t="s">
        <v>78</v>
      </c>
      <c r="D4241" t="s">
        <v>167</v>
      </c>
      <c r="E4241" t="s">
        <v>238</v>
      </c>
      <c r="F4241" s="58">
        <v>24320.565343380102</v>
      </c>
      <c r="G4241">
        <f t="shared" si="561"/>
        <v>24320.565343380102</v>
      </c>
    </row>
    <row r="4242" spans="1:7" x14ac:dyDescent="0.35">
      <c r="A4242" t="str">
        <f t="shared" si="562"/>
        <v>8425_Tous secteurs_1+2</v>
      </c>
      <c r="B4242" t="str">
        <f>INDEX(PDC!$F$1:$G$40,MATCH('RP2016'!C4242,PDC!F:F,0),MATCH(PDC!$G$1,PDC!$F$1:$G$1,0))</f>
        <v>Tous secteurs</v>
      </c>
      <c r="C4242" t="s">
        <v>78</v>
      </c>
      <c r="D4242" t="s">
        <v>169</v>
      </c>
      <c r="E4242" t="s">
        <v>238</v>
      </c>
      <c r="F4242" s="58">
        <v>19493.213165795401</v>
      </c>
      <c r="G4242">
        <f t="shared" si="561"/>
        <v>19493.213165795401</v>
      </c>
    </row>
    <row r="4243" spans="1:7" x14ac:dyDescent="0.35">
      <c r="A4243" t="str">
        <f t="shared" si="562"/>
        <v>8426_Tous secteurs_1+2</v>
      </c>
      <c r="B4243" t="str">
        <f>INDEX(PDC!$F$1:$G$40,MATCH('RP2016'!C4243,PDC!F:F,0),MATCH(PDC!$G$1,PDC!$F$1:$G$1,0))</f>
        <v>Tous secteurs</v>
      </c>
      <c r="C4243" t="s">
        <v>78</v>
      </c>
      <c r="D4243" t="s">
        <v>171</v>
      </c>
      <c r="E4243" t="s">
        <v>238</v>
      </c>
      <c r="F4243" s="58">
        <v>36400.719995083302</v>
      </c>
      <c r="G4243">
        <f t="shared" si="561"/>
        <v>36400.719995083302</v>
      </c>
    </row>
    <row r="4244" spans="1:7" x14ac:dyDescent="0.35">
      <c r="A4244" t="str">
        <f t="shared" si="562"/>
        <v>8427_Tous secteurs_1+2</v>
      </c>
      <c r="B4244" t="str">
        <f>INDEX(PDC!$F$1:$G$40,MATCH('RP2016'!C4244,PDC!F:F,0),MATCH(PDC!$G$1,PDC!$F$1:$G$1,0))</f>
        <v>Tous secteurs</v>
      </c>
      <c r="C4244" t="s">
        <v>78</v>
      </c>
      <c r="D4244" t="s">
        <v>173</v>
      </c>
      <c r="E4244" t="s">
        <v>238</v>
      </c>
      <c r="F4244" s="58">
        <v>23896.474890804999</v>
      </c>
      <c r="G4244">
        <f t="shared" si="561"/>
        <v>23896.474890804999</v>
      </c>
    </row>
    <row r="4245" spans="1:7" x14ac:dyDescent="0.35">
      <c r="A4245" t="str">
        <f t="shared" si="562"/>
        <v>8428_Tous secteurs_1+2</v>
      </c>
      <c r="B4245" t="str">
        <f>INDEX(PDC!$F$1:$G$40,MATCH('RP2016'!C4245,PDC!F:F,0),MATCH(PDC!$G$1,PDC!$F$1:$G$1,0))</f>
        <v>Tous secteurs</v>
      </c>
      <c r="C4245" t="s">
        <v>78</v>
      </c>
      <c r="D4245" t="s">
        <v>175</v>
      </c>
      <c r="E4245" t="s">
        <v>238</v>
      </c>
      <c r="F4245" s="58">
        <v>144885.150213015</v>
      </c>
      <c r="G4245">
        <f t="shared" si="561"/>
        <v>144885.150213015</v>
      </c>
    </row>
    <row r="4246" spans="1:7" x14ac:dyDescent="0.35">
      <c r="A4246" t="str">
        <f t="shared" si="562"/>
        <v>8429_Tous secteurs_1+2</v>
      </c>
      <c r="B4246" t="str">
        <f>INDEX(PDC!$F$1:$G$40,MATCH('RP2016'!C4246,PDC!F:F,0),MATCH(PDC!$G$1,PDC!$F$1:$G$1,0))</f>
        <v>Tous secteurs</v>
      </c>
      <c r="C4246" t="s">
        <v>78</v>
      </c>
      <c r="D4246" t="s">
        <v>177</v>
      </c>
      <c r="E4246" t="s">
        <v>238</v>
      </c>
      <c r="F4246" s="58">
        <v>8075.2526986561697</v>
      </c>
      <c r="G4246">
        <f t="shared" si="561"/>
        <v>8075.2526986561697</v>
      </c>
    </row>
    <row r="4247" spans="1:7" x14ac:dyDescent="0.35">
      <c r="A4247" t="str">
        <f t="shared" si="562"/>
        <v>8430_Tous secteurs_1+2</v>
      </c>
      <c r="B4247" t="str">
        <f>INDEX(PDC!$F$1:$G$40,MATCH('RP2016'!C4247,PDC!F:F,0),MATCH(PDC!$G$1,PDC!$F$1:$G$1,0))</f>
        <v>Tous secteurs</v>
      </c>
      <c r="C4247" t="s">
        <v>78</v>
      </c>
      <c r="D4247" t="s">
        <v>179</v>
      </c>
      <c r="E4247" t="s">
        <v>238</v>
      </c>
      <c r="F4247" s="58">
        <v>14477.0893012177</v>
      </c>
      <c r="G4247">
        <f t="shared" si="561"/>
        <v>14477.0893012177</v>
      </c>
    </row>
    <row r="4248" spans="1:7" x14ac:dyDescent="0.35">
      <c r="A4248" t="str">
        <f t="shared" si="562"/>
        <v>8431_Tous secteurs_1+2</v>
      </c>
      <c r="B4248" t="str">
        <f>INDEX(PDC!$F$1:$G$40,MATCH('RP2016'!C4248,PDC!F:F,0),MATCH(PDC!$G$1,PDC!$F$1:$G$1,0))</f>
        <v>Tous secteurs</v>
      </c>
      <c r="C4248" t="s">
        <v>78</v>
      </c>
      <c r="D4248" t="s">
        <v>183</v>
      </c>
      <c r="E4248" t="s">
        <v>238</v>
      </c>
      <c r="F4248" s="58">
        <v>86099.362112329196</v>
      </c>
      <c r="G4248">
        <f t="shared" si="561"/>
        <v>86099.362112329196</v>
      </c>
    </row>
    <row r="4249" spans="1:7" x14ac:dyDescent="0.35">
      <c r="A4249" t="str">
        <f t="shared" si="562"/>
        <v>8432_Tous secteurs_1+2</v>
      </c>
      <c r="B4249" t="str">
        <f>INDEX(PDC!$F$1:$G$40,MATCH('RP2016'!C4249,PDC!F:F,0),MATCH(PDC!$G$1,PDC!$F$1:$G$1,0))</f>
        <v>Tous secteurs</v>
      </c>
      <c r="C4249" t="s">
        <v>78</v>
      </c>
      <c r="D4249" t="s">
        <v>187</v>
      </c>
      <c r="E4249" t="s">
        <v>238</v>
      </c>
      <c r="F4249" s="58">
        <v>32488.977280495601</v>
      </c>
      <c r="G4249">
        <f t="shared" si="561"/>
        <v>32488.977280495601</v>
      </c>
    </row>
    <row r="4250" spans="1:7" x14ac:dyDescent="0.35">
      <c r="A4250" t="str">
        <f t="shared" si="562"/>
        <v>8433_Tous secteurs_1+2</v>
      </c>
      <c r="B4250" t="str">
        <f>INDEX(PDC!$F$1:$G$40,MATCH('RP2016'!C4250,PDC!F:F,0),MATCH(PDC!$G$1,PDC!$F$1:$G$1,0))</f>
        <v>Tous secteurs</v>
      </c>
      <c r="C4250" t="s">
        <v>78</v>
      </c>
      <c r="D4250" t="s">
        <v>189</v>
      </c>
      <c r="E4250" t="s">
        <v>238</v>
      </c>
      <c r="F4250" s="58">
        <v>63282.275718937402</v>
      </c>
      <c r="G4250">
        <f t="shared" si="561"/>
        <v>63282.275718937402</v>
      </c>
    </row>
    <row r="4251" spans="1:7" x14ac:dyDescent="0.35">
      <c r="A4251" t="str">
        <f t="shared" si="562"/>
        <v>8434_Tous secteurs_1+2</v>
      </c>
      <c r="B4251" t="str">
        <f>INDEX(PDC!$F$1:$G$40,MATCH('RP2016'!C4251,PDC!F:F,0),MATCH(PDC!$G$1,PDC!$F$1:$G$1,0))</f>
        <v>Tous secteurs</v>
      </c>
      <c r="C4251" t="s">
        <v>78</v>
      </c>
      <c r="D4251" t="s">
        <v>191</v>
      </c>
      <c r="E4251" t="s">
        <v>238</v>
      </c>
      <c r="F4251" s="58">
        <v>43915.666498368199</v>
      </c>
      <c r="G4251">
        <f t="shared" si="561"/>
        <v>43915.666498368199</v>
      </c>
    </row>
    <row r="4252" spans="1:7" x14ac:dyDescent="0.35">
      <c r="A4252" t="str">
        <f t="shared" si="562"/>
        <v>8435_Tous secteurs_1+2</v>
      </c>
      <c r="B4252" t="str">
        <f>INDEX(PDC!$F$1:$G$40,MATCH('RP2016'!C4252,PDC!F:F,0),MATCH(PDC!$G$1,PDC!$F$1:$G$1,0))</f>
        <v>Tous secteurs</v>
      </c>
      <c r="C4252" t="s">
        <v>78</v>
      </c>
      <c r="D4252" t="s">
        <v>193</v>
      </c>
      <c r="E4252" t="s">
        <v>238</v>
      </c>
      <c r="F4252">
        <v>42538.442012210697</v>
      </c>
      <c r="G4252">
        <f t="shared" si="561"/>
        <v>42538.442012210697</v>
      </c>
    </row>
    <row r="4253" spans="1:7" x14ac:dyDescent="0.35">
      <c r="A4253" t="str">
        <f t="shared" ref="A4253:A4316" si="563">D4253&amp;"_"&amp;B4253&amp;"_"&amp;E4253</f>
        <v>0055_Industrie_1</v>
      </c>
      <c r="B4253" t="s">
        <v>74</v>
      </c>
      <c r="C4253" t="s">
        <v>244</v>
      </c>
      <c r="D4253" t="s">
        <v>125</v>
      </c>
      <c r="E4253" t="s">
        <v>199</v>
      </c>
      <c r="F4253">
        <v>5473.7700725587501</v>
      </c>
      <c r="G4253">
        <f t="shared" ref="G4253:G4316" si="564">F4253</f>
        <v>5473.7700725587501</v>
      </c>
    </row>
    <row r="4254" spans="1:7" x14ac:dyDescent="0.35">
      <c r="A4254" t="str">
        <f t="shared" si="563"/>
        <v>0055_Industrie_2</v>
      </c>
      <c r="B4254" t="s">
        <v>74</v>
      </c>
      <c r="C4254" t="s">
        <v>244</v>
      </c>
      <c r="D4254" t="s">
        <v>125</v>
      </c>
      <c r="E4254" t="s">
        <v>200</v>
      </c>
      <c r="F4254">
        <v>1479.63480833534</v>
      </c>
      <c r="G4254">
        <f t="shared" si="564"/>
        <v>1479.63480833534</v>
      </c>
    </row>
    <row r="4255" spans="1:7" x14ac:dyDescent="0.35">
      <c r="A4255" t="str">
        <f t="shared" si="563"/>
        <v>0059_Industrie_1</v>
      </c>
      <c r="B4255" t="s">
        <v>74</v>
      </c>
      <c r="C4255" t="s">
        <v>244</v>
      </c>
      <c r="D4255" t="s">
        <v>161</v>
      </c>
      <c r="E4255" t="s">
        <v>199</v>
      </c>
      <c r="F4255">
        <v>2131.2164594465999</v>
      </c>
      <c r="G4255">
        <f t="shared" si="564"/>
        <v>2131.2164594465999</v>
      </c>
    </row>
    <row r="4256" spans="1:7" x14ac:dyDescent="0.35">
      <c r="A4256" t="str">
        <f t="shared" si="563"/>
        <v>0059_Industrie_2</v>
      </c>
      <c r="B4256" t="s">
        <v>74</v>
      </c>
      <c r="C4256" t="s">
        <v>244</v>
      </c>
      <c r="D4256" t="s">
        <v>161</v>
      </c>
      <c r="E4256" t="s">
        <v>200</v>
      </c>
      <c r="F4256">
        <v>806.04768058228399</v>
      </c>
      <c r="G4256">
        <f t="shared" si="564"/>
        <v>806.04768058228399</v>
      </c>
    </row>
    <row r="4257" spans="1:7" x14ac:dyDescent="0.35">
      <c r="A4257" t="str">
        <f t="shared" si="563"/>
        <v>0063_Industrie_1</v>
      </c>
      <c r="B4257" t="s">
        <v>74</v>
      </c>
      <c r="C4257" t="s">
        <v>244</v>
      </c>
      <c r="D4257" t="s">
        <v>181</v>
      </c>
      <c r="E4257" t="s">
        <v>199</v>
      </c>
      <c r="F4257">
        <v>1081.48346772218</v>
      </c>
      <c r="G4257">
        <f t="shared" si="564"/>
        <v>1081.48346772218</v>
      </c>
    </row>
    <row r="4258" spans="1:7" x14ac:dyDescent="0.35">
      <c r="A4258" t="str">
        <f t="shared" si="563"/>
        <v>0063_Industrie_2</v>
      </c>
      <c r="B4258" t="s">
        <v>74</v>
      </c>
      <c r="C4258" t="s">
        <v>244</v>
      </c>
      <c r="D4258" t="s">
        <v>181</v>
      </c>
      <c r="E4258" t="s">
        <v>200</v>
      </c>
      <c r="F4258">
        <v>342.93954528194899</v>
      </c>
      <c r="G4258">
        <f t="shared" si="564"/>
        <v>342.93954528194899</v>
      </c>
    </row>
    <row r="4259" spans="1:7" x14ac:dyDescent="0.35">
      <c r="A4259" t="str">
        <f t="shared" si="563"/>
        <v>0064_Industrie_1</v>
      </c>
      <c r="B4259" t="s">
        <v>74</v>
      </c>
      <c r="C4259" t="s">
        <v>244</v>
      </c>
      <c r="D4259" t="s">
        <v>185</v>
      </c>
      <c r="E4259" t="s">
        <v>199</v>
      </c>
      <c r="F4259">
        <v>380.22980394605497</v>
      </c>
      <c r="G4259">
        <f t="shared" si="564"/>
        <v>380.22980394605497</v>
      </c>
    </row>
    <row r="4260" spans="1:7" x14ac:dyDescent="0.35">
      <c r="A4260" t="str">
        <f t="shared" si="563"/>
        <v>0064_Industrie_2</v>
      </c>
      <c r="B4260" t="s">
        <v>74</v>
      </c>
      <c r="C4260" t="s">
        <v>244</v>
      </c>
      <c r="D4260" t="s">
        <v>185</v>
      </c>
      <c r="E4260" t="s">
        <v>200</v>
      </c>
      <c r="F4260">
        <v>371.44614109616901</v>
      </c>
      <c r="G4260">
        <f t="shared" si="564"/>
        <v>371.44614109616901</v>
      </c>
    </row>
    <row r="4261" spans="1:7" x14ac:dyDescent="0.35">
      <c r="A4261" t="str">
        <f t="shared" si="563"/>
        <v>8401_Industrie_1</v>
      </c>
      <c r="B4261" t="s">
        <v>74</v>
      </c>
      <c r="C4261" t="s">
        <v>244</v>
      </c>
      <c r="D4261" t="s">
        <v>117</v>
      </c>
      <c r="E4261" t="s">
        <v>199</v>
      </c>
      <c r="F4261">
        <v>12766.838115787899</v>
      </c>
      <c r="G4261">
        <f t="shared" si="564"/>
        <v>12766.838115787899</v>
      </c>
    </row>
    <row r="4262" spans="1:7" x14ac:dyDescent="0.35">
      <c r="A4262" t="str">
        <f t="shared" si="563"/>
        <v>8401_Industrie_2</v>
      </c>
      <c r="B4262" t="s">
        <v>74</v>
      </c>
      <c r="C4262" t="s">
        <v>244</v>
      </c>
      <c r="D4262" t="s">
        <v>117</v>
      </c>
      <c r="E4262" t="s">
        <v>200</v>
      </c>
      <c r="F4262">
        <v>5776.1126108041699</v>
      </c>
      <c r="G4262">
        <f t="shared" si="564"/>
        <v>5776.1126108041699</v>
      </c>
    </row>
    <row r="4263" spans="1:7" x14ac:dyDescent="0.35">
      <c r="A4263" t="str">
        <f t="shared" si="563"/>
        <v>8402_Industrie_1</v>
      </c>
      <c r="B4263" t="s">
        <v>74</v>
      </c>
      <c r="C4263" t="s">
        <v>244</v>
      </c>
      <c r="D4263" t="s">
        <v>119</v>
      </c>
      <c r="E4263" t="s">
        <v>199</v>
      </c>
      <c r="F4263">
        <v>2628.2342801285799</v>
      </c>
      <c r="G4263">
        <f t="shared" si="564"/>
        <v>2628.2342801285799</v>
      </c>
    </row>
    <row r="4264" spans="1:7" x14ac:dyDescent="0.35">
      <c r="A4264" t="str">
        <f t="shared" si="563"/>
        <v>8402_Industrie_2</v>
      </c>
      <c r="B4264" t="s">
        <v>74</v>
      </c>
      <c r="C4264" t="s">
        <v>244</v>
      </c>
      <c r="D4264" t="s">
        <v>119</v>
      </c>
      <c r="E4264" t="s">
        <v>200</v>
      </c>
      <c r="F4264">
        <v>1282.9499409621601</v>
      </c>
      <c r="G4264">
        <f t="shared" si="564"/>
        <v>1282.9499409621601</v>
      </c>
    </row>
    <row r="4265" spans="1:7" x14ac:dyDescent="0.35">
      <c r="A4265" t="str">
        <f t="shared" si="563"/>
        <v>8403_Industrie_1</v>
      </c>
      <c r="B4265" t="s">
        <v>74</v>
      </c>
      <c r="C4265" t="s">
        <v>244</v>
      </c>
      <c r="D4265" t="s">
        <v>121</v>
      </c>
      <c r="E4265" t="s">
        <v>199</v>
      </c>
      <c r="F4265">
        <v>2053.6328099759098</v>
      </c>
      <c r="G4265">
        <f t="shared" si="564"/>
        <v>2053.6328099759098</v>
      </c>
    </row>
    <row r="4266" spans="1:7" x14ac:dyDescent="0.35">
      <c r="A4266" t="str">
        <f t="shared" si="563"/>
        <v>8403_Industrie_2</v>
      </c>
      <c r="B4266" t="s">
        <v>74</v>
      </c>
      <c r="C4266" t="s">
        <v>244</v>
      </c>
      <c r="D4266" t="s">
        <v>121</v>
      </c>
      <c r="E4266" t="s">
        <v>200</v>
      </c>
      <c r="F4266">
        <v>950.26765574293302</v>
      </c>
      <c r="G4266">
        <f t="shared" si="564"/>
        <v>950.26765574293302</v>
      </c>
    </row>
    <row r="4267" spans="1:7" x14ac:dyDescent="0.35">
      <c r="A4267" t="str">
        <f t="shared" si="563"/>
        <v>8404_Industrie_1</v>
      </c>
      <c r="B4267" t="s">
        <v>74</v>
      </c>
      <c r="C4267" t="s">
        <v>244</v>
      </c>
      <c r="D4267" t="s">
        <v>123</v>
      </c>
      <c r="E4267" t="s">
        <v>199</v>
      </c>
      <c r="F4267">
        <v>2175.1688061100099</v>
      </c>
      <c r="G4267">
        <f t="shared" si="564"/>
        <v>2175.1688061100099</v>
      </c>
    </row>
    <row r="4268" spans="1:7" x14ac:dyDescent="0.35">
      <c r="A4268" t="str">
        <f t="shared" si="563"/>
        <v>8404_Industrie_2</v>
      </c>
      <c r="B4268" t="s">
        <v>74</v>
      </c>
      <c r="C4268" t="s">
        <v>244</v>
      </c>
      <c r="D4268" t="s">
        <v>123</v>
      </c>
      <c r="E4268" t="s">
        <v>200</v>
      </c>
      <c r="F4268">
        <v>1085.05920725689</v>
      </c>
      <c r="G4268">
        <f t="shared" si="564"/>
        <v>1085.05920725689</v>
      </c>
    </row>
    <row r="4269" spans="1:7" x14ac:dyDescent="0.35">
      <c r="A4269" t="str">
        <f t="shared" si="563"/>
        <v>8405_Industrie_1</v>
      </c>
      <c r="B4269" t="s">
        <v>74</v>
      </c>
      <c r="C4269" t="s">
        <v>244</v>
      </c>
      <c r="D4269" t="s">
        <v>127</v>
      </c>
      <c r="E4269" t="s">
        <v>199</v>
      </c>
      <c r="F4269">
        <v>11778.193965332899</v>
      </c>
      <c r="G4269">
        <f t="shared" si="564"/>
        <v>11778.193965332899</v>
      </c>
    </row>
    <row r="4270" spans="1:7" x14ac:dyDescent="0.35">
      <c r="A4270" t="str">
        <f t="shared" si="563"/>
        <v>8405_Industrie_2</v>
      </c>
      <c r="B4270" t="s">
        <v>74</v>
      </c>
      <c r="C4270" t="s">
        <v>244</v>
      </c>
      <c r="D4270" t="s">
        <v>127</v>
      </c>
      <c r="E4270" t="s">
        <v>200</v>
      </c>
      <c r="F4270">
        <v>4968.5728182780904</v>
      </c>
      <c r="G4270">
        <f t="shared" si="564"/>
        <v>4968.5728182780904</v>
      </c>
    </row>
    <row r="4271" spans="1:7" x14ac:dyDescent="0.35">
      <c r="A4271" t="str">
        <f t="shared" si="563"/>
        <v>8406_Industrie_1</v>
      </c>
      <c r="B4271" t="s">
        <v>74</v>
      </c>
      <c r="C4271" t="s">
        <v>244</v>
      </c>
      <c r="D4271" t="s">
        <v>129</v>
      </c>
      <c r="E4271" t="s">
        <v>199</v>
      </c>
      <c r="F4271">
        <v>9474.2154338077708</v>
      </c>
      <c r="G4271">
        <f t="shared" si="564"/>
        <v>9474.2154338077708</v>
      </c>
    </row>
    <row r="4272" spans="1:7" x14ac:dyDescent="0.35">
      <c r="A4272" t="str">
        <f t="shared" si="563"/>
        <v>8406_Industrie_2</v>
      </c>
      <c r="B4272" t="s">
        <v>74</v>
      </c>
      <c r="C4272" t="s">
        <v>244</v>
      </c>
      <c r="D4272" t="s">
        <v>129</v>
      </c>
      <c r="E4272" t="s">
        <v>200</v>
      </c>
      <c r="F4272">
        <v>4669.6998586883001</v>
      </c>
      <c r="G4272">
        <f t="shared" si="564"/>
        <v>4669.6998586883001</v>
      </c>
    </row>
    <row r="4273" spans="1:7" x14ac:dyDescent="0.35">
      <c r="A4273" t="str">
        <f t="shared" si="563"/>
        <v>8407_Industrie_1</v>
      </c>
      <c r="B4273" t="s">
        <v>74</v>
      </c>
      <c r="C4273" t="s">
        <v>244</v>
      </c>
      <c r="D4273" t="s">
        <v>131</v>
      </c>
      <c r="E4273" t="s">
        <v>199</v>
      </c>
      <c r="F4273">
        <v>7854.0126283637701</v>
      </c>
      <c r="G4273">
        <f t="shared" si="564"/>
        <v>7854.0126283637701</v>
      </c>
    </row>
    <row r="4274" spans="1:7" x14ac:dyDescent="0.35">
      <c r="A4274" t="str">
        <f t="shared" si="563"/>
        <v>8407_Industrie_2</v>
      </c>
      <c r="B4274" t="s">
        <v>74</v>
      </c>
      <c r="C4274" t="s">
        <v>244</v>
      </c>
      <c r="D4274" t="s">
        <v>131</v>
      </c>
      <c r="E4274" t="s">
        <v>200</v>
      </c>
      <c r="F4274">
        <v>3130.76533324508</v>
      </c>
      <c r="G4274">
        <f t="shared" si="564"/>
        <v>3130.76533324508</v>
      </c>
    </row>
    <row r="4275" spans="1:7" x14ac:dyDescent="0.35">
      <c r="A4275" t="str">
        <f t="shared" si="563"/>
        <v>8408_Industrie_1</v>
      </c>
      <c r="B4275" t="s">
        <v>74</v>
      </c>
      <c r="C4275" t="s">
        <v>244</v>
      </c>
      <c r="D4275" t="s">
        <v>133</v>
      </c>
      <c r="E4275" t="s">
        <v>199</v>
      </c>
      <c r="F4275">
        <v>18887.663117890199</v>
      </c>
      <c r="G4275">
        <f t="shared" si="564"/>
        <v>18887.663117890199</v>
      </c>
    </row>
    <row r="4276" spans="1:7" x14ac:dyDescent="0.35">
      <c r="A4276" t="str">
        <f t="shared" si="563"/>
        <v>8408_Industrie_2</v>
      </c>
      <c r="B4276" t="s">
        <v>74</v>
      </c>
      <c r="C4276" t="s">
        <v>244</v>
      </c>
      <c r="D4276" t="s">
        <v>133</v>
      </c>
      <c r="E4276" t="s">
        <v>200</v>
      </c>
      <c r="F4276">
        <v>7150.2923944518998</v>
      </c>
      <c r="G4276">
        <f t="shared" si="564"/>
        <v>7150.2923944518998</v>
      </c>
    </row>
    <row r="4277" spans="1:7" x14ac:dyDescent="0.35">
      <c r="A4277" t="str">
        <f t="shared" si="563"/>
        <v>8409_Industrie_1</v>
      </c>
      <c r="B4277" t="s">
        <v>74</v>
      </c>
      <c r="C4277" t="s">
        <v>244</v>
      </c>
      <c r="D4277" t="s">
        <v>135</v>
      </c>
      <c r="E4277" t="s">
        <v>199</v>
      </c>
      <c r="F4277">
        <v>27165.957471383601</v>
      </c>
      <c r="G4277">
        <f t="shared" si="564"/>
        <v>27165.957471383601</v>
      </c>
    </row>
    <row r="4278" spans="1:7" x14ac:dyDescent="0.35">
      <c r="A4278" t="str">
        <f t="shared" si="563"/>
        <v>8409_Industrie_2</v>
      </c>
      <c r="B4278" t="s">
        <v>74</v>
      </c>
      <c r="C4278" t="s">
        <v>244</v>
      </c>
      <c r="D4278" t="s">
        <v>135</v>
      </c>
      <c r="E4278" t="s">
        <v>200</v>
      </c>
      <c r="F4278">
        <v>10211.6146911382</v>
      </c>
      <c r="G4278">
        <f t="shared" si="564"/>
        <v>10211.6146911382</v>
      </c>
    </row>
    <row r="4279" spans="1:7" x14ac:dyDescent="0.35">
      <c r="A4279" t="str">
        <f t="shared" si="563"/>
        <v>8410_Industrie_1</v>
      </c>
      <c r="B4279" t="s">
        <v>74</v>
      </c>
      <c r="C4279" t="s">
        <v>244</v>
      </c>
      <c r="D4279" t="s">
        <v>137</v>
      </c>
      <c r="E4279" t="s">
        <v>199</v>
      </c>
      <c r="F4279">
        <v>4684.7767943571598</v>
      </c>
      <c r="G4279">
        <f t="shared" si="564"/>
        <v>4684.7767943571598</v>
      </c>
    </row>
    <row r="4280" spans="1:7" x14ac:dyDescent="0.35">
      <c r="A4280" t="str">
        <f t="shared" si="563"/>
        <v>8410_Industrie_2</v>
      </c>
      <c r="B4280" t="s">
        <v>74</v>
      </c>
      <c r="C4280" t="s">
        <v>244</v>
      </c>
      <c r="D4280" t="s">
        <v>137</v>
      </c>
      <c r="E4280" t="s">
        <v>200</v>
      </c>
      <c r="F4280">
        <v>1634.62600783215</v>
      </c>
      <c r="G4280">
        <f t="shared" si="564"/>
        <v>1634.62600783215</v>
      </c>
    </row>
    <row r="4281" spans="1:7" x14ac:dyDescent="0.35">
      <c r="A4281" t="str">
        <f t="shared" si="563"/>
        <v>8411_Industrie_1</v>
      </c>
      <c r="B4281" t="s">
        <v>74</v>
      </c>
      <c r="C4281" t="s">
        <v>244</v>
      </c>
      <c r="D4281" t="s">
        <v>139</v>
      </c>
      <c r="E4281" t="s">
        <v>199</v>
      </c>
      <c r="F4281">
        <v>1699.82950948814</v>
      </c>
      <c r="G4281">
        <f t="shared" si="564"/>
        <v>1699.82950948814</v>
      </c>
    </row>
    <row r="4282" spans="1:7" x14ac:dyDescent="0.35">
      <c r="A4282" t="str">
        <f t="shared" si="563"/>
        <v>8411_Industrie_2</v>
      </c>
      <c r="B4282" t="s">
        <v>74</v>
      </c>
      <c r="C4282" t="s">
        <v>244</v>
      </c>
      <c r="D4282" t="s">
        <v>139</v>
      </c>
      <c r="E4282" t="s">
        <v>200</v>
      </c>
      <c r="F4282">
        <v>508.69945276042102</v>
      </c>
      <c r="G4282">
        <f t="shared" si="564"/>
        <v>508.69945276042102</v>
      </c>
    </row>
    <row r="4283" spans="1:7" x14ac:dyDescent="0.35">
      <c r="A4283" t="str">
        <f t="shared" si="563"/>
        <v>8412_Industrie_1</v>
      </c>
      <c r="B4283" t="s">
        <v>74</v>
      </c>
      <c r="C4283" t="s">
        <v>244</v>
      </c>
      <c r="D4283" t="s">
        <v>141</v>
      </c>
      <c r="E4283" t="s">
        <v>199</v>
      </c>
      <c r="F4283">
        <v>3991.7571728507201</v>
      </c>
      <c r="G4283">
        <f t="shared" si="564"/>
        <v>3991.7571728507201</v>
      </c>
    </row>
    <row r="4284" spans="1:7" x14ac:dyDescent="0.35">
      <c r="A4284" t="str">
        <f t="shared" si="563"/>
        <v>8412_Industrie_2</v>
      </c>
      <c r="B4284" t="s">
        <v>74</v>
      </c>
      <c r="C4284" t="s">
        <v>244</v>
      </c>
      <c r="D4284" t="s">
        <v>141</v>
      </c>
      <c r="E4284" t="s">
        <v>200</v>
      </c>
      <c r="F4284">
        <v>1475.87608785524</v>
      </c>
      <c r="G4284">
        <f t="shared" si="564"/>
        <v>1475.87608785524</v>
      </c>
    </row>
    <row r="4285" spans="1:7" x14ac:dyDescent="0.35">
      <c r="A4285" t="str">
        <f t="shared" si="563"/>
        <v>8413_Industrie_1</v>
      </c>
      <c r="B4285" t="s">
        <v>74</v>
      </c>
      <c r="C4285" t="s">
        <v>244</v>
      </c>
      <c r="D4285" t="s">
        <v>143</v>
      </c>
      <c r="E4285" t="s">
        <v>199</v>
      </c>
      <c r="F4285">
        <v>4429.9525263712703</v>
      </c>
      <c r="G4285">
        <f t="shared" si="564"/>
        <v>4429.9525263712703</v>
      </c>
    </row>
    <row r="4286" spans="1:7" x14ac:dyDescent="0.35">
      <c r="A4286" t="str">
        <f t="shared" si="563"/>
        <v>8413_Industrie_2</v>
      </c>
      <c r="B4286" t="s">
        <v>74</v>
      </c>
      <c r="C4286" t="s">
        <v>244</v>
      </c>
      <c r="D4286" t="s">
        <v>143</v>
      </c>
      <c r="E4286" t="s">
        <v>200</v>
      </c>
      <c r="F4286">
        <v>1185.9657837831801</v>
      </c>
      <c r="G4286">
        <f t="shared" si="564"/>
        <v>1185.9657837831801</v>
      </c>
    </row>
    <row r="4287" spans="1:7" x14ac:dyDescent="0.35">
      <c r="A4287" t="str">
        <f t="shared" si="563"/>
        <v>8414_Industrie_1</v>
      </c>
      <c r="B4287" t="s">
        <v>74</v>
      </c>
      <c r="C4287" t="s">
        <v>244</v>
      </c>
      <c r="D4287" t="s">
        <v>145</v>
      </c>
      <c r="E4287" t="s">
        <v>199</v>
      </c>
      <c r="F4287">
        <v>7098.9224644364303</v>
      </c>
      <c r="G4287">
        <f t="shared" si="564"/>
        <v>7098.9224644364303</v>
      </c>
    </row>
    <row r="4288" spans="1:7" x14ac:dyDescent="0.35">
      <c r="A4288" t="str">
        <f t="shared" si="563"/>
        <v>8414_Industrie_2</v>
      </c>
      <c r="B4288" t="s">
        <v>74</v>
      </c>
      <c r="C4288" t="s">
        <v>244</v>
      </c>
      <c r="D4288" t="s">
        <v>145</v>
      </c>
      <c r="E4288" t="s">
        <v>200</v>
      </c>
      <c r="F4288">
        <v>3739.8040766582899</v>
      </c>
      <c r="G4288">
        <f t="shared" si="564"/>
        <v>3739.8040766582899</v>
      </c>
    </row>
    <row r="4289" spans="1:7" x14ac:dyDescent="0.35">
      <c r="A4289" t="str">
        <f t="shared" si="563"/>
        <v>8415_Industrie_1</v>
      </c>
      <c r="B4289" t="s">
        <v>74</v>
      </c>
      <c r="C4289" t="s">
        <v>244</v>
      </c>
      <c r="D4289" t="s">
        <v>147</v>
      </c>
      <c r="E4289" t="s">
        <v>199</v>
      </c>
      <c r="F4289">
        <v>2961.7381228117802</v>
      </c>
      <c r="G4289">
        <f t="shared" si="564"/>
        <v>2961.7381228117802</v>
      </c>
    </row>
    <row r="4290" spans="1:7" x14ac:dyDescent="0.35">
      <c r="A4290" t="str">
        <f t="shared" si="563"/>
        <v>8415_Industrie_2</v>
      </c>
      <c r="B4290" t="s">
        <v>74</v>
      </c>
      <c r="C4290" t="s">
        <v>244</v>
      </c>
      <c r="D4290" t="s">
        <v>147</v>
      </c>
      <c r="E4290" t="s">
        <v>200</v>
      </c>
      <c r="F4290">
        <v>1278.84821047675</v>
      </c>
      <c r="G4290">
        <f t="shared" si="564"/>
        <v>1278.84821047675</v>
      </c>
    </row>
    <row r="4291" spans="1:7" x14ac:dyDescent="0.35">
      <c r="A4291" t="str">
        <f t="shared" si="563"/>
        <v>8416_Industrie_1</v>
      </c>
      <c r="B4291" t="s">
        <v>74</v>
      </c>
      <c r="C4291" t="s">
        <v>244</v>
      </c>
      <c r="D4291" t="s">
        <v>149</v>
      </c>
      <c r="E4291" t="s">
        <v>199</v>
      </c>
      <c r="F4291">
        <v>6079.29960296029</v>
      </c>
      <c r="G4291">
        <f t="shared" si="564"/>
        <v>6079.29960296029</v>
      </c>
    </row>
    <row r="4292" spans="1:7" x14ac:dyDescent="0.35">
      <c r="A4292" t="str">
        <f t="shared" si="563"/>
        <v>8416_Industrie_2</v>
      </c>
      <c r="B4292" t="s">
        <v>74</v>
      </c>
      <c r="C4292" t="s">
        <v>244</v>
      </c>
      <c r="D4292" t="s">
        <v>149</v>
      </c>
      <c r="E4292" t="s">
        <v>200</v>
      </c>
      <c r="F4292">
        <v>3728.5040626703999</v>
      </c>
      <c r="G4292">
        <f t="shared" si="564"/>
        <v>3728.5040626703999</v>
      </c>
    </row>
    <row r="4293" spans="1:7" x14ac:dyDescent="0.35">
      <c r="A4293" t="str">
        <f t="shared" si="563"/>
        <v>8417_Industrie_1</v>
      </c>
      <c r="B4293" t="s">
        <v>74</v>
      </c>
      <c r="C4293" t="s">
        <v>244</v>
      </c>
      <c r="D4293" t="s">
        <v>151</v>
      </c>
      <c r="E4293" t="s">
        <v>199</v>
      </c>
      <c r="F4293">
        <v>5128.8862752610903</v>
      </c>
      <c r="G4293">
        <f t="shared" si="564"/>
        <v>5128.8862752610903</v>
      </c>
    </row>
    <row r="4294" spans="1:7" x14ac:dyDescent="0.35">
      <c r="A4294" t="str">
        <f t="shared" si="563"/>
        <v>8417_Industrie_2</v>
      </c>
      <c r="B4294" t="s">
        <v>74</v>
      </c>
      <c r="C4294" t="s">
        <v>244</v>
      </c>
      <c r="D4294" t="s">
        <v>151</v>
      </c>
      <c r="E4294" t="s">
        <v>200</v>
      </c>
      <c r="F4294">
        <v>2414.7692674382702</v>
      </c>
      <c r="G4294">
        <f t="shared" si="564"/>
        <v>2414.7692674382702</v>
      </c>
    </row>
    <row r="4295" spans="1:7" x14ac:dyDescent="0.35">
      <c r="A4295" t="str">
        <f t="shared" si="563"/>
        <v>8418_Industrie_1</v>
      </c>
      <c r="B4295" t="s">
        <v>74</v>
      </c>
      <c r="C4295" t="s">
        <v>244</v>
      </c>
      <c r="D4295" t="s">
        <v>153</v>
      </c>
      <c r="E4295" t="s">
        <v>199</v>
      </c>
      <c r="F4295">
        <v>1241.0109951884699</v>
      </c>
      <c r="G4295">
        <f t="shared" si="564"/>
        <v>1241.0109951884699</v>
      </c>
    </row>
    <row r="4296" spans="1:7" x14ac:dyDescent="0.35">
      <c r="A4296" t="str">
        <f t="shared" si="563"/>
        <v>8418_Industrie_2</v>
      </c>
      <c r="B4296" t="s">
        <v>74</v>
      </c>
      <c r="C4296" t="s">
        <v>244</v>
      </c>
      <c r="D4296" t="s">
        <v>153</v>
      </c>
      <c r="E4296" t="s">
        <v>200</v>
      </c>
      <c r="F4296">
        <v>704.73372514952996</v>
      </c>
      <c r="G4296">
        <f t="shared" si="564"/>
        <v>704.73372514952996</v>
      </c>
    </row>
    <row r="4297" spans="1:7" x14ac:dyDescent="0.35">
      <c r="A4297" t="str">
        <f t="shared" si="563"/>
        <v>8419_Industrie_1</v>
      </c>
      <c r="B4297" t="s">
        <v>74</v>
      </c>
      <c r="C4297" t="s">
        <v>244</v>
      </c>
      <c r="D4297" t="s">
        <v>155</v>
      </c>
      <c r="E4297" t="s">
        <v>199</v>
      </c>
      <c r="F4297">
        <v>3930.6622153503399</v>
      </c>
      <c r="G4297">
        <f t="shared" si="564"/>
        <v>3930.6622153503399</v>
      </c>
    </row>
    <row r="4298" spans="1:7" x14ac:dyDescent="0.35">
      <c r="A4298" t="str">
        <f t="shared" si="563"/>
        <v>8419_Industrie_2</v>
      </c>
      <c r="B4298" t="s">
        <v>74</v>
      </c>
      <c r="C4298" t="s">
        <v>244</v>
      </c>
      <c r="D4298" t="s">
        <v>155</v>
      </c>
      <c r="E4298" t="s">
        <v>200</v>
      </c>
      <c r="F4298">
        <v>1588.63482165753</v>
      </c>
      <c r="G4298">
        <f t="shared" si="564"/>
        <v>1588.63482165753</v>
      </c>
    </row>
    <row r="4299" spans="1:7" x14ac:dyDescent="0.35">
      <c r="A4299" t="str">
        <f t="shared" si="563"/>
        <v>8420_Industrie_1</v>
      </c>
      <c r="B4299" t="s">
        <v>74</v>
      </c>
      <c r="C4299" t="s">
        <v>244</v>
      </c>
      <c r="D4299" t="s">
        <v>157</v>
      </c>
      <c r="E4299" t="s">
        <v>199</v>
      </c>
      <c r="F4299">
        <v>5055.3903329964596</v>
      </c>
      <c r="G4299">
        <f t="shared" si="564"/>
        <v>5055.3903329964596</v>
      </c>
    </row>
    <row r="4300" spans="1:7" x14ac:dyDescent="0.35">
      <c r="A4300" t="str">
        <f t="shared" si="563"/>
        <v>8420_Industrie_2</v>
      </c>
      <c r="B4300" t="s">
        <v>74</v>
      </c>
      <c r="C4300" t="s">
        <v>244</v>
      </c>
      <c r="D4300" t="s">
        <v>157</v>
      </c>
      <c r="E4300" t="s">
        <v>200</v>
      </c>
      <c r="F4300">
        <v>2244.6228695909399</v>
      </c>
      <c r="G4300">
        <f t="shared" si="564"/>
        <v>2244.6228695909399</v>
      </c>
    </row>
    <row r="4301" spans="1:7" x14ac:dyDescent="0.35">
      <c r="A4301" t="str">
        <f t="shared" si="563"/>
        <v>8421_Industrie_1</v>
      </c>
      <c r="B4301" t="s">
        <v>74</v>
      </c>
      <c r="C4301" t="s">
        <v>244</v>
      </c>
      <c r="D4301" t="s">
        <v>159</v>
      </c>
      <c r="E4301" t="s">
        <v>199</v>
      </c>
      <c r="F4301">
        <v>67299.025650574593</v>
      </c>
      <c r="G4301">
        <f t="shared" si="564"/>
        <v>67299.025650574593</v>
      </c>
    </row>
    <row r="4302" spans="1:7" x14ac:dyDescent="0.35">
      <c r="A4302" t="str">
        <f t="shared" si="563"/>
        <v>8421_Industrie_2</v>
      </c>
      <c r="B4302" t="s">
        <v>74</v>
      </c>
      <c r="C4302" t="s">
        <v>244</v>
      </c>
      <c r="D4302" t="s">
        <v>159</v>
      </c>
      <c r="E4302" t="s">
        <v>200</v>
      </c>
      <c r="F4302">
        <v>32184.054434519199</v>
      </c>
      <c r="G4302">
        <f t="shared" si="564"/>
        <v>32184.054434519199</v>
      </c>
    </row>
    <row r="4303" spans="1:7" x14ac:dyDescent="0.35">
      <c r="A4303" t="str">
        <f t="shared" si="563"/>
        <v>8422_Industrie_1</v>
      </c>
      <c r="B4303" t="s">
        <v>74</v>
      </c>
      <c r="C4303" t="s">
        <v>244</v>
      </c>
      <c r="D4303" t="s">
        <v>163</v>
      </c>
      <c r="E4303" t="s">
        <v>199</v>
      </c>
      <c r="F4303">
        <v>3827.3321462253002</v>
      </c>
      <c r="G4303">
        <f t="shared" si="564"/>
        <v>3827.3321462253002</v>
      </c>
    </row>
    <row r="4304" spans="1:7" x14ac:dyDescent="0.35">
      <c r="A4304" t="str">
        <f t="shared" si="563"/>
        <v>8422_Industrie_2</v>
      </c>
      <c r="B4304" t="s">
        <v>74</v>
      </c>
      <c r="C4304" t="s">
        <v>244</v>
      </c>
      <c r="D4304" t="s">
        <v>163</v>
      </c>
      <c r="E4304" t="s">
        <v>200</v>
      </c>
      <c r="F4304">
        <v>1412.81813814202</v>
      </c>
      <c r="G4304">
        <f t="shared" si="564"/>
        <v>1412.81813814202</v>
      </c>
    </row>
    <row r="4305" spans="1:7" x14ac:dyDescent="0.35">
      <c r="A4305" t="str">
        <f t="shared" si="563"/>
        <v>8423_Industrie_1</v>
      </c>
      <c r="B4305" t="s">
        <v>74</v>
      </c>
      <c r="C4305" t="s">
        <v>244</v>
      </c>
      <c r="D4305" t="s">
        <v>165</v>
      </c>
      <c r="E4305" t="s">
        <v>199</v>
      </c>
      <c r="F4305">
        <v>5513.4853396168901</v>
      </c>
      <c r="G4305">
        <f t="shared" si="564"/>
        <v>5513.4853396168901</v>
      </c>
    </row>
    <row r="4306" spans="1:7" x14ac:dyDescent="0.35">
      <c r="A4306" t="str">
        <f t="shared" si="563"/>
        <v>8423_Industrie_2</v>
      </c>
      <c r="B4306" t="s">
        <v>74</v>
      </c>
      <c r="C4306" t="s">
        <v>244</v>
      </c>
      <c r="D4306" t="s">
        <v>165</v>
      </c>
      <c r="E4306" t="s">
        <v>200</v>
      </c>
      <c r="F4306">
        <v>1447.6049727965899</v>
      </c>
      <c r="G4306">
        <f t="shared" si="564"/>
        <v>1447.6049727965899</v>
      </c>
    </row>
    <row r="4307" spans="1:7" x14ac:dyDescent="0.35">
      <c r="A4307" t="str">
        <f t="shared" si="563"/>
        <v>8424_Industrie_1</v>
      </c>
      <c r="B4307" t="s">
        <v>74</v>
      </c>
      <c r="C4307" t="s">
        <v>244</v>
      </c>
      <c r="D4307" t="s">
        <v>167</v>
      </c>
      <c r="E4307" t="s">
        <v>199</v>
      </c>
      <c r="F4307">
        <v>2772.6383186776702</v>
      </c>
      <c r="G4307">
        <f t="shared" si="564"/>
        <v>2772.6383186776702</v>
      </c>
    </row>
    <row r="4308" spans="1:7" x14ac:dyDescent="0.35">
      <c r="A4308" t="str">
        <f t="shared" si="563"/>
        <v>8424_Industrie_2</v>
      </c>
      <c r="B4308" t="s">
        <v>74</v>
      </c>
      <c r="C4308" t="s">
        <v>244</v>
      </c>
      <c r="D4308" t="s">
        <v>167</v>
      </c>
      <c r="E4308" t="s">
        <v>200</v>
      </c>
      <c r="F4308">
        <v>773.62232854489605</v>
      </c>
      <c r="G4308">
        <f t="shared" si="564"/>
        <v>773.62232854489605</v>
      </c>
    </row>
    <row r="4309" spans="1:7" x14ac:dyDescent="0.35">
      <c r="A4309" t="str">
        <f t="shared" si="563"/>
        <v>8425_Industrie_1</v>
      </c>
      <c r="B4309" t="s">
        <v>74</v>
      </c>
      <c r="C4309" t="s">
        <v>244</v>
      </c>
      <c r="D4309" t="s">
        <v>169</v>
      </c>
      <c r="E4309" t="s">
        <v>199</v>
      </c>
      <c r="F4309">
        <v>5722.1777955056796</v>
      </c>
      <c r="G4309">
        <f t="shared" si="564"/>
        <v>5722.1777955056796</v>
      </c>
    </row>
    <row r="4310" spans="1:7" x14ac:dyDescent="0.35">
      <c r="A4310" t="str">
        <f t="shared" si="563"/>
        <v>8425_Industrie_2</v>
      </c>
      <c r="B4310" t="s">
        <v>74</v>
      </c>
      <c r="C4310" t="s">
        <v>244</v>
      </c>
      <c r="D4310" t="s">
        <v>169</v>
      </c>
      <c r="E4310" t="s">
        <v>200</v>
      </c>
      <c r="F4310">
        <v>3104.99747011728</v>
      </c>
      <c r="G4310">
        <f t="shared" si="564"/>
        <v>3104.99747011728</v>
      </c>
    </row>
    <row r="4311" spans="1:7" x14ac:dyDescent="0.35">
      <c r="A4311" t="str">
        <f t="shared" si="563"/>
        <v>8426_Industrie_1</v>
      </c>
      <c r="B4311" t="s">
        <v>74</v>
      </c>
      <c r="C4311" t="s">
        <v>244</v>
      </c>
      <c r="D4311" t="s">
        <v>171</v>
      </c>
      <c r="E4311" t="s">
        <v>199</v>
      </c>
      <c r="F4311">
        <v>6147.2088317976404</v>
      </c>
      <c r="G4311">
        <f t="shared" si="564"/>
        <v>6147.2088317976404</v>
      </c>
    </row>
    <row r="4312" spans="1:7" x14ac:dyDescent="0.35">
      <c r="A4312" t="str">
        <f t="shared" si="563"/>
        <v>8426_Industrie_2</v>
      </c>
      <c r="B4312" t="s">
        <v>74</v>
      </c>
      <c r="C4312" t="s">
        <v>244</v>
      </c>
      <c r="D4312" t="s">
        <v>171</v>
      </c>
      <c r="E4312" t="s">
        <v>200</v>
      </c>
      <c r="F4312">
        <v>2642.0897204186499</v>
      </c>
      <c r="G4312">
        <f t="shared" si="564"/>
        <v>2642.0897204186499</v>
      </c>
    </row>
    <row r="4313" spans="1:7" x14ac:dyDescent="0.35">
      <c r="A4313" t="str">
        <f t="shared" si="563"/>
        <v>8427_Industrie_1</v>
      </c>
      <c r="B4313" t="s">
        <v>74</v>
      </c>
      <c r="C4313" t="s">
        <v>244</v>
      </c>
      <c r="D4313" t="s">
        <v>173</v>
      </c>
      <c r="E4313" t="s">
        <v>199</v>
      </c>
      <c r="F4313">
        <v>4072.5581565530301</v>
      </c>
      <c r="G4313">
        <f t="shared" si="564"/>
        <v>4072.5581565530301</v>
      </c>
    </row>
    <row r="4314" spans="1:7" x14ac:dyDescent="0.35">
      <c r="A4314" t="str">
        <f t="shared" si="563"/>
        <v>8427_Industrie_2</v>
      </c>
      <c r="B4314" t="s">
        <v>74</v>
      </c>
      <c r="C4314" t="s">
        <v>244</v>
      </c>
      <c r="D4314" t="s">
        <v>173</v>
      </c>
      <c r="E4314" t="s">
        <v>200</v>
      </c>
      <c r="F4314">
        <v>2208.8282756397298</v>
      </c>
      <c r="G4314">
        <f t="shared" si="564"/>
        <v>2208.8282756397298</v>
      </c>
    </row>
    <row r="4315" spans="1:7" x14ac:dyDescent="0.35">
      <c r="A4315" t="str">
        <f t="shared" si="563"/>
        <v>8428_Industrie_1</v>
      </c>
      <c r="B4315" t="s">
        <v>74</v>
      </c>
      <c r="C4315" t="s">
        <v>244</v>
      </c>
      <c r="D4315" t="s">
        <v>175</v>
      </c>
      <c r="E4315" t="s">
        <v>199</v>
      </c>
      <c r="F4315">
        <v>23970.997224875598</v>
      </c>
      <c r="G4315">
        <f t="shared" si="564"/>
        <v>23970.997224875598</v>
      </c>
    </row>
    <row r="4316" spans="1:7" x14ac:dyDescent="0.35">
      <c r="A4316" t="str">
        <f t="shared" si="563"/>
        <v>8428_Industrie_2</v>
      </c>
      <c r="B4316" t="s">
        <v>74</v>
      </c>
      <c r="C4316" t="s">
        <v>244</v>
      </c>
      <c r="D4316" t="s">
        <v>175</v>
      </c>
      <c r="E4316" t="s">
        <v>200</v>
      </c>
      <c r="F4316">
        <v>9200.2436811513908</v>
      </c>
      <c r="G4316">
        <f t="shared" si="564"/>
        <v>9200.2436811513908</v>
      </c>
    </row>
    <row r="4317" spans="1:7" x14ac:dyDescent="0.35">
      <c r="A4317" t="str">
        <f t="shared" ref="A4317:A4369" si="565">D4317&amp;"_"&amp;B4317&amp;"_"&amp;E4317</f>
        <v>8429_Industrie_1</v>
      </c>
      <c r="B4317" t="s">
        <v>74</v>
      </c>
      <c r="C4317" t="s">
        <v>244</v>
      </c>
      <c r="D4317" t="s">
        <v>177</v>
      </c>
      <c r="E4317" t="s">
        <v>199</v>
      </c>
      <c r="F4317">
        <v>712.86154909553397</v>
      </c>
      <c r="G4317">
        <f t="shared" ref="G4317:G4368" si="566">F4317</f>
        <v>712.86154909553397</v>
      </c>
    </row>
    <row r="4318" spans="1:7" x14ac:dyDescent="0.35">
      <c r="A4318" t="str">
        <f t="shared" si="565"/>
        <v>8429_Industrie_2</v>
      </c>
      <c r="B4318" t="s">
        <v>74</v>
      </c>
      <c r="C4318" t="s">
        <v>244</v>
      </c>
      <c r="D4318" t="s">
        <v>177</v>
      </c>
      <c r="E4318" t="s">
        <v>200</v>
      </c>
      <c r="F4318">
        <v>433.752069350277</v>
      </c>
      <c r="G4318">
        <f t="shared" si="566"/>
        <v>433.752069350277</v>
      </c>
    </row>
    <row r="4319" spans="1:7" x14ac:dyDescent="0.35">
      <c r="A4319" t="str">
        <f t="shared" si="565"/>
        <v>8430_Industrie_1</v>
      </c>
      <c r="B4319" t="s">
        <v>74</v>
      </c>
      <c r="C4319" t="s">
        <v>244</v>
      </c>
      <c r="D4319" t="s">
        <v>179</v>
      </c>
      <c r="E4319" t="s">
        <v>199</v>
      </c>
      <c r="F4319">
        <v>3246.4030051232799</v>
      </c>
      <c r="G4319">
        <f t="shared" si="566"/>
        <v>3246.4030051232799</v>
      </c>
    </row>
    <row r="4320" spans="1:7" x14ac:dyDescent="0.35">
      <c r="A4320" t="str">
        <f t="shared" si="565"/>
        <v>8430_Industrie_2</v>
      </c>
      <c r="B4320" t="s">
        <v>74</v>
      </c>
      <c r="C4320" t="s">
        <v>244</v>
      </c>
      <c r="D4320" t="s">
        <v>179</v>
      </c>
      <c r="E4320" t="s">
        <v>200</v>
      </c>
      <c r="F4320">
        <v>1405.23339272353</v>
      </c>
      <c r="G4320">
        <f t="shared" si="566"/>
        <v>1405.23339272353</v>
      </c>
    </row>
    <row r="4321" spans="1:7" x14ac:dyDescent="0.35">
      <c r="A4321" t="str">
        <f t="shared" si="565"/>
        <v>8431_Industrie_1</v>
      </c>
      <c r="B4321" t="s">
        <v>74</v>
      </c>
      <c r="C4321" t="s">
        <v>244</v>
      </c>
      <c r="D4321" t="s">
        <v>183</v>
      </c>
      <c r="E4321" t="s">
        <v>199</v>
      </c>
      <c r="F4321">
        <v>12066.1824755336</v>
      </c>
      <c r="G4321">
        <f t="shared" si="566"/>
        <v>12066.1824755336</v>
      </c>
    </row>
    <row r="4322" spans="1:7" x14ac:dyDescent="0.35">
      <c r="A4322" t="str">
        <f t="shared" si="565"/>
        <v>8431_Industrie_2</v>
      </c>
      <c r="B4322" t="s">
        <v>74</v>
      </c>
      <c r="C4322" t="s">
        <v>244</v>
      </c>
      <c r="D4322" t="s">
        <v>183</v>
      </c>
      <c r="E4322" t="s">
        <v>200</v>
      </c>
      <c r="F4322">
        <v>5618.2072685787298</v>
      </c>
      <c r="G4322">
        <f t="shared" si="566"/>
        <v>5618.2072685787298</v>
      </c>
    </row>
    <row r="4323" spans="1:7" x14ac:dyDescent="0.35">
      <c r="A4323" t="str">
        <f t="shared" si="565"/>
        <v>8432_Industrie_1</v>
      </c>
      <c r="B4323" t="s">
        <v>74</v>
      </c>
      <c r="C4323" t="s">
        <v>244</v>
      </c>
      <c r="D4323" t="s">
        <v>187</v>
      </c>
      <c r="E4323" t="s">
        <v>199</v>
      </c>
      <c r="F4323">
        <v>4411.4661729445797</v>
      </c>
      <c r="G4323">
        <f t="shared" si="566"/>
        <v>4411.4661729445797</v>
      </c>
    </row>
    <row r="4324" spans="1:7" x14ac:dyDescent="0.35">
      <c r="A4324" t="str">
        <f t="shared" si="565"/>
        <v>8432_Industrie_2</v>
      </c>
      <c r="B4324" t="s">
        <v>74</v>
      </c>
      <c r="C4324" t="s">
        <v>244</v>
      </c>
      <c r="D4324" t="s">
        <v>187</v>
      </c>
      <c r="E4324" t="s">
        <v>200</v>
      </c>
      <c r="F4324">
        <v>2673.6481801146401</v>
      </c>
      <c r="G4324">
        <f t="shared" si="566"/>
        <v>2673.6481801146401</v>
      </c>
    </row>
    <row r="4325" spans="1:7" x14ac:dyDescent="0.35">
      <c r="A4325" t="str">
        <f t="shared" si="565"/>
        <v>8433_Industrie_1</v>
      </c>
      <c r="B4325" t="s">
        <v>74</v>
      </c>
      <c r="C4325" t="s">
        <v>244</v>
      </c>
      <c r="D4325" t="s">
        <v>189</v>
      </c>
      <c r="E4325" t="s">
        <v>199</v>
      </c>
      <c r="F4325">
        <v>12326.0622483425</v>
      </c>
      <c r="G4325">
        <f t="shared" si="566"/>
        <v>12326.0622483425</v>
      </c>
    </row>
    <row r="4326" spans="1:7" x14ac:dyDescent="0.35">
      <c r="A4326" t="str">
        <f t="shared" si="565"/>
        <v>8433_Industrie_2</v>
      </c>
      <c r="B4326" t="s">
        <v>74</v>
      </c>
      <c r="C4326" t="s">
        <v>244</v>
      </c>
      <c r="D4326" t="s">
        <v>189</v>
      </c>
      <c r="E4326" t="s">
        <v>200</v>
      </c>
      <c r="F4326">
        <v>5202.1151072052598</v>
      </c>
      <c r="G4326">
        <f t="shared" si="566"/>
        <v>5202.1151072052598</v>
      </c>
    </row>
    <row r="4327" spans="1:7" x14ac:dyDescent="0.35">
      <c r="A4327" t="str">
        <f t="shared" si="565"/>
        <v>8434_Industrie_1</v>
      </c>
      <c r="B4327" t="s">
        <v>74</v>
      </c>
      <c r="C4327" t="s">
        <v>244</v>
      </c>
      <c r="D4327" t="s">
        <v>191</v>
      </c>
      <c r="E4327" t="s">
        <v>199</v>
      </c>
      <c r="F4327">
        <v>7018.5561949373396</v>
      </c>
      <c r="G4327">
        <f t="shared" si="566"/>
        <v>7018.5561949373396</v>
      </c>
    </row>
    <row r="4328" spans="1:7" x14ac:dyDescent="0.35">
      <c r="A4328" t="str">
        <f t="shared" si="565"/>
        <v>8434_Industrie_2</v>
      </c>
      <c r="B4328" t="s">
        <v>74</v>
      </c>
      <c r="C4328" t="s">
        <v>244</v>
      </c>
      <c r="D4328" t="s">
        <v>191</v>
      </c>
      <c r="E4328" t="s">
        <v>200</v>
      </c>
      <c r="F4328">
        <v>3298.8185293956599</v>
      </c>
      <c r="G4328">
        <f t="shared" si="566"/>
        <v>3298.8185293956599</v>
      </c>
    </row>
    <row r="4329" spans="1:7" x14ac:dyDescent="0.35">
      <c r="A4329" t="str">
        <f t="shared" si="565"/>
        <v>8435_Industrie_1</v>
      </c>
      <c r="B4329" t="s">
        <v>74</v>
      </c>
      <c r="C4329" t="s">
        <v>244</v>
      </c>
      <c r="D4329" t="s">
        <v>193</v>
      </c>
      <c r="E4329" t="s">
        <v>199</v>
      </c>
      <c r="F4329">
        <v>7872.2204748451604</v>
      </c>
      <c r="G4329">
        <f t="shared" si="566"/>
        <v>7872.2204748451604</v>
      </c>
    </row>
    <row r="4330" spans="1:7" x14ac:dyDescent="0.35">
      <c r="A4330" t="str">
        <f t="shared" si="565"/>
        <v>8435_Industrie_2</v>
      </c>
      <c r="B4330" t="s">
        <v>74</v>
      </c>
      <c r="C4330" t="s">
        <v>244</v>
      </c>
      <c r="D4330" t="s">
        <v>193</v>
      </c>
      <c r="E4330" t="s">
        <v>200</v>
      </c>
      <c r="F4330">
        <v>3212.95364637582</v>
      </c>
      <c r="G4330">
        <f t="shared" si="566"/>
        <v>3212.95364637582</v>
      </c>
    </row>
    <row r="4331" spans="1:7" x14ac:dyDescent="0.35">
      <c r="A4331" t="str">
        <f t="shared" si="565"/>
        <v>0055_Industrie_1+2</v>
      </c>
      <c r="B4331" t="s">
        <v>74</v>
      </c>
      <c r="C4331" t="s">
        <v>244</v>
      </c>
      <c r="D4331" t="s">
        <v>125</v>
      </c>
      <c r="E4331" t="s">
        <v>238</v>
      </c>
      <c r="F4331">
        <v>6953.4048808940897</v>
      </c>
      <c r="G4331">
        <f t="shared" si="566"/>
        <v>6953.4048808940897</v>
      </c>
    </row>
    <row r="4332" spans="1:7" x14ac:dyDescent="0.35">
      <c r="A4332" t="str">
        <f t="shared" si="565"/>
        <v>0059_Industrie_1+2</v>
      </c>
      <c r="B4332" t="s">
        <v>74</v>
      </c>
      <c r="C4332" t="s">
        <v>244</v>
      </c>
      <c r="D4332" t="s">
        <v>161</v>
      </c>
      <c r="E4332" t="s">
        <v>238</v>
      </c>
      <c r="F4332">
        <v>2937.2641400288899</v>
      </c>
      <c r="G4332">
        <f t="shared" si="566"/>
        <v>2937.2641400288899</v>
      </c>
    </row>
    <row r="4333" spans="1:7" x14ac:dyDescent="0.35">
      <c r="A4333" t="str">
        <f t="shared" si="565"/>
        <v>0063_Industrie_1+2</v>
      </c>
      <c r="B4333" t="s">
        <v>74</v>
      </c>
      <c r="C4333" t="s">
        <v>244</v>
      </c>
      <c r="D4333" t="s">
        <v>181</v>
      </c>
      <c r="E4333" t="s">
        <v>238</v>
      </c>
      <c r="F4333">
        <v>1424.4230130041301</v>
      </c>
      <c r="G4333">
        <f t="shared" si="566"/>
        <v>1424.4230130041301</v>
      </c>
    </row>
    <row r="4334" spans="1:7" x14ac:dyDescent="0.35">
      <c r="A4334" t="str">
        <f t="shared" si="565"/>
        <v>0064_Industrie_1+2</v>
      </c>
      <c r="B4334" t="s">
        <v>74</v>
      </c>
      <c r="C4334" t="s">
        <v>244</v>
      </c>
      <c r="D4334" t="s">
        <v>185</v>
      </c>
      <c r="E4334" t="s">
        <v>238</v>
      </c>
      <c r="F4334">
        <v>751.67594504222404</v>
      </c>
      <c r="G4334">
        <f t="shared" si="566"/>
        <v>751.67594504222404</v>
      </c>
    </row>
    <row r="4335" spans="1:7" x14ac:dyDescent="0.35">
      <c r="A4335" t="str">
        <f t="shared" si="565"/>
        <v>8401_Industrie_1+2</v>
      </c>
      <c r="B4335" t="s">
        <v>74</v>
      </c>
      <c r="C4335" t="s">
        <v>244</v>
      </c>
      <c r="D4335" t="s">
        <v>117</v>
      </c>
      <c r="E4335" t="s">
        <v>238</v>
      </c>
      <c r="F4335">
        <v>18542.950726592098</v>
      </c>
      <c r="G4335">
        <f t="shared" si="566"/>
        <v>18542.950726592098</v>
      </c>
    </row>
    <row r="4336" spans="1:7" x14ac:dyDescent="0.35">
      <c r="A4336" t="str">
        <f t="shared" si="565"/>
        <v>8402_Industrie_1+2</v>
      </c>
      <c r="B4336" t="s">
        <v>74</v>
      </c>
      <c r="C4336" t="s">
        <v>244</v>
      </c>
      <c r="D4336" t="s">
        <v>119</v>
      </c>
      <c r="E4336" t="s">
        <v>238</v>
      </c>
      <c r="F4336">
        <v>3911.1842210907398</v>
      </c>
      <c r="G4336">
        <f t="shared" si="566"/>
        <v>3911.1842210907398</v>
      </c>
    </row>
    <row r="4337" spans="1:7" x14ac:dyDescent="0.35">
      <c r="A4337" t="str">
        <f t="shared" si="565"/>
        <v>8403_Industrie_1+2</v>
      </c>
      <c r="B4337" t="s">
        <v>74</v>
      </c>
      <c r="C4337" t="s">
        <v>244</v>
      </c>
      <c r="D4337" t="s">
        <v>121</v>
      </c>
      <c r="E4337" t="s">
        <v>238</v>
      </c>
      <c r="F4337">
        <v>3003.9004657188498</v>
      </c>
      <c r="G4337">
        <f t="shared" si="566"/>
        <v>3003.9004657188498</v>
      </c>
    </row>
    <row r="4338" spans="1:7" x14ac:dyDescent="0.35">
      <c r="A4338" t="str">
        <f t="shared" si="565"/>
        <v>8404_Industrie_1+2</v>
      </c>
      <c r="B4338" t="s">
        <v>74</v>
      </c>
      <c r="C4338" t="s">
        <v>244</v>
      </c>
      <c r="D4338" t="s">
        <v>123</v>
      </c>
      <c r="E4338" t="s">
        <v>238</v>
      </c>
      <c r="F4338">
        <v>3260.2280133669001</v>
      </c>
      <c r="G4338">
        <f t="shared" si="566"/>
        <v>3260.2280133669001</v>
      </c>
    </row>
    <row r="4339" spans="1:7" x14ac:dyDescent="0.35">
      <c r="A4339" t="str">
        <f t="shared" si="565"/>
        <v>8405_Industrie_1+2</v>
      </c>
      <c r="B4339" t="s">
        <v>74</v>
      </c>
      <c r="C4339" t="s">
        <v>244</v>
      </c>
      <c r="D4339" t="s">
        <v>127</v>
      </c>
      <c r="E4339" t="s">
        <v>238</v>
      </c>
      <c r="F4339">
        <v>16746.766783610899</v>
      </c>
      <c r="G4339">
        <f t="shared" si="566"/>
        <v>16746.766783610899</v>
      </c>
    </row>
    <row r="4340" spans="1:7" x14ac:dyDescent="0.35">
      <c r="A4340" t="str">
        <f t="shared" si="565"/>
        <v>8406_Industrie_1+2</v>
      </c>
      <c r="B4340" t="s">
        <v>74</v>
      </c>
      <c r="C4340" t="s">
        <v>244</v>
      </c>
      <c r="D4340" t="s">
        <v>129</v>
      </c>
      <c r="E4340" t="s">
        <v>238</v>
      </c>
      <c r="F4340">
        <v>14143.9152924961</v>
      </c>
      <c r="G4340">
        <f t="shared" si="566"/>
        <v>14143.9152924961</v>
      </c>
    </row>
    <row r="4341" spans="1:7" x14ac:dyDescent="0.35">
      <c r="A4341" t="str">
        <f t="shared" si="565"/>
        <v>8407_Industrie_1+2</v>
      </c>
      <c r="B4341" t="s">
        <v>74</v>
      </c>
      <c r="C4341" t="s">
        <v>244</v>
      </c>
      <c r="D4341" t="s">
        <v>131</v>
      </c>
      <c r="E4341" t="s">
        <v>238</v>
      </c>
      <c r="F4341">
        <v>10984.777961608899</v>
      </c>
      <c r="G4341">
        <f t="shared" si="566"/>
        <v>10984.777961608899</v>
      </c>
    </row>
    <row r="4342" spans="1:7" x14ac:dyDescent="0.35">
      <c r="A4342" t="str">
        <f t="shared" si="565"/>
        <v>8408_Industrie_1+2</v>
      </c>
      <c r="B4342" t="s">
        <v>74</v>
      </c>
      <c r="C4342" t="s">
        <v>244</v>
      </c>
      <c r="D4342" t="s">
        <v>133</v>
      </c>
      <c r="E4342" t="s">
        <v>238</v>
      </c>
      <c r="F4342">
        <v>26037.955512342101</v>
      </c>
      <c r="G4342">
        <f t="shared" si="566"/>
        <v>26037.955512342101</v>
      </c>
    </row>
    <row r="4343" spans="1:7" x14ac:dyDescent="0.35">
      <c r="A4343" t="str">
        <f t="shared" si="565"/>
        <v>8409_Industrie_1+2</v>
      </c>
      <c r="B4343" t="s">
        <v>74</v>
      </c>
      <c r="C4343" t="s">
        <v>244</v>
      </c>
      <c r="D4343" t="s">
        <v>135</v>
      </c>
      <c r="E4343" t="s">
        <v>238</v>
      </c>
      <c r="F4343">
        <v>37377.572162521697</v>
      </c>
      <c r="G4343">
        <f t="shared" si="566"/>
        <v>37377.572162521697</v>
      </c>
    </row>
    <row r="4344" spans="1:7" x14ac:dyDescent="0.35">
      <c r="A4344" t="str">
        <f t="shared" si="565"/>
        <v>8410_Industrie_1+2</v>
      </c>
      <c r="B4344" t="s">
        <v>74</v>
      </c>
      <c r="C4344" t="s">
        <v>244</v>
      </c>
      <c r="D4344" t="s">
        <v>137</v>
      </c>
      <c r="E4344" t="s">
        <v>238</v>
      </c>
      <c r="F4344">
        <v>6319.40280218931</v>
      </c>
      <c r="G4344">
        <f t="shared" si="566"/>
        <v>6319.40280218931</v>
      </c>
    </row>
    <row r="4345" spans="1:7" x14ac:dyDescent="0.35">
      <c r="A4345" t="str">
        <f t="shared" si="565"/>
        <v>8411_Industrie_1+2</v>
      </c>
      <c r="B4345" t="s">
        <v>74</v>
      </c>
      <c r="C4345" t="s">
        <v>244</v>
      </c>
      <c r="D4345" t="s">
        <v>139</v>
      </c>
      <c r="E4345" t="s">
        <v>238</v>
      </c>
      <c r="F4345">
        <v>2208.5289622485602</v>
      </c>
      <c r="G4345">
        <f t="shared" si="566"/>
        <v>2208.5289622485602</v>
      </c>
    </row>
    <row r="4346" spans="1:7" x14ac:dyDescent="0.35">
      <c r="A4346" t="str">
        <f t="shared" si="565"/>
        <v>8412_Industrie_1+2</v>
      </c>
      <c r="B4346" t="s">
        <v>74</v>
      </c>
      <c r="C4346" t="s">
        <v>244</v>
      </c>
      <c r="D4346" t="s">
        <v>141</v>
      </c>
      <c r="E4346" t="s">
        <v>238</v>
      </c>
      <c r="F4346">
        <v>5467.6332607059503</v>
      </c>
      <c r="G4346">
        <f t="shared" si="566"/>
        <v>5467.6332607059503</v>
      </c>
    </row>
    <row r="4347" spans="1:7" x14ac:dyDescent="0.35">
      <c r="A4347" t="str">
        <f t="shared" si="565"/>
        <v>8413_Industrie_1+2</v>
      </c>
      <c r="B4347" t="s">
        <v>74</v>
      </c>
      <c r="C4347" t="s">
        <v>244</v>
      </c>
      <c r="D4347" t="s">
        <v>143</v>
      </c>
      <c r="E4347" t="s">
        <v>238</v>
      </c>
      <c r="F4347">
        <v>5615.9183101544504</v>
      </c>
      <c r="G4347">
        <f t="shared" si="566"/>
        <v>5615.9183101544504</v>
      </c>
    </row>
    <row r="4348" spans="1:7" x14ac:dyDescent="0.35">
      <c r="A4348" t="str">
        <f t="shared" si="565"/>
        <v>8414_Industrie_1+2</v>
      </c>
      <c r="B4348" t="s">
        <v>74</v>
      </c>
      <c r="C4348" t="s">
        <v>244</v>
      </c>
      <c r="D4348" t="s">
        <v>145</v>
      </c>
      <c r="E4348" t="s">
        <v>238</v>
      </c>
      <c r="F4348">
        <v>10838.7265410947</v>
      </c>
      <c r="G4348">
        <f t="shared" si="566"/>
        <v>10838.7265410947</v>
      </c>
    </row>
    <row r="4349" spans="1:7" x14ac:dyDescent="0.35">
      <c r="A4349" t="str">
        <f t="shared" si="565"/>
        <v>8415_Industrie_1+2</v>
      </c>
      <c r="B4349" t="s">
        <v>74</v>
      </c>
      <c r="C4349" t="s">
        <v>244</v>
      </c>
      <c r="D4349" t="s">
        <v>147</v>
      </c>
      <c r="E4349" t="s">
        <v>238</v>
      </c>
      <c r="F4349">
        <v>4240.5863332885301</v>
      </c>
      <c r="G4349">
        <f t="shared" si="566"/>
        <v>4240.5863332885301</v>
      </c>
    </row>
    <row r="4350" spans="1:7" x14ac:dyDescent="0.35">
      <c r="A4350" t="str">
        <f t="shared" si="565"/>
        <v>8416_Industrie_1+2</v>
      </c>
      <c r="B4350" t="s">
        <v>74</v>
      </c>
      <c r="C4350" t="s">
        <v>244</v>
      </c>
      <c r="D4350" t="s">
        <v>149</v>
      </c>
      <c r="E4350" t="s">
        <v>238</v>
      </c>
      <c r="F4350">
        <v>9807.8036656306904</v>
      </c>
      <c r="G4350">
        <f t="shared" si="566"/>
        <v>9807.8036656306904</v>
      </c>
    </row>
    <row r="4351" spans="1:7" x14ac:dyDescent="0.35">
      <c r="A4351" t="str">
        <f t="shared" si="565"/>
        <v>8417_Industrie_1+2</v>
      </c>
      <c r="B4351" t="s">
        <v>74</v>
      </c>
      <c r="C4351" t="s">
        <v>244</v>
      </c>
      <c r="D4351" t="s">
        <v>151</v>
      </c>
      <c r="E4351" t="s">
        <v>238</v>
      </c>
      <c r="F4351">
        <v>7543.65554269937</v>
      </c>
      <c r="G4351">
        <f t="shared" si="566"/>
        <v>7543.65554269937</v>
      </c>
    </row>
    <row r="4352" spans="1:7" x14ac:dyDescent="0.35">
      <c r="A4352" t="str">
        <f t="shared" si="565"/>
        <v>8418_Industrie_1+2</v>
      </c>
      <c r="B4352" t="s">
        <v>74</v>
      </c>
      <c r="C4352" t="s">
        <v>244</v>
      </c>
      <c r="D4352" t="s">
        <v>153</v>
      </c>
      <c r="E4352" t="s">
        <v>238</v>
      </c>
      <c r="F4352">
        <v>1945.744720338</v>
      </c>
      <c r="G4352">
        <f t="shared" si="566"/>
        <v>1945.744720338</v>
      </c>
    </row>
    <row r="4353" spans="1:7" x14ac:dyDescent="0.35">
      <c r="A4353" t="str">
        <f t="shared" si="565"/>
        <v>8419_Industrie_1+2</v>
      </c>
      <c r="B4353" t="s">
        <v>74</v>
      </c>
      <c r="C4353" t="s">
        <v>244</v>
      </c>
      <c r="D4353" t="s">
        <v>155</v>
      </c>
      <c r="E4353" t="s">
        <v>238</v>
      </c>
      <c r="F4353">
        <v>5519.2970370078701</v>
      </c>
      <c r="G4353">
        <f t="shared" si="566"/>
        <v>5519.2970370078701</v>
      </c>
    </row>
    <row r="4354" spans="1:7" x14ac:dyDescent="0.35">
      <c r="A4354" t="str">
        <f t="shared" si="565"/>
        <v>8420_Industrie_1+2</v>
      </c>
      <c r="B4354" t="s">
        <v>74</v>
      </c>
      <c r="C4354" t="s">
        <v>244</v>
      </c>
      <c r="D4354" t="s">
        <v>157</v>
      </c>
      <c r="E4354" t="s">
        <v>238</v>
      </c>
      <c r="F4354">
        <v>7300.0132025874</v>
      </c>
      <c r="G4354">
        <f t="shared" si="566"/>
        <v>7300.0132025874</v>
      </c>
    </row>
    <row r="4355" spans="1:7" x14ac:dyDescent="0.35">
      <c r="A4355" t="str">
        <f t="shared" si="565"/>
        <v>8421_Industrie_1+2</v>
      </c>
      <c r="B4355" t="s">
        <v>74</v>
      </c>
      <c r="C4355" t="s">
        <v>244</v>
      </c>
      <c r="D4355" t="s">
        <v>159</v>
      </c>
      <c r="E4355" t="s">
        <v>238</v>
      </c>
      <c r="F4355">
        <v>99483.080085093796</v>
      </c>
      <c r="G4355">
        <f t="shared" si="566"/>
        <v>99483.080085093796</v>
      </c>
    </row>
    <row r="4356" spans="1:7" x14ac:dyDescent="0.35">
      <c r="A4356" t="str">
        <f t="shared" si="565"/>
        <v>8422_Industrie_1+2</v>
      </c>
      <c r="B4356" t="s">
        <v>74</v>
      </c>
      <c r="C4356" t="s">
        <v>244</v>
      </c>
      <c r="D4356" t="s">
        <v>163</v>
      </c>
      <c r="E4356" t="s">
        <v>238</v>
      </c>
      <c r="F4356">
        <v>5240.1502843673297</v>
      </c>
      <c r="G4356">
        <f t="shared" si="566"/>
        <v>5240.1502843673297</v>
      </c>
    </row>
    <row r="4357" spans="1:7" x14ac:dyDescent="0.35">
      <c r="A4357" t="str">
        <f t="shared" si="565"/>
        <v>8423_Industrie_1+2</v>
      </c>
      <c r="B4357" t="s">
        <v>74</v>
      </c>
      <c r="C4357" t="s">
        <v>244</v>
      </c>
      <c r="D4357" t="s">
        <v>165</v>
      </c>
      <c r="E4357" t="s">
        <v>238</v>
      </c>
      <c r="F4357">
        <v>6961.0903124134802</v>
      </c>
      <c r="G4357">
        <f t="shared" si="566"/>
        <v>6961.0903124134802</v>
      </c>
    </row>
    <row r="4358" spans="1:7" x14ac:dyDescent="0.35">
      <c r="A4358" t="str">
        <f t="shared" si="565"/>
        <v>8424_Industrie_1+2</v>
      </c>
      <c r="B4358" t="s">
        <v>74</v>
      </c>
      <c r="C4358" t="s">
        <v>244</v>
      </c>
      <c r="D4358" t="s">
        <v>167</v>
      </c>
      <c r="E4358" t="s">
        <v>238</v>
      </c>
      <c r="F4358">
        <v>3546.2606472225698</v>
      </c>
      <c r="G4358">
        <f t="shared" si="566"/>
        <v>3546.2606472225698</v>
      </c>
    </row>
    <row r="4359" spans="1:7" x14ac:dyDescent="0.35">
      <c r="A4359" t="str">
        <f t="shared" si="565"/>
        <v>8425_Industrie_1+2</v>
      </c>
      <c r="B4359" t="s">
        <v>74</v>
      </c>
      <c r="C4359" t="s">
        <v>244</v>
      </c>
      <c r="D4359" t="s">
        <v>169</v>
      </c>
      <c r="E4359" t="s">
        <v>238</v>
      </c>
      <c r="F4359">
        <v>8827.1752656229601</v>
      </c>
      <c r="G4359">
        <f t="shared" si="566"/>
        <v>8827.1752656229601</v>
      </c>
    </row>
    <row r="4360" spans="1:7" x14ac:dyDescent="0.35">
      <c r="A4360" t="str">
        <f t="shared" si="565"/>
        <v>8426_Industrie_1+2</v>
      </c>
      <c r="B4360" t="s">
        <v>74</v>
      </c>
      <c r="C4360" t="s">
        <v>244</v>
      </c>
      <c r="D4360" t="s">
        <v>171</v>
      </c>
      <c r="E4360" t="s">
        <v>238</v>
      </c>
      <c r="F4360">
        <v>8789.2985522162908</v>
      </c>
      <c r="G4360">
        <f t="shared" si="566"/>
        <v>8789.2985522162908</v>
      </c>
    </row>
    <row r="4361" spans="1:7" x14ac:dyDescent="0.35">
      <c r="A4361" t="str">
        <f t="shared" si="565"/>
        <v>8427_Industrie_1+2</v>
      </c>
      <c r="B4361" t="s">
        <v>74</v>
      </c>
      <c r="C4361" t="s">
        <v>244</v>
      </c>
      <c r="D4361" t="s">
        <v>173</v>
      </c>
      <c r="E4361" t="s">
        <v>238</v>
      </c>
      <c r="F4361">
        <v>6281.3864321927504</v>
      </c>
      <c r="G4361">
        <f t="shared" si="566"/>
        <v>6281.3864321927504</v>
      </c>
    </row>
    <row r="4362" spans="1:7" x14ac:dyDescent="0.35">
      <c r="A4362" t="str">
        <f t="shared" si="565"/>
        <v>8428_Industrie_1+2</v>
      </c>
      <c r="B4362" t="s">
        <v>74</v>
      </c>
      <c r="C4362" t="s">
        <v>244</v>
      </c>
      <c r="D4362" t="s">
        <v>175</v>
      </c>
      <c r="E4362" t="s">
        <v>238</v>
      </c>
      <c r="F4362">
        <v>33171.240906027</v>
      </c>
      <c r="G4362">
        <f t="shared" si="566"/>
        <v>33171.240906027</v>
      </c>
    </row>
    <row r="4363" spans="1:7" x14ac:dyDescent="0.35">
      <c r="A4363" t="str">
        <f t="shared" si="565"/>
        <v>8429_Industrie_1+2</v>
      </c>
      <c r="B4363" t="s">
        <v>74</v>
      </c>
      <c r="C4363" t="s">
        <v>244</v>
      </c>
      <c r="D4363" t="s">
        <v>177</v>
      </c>
      <c r="E4363" t="s">
        <v>238</v>
      </c>
      <c r="F4363">
        <v>1146.6136184458101</v>
      </c>
      <c r="G4363">
        <f t="shared" si="566"/>
        <v>1146.6136184458101</v>
      </c>
    </row>
    <row r="4364" spans="1:7" x14ac:dyDescent="0.35">
      <c r="A4364" t="str">
        <f t="shared" si="565"/>
        <v>8430_Industrie_1+2</v>
      </c>
      <c r="B4364" t="s">
        <v>74</v>
      </c>
      <c r="C4364" t="s">
        <v>244</v>
      </c>
      <c r="D4364" t="s">
        <v>179</v>
      </c>
      <c r="E4364" t="s">
        <v>238</v>
      </c>
      <c r="F4364">
        <v>4651.6363978468098</v>
      </c>
      <c r="G4364">
        <f t="shared" si="566"/>
        <v>4651.6363978468098</v>
      </c>
    </row>
    <row r="4365" spans="1:7" x14ac:dyDescent="0.35">
      <c r="A4365" t="str">
        <f t="shared" si="565"/>
        <v>8431_Industrie_1+2</v>
      </c>
      <c r="B4365" t="s">
        <v>74</v>
      </c>
      <c r="C4365" t="s">
        <v>244</v>
      </c>
      <c r="D4365" t="s">
        <v>183</v>
      </c>
      <c r="E4365" t="s">
        <v>238</v>
      </c>
      <c r="F4365">
        <v>17684.389744112399</v>
      </c>
      <c r="G4365">
        <f t="shared" si="566"/>
        <v>17684.389744112399</v>
      </c>
    </row>
    <row r="4366" spans="1:7" x14ac:dyDescent="0.35">
      <c r="A4366" t="str">
        <f t="shared" si="565"/>
        <v>8432_Industrie_1+2</v>
      </c>
      <c r="B4366" t="s">
        <v>74</v>
      </c>
      <c r="C4366" t="s">
        <v>244</v>
      </c>
      <c r="D4366" t="s">
        <v>187</v>
      </c>
      <c r="E4366" t="s">
        <v>238</v>
      </c>
      <c r="F4366">
        <v>7085.1143530592199</v>
      </c>
      <c r="G4366">
        <f t="shared" si="566"/>
        <v>7085.1143530592199</v>
      </c>
    </row>
    <row r="4367" spans="1:7" x14ac:dyDescent="0.35">
      <c r="A4367" t="str">
        <f t="shared" si="565"/>
        <v>8433_Industrie_1+2</v>
      </c>
      <c r="B4367" t="s">
        <v>74</v>
      </c>
      <c r="C4367" t="s">
        <v>244</v>
      </c>
      <c r="D4367" t="s">
        <v>189</v>
      </c>
      <c r="E4367" t="s">
        <v>238</v>
      </c>
      <c r="F4367">
        <v>17528.177355547799</v>
      </c>
      <c r="G4367">
        <f t="shared" si="566"/>
        <v>17528.177355547799</v>
      </c>
    </row>
    <row r="4368" spans="1:7" x14ac:dyDescent="0.35">
      <c r="A4368" t="str">
        <f t="shared" si="565"/>
        <v>8434_Industrie_1+2</v>
      </c>
      <c r="B4368" t="s">
        <v>74</v>
      </c>
      <c r="C4368" t="s">
        <v>244</v>
      </c>
      <c r="D4368" t="s">
        <v>191</v>
      </c>
      <c r="E4368" t="s">
        <v>238</v>
      </c>
      <c r="F4368">
        <v>10317.374724333</v>
      </c>
      <c r="G4368">
        <f t="shared" si="566"/>
        <v>10317.374724333</v>
      </c>
    </row>
    <row r="4369" spans="1:7" x14ac:dyDescent="0.35">
      <c r="A4369" t="str">
        <f t="shared" si="565"/>
        <v>8435_Industrie_1+2</v>
      </c>
      <c r="B4369" t="s">
        <v>74</v>
      </c>
      <c r="C4369" t="s">
        <v>244</v>
      </c>
      <c r="D4369" t="s">
        <v>193</v>
      </c>
      <c r="E4369" t="s">
        <v>238</v>
      </c>
      <c r="F4369">
        <v>11085.174121221</v>
      </c>
      <c r="G4369">
        <f>F4369</f>
        <v>11085.174121221</v>
      </c>
    </row>
  </sheetData>
  <autoFilter ref="BE1:BK392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2"/>
  <sheetViews>
    <sheetView showGridLines="0" tabSelected="1" zoomScaleNormal="100" workbookViewId="0">
      <selection activeCell="B6" sqref="B6"/>
    </sheetView>
  </sheetViews>
  <sheetFormatPr baseColWidth="10" defaultColWidth="9.1796875" defaultRowHeight="14.5" x14ac:dyDescent="0.35"/>
  <cols>
    <col min="1" max="1" width="6.1796875" customWidth="1"/>
    <col min="2" max="2" width="95" customWidth="1"/>
    <col min="3" max="3" width="15.26953125" customWidth="1"/>
    <col min="4" max="4" width="13.7265625" customWidth="1"/>
    <col min="5" max="5" width="12.81640625" customWidth="1"/>
    <col min="6" max="6" width="12.7265625" customWidth="1"/>
    <col min="7" max="8" width="11.453125" customWidth="1"/>
    <col min="9" max="9" width="14" customWidth="1"/>
    <col min="10" max="10" width="13.81640625" customWidth="1"/>
    <col min="11" max="11" width="14.453125" customWidth="1"/>
    <col min="12" max="12" width="15" customWidth="1"/>
    <col min="13" max="13" width="13.81640625" customWidth="1"/>
    <col min="14" max="14" width="13.7265625" customWidth="1"/>
    <col min="15" max="15" width="10" customWidth="1"/>
    <col min="18" max="18" width="16" customWidth="1"/>
    <col min="19" max="19" width="45" customWidth="1"/>
    <col min="20" max="20" width="14.453125" customWidth="1"/>
    <col min="21" max="21" width="20.1796875" customWidth="1"/>
    <col min="23" max="23" width="18.1796875" customWidth="1"/>
  </cols>
  <sheetData>
    <row r="1" spans="1:18" ht="44.25" customHeight="1" thickBot="1" x14ac:dyDescent="0.6">
      <c r="B1" s="11"/>
      <c r="C1" s="39" t="s">
        <v>75</v>
      </c>
      <c r="D1" s="40"/>
      <c r="E1" s="40"/>
      <c r="F1" s="40"/>
      <c r="G1" s="41"/>
      <c r="H1" s="41"/>
      <c r="I1" s="42"/>
      <c r="J1" s="12"/>
      <c r="K1" s="1"/>
      <c r="L1" s="1"/>
      <c r="M1" s="1"/>
      <c r="N1" s="1"/>
      <c r="O1" s="1"/>
      <c r="P1" s="1"/>
      <c r="Q1" s="1"/>
      <c r="R1" s="1"/>
    </row>
    <row r="2" spans="1:18" ht="21.75" customHeight="1" x14ac:dyDescent="0.35">
      <c r="B2" s="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4" spans="1:18" x14ac:dyDescent="0.35">
      <c r="B4" s="22" t="s">
        <v>351</v>
      </c>
    </row>
    <row r="5" spans="1:18" x14ac:dyDescent="0.35">
      <c r="B5" s="56" t="s">
        <v>355</v>
      </c>
      <c r="C5" s="57"/>
      <c r="D5" s="57"/>
      <c r="E5" s="57"/>
    </row>
    <row r="6" spans="1:18" ht="21" x14ac:dyDescent="0.5">
      <c r="B6" s="86" t="s">
        <v>118</v>
      </c>
      <c r="C6" s="87" t="str">
        <f>INDEX(PDC!$A$16:$D$54,MATCH($B$6,PDC!$B$16:$B$54,0),1)</f>
        <v>8401</v>
      </c>
      <c r="D6" s="87" t="str">
        <f>INDEX(PDC!$A$16:$D$54,MATCH($B$6,PDC!$B$16:$B$54,0),4)</f>
        <v>Haute-Savoie</v>
      </c>
      <c r="E6" s="87" t="str">
        <f>INDEX(PDC!$A$16:$D$54,MATCH($B$6,PDC!$B$16:$B$54,0),3)</f>
        <v>74</v>
      </c>
    </row>
    <row r="7" spans="1:18" ht="15" x14ac:dyDescent="0.25">
      <c r="B7" s="3"/>
    </row>
    <row r="8" spans="1:18" ht="17.25" customHeight="1" thickBot="1" x14ac:dyDescent="0.3">
      <c r="B8" s="7"/>
      <c r="C8" s="9"/>
      <c r="D8" s="10"/>
    </row>
    <row r="9" spans="1:18" ht="46.5" thickBot="1" x14ac:dyDescent="0.4">
      <c r="B9" s="38" t="s">
        <v>82</v>
      </c>
      <c r="C9" s="19" t="s">
        <v>76</v>
      </c>
      <c r="D9" s="33" t="s">
        <v>77</v>
      </c>
      <c r="E9" s="20" t="s">
        <v>21</v>
      </c>
      <c r="F9" s="21" t="s">
        <v>80</v>
      </c>
      <c r="G9" s="32" t="s">
        <v>81</v>
      </c>
      <c r="H9" s="20" t="s">
        <v>21</v>
      </c>
      <c r="I9" s="43" t="s">
        <v>83</v>
      </c>
      <c r="J9" s="32" t="s">
        <v>84</v>
      </c>
      <c r="K9" s="44" t="s">
        <v>85</v>
      </c>
    </row>
    <row r="10" spans="1:18" ht="15" customHeight="1" x14ac:dyDescent="0.35">
      <c r="B10" s="4" t="s">
        <v>47</v>
      </c>
      <c r="C10" s="24">
        <f>IFERROR(INDEX('RP2016'!$A$1:$G$4500,MATCH($C$6&amp;"_"&amp;$B10&amp;"_1",'RP2016'!$A:$A,0),MATCH('RP2016'!$G$3,'RP2016'!$A$3:$G$3,0)),0)</f>
        <v>397.493547153929</v>
      </c>
      <c r="D10" s="27">
        <f>IFERROR(INDEX('RP2016'!$A$1:$G$4500,MATCH($C$6&amp;"_"&amp;$B10&amp;"_2",'RP2016'!$A:$A,0),MATCH('RP2016'!$G$3,'RP2016'!$A$3:$G$3,0)),0)</f>
        <v>185.41236312718399</v>
      </c>
      <c r="E10" s="25">
        <f>IFERROR(INDEX('RP2016'!$A$1:$G$4500,MATCH($C$6&amp;"_"&amp;$B10&amp;"_1+2",'RP2016'!$A:$A,0),MATCH('RP2016'!$G$3,'RP2016'!$A$3:$G$3,0)),0)</f>
        <v>582.90591028111305</v>
      </c>
      <c r="F10" s="45">
        <f t="shared" ref="F10:F49" si="0">IFERROR(C10/$E10," ")</f>
        <v>0.68191716732162344</v>
      </c>
      <c r="G10" s="46">
        <f t="shared" ref="G10:G49" si="1">IFERROR(D10/$E10," ")</f>
        <v>0.31808283267837645</v>
      </c>
      <c r="H10" s="47">
        <f>IF(AND(F10=" ",G10=" ")," ",SUM(F10:G10))</f>
        <v>0.99999999999999989</v>
      </c>
      <c r="I10" s="45">
        <f>IFERROR(C10/C$50," ")</f>
        <v>8.1551730401229951E-3</v>
      </c>
      <c r="J10" s="48">
        <f>IFERROR(D10/D$50," ")</f>
        <v>4.2098472873200211E-3</v>
      </c>
      <c r="K10" s="47">
        <f>IFERROR(E10/E$50," ")</f>
        <v>6.2824093303687741E-3</v>
      </c>
    </row>
    <row r="11" spans="1:18" ht="15" customHeight="1" x14ac:dyDescent="0.35">
      <c r="A11" s="89" t="s">
        <v>73</v>
      </c>
      <c r="B11" s="4" t="s">
        <v>1</v>
      </c>
      <c r="C11" s="24">
        <f>IFERROR(INDEX('RP2016'!$A$1:$G$4500,MATCH($C$6&amp;"_"&amp;$B11&amp;"_1",'RP2016'!$A:$A,0),MATCH('RP2016'!$G$3,'RP2016'!$A$3:$G$3,0)),0)</f>
        <v>86.052803525505595</v>
      </c>
      <c r="D11" s="49">
        <f>IFERROR(INDEX('RP2016'!$A$1:$G$4500,MATCH($C$6&amp;"_"&amp;$B11&amp;"_2",'RP2016'!$A:$A,0),MATCH('RP2016'!$G$3,'RP2016'!$A$3:$G$3,0)),0)</f>
        <v>0</v>
      </c>
      <c r="E11" s="25">
        <f>IFERROR(INDEX('RP2016'!$A$1:$G$4500,MATCH($C$6&amp;"_"&amp;$B11&amp;"_1+2",'RP2016'!$A:$A,0),MATCH('RP2016'!$G$3,'RP2016'!$A$3:$G$3,0)),0)</f>
        <v>86.052803525505595</v>
      </c>
      <c r="F11" s="45">
        <f t="shared" si="0"/>
        <v>1</v>
      </c>
      <c r="G11" s="48">
        <f t="shared" si="1"/>
        <v>0</v>
      </c>
      <c r="H11" s="47">
        <f t="shared" ref="H11:H49" si="2">IF(AND(F11=" ",G11=" ")," ",SUM(F11:G11))</f>
        <v>1</v>
      </c>
      <c r="I11" s="45">
        <f>IFERROR(C11/C$50," ")</f>
        <v>1.7655016247759172E-3</v>
      </c>
      <c r="J11" s="66">
        <f t="shared" ref="J11:J49" si="3">IFERROR(D11/D$50," ")</f>
        <v>0</v>
      </c>
      <c r="K11" s="65">
        <f t="shared" ref="K11:K49" si="4">IFERROR(E11/E$50," ")</f>
        <v>9.2745488806642495E-4</v>
      </c>
    </row>
    <row r="12" spans="1:18" ht="15" customHeight="1" x14ac:dyDescent="0.35">
      <c r="A12" s="90"/>
      <c r="B12" s="4" t="s">
        <v>3</v>
      </c>
      <c r="C12" s="50">
        <f>IFERROR(INDEX('RP2016'!$A$1:$G$4500,MATCH($C$6&amp;"_"&amp;$B12&amp;"_1",'RP2016'!$A:$A,0),MATCH('RP2016'!$G$3,'RP2016'!$A$3:$G$3,0)),0)</f>
        <v>1441.46709664988</v>
      </c>
      <c r="D12" s="51">
        <f>IFERROR(INDEX('RP2016'!$A$1:$G$4500,MATCH($C$6&amp;"_"&amp;$B12&amp;"_2",'RP2016'!$A:$A,0),MATCH('RP2016'!$G$3,'RP2016'!$A$3:$G$3,0)),0)</f>
        <v>881.41822033977996</v>
      </c>
      <c r="E12" s="25">
        <f>IFERROR(INDEX('RP2016'!$A$1:$G$4500,MATCH($C$6&amp;"_"&amp;$B12&amp;"_1+2",'RP2016'!$A:$A,0),MATCH('RP2016'!$G$3,'RP2016'!$A$3:$G$3,0)),0)</f>
        <v>2322.8853169896602</v>
      </c>
      <c r="F12" s="52">
        <f t="shared" si="0"/>
        <v>0.62055026397857094</v>
      </c>
      <c r="G12" s="53">
        <f t="shared" si="1"/>
        <v>0.37944973602142901</v>
      </c>
      <c r="H12" s="54">
        <f t="shared" si="2"/>
        <v>1</v>
      </c>
      <c r="I12" s="52">
        <f t="shared" ref="I12:I49" si="5">IFERROR(C12/C$50," ")</f>
        <v>2.9573847648578802E-2</v>
      </c>
      <c r="J12" s="53">
        <f t="shared" si="3"/>
        <v>2.0012883937769267E-2</v>
      </c>
      <c r="K12" s="54">
        <f t="shared" si="4"/>
        <v>2.5035457921150042E-2</v>
      </c>
    </row>
    <row r="13" spans="1:18" ht="15" customHeight="1" x14ac:dyDescent="0.35">
      <c r="A13" s="90"/>
      <c r="B13" s="4" t="s">
        <v>4</v>
      </c>
      <c r="C13" s="50">
        <f>IFERROR(INDEX('RP2016'!$A$1:$G$4500,MATCH($C$6&amp;"_"&amp;$B13&amp;"_1",'RP2016'!$A:$A,0),MATCH('RP2016'!$G$3,'RP2016'!$A$3:$G$3,0)),0)</f>
        <v>59.715807923649301</v>
      </c>
      <c r="D13" s="51">
        <f>IFERROR(INDEX('RP2016'!$A$1:$G$4500,MATCH($C$6&amp;"_"&amp;$B13&amp;"_2",'RP2016'!$A:$A,0),MATCH('RP2016'!$G$3,'RP2016'!$A$3:$G$3,0)),0)</f>
        <v>113.293125247616</v>
      </c>
      <c r="E13" s="25">
        <f>IFERROR(INDEX('RP2016'!$A$1:$G$4500,MATCH($C$6&amp;"_"&amp;$B13&amp;"_1+2",'RP2016'!$A:$A,0),MATCH('RP2016'!$G$3,'RP2016'!$A$3:$G$3,0)),0)</f>
        <v>173.008933171265</v>
      </c>
      <c r="F13" s="52">
        <f t="shared" si="0"/>
        <v>0.34516025750263096</v>
      </c>
      <c r="G13" s="53">
        <f t="shared" si="1"/>
        <v>0.65483974249737076</v>
      </c>
      <c r="H13" s="54">
        <f t="shared" si="2"/>
        <v>1.0000000000000018</v>
      </c>
      <c r="I13" s="52">
        <f t="shared" si="5"/>
        <v>1.2251588744899057E-3</v>
      </c>
      <c r="J13" s="53">
        <f t="shared" si="3"/>
        <v>2.5723568156483774E-3</v>
      </c>
      <c r="K13" s="54">
        <f t="shared" si="4"/>
        <v>1.8646455917184417E-3</v>
      </c>
    </row>
    <row r="14" spans="1:18" ht="15" customHeight="1" x14ac:dyDescent="0.35">
      <c r="A14" s="90"/>
      <c r="B14" s="4" t="s">
        <v>6</v>
      </c>
      <c r="C14" s="50">
        <f>IFERROR(INDEX('RP2016'!$A$1:$G$4500,MATCH($C$6&amp;"_"&amp;$B14&amp;"_1",'RP2016'!$A:$A,0),MATCH('RP2016'!$G$3,'RP2016'!$A$3:$G$3,0)),0)</f>
        <v>511.28374735399501</v>
      </c>
      <c r="D14" s="51">
        <f>IFERROR(INDEX('RP2016'!$A$1:$G$4500,MATCH($C$6&amp;"_"&amp;$B14&amp;"_2",'RP2016'!$A:$A,0),MATCH('RP2016'!$G$3,'RP2016'!$A$3:$G$3,0)),0)</f>
        <v>138.22091743323301</v>
      </c>
      <c r="E14" s="25">
        <f>IFERROR(INDEX('RP2016'!$A$1:$G$4500,MATCH($C$6&amp;"_"&amp;$B14&amp;"_1+2",'RP2016'!$A:$A,0),MATCH('RP2016'!$G$3,'RP2016'!$A$3:$G$3,0)),0)</f>
        <v>649.50466478722797</v>
      </c>
      <c r="F14" s="52">
        <f t="shared" si="0"/>
        <v>0.78719026216922872</v>
      </c>
      <c r="G14" s="53">
        <f t="shared" si="1"/>
        <v>0.21280973783077134</v>
      </c>
      <c r="H14" s="54">
        <f t="shared" si="2"/>
        <v>1</v>
      </c>
      <c r="I14" s="52">
        <f t="shared" si="5"/>
        <v>1.0489748732096224E-2</v>
      </c>
      <c r="J14" s="53">
        <f t="shared" si="3"/>
        <v>3.1383503478030358E-3</v>
      </c>
      <c r="K14" s="54">
        <f t="shared" si="4"/>
        <v>7.000193503286796E-3</v>
      </c>
    </row>
    <row r="15" spans="1:18" ht="15" customHeight="1" x14ac:dyDescent="0.35">
      <c r="A15" s="90"/>
      <c r="B15" s="4" t="s">
        <v>2</v>
      </c>
      <c r="C15" s="50">
        <f>IFERROR(INDEX('RP2016'!$A$1:$G$4500,MATCH($C$6&amp;"_"&amp;$B15&amp;"_1",'RP2016'!$A:$A,0),MATCH('RP2016'!$G$3,'RP2016'!$A$3:$G$3,0)),0)</f>
        <v>0</v>
      </c>
      <c r="D15" s="51">
        <f>IFERROR(INDEX('RP2016'!$A$1:$G$4500,MATCH($C$6&amp;"_"&amp;$B15&amp;"_2",'RP2016'!$A:$A,0),MATCH('RP2016'!$G$3,'RP2016'!$A$3:$G$3,0)),0)</f>
        <v>0</v>
      </c>
      <c r="E15" s="25">
        <f>IFERROR(INDEX('RP2016'!$A$1:$G$4500,MATCH($C$6&amp;"_"&amp;$B15&amp;"_1+2",'RP2016'!$A:$A,0),MATCH('RP2016'!$G$3,'RP2016'!$A$3:$G$3,0)),0)</f>
        <v>0</v>
      </c>
      <c r="F15" s="52" t="str">
        <f t="shared" si="0"/>
        <v xml:space="preserve"> </v>
      </c>
      <c r="G15" s="53" t="str">
        <f t="shared" si="1"/>
        <v xml:space="preserve"> </v>
      </c>
      <c r="H15" s="47" t="str">
        <f t="shared" si="2"/>
        <v xml:space="preserve"> </v>
      </c>
      <c r="I15" s="52">
        <f t="shared" si="5"/>
        <v>0</v>
      </c>
      <c r="J15" s="53">
        <f t="shared" si="3"/>
        <v>0</v>
      </c>
      <c r="K15" s="54">
        <f t="shared" si="4"/>
        <v>0</v>
      </c>
    </row>
    <row r="16" spans="1:18" ht="15" customHeight="1" x14ac:dyDescent="0.35">
      <c r="A16" s="90"/>
      <c r="B16" s="4" t="s">
        <v>7</v>
      </c>
      <c r="C16" s="50">
        <f>IFERROR(INDEX('RP2016'!$A$1:$G$4500,MATCH($C$6&amp;"_"&amp;$B16&amp;"_1",'RP2016'!$A:$A,0),MATCH('RP2016'!$G$3,'RP2016'!$A$3:$G$3,0)),0)</f>
        <v>119.234674730755</v>
      </c>
      <c r="D16" s="51">
        <f>IFERROR(INDEX('RP2016'!$A$1:$G$4500,MATCH($C$6&amp;"_"&amp;$B16&amp;"_2",'RP2016'!$A:$A,0),MATCH('RP2016'!$G$3,'RP2016'!$A$3:$G$3,0)),0)</f>
        <v>68.857238644003402</v>
      </c>
      <c r="E16" s="25">
        <f>IFERROR(INDEX('RP2016'!$A$1:$G$4500,MATCH($C$6&amp;"_"&amp;$B16&amp;"_1+2",'RP2016'!$A:$A,0),MATCH('RP2016'!$G$3,'RP2016'!$A$3:$G$3,0)),0)</f>
        <v>188.091913374759</v>
      </c>
      <c r="F16" s="52">
        <f t="shared" si="0"/>
        <v>0.63391707060360891</v>
      </c>
      <c r="G16" s="53">
        <f t="shared" si="1"/>
        <v>0.36608292939638787</v>
      </c>
      <c r="H16" s="54">
        <f t="shared" si="2"/>
        <v>0.99999999999999678</v>
      </c>
      <c r="I16" s="52">
        <f t="shared" si="5"/>
        <v>2.4462772082071934E-3</v>
      </c>
      <c r="J16" s="53">
        <f t="shared" si="3"/>
        <v>1.5634257307802196E-3</v>
      </c>
      <c r="K16" s="54">
        <f t="shared" si="4"/>
        <v>2.0272060562615108E-3</v>
      </c>
    </row>
    <row r="17" spans="1:11" ht="15" customHeight="1" x14ac:dyDescent="0.35">
      <c r="A17" s="90"/>
      <c r="B17" s="4" t="s">
        <v>8</v>
      </c>
      <c r="C17" s="50">
        <f>IFERROR(INDEX('RP2016'!$A$1:$G$4500,MATCH($C$6&amp;"_"&amp;$B17&amp;"_1",'RP2016'!$A:$A,0),MATCH('RP2016'!$G$3,'RP2016'!$A$3:$G$3,0)),0)</f>
        <v>228.59689986659001</v>
      </c>
      <c r="D17" s="51">
        <f>IFERROR(INDEX('RP2016'!$A$1:$G$4500,MATCH($C$6&amp;"_"&amp;$B17&amp;"_2",'RP2016'!$A:$A,0),MATCH('RP2016'!$G$3,'RP2016'!$A$3:$G$3,0)),0)</f>
        <v>298.76887861044901</v>
      </c>
      <c r="E17" s="25">
        <f>IFERROR(INDEX('RP2016'!$A$1:$G$4500,MATCH($C$6&amp;"_"&amp;$B17&amp;"_1+2",'RP2016'!$A:$A,0),MATCH('RP2016'!$G$3,'RP2016'!$A$3:$G$3,0)),0)</f>
        <v>527.36577847703995</v>
      </c>
      <c r="F17" s="52">
        <f t="shared" si="0"/>
        <v>0.43346934745509369</v>
      </c>
      <c r="G17" s="53">
        <f t="shared" si="1"/>
        <v>0.56653065254490453</v>
      </c>
      <c r="H17" s="54">
        <f t="shared" si="2"/>
        <v>0.99999999999999822</v>
      </c>
      <c r="I17" s="52">
        <f t="shared" si="5"/>
        <v>4.6900063867597397E-3</v>
      </c>
      <c r="J17" s="53">
        <f t="shared" si="3"/>
        <v>6.7836433986393488E-3</v>
      </c>
      <c r="K17" s="54">
        <f t="shared" si="4"/>
        <v>5.6838121363764421E-3</v>
      </c>
    </row>
    <row r="18" spans="1:11" ht="15" customHeight="1" x14ac:dyDescent="0.35">
      <c r="A18" s="90"/>
      <c r="B18" s="4" t="s">
        <v>10</v>
      </c>
      <c r="C18" s="50">
        <f>IFERROR(INDEX('RP2016'!$A$1:$G$4500,MATCH($C$6&amp;"_"&amp;$B18&amp;"_1",'RP2016'!$A:$A,0),MATCH('RP2016'!$G$3,'RP2016'!$A$3:$G$3,0)),0)</f>
        <v>464.39021366355303</v>
      </c>
      <c r="D18" s="51">
        <f>IFERROR(INDEX('RP2016'!$A$1:$G$4500,MATCH($C$6&amp;"_"&amp;$B18&amp;"_2",'RP2016'!$A:$A,0),MATCH('RP2016'!$G$3,'RP2016'!$A$3:$G$3,0)),0)</f>
        <v>207.98814429519501</v>
      </c>
      <c r="E18" s="25">
        <f>IFERROR(INDEX('RP2016'!$A$1:$G$4500,MATCH($C$6&amp;"_"&amp;$B18&amp;"_1+2",'RP2016'!$A:$A,0),MATCH('RP2016'!$G$3,'RP2016'!$A$3:$G$3,0)),0)</f>
        <v>672.37835795874901</v>
      </c>
      <c r="F18" s="52">
        <f t="shared" si="0"/>
        <v>0.6906679969197399</v>
      </c>
      <c r="G18" s="53">
        <f t="shared" si="1"/>
        <v>0.30933200308025866</v>
      </c>
      <c r="H18" s="54">
        <f t="shared" si="2"/>
        <v>0.99999999999999856</v>
      </c>
      <c r="I18" s="52">
        <f t="shared" si="5"/>
        <v>9.527657939814008E-3</v>
      </c>
      <c r="J18" s="53">
        <f t="shared" si="3"/>
        <v>4.7224376534979679E-3</v>
      </c>
      <c r="K18" s="54">
        <f t="shared" si="4"/>
        <v>7.246720259777315E-3</v>
      </c>
    </row>
    <row r="19" spans="1:11" ht="15" customHeight="1" x14ac:dyDescent="0.35">
      <c r="A19" s="90"/>
      <c r="B19" s="4" t="s">
        <v>11</v>
      </c>
      <c r="C19" s="50">
        <f>IFERROR(INDEX('RP2016'!$A$1:$G$4500,MATCH($C$6&amp;"_"&amp;$B19&amp;"_1",'RP2016'!$A:$A,0),MATCH('RP2016'!$G$3,'RP2016'!$A$3:$G$3,0)),0)</f>
        <v>2117.7959665119301</v>
      </c>
      <c r="D19" s="51">
        <f>IFERROR(INDEX('RP2016'!$A$1:$G$4500,MATCH($C$6&amp;"_"&amp;$B19&amp;"_2",'RP2016'!$A:$A,0),MATCH('RP2016'!$G$3,'RP2016'!$A$3:$G$3,0)),0)</f>
        <v>1022.18625272919</v>
      </c>
      <c r="E19" s="25">
        <f>IFERROR(INDEX('RP2016'!$A$1:$G$4500,MATCH($C$6&amp;"_"&amp;$B19&amp;"_1+2",'RP2016'!$A:$A,0),MATCH('RP2016'!$G$3,'RP2016'!$A$3:$G$3,0)),0)</f>
        <v>3139.9822192411202</v>
      </c>
      <c r="F19" s="52">
        <f t="shared" si="0"/>
        <v>0.67446113342124758</v>
      </c>
      <c r="G19" s="53">
        <f t="shared" si="1"/>
        <v>0.32553886657875242</v>
      </c>
      <c r="H19" s="54">
        <f t="shared" si="2"/>
        <v>1</v>
      </c>
      <c r="I19" s="52">
        <f t="shared" si="5"/>
        <v>4.3449743258073922E-2</v>
      </c>
      <c r="J19" s="53">
        <f t="shared" si="3"/>
        <v>2.3209067349171188E-2</v>
      </c>
      <c r="K19" s="54">
        <f t="shared" si="4"/>
        <v>3.3841917269013547E-2</v>
      </c>
    </row>
    <row r="20" spans="1:11" ht="15" customHeight="1" x14ac:dyDescent="0.35">
      <c r="A20" s="90"/>
      <c r="B20" s="4" t="s">
        <v>13</v>
      </c>
      <c r="C20" s="50">
        <f>IFERROR(INDEX('RP2016'!$A$1:$G$4500,MATCH($C$6&amp;"_"&amp;$B20&amp;"_1",'RP2016'!$A:$A,0),MATCH('RP2016'!$G$3,'RP2016'!$A$3:$G$3,0)),0)</f>
        <v>200.42570643457</v>
      </c>
      <c r="D20" s="51">
        <f>IFERROR(INDEX('RP2016'!$A$1:$G$4500,MATCH($C$6&amp;"_"&amp;$B20&amp;"_2",'RP2016'!$A:$A,0),MATCH('RP2016'!$G$3,'RP2016'!$A$3:$G$3,0)),0)</f>
        <v>122.451118187419</v>
      </c>
      <c r="E20" s="25">
        <f>IFERROR(INDEX('RP2016'!$A$1:$G$4500,MATCH($C$6&amp;"_"&amp;$B20&amp;"_1+2",'RP2016'!$A:$A,0),MATCH('RP2016'!$G$3,'RP2016'!$A$3:$G$3,0)),0)</f>
        <v>322.87682462198899</v>
      </c>
      <c r="F20" s="52">
        <f t="shared" si="0"/>
        <v>0.62074974464091759</v>
      </c>
      <c r="G20" s="53">
        <f t="shared" si="1"/>
        <v>0.37925025535908241</v>
      </c>
      <c r="H20" s="54">
        <f t="shared" si="2"/>
        <v>1</v>
      </c>
      <c r="I20" s="52">
        <f t="shared" si="5"/>
        <v>4.1120323320112924E-3</v>
      </c>
      <c r="J20" s="53">
        <f t="shared" si="3"/>
        <v>2.7802919882802019E-3</v>
      </c>
      <c r="K20" s="54">
        <f t="shared" si="4"/>
        <v>3.4798830133439293E-3</v>
      </c>
    </row>
    <row r="21" spans="1:11" ht="15" customHeight="1" x14ac:dyDescent="0.35">
      <c r="A21" s="90"/>
      <c r="B21" s="4" t="s">
        <v>14</v>
      </c>
      <c r="C21" s="50">
        <f>IFERROR(INDEX('RP2016'!$A$1:$G$4500,MATCH($C$6&amp;"_"&amp;$B21&amp;"_1",'RP2016'!$A:$A,0),MATCH('RP2016'!$G$3,'RP2016'!$A$3:$G$3,0)),0)</f>
        <v>248.65684070143399</v>
      </c>
      <c r="D21" s="51">
        <f>IFERROR(INDEX('RP2016'!$A$1:$G$4500,MATCH($C$6&amp;"_"&amp;$B21&amp;"_2",'RP2016'!$A:$A,0),MATCH('RP2016'!$G$3,'RP2016'!$A$3:$G$3,0)),0)</f>
        <v>147.155767737362</v>
      </c>
      <c r="E21" s="25">
        <f>IFERROR(INDEX('RP2016'!$A$1:$G$4500,MATCH($C$6&amp;"_"&amp;$B21&amp;"_1+2",'RP2016'!$A:$A,0),MATCH('RP2016'!$G$3,'RP2016'!$A$3:$G$3,0)),0)</f>
        <v>395.81260843879602</v>
      </c>
      <c r="F21" s="52">
        <f t="shared" si="0"/>
        <v>0.62821859486035925</v>
      </c>
      <c r="G21" s="53">
        <f t="shared" si="1"/>
        <v>0.3717814051396407</v>
      </c>
      <c r="H21" s="54">
        <f t="shared" si="2"/>
        <v>1</v>
      </c>
      <c r="I21" s="52">
        <f t="shared" si="5"/>
        <v>5.1015659953473763E-3</v>
      </c>
      <c r="J21" s="53">
        <f t="shared" si="3"/>
        <v>3.3412189951846898E-3</v>
      </c>
      <c r="K21" s="54">
        <f t="shared" si="4"/>
        <v>4.2659660512522086E-3</v>
      </c>
    </row>
    <row r="22" spans="1:11" ht="15" customHeight="1" x14ac:dyDescent="0.35">
      <c r="A22" s="90"/>
      <c r="B22" s="4" t="s">
        <v>16</v>
      </c>
      <c r="C22" s="50">
        <f>IFERROR(INDEX('RP2016'!$A$1:$G$4500,MATCH($C$6&amp;"_"&amp;$B22&amp;"_1",'RP2016'!$A:$A,0),MATCH('RP2016'!$G$3,'RP2016'!$A$3:$G$3,0)),0)</f>
        <v>3902.3621394472598</v>
      </c>
      <c r="D22" s="51">
        <f>IFERROR(INDEX('RP2016'!$A$1:$G$4500,MATCH($C$6&amp;"_"&amp;$B22&amp;"_2",'RP2016'!$A:$A,0),MATCH('RP2016'!$G$3,'RP2016'!$A$3:$G$3,0)),0)</f>
        <v>1065.7871945863899</v>
      </c>
      <c r="E22" s="25">
        <f>IFERROR(INDEX('RP2016'!$A$1:$G$4500,MATCH($C$6&amp;"_"&amp;$B22&amp;"_1+2",'RP2016'!$A:$A,0),MATCH('RP2016'!$G$3,'RP2016'!$A$3:$G$3,0)),0)</f>
        <v>4968.1493340336501</v>
      </c>
      <c r="F22" s="52">
        <f t="shared" si="0"/>
        <v>0.7854760147233586</v>
      </c>
      <c r="G22" s="53">
        <f t="shared" si="1"/>
        <v>0.21452398527664127</v>
      </c>
      <c r="H22" s="54">
        <f t="shared" si="2"/>
        <v>0.99999999999999989</v>
      </c>
      <c r="I22" s="52">
        <f t="shared" si="5"/>
        <v>8.0062780239531797E-2</v>
      </c>
      <c r="J22" s="53">
        <f t="shared" si="3"/>
        <v>2.4199040745261406E-2</v>
      </c>
      <c r="K22" s="54">
        <f t="shared" si="4"/>
        <v>5.3545430197724522E-2</v>
      </c>
    </row>
    <row r="23" spans="1:11" ht="15" customHeight="1" x14ac:dyDescent="0.35">
      <c r="A23" s="90"/>
      <c r="B23" s="4" t="s">
        <v>5</v>
      </c>
      <c r="C23" s="50">
        <f>IFERROR(INDEX('RP2016'!$A$1:$G$4500,MATCH($C$6&amp;"_"&amp;$B23&amp;"_1",'RP2016'!$A:$A,0),MATCH('RP2016'!$G$3,'RP2016'!$A$3:$G$3,0)),0)</f>
        <v>457.79394565115399</v>
      </c>
      <c r="D23" s="51">
        <f>IFERROR(INDEX('RP2016'!$A$1:$G$4500,MATCH($C$6&amp;"_"&amp;$B23&amp;"_2",'RP2016'!$A:$A,0),MATCH('RP2016'!$G$3,'RP2016'!$A$3:$G$3,0)),0)</f>
        <v>238.085011498737</v>
      </c>
      <c r="E23" s="25">
        <f>IFERROR(INDEX('RP2016'!$A$1:$G$4500,MATCH($C$6&amp;"_"&amp;$B23&amp;"_1+2",'RP2016'!$A:$A,0),MATCH('RP2016'!$G$3,'RP2016'!$A$3:$G$3,0)),0)</f>
        <v>695.87895714989202</v>
      </c>
      <c r="F23" s="52">
        <f t="shared" si="0"/>
        <v>0.65786433250710497</v>
      </c>
      <c r="G23" s="53">
        <f t="shared" si="1"/>
        <v>0.34213566749289359</v>
      </c>
      <c r="H23" s="54">
        <f t="shared" si="2"/>
        <v>0.99999999999999856</v>
      </c>
      <c r="I23" s="52">
        <f t="shared" si="5"/>
        <v>9.3923256622328814E-3</v>
      </c>
      <c r="J23" s="53">
        <f t="shared" si="3"/>
        <v>5.4057966950239629E-3</v>
      </c>
      <c r="K23" s="54">
        <f t="shared" si="4"/>
        <v>7.5000036474109945E-3</v>
      </c>
    </row>
    <row r="24" spans="1:11" ht="16" customHeight="1" x14ac:dyDescent="0.35">
      <c r="A24" s="90"/>
      <c r="B24" s="4" t="s">
        <v>18</v>
      </c>
      <c r="C24" s="50">
        <f>IFERROR(INDEX('RP2016'!$A$1:$G$4500,MATCH($C$6&amp;"_"&amp;$B24&amp;"_1",'RP2016'!$A:$A,0),MATCH('RP2016'!$G$3,'RP2016'!$A$3:$G$3,0)),0)</f>
        <v>2047.47043085719</v>
      </c>
      <c r="D24" s="51">
        <f>IFERROR(INDEX('RP2016'!$A$1:$G$4500,MATCH($C$6&amp;"_"&amp;$B24&amp;"_2",'RP2016'!$A:$A,0),MATCH('RP2016'!$G$3,'RP2016'!$A$3:$G$3,0)),0)</f>
        <v>1193.14279503594</v>
      </c>
      <c r="E24" s="25">
        <f>IFERROR(INDEX('RP2016'!$A$1:$G$4500,MATCH($C$6&amp;"_"&amp;$B24&amp;"_1+2",'RP2016'!$A:$A,0),MATCH('RP2016'!$G$3,'RP2016'!$A$3:$G$3,0)),0)</f>
        <v>3240.6132258931302</v>
      </c>
      <c r="F24" s="52">
        <f t="shared" si="0"/>
        <v>0.63181573613830333</v>
      </c>
      <c r="G24" s="53">
        <f t="shared" si="1"/>
        <v>0.36818426386169661</v>
      </c>
      <c r="H24" s="54">
        <f t="shared" si="2"/>
        <v>1</v>
      </c>
      <c r="I24" s="52">
        <f t="shared" si="5"/>
        <v>4.2006909993206727E-2</v>
      </c>
      <c r="J24" s="53">
        <f t="shared" si="3"/>
        <v>2.70906905793654E-2</v>
      </c>
      <c r="K24" s="54">
        <f t="shared" si="4"/>
        <v>3.4926492264676402E-2</v>
      </c>
    </row>
    <row r="25" spans="1:11" ht="15" customHeight="1" x14ac:dyDescent="0.35">
      <c r="A25" s="90"/>
      <c r="B25" s="4" t="s">
        <v>19</v>
      </c>
      <c r="C25" s="50">
        <f>IFERROR(INDEX('RP2016'!$A$1:$G$4500,MATCH($C$6&amp;"_"&amp;$B25&amp;"_1",'RP2016'!$A:$A,0),MATCH('RP2016'!$G$3,'RP2016'!$A$3:$G$3,0)),0)</f>
        <v>454.39047592055101</v>
      </c>
      <c r="D25" s="51">
        <f>IFERROR(INDEX('RP2016'!$A$1:$G$4500,MATCH($C$6&amp;"_"&amp;$B25&amp;"_2",'RP2016'!$A:$A,0),MATCH('RP2016'!$G$3,'RP2016'!$A$3:$G$3,0)),0)</f>
        <v>181.66688577369399</v>
      </c>
      <c r="E25" s="25">
        <f>IFERROR(INDEX('RP2016'!$A$1:$G$4500,MATCH($C$6&amp;"_"&amp;$B25&amp;"_1+2",'RP2016'!$A:$A,0),MATCH('RP2016'!$G$3,'RP2016'!$A$3:$G$3,0)),0)</f>
        <v>636.05736169424404</v>
      </c>
      <c r="F25" s="52">
        <f t="shared" si="0"/>
        <v>0.7143860024042592</v>
      </c>
      <c r="G25" s="53">
        <f t="shared" si="1"/>
        <v>0.2856139975957423</v>
      </c>
      <c r="H25" s="54">
        <f t="shared" si="2"/>
        <v>1.0000000000000016</v>
      </c>
      <c r="I25" s="52">
        <f t="shared" si="5"/>
        <v>9.3224984039324086E-3</v>
      </c>
      <c r="J25" s="53">
        <f t="shared" si="3"/>
        <v>4.1248050203947437E-3</v>
      </c>
      <c r="K25" s="54">
        <f t="shared" si="4"/>
        <v>6.8552619441284461E-3</v>
      </c>
    </row>
    <row r="26" spans="1:11" ht="15" customHeight="1" thickBot="1" x14ac:dyDescent="0.4">
      <c r="A26" s="91"/>
      <c r="B26" s="4" t="s">
        <v>20</v>
      </c>
      <c r="C26" s="50">
        <f>IFERROR(INDEX('RP2016'!$A$1:$G$4500,MATCH($C$6&amp;"_"&amp;$B26&amp;"_1",'RP2016'!$A:$A,0),MATCH('RP2016'!$G$3,'RP2016'!$A$3:$G$3,0)),0)</f>
        <v>427.20136654996497</v>
      </c>
      <c r="D26" s="51">
        <f>IFERROR(INDEX('RP2016'!$A$1:$G$4500,MATCH($C$6&amp;"_"&amp;$B26&amp;"_2",'RP2016'!$A:$A,0),MATCH('RP2016'!$G$3,'RP2016'!$A$3:$G$3,0)),0)</f>
        <v>97.091060685150893</v>
      </c>
      <c r="E26" s="25">
        <f>IFERROR(INDEX('RP2016'!$A$1:$G$4500,MATCH($C$6&amp;"_"&amp;$B26&amp;"_1+2",'RP2016'!$A:$A,0),MATCH('RP2016'!$G$3,'RP2016'!$A$3:$G$3,0)),0)</f>
        <v>524.29242723511595</v>
      </c>
      <c r="F26" s="52">
        <f t="shared" si="0"/>
        <v>0.81481506189748754</v>
      </c>
      <c r="G26" s="53">
        <f t="shared" si="1"/>
        <v>0.18518493810251233</v>
      </c>
      <c r="H26" s="54">
        <f t="shared" si="2"/>
        <v>0.99999999999999989</v>
      </c>
      <c r="I26" s="52">
        <f t="shared" si="5"/>
        <v>8.7646732686275253E-3</v>
      </c>
      <c r="J26" s="62">
        <f t="shared" si="3"/>
        <v>2.2044837332019277E-3</v>
      </c>
      <c r="K26" s="54">
        <f t="shared" si="4"/>
        <v>5.6506883505694798E-3</v>
      </c>
    </row>
    <row r="27" spans="1:11" ht="15" customHeight="1" x14ac:dyDescent="0.35">
      <c r="B27" s="23" t="s">
        <v>73</v>
      </c>
      <c r="C27" s="67">
        <f>IFERROR(INDEX('RP2016'!$A$1:$G$4500,MATCH($C$6&amp;"_"&amp;$B27&amp;"_1",'RP2016'!$A:$A,0),MATCH('RP2016'!$G$3,'RP2016'!$A$3:$G$3,0)),0)</f>
        <v>12766.838115787899</v>
      </c>
      <c r="D27" s="68">
        <f>IFERROR(INDEX('RP2016'!$A$1:$G$4500,MATCH($C$6&amp;"_"&amp;$B27&amp;"_2",'RP2016'!$A:$A,0),MATCH('RP2016'!$G$3,'RP2016'!$A$3:$G$3,0)),0)</f>
        <v>5776.1126108041699</v>
      </c>
      <c r="E27" s="69">
        <f>IFERROR(INDEX('RP2016'!$A$1:$G$4500,MATCH($C$6&amp;"_"&amp;$B27&amp;"_1+2",'RP2016'!$A:$A,0),MATCH('RP2016'!$G$3,'RP2016'!$A$3:$G$3,0)),0)</f>
        <v>18542.950726592098</v>
      </c>
      <c r="F27" s="70">
        <f t="shared" si="0"/>
        <v>0.68850089201171294</v>
      </c>
      <c r="G27" s="71">
        <f t="shared" si="1"/>
        <v>0.31149910798828556</v>
      </c>
      <c r="H27" s="72">
        <f t="shared" si="2"/>
        <v>0.99999999999999845</v>
      </c>
      <c r="I27" s="70">
        <f t="shared" si="5"/>
        <v>0.26193072756768404</v>
      </c>
      <c r="J27" s="73">
        <f t="shared" si="3"/>
        <v>0.13114849299002199</v>
      </c>
      <c r="K27" s="72">
        <f t="shared" si="4"/>
        <v>0.19985113309475602</v>
      </c>
    </row>
    <row r="28" spans="1:11" ht="15" customHeight="1" x14ac:dyDescent="0.35">
      <c r="B28" s="4" t="s">
        <v>22</v>
      </c>
      <c r="C28" s="50">
        <f>IFERROR(INDEX('RP2016'!$A$1:$G$4500,MATCH($C$6&amp;"_"&amp;$B28&amp;"_1",'RP2016'!$A:$A,0),MATCH('RP2016'!$G$3,'RP2016'!$A$3:$G$3,0)),0)</f>
        <v>6719.23668543436</v>
      </c>
      <c r="D28" s="51">
        <f>IFERROR(INDEX('RP2016'!$A$1:$G$4500,MATCH($C$6&amp;"_"&amp;$B28&amp;"_2",'RP2016'!$A:$A,0),MATCH('RP2016'!$G$3,'RP2016'!$A$3:$G$3,0)),0)</f>
        <v>1097.13494667135</v>
      </c>
      <c r="E28" s="25">
        <f>IFERROR(INDEX('RP2016'!$A$1:$G$4500,MATCH($C$6&amp;"_"&amp;$B28&amp;"_1+2",'RP2016'!$A:$A,0),MATCH('RP2016'!$G$3,'RP2016'!$A$3:$G$3,0)),0)</f>
        <v>7816.37163210571</v>
      </c>
      <c r="F28" s="52">
        <f t="shared" si="0"/>
        <v>0.85963628671839587</v>
      </c>
      <c r="G28" s="53">
        <f t="shared" si="1"/>
        <v>0.14036371328160413</v>
      </c>
      <c r="H28" s="54">
        <f t="shared" si="2"/>
        <v>1</v>
      </c>
      <c r="I28" s="52">
        <f t="shared" si="5"/>
        <v>0.13785516333436171</v>
      </c>
      <c r="J28" s="53">
        <f t="shared" si="3"/>
        <v>2.4910801529993573E-2</v>
      </c>
      <c r="K28" s="54">
        <f t="shared" si="4"/>
        <v>8.4242834400990979E-2</v>
      </c>
    </row>
    <row r="29" spans="1:11" ht="15" customHeight="1" thickBot="1" x14ac:dyDescent="0.4">
      <c r="B29" s="4" t="s">
        <v>9</v>
      </c>
      <c r="C29" s="50">
        <f>IFERROR(INDEX('RP2016'!$A$1:$G$4500,MATCH($C$6&amp;"_"&amp;$B29&amp;"_1",'RP2016'!$A:$A,0),MATCH('RP2016'!$G$3,'RP2016'!$A$3:$G$3,0)),0)</f>
        <v>8010.5066371705097</v>
      </c>
      <c r="D29" s="51">
        <f>IFERROR(INDEX('RP2016'!$A$1:$G$4500,MATCH($C$6&amp;"_"&amp;$B29&amp;"_2",'RP2016'!$A:$A,0),MATCH('RP2016'!$G$3,'RP2016'!$A$3:$G$3,0)),0)</f>
        <v>7841.0709669852504</v>
      </c>
      <c r="E29" s="25">
        <f>IFERROR(INDEX('RP2016'!$A$1:$G$4500,MATCH($C$6&amp;"_"&amp;$B29&amp;"_1+2",'RP2016'!$A:$A,0),MATCH('RP2016'!$G$3,'RP2016'!$A$3:$G$3,0)),0)</f>
        <v>15851.5776041558</v>
      </c>
      <c r="F29" s="52">
        <f t="shared" si="0"/>
        <v>0.50534444187248584</v>
      </c>
      <c r="G29" s="53">
        <f t="shared" si="1"/>
        <v>0.49465555812751161</v>
      </c>
      <c r="H29" s="54">
        <f t="shared" si="2"/>
        <v>0.99999999999999745</v>
      </c>
      <c r="I29" s="52">
        <f t="shared" si="5"/>
        <v>0.16434749251383801</v>
      </c>
      <c r="J29" s="53">
        <f t="shared" si="3"/>
        <v>0.17803403604431464</v>
      </c>
      <c r="K29" s="54">
        <f t="shared" si="4"/>
        <v>0.17084420879072329</v>
      </c>
    </row>
    <row r="30" spans="1:11" ht="15" customHeight="1" x14ac:dyDescent="0.35">
      <c r="A30" s="92" t="s">
        <v>352</v>
      </c>
      <c r="B30" s="4" t="s">
        <v>23</v>
      </c>
      <c r="C30" s="50">
        <f>IFERROR(INDEX('RP2016'!$A$1:$G$4500,MATCH($C$6&amp;"_"&amp;$B30&amp;"_1",'RP2016'!$A:$A,0),MATCH('RP2016'!$G$3,'RP2016'!$A$3:$G$3,0)),0)</f>
        <v>2728.2068291324399</v>
      </c>
      <c r="D30" s="51">
        <f>IFERROR(INDEX('RP2016'!$A$1:$G$4500,MATCH($C$6&amp;"_"&amp;$B30&amp;"_2",'RP2016'!$A:$A,0),MATCH('RP2016'!$G$3,'RP2016'!$A$3:$G$3,0)),0)</f>
        <v>1001.92539296033</v>
      </c>
      <c r="E30" s="25">
        <f>IFERROR(INDEX('RP2016'!$A$1:$G$4500,MATCH($C$6&amp;"_"&amp;$B30&amp;"_1+2",'RP2016'!$A:$A,0),MATCH('RP2016'!$G$3,'RP2016'!$A$3:$G$3,0)),0)</f>
        <v>3730.13222209278</v>
      </c>
      <c r="F30" s="52">
        <f t="shared" si="0"/>
        <v>0.73139681563400116</v>
      </c>
      <c r="G30" s="53">
        <f t="shared" si="1"/>
        <v>0.26860318436599617</v>
      </c>
      <c r="H30" s="54">
        <f t="shared" si="2"/>
        <v>0.99999999999999734</v>
      </c>
      <c r="I30" s="52">
        <f t="shared" si="5"/>
        <v>5.5973232622577432E-2</v>
      </c>
      <c r="J30" s="53">
        <f t="shared" si="3"/>
        <v>2.2749038017264134E-2</v>
      </c>
      <c r="K30" s="54">
        <f t="shared" si="4"/>
        <v>4.0202401557883446E-2</v>
      </c>
    </row>
    <row r="31" spans="1:11" ht="15" customHeight="1" x14ac:dyDescent="0.35">
      <c r="A31" s="93"/>
      <c r="B31" s="4" t="s">
        <v>12</v>
      </c>
      <c r="C31" s="50">
        <f>IFERROR(INDEX('RP2016'!$A$1:$G$4500,MATCH($C$6&amp;"_"&amp;$B31&amp;"_1",'RP2016'!$A:$A,0),MATCH('RP2016'!$G$3,'RP2016'!$A$3:$G$3,0)),0)</f>
        <v>2478.8244165593601</v>
      </c>
      <c r="D31" s="51">
        <f>IFERROR(INDEX('RP2016'!$A$1:$G$4500,MATCH($C$6&amp;"_"&amp;$B31&amp;"_2",'RP2016'!$A:$A,0),MATCH('RP2016'!$G$3,'RP2016'!$A$3:$G$3,0)),0)</f>
        <v>2402.6503840763999</v>
      </c>
      <c r="E31" s="25">
        <f>IFERROR(INDEX('RP2016'!$A$1:$G$4500,MATCH($C$6&amp;"_"&amp;$B31&amp;"_1+2",'RP2016'!$A:$A,0),MATCH('RP2016'!$G$3,'RP2016'!$A$3:$G$3,0)),0)</f>
        <v>4881.4748006357604</v>
      </c>
      <c r="F31" s="52">
        <f t="shared" si="0"/>
        <v>0.50780235846685506</v>
      </c>
      <c r="G31" s="53">
        <f t="shared" si="1"/>
        <v>0.49219764153314488</v>
      </c>
      <c r="H31" s="54">
        <f t="shared" si="2"/>
        <v>1</v>
      </c>
      <c r="I31" s="52">
        <f t="shared" si="5"/>
        <v>5.0856780437985763E-2</v>
      </c>
      <c r="J31" s="53">
        <f t="shared" si="3"/>
        <v>5.4552949065452432E-2</v>
      </c>
      <c r="K31" s="54">
        <f t="shared" si="4"/>
        <v>5.2611274465692817E-2</v>
      </c>
    </row>
    <row r="32" spans="1:11" ht="15" customHeight="1" x14ac:dyDescent="0.35">
      <c r="A32" s="93"/>
      <c r="B32" s="4" t="s">
        <v>24</v>
      </c>
      <c r="C32" s="50">
        <f>IFERROR(INDEX('RP2016'!$A$1:$G$4500,MATCH($C$6&amp;"_"&amp;$B32&amp;"_1",'RP2016'!$A:$A,0),MATCH('RP2016'!$G$3,'RP2016'!$A$3:$G$3,0)),0)</f>
        <v>527.51699346728401</v>
      </c>
      <c r="D32" s="51">
        <f>IFERROR(INDEX('RP2016'!$A$1:$G$4500,MATCH($C$6&amp;"_"&amp;$B32&amp;"_2",'RP2016'!$A:$A,0),MATCH('RP2016'!$G$3,'RP2016'!$A$3:$G$3,0)),0)</f>
        <v>375.634622575832</v>
      </c>
      <c r="E32" s="25">
        <f>IFERROR(INDEX('RP2016'!$A$1:$G$4500,MATCH($C$6&amp;"_"&amp;$B32&amp;"_1+2",'RP2016'!$A:$A,0),MATCH('RP2016'!$G$3,'RP2016'!$A$3:$G$3,0)),0)</f>
        <v>903.15161604311697</v>
      </c>
      <c r="F32" s="52">
        <f t="shared" si="0"/>
        <v>0.58408464769009505</v>
      </c>
      <c r="G32" s="53">
        <f t="shared" si="1"/>
        <v>0.41591535230990384</v>
      </c>
      <c r="H32" s="54">
        <f t="shared" si="2"/>
        <v>0.99999999999999889</v>
      </c>
      <c r="I32" s="52">
        <f t="shared" si="5"/>
        <v>1.0822797990391504E-2</v>
      </c>
      <c r="J32" s="53">
        <f t="shared" si="3"/>
        <v>8.5289048162856661E-3</v>
      </c>
      <c r="K32" s="54">
        <f t="shared" si="4"/>
        <v>9.7339348242850687E-3</v>
      </c>
    </row>
    <row r="33" spans="1:19" ht="15" customHeight="1" x14ac:dyDescent="0.35">
      <c r="A33" s="93"/>
      <c r="B33" s="4" t="s">
        <v>25</v>
      </c>
      <c r="C33" s="50">
        <f>IFERROR(INDEX('RP2016'!$A$1:$G$4500,MATCH($C$6&amp;"_"&amp;$B33&amp;"_1",'RP2016'!$A:$A,0),MATCH('RP2016'!$G$3,'RP2016'!$A$3:$G$3,0)),0)</f>
        <v>230.06278655092899</v>
      </c>
      <c r="D33" s="51">
        <f>IFERROR(INDEX('RP2016'!$A$1:$G$4500,MATCH($C$6&amp;"_"&amp;$B33&amp;"_2",'RP2016'!$A:$A,0),MATCH('RP2016'!$G$3,'RP2016'!$A$3:$G$3,0)),0)</f>
        <v>162.58327326022601</v>
      </c>
      <c r="E33" s="25">
        <f>IFERROR(INDEX('RP2016'!$A$1:$G$4500,MATCH($C$6&amp;"_"&amp;$B33&amp;"_1+2",'RP2016'!$A:$A,0),MATCH('RP2016'!$G$3,'RP2016'!$A$3:$G$3,0)),0)</f>
        <v>392.646059811155</v>
      </c>
      <c r="F33" s="52">
        <f t="shared" si="0"/>
        <v>0.58592918686508355</v>
      </c>
      <c r="G33" s="53">
        <f t="shared" si="1"/>
        <v>0.4140708131349165</v>
      </c>
      <c r="H33" s="54">
        <f t="shared" si="2"/>
        <v>1</v>
      </c>
      <c r="I33" s="52">
        <f t="shared" si="5"/>
        <v>4.7200812386751778E-3</v>
      </c>
      <c r="J33" s="62">
        <f t="shared" si="3"/>
        <v>3.6915054657313861E-3</v>
      </c>
      <c r="K33" s="54">
        <f t="shared" si="4"/>
        <v>4.2318378080958398E-3</v>
      </c>
    </row>
    <row r="34" spans="1:19" ht="15" customHeight="1" x14ac:dyDescent="0.35">
      <c r="A34" s="93"/>
      <c r="B34" s="4" t="s">
        <v>26</v>
      </c>
      <c r="C34" s="50">
        <f>IFERROR(INDEX('RP2016'!$A$1:$G$4500,MATCH($C$6&amp;"_"&amp;$B34&amp;"_1",'RP2016'!$A:$A,0),MATCH('RP2016'!$G$3,'RP2016'!$A$3:$G$3,0)),0)</f>
        <v>965.14902093251499</v>
      </c>
      <c r="D34" s="51">
        <f>IFERROR(INDEX('RP2016'!$A$1:$G$4500,MATCH($C$6&amp;"_"&amp;$B34&amp;"_2",'RP2016'!$A:$A,0),MATCH('RP2016'!$G$3,'RP2016'!$A$3:$G$3,0)),0)</f>
        <v>424.47391155896901</v>
      </c>
      <c r="E34" s="25">
        <f>IFERROR(INDEX('RP2016'!$A$1:$G$4500,MATCH($C$6&amp;"_"&amp;$B34&amp;"_1+2",'RP2016'!$A:$A,0),MATCH('RP2016'!$G$3,'RP2016'!$A$3:$G$3,0)),0)</f>
        <v>1389.62293249148</v>
      </c>
      <c r="F34" s="52">
        <f t="shared" si="0"/>
        <v>0.69454022265024218</v>
      </c>
      <c r="G34" s="53">
        <f t="shared" si="1"/>
        <v>0.30545977734976071</v>
      </c>
      <c r="H34" s="54">
        <f t="shared" si="2"/>
        <v>1.0000000000000029</v>
      </c>
      <c r="I34" s="52">
        <f t="shared" si="5"/>
        <v>1.9801471826565099E-2</v>
      </c>
      <c r="J34" s="53">
        <f t="shared" si="3"/>
        <v>9.6378165672203215E-3</v>
      </c>
      <c r="K34" s="54">
        <f t="shared" si="4"/>
        <v>1.4976997012380028E-2</v>
      </c>
    </row>
    <row r="35" spans="1:19" ht="15" customHeight="1" x14ac:dyDescent="0.35">
      <c r="A35" s="93"/>
      <c r="B35" s="4" t="s">
        <v>15</v>
      </c>
      <c r="C35" s="50">
        <f>IFERROR(INDEX('RP2016'!$A$1:$G$4500,MATCH($C$6&amp;"_"&amp;$B35&amp;"_1",'RP2016'!$A:$A,0),MATCH('RP2016'!$G$3,'RP2016'!$A$3:$G$3,0)),0)</f>
        <v>1428.9227980660801</v>
      </c>
      <c r="D35" s="51">
        <f>IFERROR(INDEX('RP2016'!$A$1:$G$4500,MATCH($C$6&amp;"_"&amp;$B35&amp;"_2",'RP2016'!$A:$A,0),MATCH('RP2016'!$G$3,'RP2016'!$A$3:$G$3,0)),0)</f>
        <v>2213.0339103371298</v>
      </c>
      <c r="E35" s="25">
        <f>IFERROR(INDEX('RP2016'!$A$1:$G$4500,MATCH($C$6&amp;"_"&amp;$B35&amp;"_1+2",'RP2016'!$A:$A,0),MATCH('RP2016'!$G$3,'RP2016'!$A$3:$G$3,0)),0)</f>
        <v>3641.9567084032101</v>
      </c>
      <c r="F35" s="52">
        <f t="shared" si="0"/>
        <v>0.39235029751152123</v>
      </c>
      <c r="G35" s="53">
        <f t="shared" si="1"/>
        <v>0.60764970248847872</v>
      </c>
      <c r="H35" s="54">
        <f t="shared" si="2"/>
        <v>1</v>
      </c>
      <c r="I35" s="52">
        <f t="shared" si="5"/>
        <v>2.931648265146039E-2</v>
      </c>
      <c r="J35" s="53">
        <f t="shared" si="3"/>
        <v>5.0247646095688284E-2</v>
      </c>
      <c r="K35" s="54">
        <f t="shared" si="4"/>
        <v>3.9252068647986783E-2</v>
      </c>
    </row>
    <row r="36" spans="1:19" ht="15" customHeight="1" x14ac:dyDescent="0.35">
      <c r="A36" s="93"/>
      <c r="B36" s="4" t="s">
        <v>17</v>
      </c>
      <c r="C36" s="50">
        <f>IFERROR(INDEX('RP2016'!$A$1:$G$4500,MATCH($C$6&amp;"_"&amp;$B36&amp;"_1",'RP2016'!$A:$A,0),MATCH('RP2016'!$G$3,'RP2016'!$A$3:$G$3,0)),0)</f>
        <v>493.74976573819703</v>
      </c>
      <c r="D36" s="51">
        <f>IFERROR(INDEX('RP2016'!$A$1:$G$4500,MATCH($C$6&amp;"_"&amp;$B36&amp;"_2",'RP2016'!$A:$A,0),MATCH('RP2016'!$G$3,'RP2016'!$A$3:$G$3,0)),0)</f>
        <v>885.61501769985</v>
      </c>
      <c r="E36" s="25">
        <f>IFERROR(INDEX('RP2016'!$A$1:$G$4500,MATCH($C$6&amp;"_"&amp;$B36&amp;"_1+2",'RP2016'!$A:$A,0),MATCH('RP2016'!$G$3,'RP2016'!$A$3:$G$3,0)),0)</f>
        <v>1379.3647834380499</v>
      </c>
      <c r="F36" s="52">
        <f t="shared" si="0"/>
        <v>0.35795445241651869</v>
      </c>
      <c r="G36" s="53">
        <f t="shared" si="1"/>
        <v>0.6420455475834792</v>
      </c>
      <c r="H36" s="54">
        <f t="shared" si="2"/>
        <v>0.99999999999999789</v>
      </c>
      <c r="I36" s="52">
        <f t="shared" si="5"/>
        <v>1.0130012944728097E-2</v>
      </c>
      <c r="J36" s="53">
        <f t="shared" si="3"/>
        <v>2.010817357047625E-2</v>
      </c>
      <c r="K36" s="54">
        <f t="shared" si="4"/>
        <v>1.486643733166843E-2</v>
      </c>
    </row>
    <row r="37" spans="1:19" ht="15" customHeight="1" x14ac:dyDescent="0.35">
      <c r="A37" s="93"/>
      <c r="B37" s="4" t="s">
        <v>27</v>
      </c>
      <c r="C37" s="50">
        <f>IFERROR(INDEX('RP2016'!$A$1:$G$4500,MATCH($C$6&amp;"_"&amp;$B37&amp;"_1",'RP2016'!$A:$A,0),MATCH('RP2016'!$G$3,'RP2016'!$A$3:$G$3,0)),0)</f>
        <v>2057.3892630640498</v>
      </c>
      <c r="D37" s="51">
        <f>IFERROR(INDEX('RP2016'!$A$1:$G$4500,MATCH($C$6&amp;"_"&amp;$B37&amp;"_2",'RP2016'!$A:$A,0),MATCH('RP2016'!$G$3,'RP2016'!$A$3:$G$3,0)),0)</f>
        <v>2414.23093910751</v>
      </c>
      <c r="E37" s="25">
        <f>IFERROR(INDEX('RP2016'!$A$1:$G$4500,MATCH($C$6&amp;"_"&amp;$B37&amp;"_1+2",'RP2016'!$A:$A,0),MATCH('RP2016'!$G$3,'RP2016'!$A$3:$G$3,0)),0)</f>
        <v>4471.6202021715599</v>
      </c>
      <c r="F37" s="52">
        <f t="shared" si="0"/>
        <v>0.46009928617482243</v>
      </c>
      <c r="G37" s="53">
        <f t="shared" si="1"/>
        <v>0.53990071382517757</v>
      </c>
      <c r="H37" s="54">
        <f t="shared" si="2"/>
        <v>1</v>
      </c>
      <c r="I37" s="52">
        <f t="shared" si="5"/>
        <v>4.2210409631331831E-2</v>
      </c>
      <c r="J37" s="53">
        <f t="shared" si="3"/>
        <v>5.4815889288861039E-2</v>
      </c>
      <c r="K37" s="54">
        <f t="shared" si="4"/>
        <v>4.8193967473138428E-2</v>
      </c>
    </row>
    <row r="38" spans="1:19" ht="15" customHeight="1" x14ac:dyDescent="0.35">
      <c r="A38" s="93"/>
      <c r="B38" s="4" t="s">
        <v>28</v>
      </c>
      <c r="C38" s="50">
        <f>IFERROR(INDEX('RP2016'!$A$1:$G$4500,MATCH($C$6&amp;"_"&amp;$B38&amp;"_1",'RP2016'!$A:$A,0),MATCH('RP2016'!$G$3,'RP2016'!$A$3:$G$3,0)),0)</f>
        <v>79.084207207066498</v>
      </c>
      <c r="D38" s="51">
        <f>IFERROR(INDEX('RP2016'!$A$1:$G$4500,MATCH($C$6&amp;"_"&amp;$B38&amp;"_2",'RP2016'!$A:$A,0),MATCH('RP2016'!$G$3,'RP2016'!$A$3:$G$3,0)),0)</f>
        <v>56.048682416077497</v>
      </c>
      <c r="E38" s="25">
        <f>IFERROR(INDEX('RP2016'!$A$1:$G$4500,MATCH($C$6&amp;"_"&amp;$B38&amp;"_1+2",'RP2016'!$A:$A,0),MATCH('RP2016'!$G$3,'RP2016'!$A$3:$G$3,0)),0)</f>
        <v>135.132889623144</v>
      </c>
      <c r="F38" s="52">
        <f t="shared" si="0"/>
        <v>0.58523285802305436</v>
      </c>
      <c r="G38" s="53">
        <f t="shared" si="1"/>
        <v>0.4147671419769457</v>
      </c>
      <c r="H38" s="54">
        <f t="shared" si="2"/>
        <v>1</v>
      </c>
      <c r="I38" s="52">
        <f t="shared" si="5"/>
        <v>1.6225304766137876E-3</v>
      </c>
      <c r="J38" s="53">
        <f t="shared" si="3"/>
        <v>1.2726033455780425E-3</v>
      </c>
      <c r="K38" s="54">
        <f t="shared" si="4"/>
        <v>1.4564273781315972E-3</v>
      </c>
    </row>
    <row r="39" spans="1:19" ht="15" customHeight="1" x14ac:dyDescent="0.35">
      <c r="A39" s="93"/>
      <c r="B39" s="4" t="s">
        <v>29</v>
      </c>
      <c r="C39" s="50">
        <f>IFERROR(INDEX('RP2016'!$A$1:$G$4500,MATCH($C$6&amp;"_"&amp;$B39&amp;"_1",'RP2016'!$A:$A,0),MATCH('RP2016'!$G$3,'RP2016'!$A$3:$G$3,0)),0)</f>
        <v>388.28899664795102</v>
      </c>
      <c r="D39" s="51">
        <f>IFERROR(INDEX('RP2016'!$A$1:$G$4500,MATCH($C$6&amp;"_"&amp;$B39&amp;"_2",'RP2016'!$A:$A,0),MATCH('RP2016'!$G$3,'RP2016'!$A$3:$G$3,0)),0)</f>
        <v>504.338857526749</v>
      </c>
      <c r="E39" s="25">
        <f>IFERROR(INDEX('RP2016'!$A$1:$G$4500,MATCH($C$6&amp;"_"&amp;$B39&amp;"_1+2",'RP2016'!$A:$A,0),MATCH('RP2016'!$G$3,'RP2016'!$A$3:$G$3,0)),0)</f>
        <v>892.62785417470104</v>
      </c>
      <c r="F39" s="52">
        <f t="shared" si="0"/>
        <v>0.4349953845065167</v>
      </c>
      <c r="G39" s="53">
        <f t="shared" si="1"/>
        <v>0.56500461549348213</v>
      </c>
      <c r="H39" s="54">
        <f t="shared" si="2"/>
        <v>0.99999999999999889</v>
      </c>
      <c r="I39" s="52">
        <f t="shared" si="5"/>
        <v>7.9663279565480079E-3</v>
      </c>
      <c r="J39" s="53">
        <f t="shared" si="3"/>
        <v>1.1451175830128743E-2</v>
      </c>
      <c r="K39" s="54">
        <f t="shared" si="4"/>
        <v>9.6205124372640994E-3</v>
      </c>
    </row>
    <row r="40" spans="1:19" ht="15" customHeight="1" x14ac:dyDescent="0.35">
      <c r="A40" s="93"/>
      <c r="B40" s="4" t="s">
        <v>30</v>
      </c>
      <c r="C40" s="50">
        <f>IFERROR(INDEX('RP2016'!$A$1:$G$4500,MATCH($C$6&amp;"_"&amp;$B40&amp;"_1",'RP2016'!$A:$A,0),MATCH('RP2016'!$G$3,'RP2016'!$A$3:$G$3,0)),0)</f>
        <v>3251.4462997308901</v>
      </c>
      <c r="D40" s="51">
        <f>IFERROR(INDEX('RP2016'!$A$1:$G$4500,MATCH($C$6&amp;"_"&amp;$B40&amp;"_2",'RP2016'!$A:$A,0),MATCH('RP2016'!$G$3,'RP2016'!$A$3:$G$3,0)),0)</f>
        <v>2615.42982193329</v>
      </c>
      <c r="E40" s="25">
        <f>IFERROR(INDEX('RP2016'!$A$1:$G$4500,MATCH($C$6&amp;"_"&amp;$B40&amp;"_1+2",'RP2016'!$A:$A,0),MATCH('RP2016'!$G$3,'RP2016'!$A$3:$G$3,0)),0)</f>
        <v>5866.8761216641797</v>
      </c>
      <c r="F40" s="52">
        <f t="shared" si="0"/>
        <v>0.5542040145904078</v>
      </c>
      <c r="G40" s="53">
        <f t="shared" si="1"/>
        <v>0.44579598540959225</v>
      </c>
      <c r="H40" s="54">
        <f t="shared" si="2"/>
        <v>1</v>
      </c>
      <c r="I40" s="52">
        <f t="shared" si="5"/>
        <v>6.6708270850758464E-2</v>
      </c>
      <c r="J40" s="53">
        <f t="shared" si="3"/>
        <v>5.9384174578957449E-2</v>
      </c>
      <c r="K40" s="54">
        <f t="shared" si="4"/>
        <v>6.3231675364357795E-2</v>
      </c>
    </row>
    <row r="41" spans="1:19" ht="16" customHeight="1" x14ac:dyDescent="0.35">
      <c r="A41" s="93"/>
      <c r="B41" s="4" t="s">
        <v>31</v>
      </c>
      <c r="C41" s="50">
        <f>IFERROR(INDEX('RP2016'!$A$1:$G$4500,MATCH($C$6&amp;"_"&amp;$B41&amp;"_1",'RP2016'!$A:$A,0),MATCH('RP2016'!$G$3,'RP2016'!$A$3:$G$3,0)),0)</f>
        <v>1620.16488213149</v>
      </c>
      <c r="D41" s="51">
        <f>IFERROR(INDEX('RP2016'!$A$1:$G$4500,MATCH($C$6&amp;"_"&amp;$B41&amp;"_2",'RP2016'!$A:$A,0),MATCH('RP2016'!$G$3,'RP2016'!$A$3:$G$3,0)),0)</f>
        <v>2193.48170143374</v>
      </c>
      <c r="E41" s="25">
        <f>IFERROR(INDEX('RP2016'!$A$1:$G$4500,MATCH($C$6&amp;"_"&amp;$B41&amp;"_1+2",'RP2016'!$A:$A,0),MATCH('RP2016'!$G$3,'RP2016'!$A$3:$G$3,0)),0)</f>
        <v>3813.6465835652298</v>
      </c>
      <c r="F41" s="52">
        <f t="shared" si="0"/>
        <v>0.42483351475554426</v>
      </c>
      <c r="G41" s="53">
        <f t="shared" si="1"/>
        <v>0.57516648524445579</v>
      </c>
      <c r="H41" s="54">
        <f t="shared" si="2"/>
        <v>1</v>
      </c>
      <c r="I41" s="52">
        <f t="shared" si="5"/>
        <v>3.324009927184092E-2</v>
      </c>
      <c r="J41" s="53">
        <f t="shared" si="3"/>
        <v>4.9803706909407656E-2</v>
      </c>
      <c r="K41" s="54">
        <f t="shared" si="4"/>
        <v>4.1102497773207944E-2</v>
      </c>
    </row>
    <row r="42" spans="1:19" x14ac:dyDescent="0.35">
      <c r="A42" s="93"/>
      <c r="B42" s="4" t="s">
        <v>32</v>
      </c>
      <c r="C42" s="50">
        <f>IFERROR(INDEX('RP2016'!$A$1:$G$4500,MATCH($C$6&amp;"_"&amp;$B42&amp;"_1",'RP2016'!$A:$A,0),MATCH('RP2016'!$G$3,'RP2016'!$A$3:$G$3,0)),0)</f>
        <v>860.76632729755704</v>
      </c>
      <c r="D42" s="51">
        <f>IFERROR(INDEX('RP2016'!$A$1:$G$4500,MATCH($C$6&amp;"_"&amp;$B42&amp;"_2",'RP2016'!$A:$A,0),MATCH('RP2016'!$G$3,'RP2016'!$A$3:$G$3,0)),0)</f>
        <v>2375.34068020011</v>
      </c>
      <c r="E42" s="25">
        <f>IFERROR(INDEX('RP2016'!$A$1:$G$4500,MATCH($C$6&amp;"_"&amp;$B42&amp;"_1+2",'RP2016'!$A:$A,0),MATCH('RP2016'!$G$3,'RP2016'!$A$3:$G$3,0)),0)</f>
        <v>3236.1070074976601</v>
      </c>
      <c r="F42" s="52">
        <f t="shared" si="0"/>
        <v>0.26598821525470817</v>
      </c>
      <c r="G42" s="53">
        <f t="shared" si="1"/>
        <v>0.73401178474529405</v>
      </c>
      <c r="H42" s="54">
        <f t="shared" si="2"/>
        <v>1.0000000000000022</v>
      </c>
      <c r="I42" s="52">
        <f t="shared" si="5"/>
        <v>1.7659905164458815E-2</v>
      </c>
      <c r="J42" s="53">
        <f t="shared" si="3"/>
        <v>5.3932873462930457E-2</v>
      </c>
      <c r="K42" s="54">
        <f t="shared" si="4"/>
        <v>3.4877925406812962E-2</v>
      </c>
    </row>
    <row r="43" spans="1:19" x14ac:dyDescent="0.35">
      <c r="A43" s="93"/>
      <c r="B43" s="4" t="s">
        <v>33</v>
      </c>
      <c r="C43" s="50">
        <f>IFERROR(INDEX('RP2016'!$A$1:$G$4500,MATCH($C$6&amp;"_"&amp;$B43&amp;"_1",'RP2016'!$A:$A,0),MATCH('RP2016'!$G$3,'RP2016'!$A$3:$G$3,0)),0)</f>
        <v>631.05881628955296</v>
      </c>
      <c r="D43" s="51">
        <f>IFERROR(INDEX('RP2016'!$A$1:$G$4500,MATCH($C$6&amp;"_"&amp;$B43&amp;"_2",'RP2016'!$A:$A,0),MATCH('RP2016'!$G$3,'RP2016'!$A$3:$G$3,0)),0)</f>
        <v>2673.0663192908801</v>
      </c>
      <c r="E43" s="25">
        <f>IFERROR(INDEX('RP2016'!$A$1:$G$4500,MATCH($C$6&amp;"_"&amp;$B43&amp;"_1+2",'RP2016'!$A:$A,0),MATCH('RP2016'!$G$3,'RP2016'!$A$3:$G$3,0)),0)</f>
        <v>3304.1251355804402</v>
      </c>
      <c r="F43" s="52">
        <f t="shared" si="0"/>
        <v>0.19099119748643964</v>
      </c>
      <c r="G43" s="53">
        <f t="shared" si="1"/>
        <v>0.80900880251355822</v>
      </c>
      <c r="H43" s="54">
        <f t="shared" si="2"/>
        <v>0.99999999999999789</v>
      </c>
      <c r="I43" s="52">
        <f t="shared" si="5"/>
        <v>1.294711293349262E-2</v>
      </c>
      <c r="J43" s="53">
        <f t="shared" si="3"/>
        <v>6.0692829773029047E-2</v>
      </c>
      <c r="K43" s="54">
        <f t="shared" si="4"/>
        <v>3.5611007221501373E-2</v>
      </c>
    </row>
    <row r="44" spans="1:19" x14ac:dyDescent="0.35">
      <c r="A44" s="93"/>
      <c r="B44" s="4" t="s">
        <v>34</v>
      </c>
      <c r="C44" s="50">
        <f>IFERROR(INDEX('RP2016'!$A$1:$G$4500,MATCH($C$6&amp;"_"&amp;$B44&amp;"_1",'RP2016'!$A:$A,0),MATCH('RP2016'!$G$3,'RP2016'!$A$3:$G$3,0)),0)</f>
        <v>1196.96601449735</v>
      </c>
      <c r="D44" s="51">
        <f>IFERROR(INDEX('RP2016'!$A$1:$G$4500,MATCH($C$6&amp;"_"&amp;$B44&amp;"_2",'RP2016'!$A:$A,0),MATCH('RP2016'!$G$3,'RP2016'!$A$3:$G$3,0)),0)</f>
        <v>5642.0919104171899</v>
      </c>
      <c r="E44" s="25">
        <f>IFERROR(INDEX('RP2016'!$A$1:$G$4500,MATCH($C$6&amp;"_"&amp;$B44&amp;"_1+2",'RP2016'!$A:$A,0),MATCH('RP2016'!$G$3,'RP2016'!$A$3:$G$3,0)),0)</f>
        <v>6839.0579249145403</v>
      </c>
      <c r="F44" s="52">
        <f t="shared" si="0"/>
        <v>0.1750191367932166</v>
      </c>
      <c r="G44" s="53">
        <f t="shared" si="1"/>
        <v>0.82498086320678332</v>
      </c>
      <c r="H44" s="54">
        <f t="shared" si="2"/>
        <v>0.99999999999999989</v>
      </c>
      <c r="I44" s="52">
        <f t="shared" si="5"/>
        <v>2.4557543238789087E-2</v>
      </c>
      <c r="J44" s="53">
        <f t="shared" si="3"/>
        <v>0.12810550991999964</v>
      </c>
      <c r="K44" s="54">
        <f t="shared" si="4"/>
        <v>7.3709599715149371E-2</v>
      </c>
    </row>
    <row r="45" spans="1:19" x14ac:dyDescent="0.35">
      <c r="A45" s="93"/>
      <c r="B45" s="4" t="s">
        <v>35</v>
      </c>
      <c r="C45" s="50">
        <f>IFERROR(INDEX('RP2016'!$A$1:$G$4500,MATCH($C$6&amp;"_"&amp;$B45&amp;"_1",'RP2016'!$A:$A,0),MATCH('RP2016'!$G$3,'RP2016'!$A$3:$G$3,0)),0)</f>
        <v>495.36589248973502</v>
      </c>
      <c r="D45" s="51">
        <f>IFERROR(INDEX('RP2016'!$A$1:$G$4500,MATCH($C$6&amp;"_"&amp;$B45&amp;"_2",'RP2016'!$A:$A,0),MATCH('RP2016'!$G$3,'RP2016'!$A$3:$G$3,0)),0)</f>
        <v>499.828161586161</v>
      </c>
      <c r="E45" s="25">
        <f>IFERROR(INDEX('RP2016'!$A$1:$G$4500,MATCH($C$6&amp;"_"&amp;$B45&amp;"_1+2",'RP2016'!$A:$A,0),MATCH('RP2016'!$G$3,'RP2016'!$A$3:$G$3,0)),0)</f>
        <v>995.194054075895</v>
      </c>
      <c r="F45" s="52">
        <f t="shared" si="0"/>
        <v>0.4977580909581657</v>
      </c>
      <c r="G45" s="53">
        <f t="shared" si="1"/>
        <v>0.5022419090418353</v>
      </c>
      <c r="H45" s="54">
        <f t="shared" si="2"/>
        <v>1.0000000000000009</v>
      </c>
      <c r="I45" s="52">
        <f t="shared" si="5"/>
        <v>1.0163170195727345E-2</v>
      </c>
      <c r="J45" s="53">
        <f t="shared" si="3"/>
        <v>1.1348759029279362E-2</v>
      </c>
      <c r="K45" s="54">
        <f t="shared" si="4"/>
        <v>1.0725944445886173E-2</v>
      </c>
      <c r="M45" s="34"/>
      <c r="N45" s="34"/>
      <c r="O45" s="34"/>
      <c r="P45" s="34"/>
      <c r="Q45" s="34"/>
      <c r="R45" s="34"/>
    </row>
    <row r="46" spans="1:19" ht="15" customHeight="1" x14ac:dyDescent="0.35">
      <c r="A46" s="93"/>
      <c r="B46" s="4" t="s">
        <v>36</v>
      </c>
      <c r="C46" s="50">
        <f>IFERROR(INDEX('RP2016'!$A$1:$G$4500,MATCH($C$6&amp;"_"&amp;$B46&amp;"_1",'RP2016'!$A:$A,0),MATCH('RP2016'!$G$3,'RP2016'!$A$3:$G$3,0)),0)</f>
        <v>1356.0142158143501</v>
      </c>
      <c r="D46" s="51">
        <f>IFERROR(INDEX('RP2016'!$A$1:$G$4500,MATCH($C$6&amp;"_"&amp;$B46&amp;"_2",'RP2016'!$A:$A,0),MATCH('RP2016'!$G$3,'RP2016'!$A$3:$G$3,0)),0)</f>
        <v>2051.90687559968</v>
      </c>
      <c r="E46" s="25">
        <f>IFERROR(INDEX('RP2016'!$A$1:$G$4500,MATCH($C$6&amp;"_"&amp;$B46&amp;"_1+2",'RP2016'!$A:$A,0),MATCH('RP2016'!$G$3,'RP2016'!$A$3:$G$3,0)),0)</f>
        <v>3407.9210914140299</v>
      </c>
      <c r="F46" s="52">
        <f t="shared" si="0"/>
        <v>0.39790070821496237</v>
      </c>
      <c r="G46" s="53">
        <f t="shared" si="1"/>
        <v>0.60209929178503763</v>
      </c>
      <c r="H46" s="54">
        <f t="shared" si="2"/>
        <v>1</v>
      </c>
      <c r="I46" s="52">
        <f t="shared" si="5"/>
        <v>2.7820654332660923E-2</v>
      </c>
      <c r="J46" s="53">
        <f t="shared" si="3"/>
        <v>4.6589204993580782E-2</v>
      </c>
      <c r="K46" s="54">
        <f t="shared" si="4"/>
        <v>3.67296932219041E-2</v>
      </c>
      <c r="M46" s="88"/>
      <c r="N46" s="88"/>
      <c r="O46" s="88"/>
      <c r="P46" s="88"/>
      <c r="Q46" s="88"/>
      <c r="R46" s="88"/>
      <c r="S46" s="88"/>
    </row>
    <row r="47" spans="1:19" ht="15" customHeight="1" x14ac:dyDescent="0.35">
      <c r="A47" s="93"/>
      <c r="B47" s="4" t="s">
        <v>79</v>
      </c>
      <c r="C47" s="50">
        <f>IFERROR(INDEX('RP2016'!$A$1:$G$4500,MATCH($C$6&amp;"_"&amp;$B47&amp;"_1",'RP2016'!$A:$A,0),MATCH('RP2016'!$G$3,'RP2016'!$A$3:$G$3,0)),0)</f>
        <v>0</v>
      </c>
      <c r="D47" s="51">
        <f>IFERROR(INDEX('RP2016'!$A$1:$G$4500,MATCH($C$6&amp;"_"&amp;$B47&amp;"_2",'RP2016'!$A:$A,0),MATCH('RP2016'!$G$3,'RP2016'!$A$3:$G$3,0)),0)</f>
        <v>0</v>
      </c>
      <c r="E47" s="25">
        <f>IFERROR(INDEX('RP2016'!$A$1:$G$4500,MATCH($C$6&amp;"_"&amp;$B47&amp;"_1+2",'RP2016'!$A:$A,0),MATCH('RP2016'!$G$3,'RP2016'!$A$3:$G$3,0)),0)</f>
        <v>0</v>
      </c>
      <c r="F47" s="52" t="str">
        <f t="shared" si="0"/>
        <v xml:space="preserve"> </v>
      </c>
      <c r="G47" s="53" t="str">
        <f t="shared" si="1"/>
        <v xml:space="preserve"> </v>
      </c>
      <c r="H47" s="54" t="str">
        <f t="shared" si="2"/>
        <v xml:space="preserve"> </v>
      </c>
      <c r="I47" s="63">
        <f t="shared" si="5"/>
        <v>0</v>
      </c>
      <c r="J47" s="53">
        <f t="shared" si="3"/>
        <v>0</v>
      </c>
      <c r="K47" s="54">
        <f t="shared" si="4"/>
        <v>0</v>
      </c>
      <c r="M47" s="88"/>
      <c r="N47" s="88"/>
      <c r="O47" s="88"/>
      <c r="P47" s="88"/>
      <c r="Q47" s="88"/>
      <c r="R47" s="88"/>
      <c r="S47" s="88"/>
    </row>
    <row r="48" spans="1:19" x14ac:dyDescent="0.35">
      <c r="A48" s="93"/>
      <c r="B48" s="4" t="s">
        <v>56</v>
      </c>
      <c r="C48" s="50">
        <f>IFERROR(INDEX('RP2016'!$A$1:$G$4500,MATCH($C$6&amp;"_"&amp;$B48&amp;"_1",'RP2016'!$A:$A,0),MATCH('RP2016'!$G$3,'RP2016'!$A$3:$G$3,0)),0)</f>
        <v>19.328013838082001</v>
      </c>
      <c r="D48" s="51">
        <f>IFERROR(INDEX('RP2016'!$A$1:$G$4500,MATCH($C$6&amp;"_"&amp;$B48&amp;"_2",'RP2016'!$A:$A,0),MATCH('RP2016'!$G$3,'RP2016'!$A$3:$G$3,0)),0)</f>
        <v>9.9078909196402805</v>
      </c>
      <c r="E48" s="25">
        <f>IFERROR(INDEX('RP2016'!$A$1:$G$4500,MATCH($C$6&amp;"_"&amp;$B48&amp;"_1+2",'RP2016'!$A:$A,0),MATCH('RP2016'!$G$3,'RP2016'!$A$3:$G$3,0)),0)</f>
        <v>29.235904757722299</v>
      </c>
      <c r="F48" s="52">
        <f t="shared" si="0"/>
        <v>0.66110537704418904</v>
      </c>
      <c r="G48" s="53">
        <f t="shared" si="1"/>
        <v>0.33889462295581035</v>
      </c>
      <c r="H48" s="54">
        <f t="shared" si="2"/>
        <v>0.99999999999999933</v>
      </c>
      <c r="I48" s="63">
        <f t="shared" si="5"/>
        <v>3.9654303447198111E-4</v>
      </c>
      <c r="J48" s="62">
        <f t="shared" si="3"/>
        <v>2.2496184724477494E-4</v>
      </c>
      <c r="K48" s="64">
        <f t="shared" si="4"/>
        <v>3.1509702954137057E-4</v>
      </c>
      <c r="M48" s="37"/>
      <c r="N48" s="36"/>
      <c r="O48" s="36"/>
      <c r="P48" s="36"/>
      <c r="Q48" s="36"/>
      <c r="R48" s="36"/>
      <c r="S48" s="35"/>
    </row>
    <row r="49" spans="2:19" ht="15" thickBot="1" x14ac:dyDescent="0.4">
      <c r="B49" s="23" t="s">
        <v>245</v>
      </c>
      <c r="C49" s="67">
        <f>C50-(C10+C27+C28+C29)</f>
        <v>20847.201894573802</v>
      </c>
      <c r="D49" s="68">
        <f t="shared" ref="D49:E49" si="6">D50-(D10+D27+D28+D29)</f>
        <v>29142.808062849144</v>
      </c>
      <c r="E49" s="69">
        <f t="shared" si="6"/>
        <v>49990.009957422888</v>
      </c>
      <c r="F49" s="70">
        <f t="shared" si="0"/>
        <v>0.41702736031318305</v>
      </c>
      <c r="G49" s="71">
        <f t="shared" si="1"/>
        <v>0.58297263968681812</v>
      </c>
      <c r="H49" s="72">
        <f t="shared" si="2"/>
        <v>1.0000000000000011</v>
      </c>
      <c r="I49" s="74">
        <f t="shared" si="5"/>
        <v>0.42771144354399321</v>
      </c>
      <c r="J49" s="75">
        <f t="shared" si="3"/>
        <v>0.66169682214834979</v>
      </c>
      <c r="K49" s="76">
        <f t="shared" si="4"/>
        <v>0.53877941438316101</v>
      </c>
      <c r="M49" s="37"/>
      <c r="N49" s="36"/>
      <c r="O49" s="36"/>
      <c r="P49" s="36"/>
      <c r="Q49" s="36"/>
      <c r="R49" s="36"/>
      <c r="S49" s="35"/>
    </row>
    <row r="50" spans="2:19" ht="15" thickBot="1" x14ac:dyDescent="0.4">
      <c r="B50" s="5" t="s">
        <v>78</v>
      </c>
      <c r="C50" s="17">
        <f>IFERROR(INDEX('RP2016'!$A$1:$G$4500,MATCH($C$6&amp;"_"&amp;$B50&amp;"_1",'RP2016'!$A:$A,0),MATCH('RP2016'!$G$3,'RP2016'!$A$3:$G$3,0)),0)</f>
        <v>48741.276880120502</v>
      </c>
      <c r="D50" s="28">
        <f>IFERROR(INDEX('RP2016'!$A$1:$G$4500,MATCH($C$6&amp;"_"&amp;$B50&amp;"_2",'RP2016'!$A:$A,0),MATCH('RP2016'!$G$3,'RP2016'!$A$3:$G$3,0)),0)</f>
        <v>44042.538950437098</v>
      </c>
      <c r="E50" s="26">
        <f>IFERROR(INDEX('RP2016'!$A$1:$G$4500,MATCH($C$6&amp;"_"&amp;$B50&amp;"_1+2",'RP2016'!$A:$A,0),MATCH('RP2016'!$G$3,'RP2016'!$A$3:$G$3,0)),0)</f>
        <v>92783.815830557607</v>
      </c>
      <c r="F50" s="29">
        <f>C50/$E50</f>
        <v>0.5253208918366985</v>
      </c>
      <c r="G50" s="31">
        <f>D50/$E50</f>
        <v>0.4746791081633015</v>
      </c>
      <c r="H50" s="30">
        <f t="shared" ref="H50" si="7">SUM(F50:G50)</f>
        <v>1</v>
      </c>
      <c r="I50" s="29">
        <f>C50/C$50</f>
        <v>1</v>
      </c>
      <c r="J50" s="31">
        <f>D50/D$50</f>
        <v>1</v>
      </c>
      <c r="K50" s="30">
        <f>E50/E$50</f>
        <v>1</v>
      </c>
      <c r="M50" s="37"/>
      <c r="N50" s="36"/>
      <c r="O50" s="36"/>
      <c r="P50" s="36"/>
      <c r="Q50" s="36"/>
      <c r="R50" s="36"/>
      <c r="S50" s="35"/>
    </row>
    <row r="51" spans="2:19" s="15" customFormat="1" x14ac:dyDescent="0.35">
      <c r="B51" s="18" t="s">
        <v>246</v>
      </c>
      <c r="C51" s="14"/>
      <c r="G51" s="14"/>
      <c r="H51" s="16"/>
      <c r="I51" s="14"/>
    </row>
    <row r="52" spans="2:19" x14ac:dyDescent="0.35">
      <c r="B52" s="18" t="s">
        <v>87</v>
      </c>
    </row>
    <row r="53" spans="2:19" x14ac:dyDescent="0.35">
      <c r="B53" s="13" t="s">
        <v>86</v>
      </c>
    </row>
    <row r="54" spans="2:19" x14ac:dyDescent="0.35">
      <c r="B54" s="18" t="s">
        <v>356</v>
      </c>
    </row>
    <row r="55" spans="2:19" x14ac:dyDescent="0.35">
      <c r="B55" s="84" t="s">
        <v>353</v>
      </c>
      <c r="C55" s="85" t="s">
        <v>354</v>
      </c>
    </row>
    <row r="56" spans="2:19" ht="9.75" customHeight="1" x14ac:dyDescent="0.35"/>
    <row r="58" spans="2:19" ht="15" customHeight="1" x14ac:dyDescent="0.35"/>
    <row r="59" spans="2:19" ht="15" customHeight="1" x14ac:dyDescent="0.35"/>
    <row r="60" spans="2:19" ht="15" customHeight="1" x14ac:dyDescent="0.35"/>
    <row r="61" spans="2:19" ht="15" customHeight="1" x14ac:dyDescent="0.35"/>
    <row r="66" spans="2:18" x14ac:dyDescent="0.35">
      <c r="B66" s="13"/>
      <c r="F66" s="8"/>
      <c r="G66" s="8"/>
    </row>
    <row r="67" spans="2:18" x14ac:dyDescent="0.35">
      <c r="B67" s="6"/>
      <c r="F67" s="8"/>
      <c r="G67" s="8"/>
    </row>
    <row r="68" spans="2:18" x14ac:dyDescent="0.35">
      <c r="B68" s="6"/>
      <c r="F68" s="8"/>
      <c r="G68" s="8"/>
    </row>
    <row r="69" spans="2:18" x14ac:dyDescent="0.35">
      <c r="M69" s="34"/>
      <c r="N69" s="34"/>
      <c r="O69" s="34"/>
      <c r="P69" s="34"/>
      <c r="Q69" s="34"/>
      <c r="R69" s="34"/>
    </row>
    <row r="70" spans="2:18" x14ac:dyDescent="0.35">
      <c r="M70" s="34"/>
      <c r="N70" s="34"/>
      <c r="O70" s="34"/>
      <c r="P70" s="34"/>
      <c r="Q70" s="34"/>
      <c r="R70" s="34"/>
    </row>
    <row r="71" spans="2:18" x14ac:dyDescent="0.35">
      <c r="M71" s="34"/>
      <c r="N71" s="34"/>
      <c r="O71" s="34"/>
      <c r="P71" s="34"/>
      <c r="Q71" s="34"/>
      <c r="R71" s="34"/>
    </row>
    <row r="72" spans="2:18" x14ac:dyDescent="0.35">
      <c r="M72" s="34"/>
      <c r="N72" s="34"/>
      <c r="O72" s="34"/>
      <c r="P72" s="34"/>
      <c r="Q72" s="34"/>
      <c r="R72" s="34"/>
    </row>
  </sheetData>
  <mergeCells count="3">
    <mergeCell ref="M46:S47"/>
    <mergeCell ref="A11:A26"/>
    <mergeCell ref="A30:A48"/>
  </mergeCells>
  <hyperlinks>
    <hyperlink ref="C55" r:id="rId1"/>
  </hyperlinks>
  <pageMargins left="0.25" right="0.25" top="0.75" bottom="0.75" header="0.3" footer="0.3"/>
  <pageSetup paperSize="8" scale="85" orientation="landscape" r:id="rId2"/>
  <rowBreaks count="1" manualBreakCount="1">
    <brk id="53" max="16383" man="1"/>
  </rowBreaks>
  <colBreaks count="1" manualBreakCount="1">
    <brk id="11" max="1048575" man="1"/>
  </colBreak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PDC!$B$16:$B$54</xm:f>
          </x14:formula1>
          <xm:sqref>B6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PDC</vt:lpstr>
      <vt:lpstr>RP2016</vt:lpstr>
      <vt:lpstr>Salariés HF par secteur ZE</vt:lpstr>
      <vt:lpstr>'Salariés HF par secteur ZE'!Zone_d_impression</vt:lpstr>
    </vt:vector>
  </TitlesOfParts>
  <Company>Ministères Chargés des Affaires Sociales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GRAFF Didier (DR-ARA)</dc:creator>
  <cp:lastModifiedBy>MEYER Pascale (DR-ARA)</cp:lastModifiedBy>
  <cp:lastPrinted>2021-03-31T09:25:19Z</cp:lastPrinted>
  <dcterms:created xsi:type="dcterms:W3CDTF">2020-06-08T07:12:27Z</dcterms:created>
  <dcterms:modified xsi:type="dcterms:W3CDTF">2021-04-27T06:20:16Z</dcterms:modified>
</cp:coreProperties>
</file>