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EPES\10 Travail\Santé au travail\PRST4\Diagnostic_ARA\Entreprises - Emploi\Apprentissage\"/>
    </mc:Choice>
  </mc:AlternateContent>
  <xr:revisionPtr revIDLastSave="0" documentId="13_ncr:1_{10B4B7A9-4CDE-4025-9C6B-C52DE18528DC}" xr6:coauthVersionLast="47" xr6:coauthVersionMax="47" xr10:uidLastSave="{00000000-0000-0000-0000-000000000000}"/>
  <bookViews>
    <workbookView xWindow="-120" yWindow="-120" windowWidth="29040" windowHeight="15840" xr2:uid="{9F80B787-BB43-46E0-BC8A-913EDB923171}"/>
  </bookViews>
  <sheets>
    <sheet name="sexe_secteu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" i="1" l="1"/>
  <c r="G60" i="1"/>
  <c r="F60" i="1"/>
  <c r="G59" i="1"/>
  <c r="F59" i="1"/>
  <c r="G58" i="1"/>
  <c r="F58" i="1"/>
  <c r="G57" i="1"/>
  <c r="F57" i="1"/>
  <c r="G61" i="1"/>
  <c r="H61" i="1"/>
  <c r="I61" i="1"/>
  <c r="J61" i="1"/>
  <c r="F61" i="1"/>
  <c r="G56" i="1"/>
  <c r="H56" i="1"/>
  <c r="I56" i="1"/>
  <c r="J56" i="1"/>
  <c r="F56" i="1"/>
  <c r="I47" i="1"/>
  <c r="J47" i="1"/>
  <c r="H47" i="1"/>
  <c r="I46" i="1"/>
  <c r="J46" i="1"/>
  <c r="H46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H45" i="1"/>
  <c r="I45" i="1"/>
  <c r="J45" i="1"/>
  <c r="I27" i="1"/>
  <c r="J27" i="1"/>
  <c r="H27" i="1"/>
  <c r="I24" i="1"/>
  <c r="J24" i="1"/>
  <c r="I25" i="1"/>
  <c r="J25" i="1"/>
  <c r="I26" i="1"/>
  <c r="J26" i="1"/>
  <c r="H25" i="1"/>
  <c r="H26" i="1"/>
  <c r="H24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I8" i="1"/>
  <c r="J8" i="1"/>
  <c r="H8" i="1"/>
  <c r="I7" i="1"/>
  <c r="J7" i="1"/>
  <c r="H7" i="1"/>
  <c r="F33" i="1" l="1"/>
  <c r="F34" i="1"/>
  <c r="F41" i="1"/>
  <c r="F42" i="1"/>
  <c r="G24" i="1"/>
  <c r="F25" i="1"/>
  <c r="G13" i="1"/>
  <c r="G14" i="1"/>
  <c r="G21" i="1"/>
  <c r="G22" i="1"/>
  <c r="F13" i="1"/>
  <c r="F21" i="1"/>
  <c r="E46" i="1"/>
  <c r="G46" i="1" s="1"/>
  <c r="E28" i="1"/>
  <c r="F28" i="1" s="1"/>
  <c r="E29" i="1"/>
  <c r="F29" i="1" s="1"/>
  <c r="E30" i="1"/>
  <c r="G30" i="1" s="1"/>
  <c r="E31" i="1"/>
  <c r="G31" i="1" s="1"/>
  <c r="E32" i="1"/>
  <c r="G32" i="1" s="1"/>
  <c r="E33" i="1"/>
  <c r="G33" i="1" s="1"/>
  <c r="E34" i="1"/>
  <c r="G34" i="1" s="1"/>
  <c r="E35" i="1"/>
  <c r="F35" i="1" s="1"/>
  <c r="E36" i="1"/>
  <c r="F36" i="1" s="1"/>
  <c r="E37" i="1"/>
  <c r="F37" i="1" s="1"/>
  <c r="E38" i="1"/>
  <c r="G38" i="1" s="1"/>
  <c r="E39" i="1"/>
  <c r="G39" i="1" s="1"/>
  <c r="E40" i="1"/>
  <c r="G40" i="1" s="1"/>
  <c r="E41" i="1"/>
  <c r="G41" i="1" s="1"/>
  <c r="E42" i="1"/>
  <c r="G42" i="1" s="1"/>
  <c r="E43" i="1"/>
  <c r="F43" i="1" s="1"/>
  <c r="E44" i="1"/>
  <c r="F44" i="1" s="1"/>
  <c r="E45" i="1"/>
  <c r="G45" i="1" s="1"/>
  <c r="E27" i="1"/>
  <c r="G27" i="1" s="1"/>
  <c r="E25" i="1"/>
  <c r="G25" i="1" s="1"/>
  <c r="E26" i="1"/>
  <c r="F26" i="1" s="1"/>
  <c r="E24" i="1"/>
  <c r="F24" i="1" s="1"/>
  <c r="E9" i="1"/>
  <c r="G9" i="1" s="1"/>
  <c r="E10" i="1"/>
  <c r="G10" i="1" s="1"/>
  <c r="E11" i="1"/>
  <c r="G11" i="1" s="1"/>
  <c r="E12" i="1"/>
  <c r="F12" i="1" s="1"/>
  <c r="E13" i="1"/>
  <c r="E14" i="1"/>
  <c r="F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F20" i="1" s="1"/>
  <c r="E21" i="1"/>
  <c r="E22" i="1"/>
  <c r="F22" i="1" s="1"/>
  <c r="E23" i="1"/>
  <c r="G23" i="1" s="1"/>
  <c r="E8" i="1"/>
  <c r="G8" i="1" s="1"/>
  <c r="E7" i="1"/>
  <c r="G7" i="1" s="1"/>
  <c r="E58" i="1"/>
  <c r="D59" i="1"/>
  <c r="C59" i="1"/>
  <c r="E59" i="1" s="1"/>
  <c r="D58" i="1"/>
  <c r="C58" i="1"/>
  <c r="D57" i="1"/>
  <c r="E57" i="1" s="1"/>
  <c r="C57" i="1"/>
  <c r="D60" i="1"/>
  <c r="D56" i="1"/>
  <c r="C60" i="1"/>
  <c r="E60" i="1" s="1"/>
  <c r="C56" i="1"/>
  <c r="E56" i="1" s="1"/>
  <c r="D47" i="1"/>
  <c r="C47" i="1"/>
  <c r="G28" i="1" l="1"/>
  <c r="F19" i="1"/>
  <c r="F11" i="1"/>
  <c r="G20" i="1"/>
  <c r="G12" i="1"/>
  <c r="G26" i="1"/>
  <c r="F40" i="1"/>
  <c r="F32" i="1"/>
  <c r="G35" i="1"/>
  <c r="F46" i="1"/>
  <c r="G29" i="1"/>
  <c r="G36" i="1"/>
  <c r="E47" i="1"/>
  <c r="F47" i="1" s="1"/>
  <c r="F18" i="1"/>
  <c r="F10" i="1"/>
  <c r="F39" i="1"/>
  <c r="F31" i="1"/>
  <c r="C61" i="1"/>
  <c r="E61" i="1" s="1"/>
  <c r="F7" i="1"/>
  <c r="F17" i="1"/>
  <c r="F9" i="1"/>
  <c r="F27" i="1"/>
  <c r="F38" i="1"/>
  <c r="F30" i="1"/>
  <c r="G37" i="1"/>
  <c r="F8" i="1"/>
  <c r="F16" i="1"/>
  <c r="F45" i="1"/>
  <c r="G44" i="1"/>
  <c r="F23" i="1"/>
  <c r="F15" i="1"/>
  <c r="G47" i="1" l="1"/>
</calcChain>
</file>

<file path=xl/sharedStrings.xml><?xml version="1.0" encoding="utf-8"?>
<sst xmlns="http://schemas.openxmlformats.org/spreadsheetml/2006/main" count="89" uniqueCount="64">
  <si>
    <t>L'emploi des apprentis</t>
  </si>
  <si>
    <t>Nombre d'apprentis</t>
  </si>
  <si>
    <t>%</t>
  </si>
  <si>
    <t xml:space="preserve">Taux d'emploi d'apprentis </t>
  </si>
  <si>
    <t>NAF 38 postes</t>
  </si>
  <si>
    <t>Hommes</t>
  </si>
  <si>
    <t>Femmes</t>
  </si>
  <si>
    <t>Total</t>
  </si>
  <si>
    <t>Agriculture, sylviculture et pêche</t>
  </si>
  <si>
    <t xml:space="preserve">Industries extractives </t>
  </si>
  <si>
    <t>Fabrication de denrées alimentaires, de boissons et de produits à base de tabac</t>
  </si>
  <si>
    <t>Fabrication de textiles, industries de l'habillement, industrie du cuir et de la chaussure</t>
  </si>
  <si>
    <t xml:space="preserve">Travail du bois, industries du papier et imprimerie </t>
  </si>
  <si>
    <t>Cokéfaction et raffinage</t>
  </si>
  <si>
    <t>Industrie chimique</t>
  </si>
  <si>
    <t>Industrie pharmaceutique</t>
  </si>
  <si>
    <t>Métallurgie et fabrication de produits métalliques à l'exception des machines et des équipements</t>
  </si>
  <si>
    <t>Fabrication de produits informatiques, électroniques et optiques</t>
  </si>
  <si>
    <t>Fabrication d'équipements électriques</t>
  </si>
  <si>
    <t>Fabrication de machines et équipements n.c.a.</t>
  </si>
  <si>
    <t>Fabrication de matériels de transport</t>
  </si>
  <si>
    <t>Autres industries manufacturières ; réparation et installation de machines et d'équipements</t>
  </si>
  <si>
    <t>Production et distribution d'électricité, de gaz, de vapeur et d'air conditionné</t>
  </si>
  <si>
    <t>Production et distribution d'eau ; assainissement, gestion des déchets et dépollution</t>
  </si>
  <si>
    <t>INDUSTRIE</t>
  </si>
  <si>
    <t xml:space="preserve">Construction </t>
  </si>
  <si>
    <t>Commerce ; réparation d'automobiles et de motocycles</t>
  </si>
  <si>
    <t xml:space="preserve">Transports et entreposage </t>
  </si>
  <si>
    <t>Hébergement et restauration</t>
  </si>
  <si>
    <t>Edition, audiovisuel et diffusion</t>
  </si>
  <si>
    <t>Télécommunications</t>
  </si>
  <si>
    <t>Activités informatiques et services d'information</t>
  </si>
  <si>
    <t>Activités financières et d'assurance</t>
  </si>
  <si>
    <t>Activités immobilières</t>
  </si>
  <si>
    <t>Activités juridiques, comptables, de gestion, d'architecture, d'ingénierie, de contrôle et d'analyses techniques</t>
  </si>
  <si>
    <t>Recherche-développement scientifique</t>
  </si>
  <si>
    <t>Autres activités spécialisées, scientifiques et techniques</t>
  </si>
  <si>
    <t>Activités de services administratifs et de soutien</t>
  </si>
  <si>
    <t>Administration publique</t>
  </si>
  <si>
    <t>Enseignement</t>
  </si>
  <si>
    <t>Activités pour la santé humaine</t>
  </si>
  <si>
    <t>Hébergement médico-social et social et action sociale sans hébergement</t>
  </si>
  <si>
    <t>Arts, spectacles et activités récréatives</t>
  </si>
  <si>
    <t xml:space="preserve">Autres activités de services </t>
  </si>
  <si>
    <t>Activités extra-territoriales</t>
  </si>
  <si>
    <t>SERVICES</t>
  </si>
  <si>
    <t>Tous secteurs</t>
  </si>
  <si>
    <t>Taux d'emploi d'apprentis (%)</t>
  </si>
  <si>
    <t>NAF 5 postes</t>
  </si>
  <si>
    <t xml:space="preserve">Hommes </t>
  </si>
  <si>
    <t>Industrie</t>
  </si>
  <si>
    <t>Services</t>
  </si>
  <si>
    <t xml:space="preserve">Tableau 1 : Les apprentis par sexe et secteur d'activité </t>
  </si>
  <si>
    <t xml:space="preserve">Tableau 2 : Les apprentis par sexe et secteur d'activité </t>
  </si>
  <si>
    <t>Fabrication de prod. en caoutchouc et en plastique ainsi que d'autres prod. minéraux non métalliques</t>
  </si>
  <si>
    <t xml:space="preserve">Activités des ménages en tant qu'employeurs </t>
  </si>
  <si>
    <r>
      <t xml:space="preserve">Part </t>
    </r>
    <r>
      <rPr>
        <b/>
        <sz val="9"/>
        <rFont val="Calibri"/>
        <family val="2"/>
      </rPr>
      <t>≥</t>
    </r>
    <r>
      <rPr>
        <b/>
        <sz val="9"/>
        <rFont val="Arial"/>
        <family val="2"/>
      </rPr>
      <t xml:space="preserve"> 70%</t>
    </r>
  </si>
  <si>
    <t>Part ≥ 50%</t>
  </si>
  <si>
    <t>&lt;0,5%</t>
  </si>
  <si>
    <t>Source : INSEE - Recensement de la population 2020 ; exploitation complémentaire - Traitement : DREETS ARA (SESE)</t>
  </si>
  <si>
    <t>Champ : Actifs ayant un emploi (au lieu de travail), Auvergne-Rhône-Alpes</t>
  </si>
  <si>
    <t xml:space="preserve">Lecture : 1 093 hommes et 332 femmes sont des actifs en emploi dans l'agriculture, sylviculture et pêche, soit respectivement 77% </t>
  </si>
  <si>
    <t>et 23% des actifs en emploi du secteur. Le taux d'emploi total d'apprentis est de 6% dans le secteur.</t>
  </si>
  <si>
    <r>
      <rPr>
        <b/>
        <sz val="11"/>
        <color rgb="FF0070C0"/>
        <rFont val="Calibri"/>
        <family val="2"/>
        <scheme val="minor"/>
      </rPr>
      <t>Un recours à l'apprentissage plus élevé dans l'agriculture et la construction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Dans la région Auvergne-Rhône-Alpes, le nombre de salariés en contrat d'apprentissage début 2020 est de 72 416, soit 3% des actifs salariés. Si le secteur des </t>
    </r>
    <r>
      <rPr>
        <b/>
        <sz val="11"/>
        <rFont val="Calibri"/>
        <family val="2"/>
        <scheme val="minor"/>
      </rPr>
      <t>services</t>
    </r>
    <r>
      <rPr>
        <sz val="11"/>
        <rFont val="Calibri"/>
        <family val="2"/>
        <scheme val="minor"/>
      </rPr>
      <t xml:space="preserve"> est celui où l'on dénombre le plus d'apprentis, il est cependant celui où le taux d'emploi en apprentissage est le plus faible (1%). Seuls trois secteurs des services dépassent le taux d'emploi régional: les autres activités de services (coiffure, esthétique...) (5%), les activités informatiques et services d'information (4%) et l'hébergement-restauration (4%).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Dans l'</t>
    </r>
    <r>
      <rPr>
        <b/>
        <sz val="11"/>
        <rFont val="Calibri"/>
        <family val="2"/>
        <scheme val="minor"/>
      </rPr>
      <t>industrie</t>
    </r>
    <r>
      <rPr>
        <sz val="11"/>
        <rFont val="Calibri"/>
        <family val="2"/>
        <scheme val="minor"/>
      </rPr>
      <t>, le taux d'emploi en apprentissage est identique au taux régional.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Un secteur sort du lot : la fabrication de denrées alimentaires, de boissons et de produits à base de tabac (7%).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Dans le </t>
    </r>
    <r>
      <rPr>
        <b/>
        <sz val="11"/>
        <rFont val="Calibri"/>
        <family val="2"/>
        <scheme val="minor"/>
      </rPr>
      <t>commerce</t>
    </r>
    <r>
      <rPr>
        <sz val="11"/>
        <rFont val="Calibri"/>
        <family val="2"/>
        <scheme val="minor"/>
      </rPr>
      <t xml:space="preserve">, le taux d'emploi est de 4%. Il est le plus élevé dans la </t>
    </r>
    <r>
      <rPr>
        <b/>
        <sz val="11"/>
        <rFont val="Calibri"/>
        <family val="2"/>
        <scheme val="minor"/>
      </rPr>
      <t>construction</t>
    </r>
    <r>
      <rPr>
        <sz val="11"/>
        <rFont val="Calibri"/>
        <family val="2"/>
        <scheme val="minor"/>
      </rPr>
      <t xml:space="preserve"> (6%) et l'</t>
    </r>
    <r>
      <rPr>
        <b/>
        <sz val="11"/>
        <rFont val="Calibri"/>
        <family val="2"/>
        <scheme val="minor"/>
      </rPr>
      <t>agriculture</t>
    </r>
    <r>
      <rPr>
        <sz val="11"/>
        <rFont val="Calibri"/>
        <family val="2"/>
        <scheme val="minor"/>
      </rPr>
      <t xml:space="preserve"> (6%). </t>
    </r>
    <r>
      <rPr>
        <sz val="11"/>
        <color rgb="FFFF0000"/>
        <rFont val="Calibri"/>
        <family val="2"/>
        <scheme val="minor"/>
      </rPr>
      <t xml:space="preserve">
</t>
    </r>
    <r>
      <rPr>
        <b/>
        <sz val="11"/>
        <color theme="8" tint="-0.249977111117893"/>
        <rFont val="Calibri"/>
        <family val="2"/>
        <scheme val="minor"/>
      </rPr>
      <t>Une population d'apprentis marquée par une plus forte proportion d'hommes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
Les hommes occupent davantage un emploi en apprentissage que les femmes (3% contre 2%). Ce poids des hommes dans l'apprentissage est plus important dans l'agriculture (8% contre 4%), la construction (6% contre 3%) et le commerce (5% contre 3%). Dans les </t>
    </r>
    <r>
      <rPr>
        <b/>
        <sz val="11"/>
        <rFont val="Calibri"/>
        <family val="2"/>
        <scheme val="minor"/>
      </rPr>
      <t>services</t>
    </r>
    <r>
      <rPr>
        <sz val="11"/>
        <rFont val="Calibri"/>
        <family val="2"/>
        <scheme val="minor"/>
      </rPr>
      <t xml:space="preserve"> et l'</t>
    </r>
    <r>
      <rPr>
        <b/>
        <sz val="11"/>
        <rFont val="Calibri"/>
        <family val="2"/>
        <scheme val="minor"/>
      </rPr>
      <t>industrie</t>
    </r>
    <r>
      <rPr>
        <sz val="11"/>
        <rFont val="Calibri"/>
        <family val="2"/>
        <scheme val="minor"/>
      </rPr>
      <t xml:space="preserve">, la part des hommes dans l'emploi en apprentissage est similaire à celle des femmes. Toutefois, ce constat recouvre des situations très diverses. Ainsi, la fabrication de denrées alimentaires, de boissons et de produits à base de tabac emploie 8% d'hommes contre 5%. L'hébergement et restauration a un taux d'emploi en apprentissage de 5% pour les hommes contre 3% pour les femmes. A l'inbverse, dans les autres activités de service, le taux est de 3% pour les hommes contre 6% pour les femmes.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</si>
</sst>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rgb="FFFFC000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9"/>
      <name val="Calibri"/>
      <family val="2"/>
    </font>
    <font>
      <b/>
      <sz val="11"/>
      <color rgb="FF0070C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8" fillId="0" borderId="0" xfId="0" applyFont="1"/>
    <xf numFmtId="0" fontId="9" fillId="0" borderId="0" xfId="0" applyFont="1"/>
    <xf numFmtId="0" fontId="10" fillId="2" borderId="4" xfId="0" applyFont="1" applyFill="1" applyBorder="1" applyAlignment="1">
      <alignment wrapText="1"/>
    </xf>
    <xf numFmtId="0" fontId="11" fillId="2" borderId="11" xfId="0" applyFont="1" applyFill="1" applyBorder="1"/>
    <xf numFmtId="0" fontId="10" fillId="3" borderId="11" xfId="0" applyFont="1" applyFill="1" applyBorder="1" applyAlignment="1">
      <alignment horizontal="center"/>
    </xf>
    <xf numFmtId="0" fontId="11" fillId="5" borderId="14" xfId="0" applyFont="1" applyFill="1" applyBorder="1" applyAlignment="1">
      <alignment vertical="top" wrapText="1"/>
    </xf>
    <xf numFmtId="3" fontId="12" fillId="0" borderId="14" xfId="0" applyNumberFormat="1" applyFont="1" applyBorder="1" applyAlignment="1">
      <alignment horizontal="right" vertical="center"/>
    </xf>
    <xf numFmtId="3" fontId="12" fillId="0" borderId="15" xfId="0" applyNumberFormat="1" applyFont="1" applyBorder="1" applyAlignment="1">
      <alignment horizontal="right" vertical="center"/>
    </xf>
    <xf numFmtId="3" fontId="12" fillId="0" borderId="15" xfId="0" applyNumberFormat="1" applyFont="1" applyBorder="1" applyAlignment="1">
      <alignment horizontal="right"/>
    </xf>
    <xf numFmtId="9" fontId="12" fillId="0" borderId="14" xfId="1" applyFont="1" applyBorder="1" applyAlignment="1">
      <alignment horizontal="center"/>
    </xf>
    <xf numFmtId="9" fontId="12" fillId="0" borderId="15" xfId="1" applyFont="1" applyBorder="1" applyAlignment="1">
      <alignment horizontal="center"/>
    </xf>
    <xf numFmtId="9" fontId="0" fillId="0" borderId="15" xfId="1" applyFont="1" applyBorder="1" applyAlignment="1">
      <alignment horizontal="center"/>
    </xf>
    <xf numFmtId="0" fontId="10" fillId="6" borderId="14" xfId="0" applyFont="1" applyFill="1" applyBorder="1" applyAlignment="1">
      <alignment vertical="top" wrapText="1"/>
    </xf>
    <xf numFmtId="3" fontId="13" fillId="6" borderId="14" xfId="0" applyNumberFormat="1" applyFont="1" applyFill="1" applyBorder="1" applyAlignment="1">
      <alignment horizontal="right" vertical="center"/>
    </xf>
    <xf numFmtId="9" fontId="13" fillId="6" borderId="14" xfId="1" applyFont="1" applyFill="1" applyBorder="1" applyAlignment="1">
      <alignment horizontal="center" vertical="center"/>
    </xf>
    <xf numFmtId="9" fontId="13" fillId="6" borderId="15" xfId="1" applyFont="1" applyFill="1" applyBorder="1" applyAlignment="1">
      <alignment horizontal="center"/>
    </xf>
    <xf numFmtId="9" fontId="12" fillId="0" borderId="15" xfId="1" applyFont="1" applyFill="1" applyBorder="1" applyAlignment="1">
      <alignment horizontal="center"/>
    </xf>
    <xf numFmtId="3" fontId="13" fillId="6" borderId="19" xfId="0" applyNumberFormat="1" applyFont="1" applyFill="1" applyBorder="1" applyAlignment="1">
      <alignment horizontal="right" vertical="center"/>
    </xf>
    <xf numFmtId="9" fontId="13" fillId="6" borderId="14" xfId="1" applyFont="1" applyFill="1" applyBorder="1" applyAlignment="1">
      <alignment horizontal="center"/>
    </xf>
    <xf numFmtId="9" fontId="3" fillId="6" borderId="15" xfId="1" applyFont="1" applyFill="1" applyBorder="1" applyAlignment="1">
      <alignment horizontal="center"/>
    </xf>
    <xf numFmtId="0" fontId="10" fillId="2" borderId="11" xfId="0" applyFont="1" applyFill="1" applyBorder="1" applyAlignment="1">
      <alignment wrapText="1"/>
    </xf>
    <xf numFmtId="3" fontId="10" fillId="2" borderId="11" xfId="0" applyNumberFormat="1" applyFont="1" applyFill="1" applyBorder="1" applyAlignment="1">
      <alignment horizontal="right" wrapText="1"/>
    </xf>
    <xf numFmtId="9" fontId="10" fillId="2" borderId="11" xfId="1" applyFont="1" applyFill="1" applyBorder="1" applyAlignment="1">
      <alignment horizontal="center" wrapText="1"/>
    </xf>
    <xf numFmtId="9" fontId="0" fillId="0" borderId="0" xfId="1" applyFont="1" applyBorder="1"/>
    <xf numFmtId="9" fontId="0" fillId="0" borderId="20" xfId="1" applyFont="1" applyBorder="1"/>
    <xf numFmtId="3" fontId="13" fillId="6" borderId="21" xfId="0" applyNumberFormat="1" applyFont="1" applyFill="1" applyBorder="1" applyAlignment="1">
      <alignment horizontal="right" vertical="center"/>
    </xf>
    <xf numFmtId="3" fontId="13" fillId="6" borderId="22" xfId="0" applyNumberFormat="1" applyFont="1" applyFill="1" applyBorder="1" applyAlignment="1">
      <alignment horizontal="right"/>
    </xf>
    <xf numFmtId="9" fontId="13" fillId="6" borderId="22" xfId="1" applyFont="1" applyFill="1" applyBorder="1" applyAlignment="1">
      <alignment horizontal="center"/>
    </xf>
    <xf numFmtId="3" fontId="13" fillId="6" borderId="15" xfId="0" applyNumberFormat="1" applyFont="1" applyFill="1" applyBorder="1" applyAlignment="1">
      <alignment horizontal="right" vertical="center"/>
    </xf>
    <xf numFmtId="3" fontId="13" fillId="6" borderId="15" xfId="0" applyNumberFormat="1" applyFont="1" applyFill="1" applyBorder="1" applyAlignment="1">
      <alignment horizontal="right"/>
    </xf>
    <xf numFmtId="3" fontId="13" fillId="6" borderId="22" xfId="0" applyNumberFormat="1" applyFont="1" applyFill="1" applyBorder="1" applyAlignment="1">
      <alignment horizontal="right" vertical="center"/>
    </xf>
    <xf numFmtId="3" fontId="13" fillId="6" borderId="23" xfId="0" applyNumberFormat="1" applyFont="1" applyFill="1" applyBorder="1" applyAlignment="1">
      <alignment horizontal="right" vertical="center"/>
    </xf>
    <xf numFmtId="3" fontId="13" fillId="6" borderId="23" xfId="0" applyNumberFormat="1" applyFont="1" applyFill="1" applyBorder="1" applyAlignment="1">
      <alignment horizontal="right"/>
    </xf>
    <xf numFmtId="9" fontId="10" fillId="7" borderId="0" xfId="1" applyFont="1" applyFill="1" applyBorder="1" applyAlignment="1">
      <alignment horizontal="center" wrapText="1"/>
    </xf>
    <xf numFmtId="9" fontId="10" fillId="8" borderId="0" xfId="1" applyFont="1" applyFill="1" applyBorder="1" applyAlignment="1">
      <alignment horizontal="center" wrapText="1"/>
    </xf>
    <xf numFmtId="9" fontId="10" fillId="9" borderId="0" xfId="1" applyFont="1" applyFill="1" applyBorder="1" applyAlignment="1">
      <alignment horizontal="center" wrapText="1"/>
    </xf>
    <xf numFmtId="9" fontId="10" fillId="10" borderId="0" xfId="1" applyFont="1" applyFill="1" applyBorder="1" applyAlignment="1">
      <alignment horizontal="center" wrapText="1"/>
    </xf>
    <xf numFmtId="9" fontId="12" fillId="7" borderId="14" xfId="1" applyFont="1" applyFill="1" applyBorder="1" applyAlignment="1">
      <alignment horizontal="center"/>
    </xf>
    <xf numFmtId="9" fontId="12" fillId="8" borderId="15" xfId="1" applyFont="1" applyFill="1" applyBorder="1" applyAlignment="1">
      <alignment horizontal="center"/>
    </xf>
    <xf numFmtId="9" fontId="13" fillId="6" borderId="23" xfId="1" applyFont="1" applyFill="1" applyBorder="1" applyAlignment="1">
      <alignment horizont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top"/>
    </xf>
    <xf numFmtId="0" fontId="2" fillId="4" borderId="8" xfId="0" applyFont="1" applyFill="1" applyBorder="1" applyAlignment="1">
      <alignment horizontal="justify" vertical="top" wrapText="1"/>
    </xf>
    <xf numFmtId="0" fontId="2" fillId="4" borderId="9" xfId="0" applyFont="1" applyFill="1" applyBorder="1" applyAlignment="1">
      <alignment horizontal="justify" vertical="top" wrapText="1"/>
    </xf>
    <xf numFmtId="0" fontId="2" fillId="4" borderId="10" xfId="0" applyFont="1" applyFill="1" applyBorder="1" applyAlignment="1">
      <alignment horizontal="justify" vertical="top" wrapText="1"/>
    </xf>
    <xf numFmtId="0" fontId="2" fillId="4" borderId="12" xfId="0" applyFont="1" applyFill="1" applyBorder="1" applyAlignment="1">
      <alignment horizontal="justify" vertical="top" wrapText="1"/>
    </xf>
    <xf numFmtId="0" fontId="2" fillId="4" borderId="0" xfId="0" applyFont="1" applyFill="1" applyAlignment="1">
      <alignment horizontal="justify" vertical="top" wrapText="1"/>
    </xf>
    <xf numFmtId="0" fontId="2" fillId="4" borderId="13" xfId="0" applyFont="1" applyFill="1" applyBorder="1" applyAlignment="1">
      <alignment horizontal="justify" vertical="top" wrapText="1"/>
    </xf>
    <xf numFmtId="0" fontId="2" fillId="4" borderId="16" xfId="0" applyFont="1" applyFill="1" applyBorder="1" applyAlignment="1">
      <alignment horizontal="justify" vertical="top" wrapText="1"/>
    </xf>
    <xf numFmtId="0" fontId="2" fillId="4" borderId="17" xfId="0" applyFont="1" applyFill="1" applyBorder="1" applyAlignment="1">
      <alignment horizontal="justify" vertical="top" wrapText="1"/>
    </xf>
    <xf numFmtId="0" fontId="2" fillId="4" borderId="18" xfId="0" applyFont="1" applyFill="1" applyBorder="1" applyAlignment="1">
      <alignment horizontal="justify" vertical="top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1633870</xdr:colOff>
      <xdr:row>2</xdr:row>
      <xdr:rowOff>52267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69221E9-A5E9-4982-8F17-E17799CFD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0"/>
          <a:ext cx="1633870" cy="8015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0%20Travail\Sant&#233;%20au%20travail\PRST4\Diagnostic_ARA\Entreprises%20-%20Emploi\Eff%20sal%20sexe%20secteurs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uil1"/>
    </sheetNames>
    <sheetDataSet>
      <sheetData sheetId="0">
        <row r="7">
          <cell r="C7">
            <v>14466.2</v>
          </cell>
          <cell r="D7">
            <v>7562.16</v>
          </cell>
          <cell r="E7">
            <v>22028.36</v>
          </cell>
        </row>
        <row r="8">
          <cell r="C8">
            <v>1906.93</v>
          </cell>
          <cell r="D8">
            <v>321.25431450000002</v>
          </cell>
          <cell r="E8">
            <v>2228.1843145000003</v>
          </cell>
        </row>
        <row r="9">
          <cell r="C9">
            <v>34841.32</v>
          </cell>
          <cell r="D9">
            <v>26824.84</v>
          </cell>
          <cell r="E9">
            <v>61666.16</v>
          </cell>
        </row>
        <row r="10">
          <cell r="C10">
            <v>8135.19</v>
          </cell>
          <cell r="D10">
            <v>12532.22</v>
          </cell>
          <cell r="E10">
            <v>20667.41</v>
          </cell>
        </row>
        <row r="11">
          <cell r="C11">
            <v>16923.82</v>
          </cell>
          <cell r="D11">
            <v>5919.83</v>
          </cell>
          <cell r="E11">
            <v>22843.65</v>
          </cell>
        </row>
        <row r="12">
          <cell r="C12">
            <v>883.06465479999997</v>
          </cell>
          <cell r="D12">
            <v>237.73133319999999</v>
          </cell>
          <cell r="E12">
            <v>1120.7959879999999</v>
          </cell>
        </row>
        <row r="13">
          <cell r="C13">
            <v>15221.55</v>
          </cell>
          <cell r="D13">
            <v>8143.76</v>
          </cell>
          <cell r="E13">
            <v>23365.309999999998</v>
          </cell>
        </row>
        <row r="14">
          <cell r="C14">
            <v>8434.31</v>
          </cell>
          <cell r="D14">
            <v>8735.25</v>
          </cell>
          <cell r="E14">
            <v>17169.559999999998</v>
          </cell>
        </row>
        <row r="15">
          <cell r="C15">
            <v>34230.199999999997</v>
          </cell>
          <cell r="D15">
            <v>12210.83</v>
          </cell>
          <cell r="E15">
            <v>46441.03</v>
          </cell>
        </row>
        <row r="16">
          <cell r="C16">
            <v>58821.99</v>
          </cell>
          <cell r="D16">
            <v>14666.8</v>
          </cell>
          <cell r="E16">
            <v>73488.789999999994</v>
          </cell>
        </row>
        <row r="17">
          <cell r="C17">
            <v>12710.3</v>
          </cell>
          <cell r="D17">
            <v>6446.3</v>
          </cell>
          <cell r="E17">
            <v>19156.599999999999</v>
          </cell>
        </row>
        <row r="18">
          <cell r="C18">
            <v>14524.71</v>
          </cell>
          <cell r="D18">
            <v>6504.19</v>
          </cell>
          <cell r="E18">
            <v>21028.899999999998</v>
          </cell>
        </row>
        <row r="19">
          <cell r="C19">
            <v>25632.61</v>
          </cell>
          <cell r="D19">
            <v>7160.52</v>
          </cell>
          <cell r="E19">
            <v>32793.130000000005</v>
          </cell>
        </row>
        <row r="20">
          <cell r="C20">
            <v>19417.53</v>
          </cell>
          <cell r="D20">
            <v>5899.51</v>
          </cell>
          <cell r="E20">
            <v>25317.040000000001</v>
          </cell>
        </row>
        <row r="21">
          <cell r="C21">
            <v>28868.52</v>
          </cell>
          <cell r="D21">
            <v>12476.15</v>
          </cell>
          <cell r="E21">
            <v>41344.67</v>
          </cell>
        </row>
        <row r="22">
          <cell r="C22">
            <v>22048.31</v>
          </cell>
          <cell r="D22">
            <v>7958.2</v>
          </cell>
          <cell r="E22">
            <v>30006.510000000002</v>
          </cell>
        </row>
        <row r="23">
          <cell r="C23">
            <v>14979.73</v>
          </cell>
          <cell r="D23">
            <v>5114.42</v>
          </cell>
          <cell r="E23">
            <v>20094.150000000001</v>
          </cell>
        </row>
        <row r="24">
          <cell r="C24">
            <v>317580.08465479995</v>
          </cell>
          <cell r="D24">
            <v>141151.80564770001</v>
          </cell>
          <cell r="E24">
            <v>458731.89030249999</v>
          </cell>
        </row>
        <row r="25">
          <cell r="C25">
            <v>144064.95999999999</v>
          </cell>
          <cell r="D25">
            <v>23023.46</v>
          </cell>
          <cell r="E25">
            <v>167088.41999999998</v>
          </cell>
        </row>
        <row r="26">
          <cell r="C26">
            <v>184268.6</v>
          </cell>
          <cell r="D26">
            <v>173450.37</v>
          </cell>
          <cell r="E26">
            <v>357718.97</v>
          </cell>
        </row>
        <row r="27">
          <cell r="C27">
            <v>108100.53</v>
          </cell>
          <cell r="D27">
            <v>42285.72</v>
          </cell>
          <cell r="E27">
            <v>150386.25</v>
          </cell>
        </row>
        <row r="28">
          <cell r="C28">
            <v>49356.32</v>
          </cell>
          <cell r="D28">
            <v>53858.42</v>
          </cell>
          <cell r="E28">
            <v>103214.73999999999</v>
          </cell>
        </row>
        <row r="29">
          <cell r="C29">
            <v>10290.27</v>
          </cell>
          <cell r="D29">
            <v>6419.21</v>
          </cell>
          <cell r="E29">
            <v>16709.48</v>
          </cell>
        </row>
        <row r="30">
          <cell r="C30">
            <v>7641.5</v>
          </cell>
          <cell r="D30">
            <v>3415.75</v>
          </cell>
          <cell r="E30">
            <v>11057.25</v>
          </cell>
        </row>
        <row r="31">
          <cell r="C31">
            <v>32665.4</v>
          </cell>
          <cell r="D31">
            <v>12482.97</v>
          </cell>
          <cell r="E31">
            <v>45148.37</v>
          </cell>
        </row>
        <row r="32">
          <cell r="C32">
            <v>30523.17</v>
          </cell>
          <cell r="D32">
            <v>49565.5</v>
          </cell>
          <cell r="E32">
            <v>80088.67</v>
          </cell>
        </row>
        <row r="33">
          <cell r="C33">
            <v>13698.23</v>
          </cell>
          <cell r="D33">
            <v>20756.39</v>
          </cell>
          <cell r="E33">
            <v>34454.619999999995</v>
          </cell>
        </row>
        <row r="34">
          <cell r="C34">
            <v>55935.33</v>
          </cell>
          <cell r="D34">
            <v>55745.15</v>
          </cell>
          <cell r="E34">
            <v>111680.48000000001</v>
          </cell>
        </row>
        <row r="35">
          <cell r="C35">
            <v>14905.76</v>
          </cell>
          <cell r="D35">
            <v>10424.83</v>
          </cell>
          <cell r="E35">
            <v>25330.59</v>
          </cell>
        </row>
        <row r="36">
          <cell r="C36">
            <v>7765.32</v>
          </cell>
          <cell r="D36">
            <v>9267.6</v>
          </cell>
          <cell r="E36">
            <v>17032.919999999998</v>
          </cell>
        </row>
        <row r="37">
          <cell r="C37">
            <v>96823.039999999994</v>
          </cell>
          <cell r="D37">
            <v>73905.47</v>
          </cell>
          <cell r="E37">
            <v>170728.51</v>
          </cell>
        </row>
        <row r="38">
          <cell r="C38">
            <v>120370.43</v>
          </cell>
          <cell r="D38">
            <v>147981.41</v>
          </cell>
          <cell r="E38">
            <v>268351.83999999997</v>
          </cell>
        </row>
        <row r="39">
          <cell r="C39">
            <v>71826.259999999995</v>
          </cell>
          <cell r="D39">
            <v>164283.53</v>
          </cell>
          <cell r="E39">
            <v>236109.78999999998</v>
          </cell>
        </row>
        <row r="40">
          <cell r="C40">
            <v>34609.949999999997</v>
          </cell>
          <cell r="D40">
            <v>140816.59</v>
          </cell>
          <cell r="E40">
            <v>175426.53999999998</v>
          </cell>
        </row>
        <row r="41">
          <cell r="C41">
            <v>38419.01</v>
          </cell>
          <cell r="D41">
            <v>201781.66</v>
          </cell>
          <cell r="E41">
            <v>240200.67</v>
          </cell>
        </row>
        <row r="42">
          <cell r="C42">
            <v>17587.259999999998</v>
          </cell>
          <cell r="D42">
            <v>16708.509999999998</v>
          </cell>
          <cell r="E42">
            <v>34295.769999999997</v>
          </cell>
        </row>
        <row r="43">
          <cell r="C43">
            <v>25749.99</v>
          </cell>
          <cell r="D43">
            <v>46489.66</v>
          </cell>
          <cell r="E43">
            <v>72239.650000000009</v>
          </cell>
        </row>
        <row r="44">
          <cell r="C44">
            <v>1069.29</v>
          </cell>
        </row>
        <row r="45">
          <cell r="C45">
            <v>715.07327629999997</v>
          </cell>
          <cell r="D45">
            <v>591.53596370000002</v>
          </cell>
          <cell r="E45">
            <v>1306.60924</v>
          </cell>
        </row>
        <row r="46">
          <cell r="C46">
            <v>738052.13327630004</v>
          </cell>
          <cell r="D46">
            <v>1073367.4859637001</v>
          </cell>
          <cell r="E46">
            <v>1811419.6192400001</v>
          </cell>
        </row>
        <row r="47">
          <cell r="C47">
            <v>1398431.9779310999</v>
          </cell>
          <cell r="D47">
            <v>1418555.2816114</v>
          </cell>
          <cell r="E47">
            <v>2816987.2595424997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9491B-8AEA-4974-BAFA-784FD29C1A9D}">
  <dimension ref="B1:V65"/>
  <sheetViews>
    <sheetView showGridLines="0" tabSelected="1" workbookViewId="0">
      <selection activeCell="P18" sqref="P18"/>
    </sheetView>
  </sheetViews>
  <sheetFormatPr baseColWidth="10" defaultRowHeight="15" x14ac:dyDescent="0.25"/>
  <cols>
    <col min="1" max="1" width="6" customWidth="1"/>
    <col min="2" max="2" width="76.5703125" customWidth="1"/>
    <col min="3" max="10" width="17.7109375" customWidth="1"/>
    <col min="11" max="11" width="6.28515625" customWidth="1"/>
    <col min="12" max="12" width="18.42578125" customWidth="1"/>
    <col min="13" max="13" width="15.5703125" customWidth="1"/>
    <col min="14" max="15" width="14.85546875" customWidth="1"/>
    <col min="16" max="16" width="18.85546875" customWidth="1"/>
    <col min="18" max="18" width="14.7109375" customWidth="1"/>
    <col min="19" max="19" width="15.5703125" customWidth="1"/>
    <col min="20" max="20" width="8" bestFit="1" customWidth="1"/>
    <col min="21" max="21" width="7.5703125" bestFit="1" customWidth="1"/>
    <col min="22" max="22" width="8" bestFit="1" customWidth="1"/>
    <col min="23" max="23" width="7.5703125" bestFit="1" customWidth="1"/>
    <col min="24" max="24" width="8" bestFit="1" customWidth="1"/>
    <col min="25" max="25" width="5.5703125" customWidth="1"/>
    <col min="26" max="26" width="5.7109375" customWidth="1"/>
    <col min="27" max="27" width="5.140625" customWidth="1"/>
    <col min="28" max="28" width="7.42578125" customWidth="1"/>
    <col min="29" max="34" width="7" customWidth="1"/>
  </cols>
  <sheetData>
    <row r="1" spans="2:22" ht="37.5" customHeight="1" thickBot="1" x14ac:dyDescent="0.4">
      <c r="B1" s="1"/>
      <c r="C1" s="63" t="s">
        <v>0</v>
      </c>
      <c r="D1" s="64"/>
      <c r="E1" s="64"/>
      <c r="F1" s="65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</row>
    <row r="2" spans="2:22" ht="21.75" customHeight="1" x14ac:dyDescent="0.35"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  <c r="T2" s="3"/>
    </row>
    <row r="3" spans="2:22" x14ac:dyDescent="0.25">
      <c r="O3" s="5"/>
    </row>
    <row r="4" spans="2:22" ht="15.75" thickBot="1" x14ac:dyDescent="0.3">
      <c r="B4" s="6" t="s">
        <v>52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5"/>
      <c r="P4" s="7"/>
      <c r="Q4" s="7"/>
      <c r="R4" s="7"/>
      <c r="S4" s="7"/>
      <c r="T4" s="7"/>
      <c r="U4" s="7"/>
      <c r="V4" s="7"/>
    </row>
    <row r="5" spans="2:22" ht="34.5" customHeight="1" thickBot="1" x14ac:dyDescent="0.3">
      <c r="B5" s="8"/>
      <c r="C5" s="57" t="s">
        <v>1</v>
      </c>
      <c r="D5" s="58"/>
      <c r="E5" s="59"/>
      <c r="F5" s="57" t="s">
        <v>2</v>
      </c>
      <c r="G5" s="59"/>
      <c r="H5" s="60" t="s">
        <v>3</v>
      </c>
      <c r="I5" s="61"/>
      <c r="J5" s="62"/>
      <c r="L5" s="48" t="s">
        <v>63</v>
      </c>
      <c r="M5" s="49"/>
      <c r="N5" s="50"/>
      <c r="O5" s="5"/>
      <c r="P5" s="5"/>
      <c r="Q5" s="5"/>
      <c r="R5" s="5"/>
    </row>
    <row r="6" spans="2:22" ht="15.75" thickBot="1" x14ac:dyDescent="0.3">
      <c r="B6" s="9" t="s">
        <v>4</v>
      </c>
      <c r="C6" s="10" t="s">
        <v>5</v>
      </c>
      <c r="D6" s="10" t="s">
        <v>6</v>
      </c>
      <c r="E6" s="10" t="s">
        <v>7</v>
      </c>
      <c r="F6" s="10" t="s">
        <v>5</v>
      </c>
      <c r="G6" s="10" t="s">
        <v>6</v>
      </c>
      <c r="H6" s="10" t="s">
        <v>5</v>
      </c>
      <c r="I6" s="10" t="s">
        <v>6</v>
      </c>
      <c r="J6" s="10" t="s">
        <v>7</v>
      </c>
      <c r="L6" s="51"/>
      <c r="M6" s="52"/>
      <c r="N6" s="53"/>
      <c r="O6" s="5"/>
      <c r="P6" s="5"/>
      <c r="Q6" s="5"/>
      <c r="R6" s="5"/>
    </row>
    <row r="7" spans="2:22" ht="15" customHeight="1" x14ac:dyDescent="0.25">
      <c r="B7" s="18" t="s">
        <v>8</v>
      </c>
      <c r="C7" s="19">
        <v>1092.6500000000001</v>
      </c>
      <c r="D7" s="34">
        <v>332.45478109999999</v>
      </c>
      <c r="E7" s="35">
        <f>C7+D7</f>
        <v>1425.1047811000001</v>
      </c>
      <c r="F7" s="24">
        <f>C7/E7</f>
        <v>0.76671555277262693</v>
      </c>
      <c r="G7" s="21">
        <f>D7/E7</f>
        <v>0.23328444722737304</v>
      </c>
      <c r="H7" s="25">
        <f>C7/[1]Feuil1!C7</f>
        <v>7.5531238334877168E-2</v>
      </c>
      <c r="I7" s="25">
        <f>D7/[1]Feuil1!D7</f>
        <v>4.396293930570102E-2</v>
      </c>
      <c r="J7" s="25">
        <f>E7/[1]Feuil1!E7</f>
        <v>6.4694093482220189E-2</v>
      </c>
      <c r="L7" s="51"/>
      <c r="M7" s="52"/>
      <c r="N7" s="53"/>
      <c r="O7" s="5"/>
      <c r="P7" s="5"/>
      <c r="Q7" s="5"/>
      <c r="R7" s="5"/>
    </row>
    <row r="8" spans="2:22" ht="15" customHeight="1" x14ac:dyDescent="0.25">
      <c r="B8" s="11" t="s">
        <v>9</v>
      </c>
      <c r="C8" s="12">
        <v>32.827809299999998</v>
      </c>
      <c r="D8" s="13">
        <v>5.0443458999999997</v>
      </c>
      <c r="E8" s="14">
        <f>C8+D8</f>
        <v>37.872155199999995</v>
      </c>
      <c r="F8" s="43">
        <f>C8/E8</f>
        <v>0.86680594559878665</v>
      </c>
      <c r="G8" s="16">
        <f>D8/E8</f>
        <v>0.13319405440121349</v>
      </c>
      <c r="H8" s="17">
        <f>C8/[1]Feuil1!C8</f>
        <v>1.7215004903168966E-2</v>
      </c>
      <c r="I8" s="17">
        <f>D8/[1]Feuil1!D8</f>
        <v>1.570203316288846E-2</v>
      </c>
      <c r="J8" s="17">
        <f>E8/[1]Feuil1!E8</f>
        <v>1.6996868236413568E-2</v>
      </c>
      <c r="L8" s="51"/>
      <c r="M8" s="52"/>
      <c r="N8" s="53"/>
      <c r="O8" s="5"/>
      <c r="P8" s="5"/>
      <c r="Q8" s="5"/>
      <c r="R8" s="5"/>
    </row>
    <row r="9" spans="2:22" ht="15" customHeight="1" x14ac:dyDescent="0.25">
      <c r="B9" s="11" t="s">
        <v>10</v>
      </c>
      <c r="C9" s="12">
        <v>2845.1</v>
      </c>
      <c r="D9" s="13">
        <v>1413.93</v>
      </c>
      <c r="E9" s="14">
        <f t="shared" ref="E9:E23" si="0">C9+D9</f>
        <v>4259.03</v>
      </c>
      <c r="F9" s="15">
        <f t="shared" ref="F9:F23" si="1">C9/E9</f>
        <v>0.66801595668497293</v>
      </c>
      <c r="G9" s="16">
        <f t="shared" ref="G9:G23" si="2">D9/E9</f>
        <v>0.33198404331502718</v>
      </c>
      <c r="H9" s="17">
        <f>C9/[1]Feuil1!C9</f>
        <v>8.1658789047028071E-2</v>
      </c>
      <c r="I9" s="17">
        <f>D9/[1]Feuil1!D9</f>
        <v>5.2709727252800022E-2</v>
      </c>
      <c r="J9" s="17">
        <f>E9/[1]Feuil1!E9</f>
        <v>6.9065918811873475E-2</v>
      </c>
      <c r="L9" s="51"/>
      <c r="M9" s="52"/>
      <c r="N9" s="53"/>
      <c r="O9" s="5"/>
      <c r="P9" s="5"/>
      <c r="Q9" s="5"/>
      <c r="R9" s="5"/>
    </row>
    <row r="10" spans="2:22" ht="15" customHeight="1" x14ac:dyDescent="0.25">
      <c r="B10" s="11" t="s">
        <v>11</v>
      </c>
      <c r="C10" s="12">
        <v>141.79578849999999</v>
      </c>
      <c r="D10" s="13">
        <v>253.03985489999999</v>
      </c>
      <c r="E10" s="14">
        <f t="shared" si="0"/>
        <v>394.83564339999998</v>
      </c>
      <c r="F10" s="15">
        <f t="shared" si="1"/>
        <v>0.35912610948436979</v>
      </c>
      <c r="G10" s="16">
        <f t="shared" si="2"/>
        <v>0.64087389051563015</v>
      </c>
      <c r="H10" s="17">
        <f>C10/[1]Feuil1!C10</f>
        <v>1.7429929540674526E-2</v>
      </c>
      <c r="I10" s="17">
        <f>D10/[1]Feuil1!D10</f>
        <v>2.0191143699998883E-2</v>
      </c>
      <c r="J10" s="17">
        <f>E10/[1]Feuil1!E10</f>
        <v>1.9104263349882737E-2</v>
      </c>
      <c r="L10" s="51"/>
      <c r="M10" s="52"/>
      <c r="N10" s="53"/>
      <c r="O10" s="5"/>
      <c r="P10" s="5"/>
      <c r="Q10" s="5"/>
      <c r="R10" s="5"/>
    </row>
    <row r="11" spans="2:22" ht="15" customHeight="1" x14ac:dyDescent="0.25">
      <c r="B11" s="11" t="s">
        <v>12</v>
      </c>
      <c r="C11" s="12">
        <v>276.59036630000003</v>
      </c>
      <c r="D11" s="13">
        <v>57.559184100000003</v>
      </c>
      <c r="E11" s="14">
        <f t="shared" si="0"/>
        <v>334.14955040000001</v>
      </c>
      <c r="F11" s="43">
        <f t="shared" si="1"/>
        <v>0.82774424196861052</v>
      </c>
      <c r="G11" s="16">
        <f t="shared" si="2"/>
        <v>0.17225575803138954</v>
      </c>
      <c r="H11" s="17">
        <f>C11/[1]Feuil1!C11</f>
        <v>1.6343258572828121E-2</v>
      </c>
      <c r="I11" s="17">
        <f>D11/[1]Feuil1!D11</f>
        <v>9.7231143630813737E-3</v>
      </c>
      <c r="J11" s="17">
        <f>E11/[1]Feuil1!E11</f>
        <v>1.4627677731010588E-2</v>
      </c>
      <c r="L11" s="51"/>
      <c r="M11" s="52"/>
      <c r="N11" s="53"/>
      <c r="O11" s="5"/>
      <c r="P11" s="5"/>
      <c r="Q11" s="5"/>
      <c r="R11" s="5"/>
    </row>
    <row r="12" spans="2:22" ht="15" customHeight="1" x14ac:dyDescent="0.25">
      <c r="B12" s="11" t="s">
        <v>13</v>
      </c>
      <c r="C12" s="12">
        <v>32.666959499999997</v>
      </c>
      <c r="D12" s="13">
        <v>13.329661099999999</v>
      </c>
      <c r="E12" s="14">
        <f t="shared" si="0"/>
        <v>45.9966206</v>
      </c>
      <c r="F12" s="43">
        <f t="shared" si="1"/>
        <v>0.71020346873048312</v>
      </c>
      <c r="G12" s="16">
        <f t="shared" si="2"/>
        <v>0.28979653126951677</v>
      </c>
      <c r="H12" s="17">
        <f>C12/[1]Feuil1!C12</f>
        <v>3.6992715451167661E-2</v>
      </c>
      <c r="I12" s="17">
        <f>D12/[1]Feuil1!D12</f>
        <v>5.607027445888231E-2</v>
      </c>
      <c r="J12" s="17">
        <f>E12/[1]Feuil1!E12</f>
        <v>4.103924451235634E-2</v>
      </c>
      <c r="L12" s="51"/>
      <c r="M12" s="52"/>
      <c r="N12" s="53"/>
      <c r="O12" s="5"/>
      <c r="P12" s="5"/>
      <c r="Q12" s="5"/>
      <c r="R12" s="5"/>
    </row>
    <row r="13" spans="2:22" ht="15" customHeight="1" x14ac:dyDescent="0.25">
      <c r="B13" s="11" t="s">
        <v>14</v>
      </c>
      <c r="C13" s="12">
        <v>263.24229659999997</v>
      </c>
      <c r="D13" s="13">
        <v>283.54672590000001</v>
      </c>
      <c r="E13" s="14">
        <f t="shared" si="0"/>
        <v>546.78902249999999</v>
      </c>
      <c r="F13" s="15">
        <f t="shared" si="1"/>
        <v>0.48143303132973919</v>
      </c>
      <c r="G13" s="16">
        <f t="shared" si="2"/>
        <v>0.51856696867026075</v>
      </c>
      <c r="H13" s="17">
        <f>C13/[1]Feuil1!C13</f>
        <v>1.7294053273155491E-2</v>
      </c>
      <c r="I13" s="17">
        <f>D13/[1]Feuil1!D13</f>
        <v>3.4817667256893621E-2</v>
      </c>
      <c r="J13" s="17">
        <f>E13/[1]Feuil1!E13</f>
        <v>2.3401744830263329E-2</v>
      </c>
      <c r="L13" s="51"/>
      <c r="M13" s="52"/>
      <c r="N13" s="53"/>
      <c r="O13" s="5"/>
      <c r="P13" s="5"/>
      <c r="Q13" s="5"/>
      <c r="R13" s="5"/>
    </row>
    <row r="14" spans="2:22" ht="15" customHeight="1" x14ac:dyDescent="0.25">
      <c r="B14" s="11" t="s">
        <v>15</v>
      </c>
      <c r="C14" s="12">
        <v>179.08503139999999</v>
      </c>
      <c r="D14" s="13">
        <v>187.42669430000001</v>
      </c>
      <c r="E14" s="14">
        <f t="shared" si="0"/>
        <v>366.5117257</v>
      </c>
      <c r="F14" s="15">
        <f t="shared" si="1"/>
        <v>0.4886201964151784</v>
      </c>
      <c r="G14" s="16">
        <f t="shared" si="2"/>
        <v>0.5113798035848216</v>
      </c>
      <c r="H14" s="17">
        <f>C14/[1]Feuil1!C14</f>
        <v>2.1232920227025092E-2</v>
      </c>
      <c r="I14" s="17">
        <f>D14/[1]Feuil1!D14</f>
        <v>2.1456362931799321E-2</v>
      </c>
      <c r="J14" s="17">
        <f>E14/[1]Feuil1!E14</f>
        <v>2.1346599778911051E-2</v>
      </c>
      <c r="L14" s="51"/>
      <c r="M14" s="52"/>
      <c r="N14" s="53"/>
      <c r="O14" s="5"/>
      <c r="P14" s="5"/>
      <c r="Q14" s="5"/>
      <c r="R14" s="5"/>
    </row>
    <row r="15" spans="2:22" ht="15" customHeight="1" x14ac:dyDescent="0.25">
      <c r="B15" s="11" t="s">
        <v>54</v>
      </c>
      <c r="C15" s="12">
        <v>703.7121899</v>
      </c>
      <c r="D15" s="13">
        <v>308.68852700000002</v>
      </c>
      <c r="E15" s="14">
        <f t="shared" si="0"/>
        <v>1012.4007169</v>
      </c>
      <c r="F15" s="43">
        <f t="shared" si="1"/>
        <v>0.69509254404203391</v>
      </c>
      <c r="G15" s="16">
        <f t="shared" si="2"/>
        <v>0.30490745595796603</v>
      </c>
      <c r="H15" s="17">
        <f>C15/[1]Feuil1!C15</f>
        <v>2.0558226066455937E-2</v>
      </c>
      <c r="I15" s="17">
        <f>D15/[1]Feuil1!D15</f>
        <v>2.5279897189625932E-2</v>
      </c>
      <c r="J15" s="17">
        <f>E15/[1]Feuil1!E15</f>
        <v>2.1799704203373613E-2</v>
      </c>
      <c r="L15" s="51"/>
      <c r="M15" s="52"/>
      <c r="N15" s="53"/>
      <c r="O15" s="5"/>
      <c r="P15" s="5"/>
      <c r="Q15" s="5"/>
      <c r="R15" s="5"/>
    </row>
    <row r="16" spans="2:22" ht="15" customHeight="1" x14ac:dyDescent="0.25">
      <c r="B16" s="11" t="s">
        <v>16</v>
      </c>
      <c r="C16" s="12">
        <v>1569.12</v>
      </c>
      <c r="D16" s="13">
        <v>264.3327127</v>
      </c>
      <c r="E16" s="14">
        <f t="shared" si="0"/>
        <v>1833.4527126999999</v>
      </c>
      <c r="F16" s="43">
        <f t="shared" si="1"/>
        <v>0.8558279082580017</v>
      </c>
      <c r="G16" s="16">
        <f t="shared" si="2"/>
        <v>0.14417209174199827</v>
      </c>
      <c r="H16" s="17">
        <f>C16/[1]Feuil1!C16</f>
        <v>2.6675738104066184E-2</v>
      </c>
      <c r="I16" s="17">
        <f>D16/[1]Feuil1!D16</f>
        <v>1.802252111571713E-2</v>
      </c>
      <c r="J16" s="17">
        <f>E16/[1]Feuil1!E16</f>
        <v>2.4948739973810974E-2</v>
      </c>
      <c r="L16" s="51"/>
      <c r="M16" s="52"/>
      <c r="N16" s="53"/>
      <c r="O16" s="5"/>
      <c r="P16" s="5"/>
      <c r="Q16" s="5"/>
      <c r="R16" s="5"/>
    </row>
    <row r="17" spans="2:18" ht="15" customHeight="1" x14ac:dyDescent="0.25">
      <c r="B17" s="11" t="s">
        <v>17</v>
      </c>
      <c r="C17" s="12">
        <v>332.11809110000002</v>
      </c>
      <c r="D17" s="13">
        <v>130.1838578</v>
      </c>
      <c r="E17" s="14">
        <f t="shared" si="0"/>
        <v>462.30194890000001</v>
      </c>
      <c r="F17" s="43">
        <f t="shared" si="1"/>
        <v>0.71840080252796013</v>
      </c>
      <c r="G17" s="16">
        <f t="shared" si="2"/>
        <v>0.28159919747203987</v>
      </c>
      <c r="H17" s="17">
        <f>C17/[1]Feuil1!C17</f>
        <v>2.6129838878704674E-2</v>
      </c>
      <c r="I17" s="17">
        <f>D17/[1]Feuil1!D17</f>
        <v>2.0195128647441166E-2</v>
      </c>
      <c r="J17" s="17">
        <f>E17/[1]Feuil1!E17</f>
        <v>2.413277663572868E-2</v>
      </c>
      <c r="L17" s="51"/>
      <c r="M17" s="52"/>
      <c r="N17" s="53"/>
      <c r="O17" s="5"/>
      <c r="P17" s="5"/>
      <c r="Q17" s="5"/>
      <c r="R17" s="5"/>
    </row>
    <row r="18" spans="2:18" ht="15" customHeight="1" x14ac:dyDescent="0.25">
      <c r="B18" s="11" t="s">
        <v>18</v>
      </c>
      <c r="C18" s="12">
        <v>390.45058260000002</v>
      </c>
      <c r="D18" s="13">
        <v>197.43291880000001</v>
      </c>
      <c r="E18" s="14">
        <f t="shared" si="0"/>
        <v>587.8835014</v>
      </c>
      <c r="F18" s="15">
        <f t="shared" si="1"/>
        <v>0.66416319163604953</v>
      </c>
      <c r="G18" s="16">
        <f t="shared" si="2"/>
        <v>0.33583680836395047</v>
      </c>
      <c r="H18" s="17">
        <f>C18/[1]Feuil1!C18</f>
        <v>2.6881816063797491E-2</v>
      </c>
      <c r="I18" s="17">
        <f>D18/[1]Feuil1!D18</f>
        <v>3.0354728075286858E-2</v>
      </c>
      <c r="J18" s="17">
        <f>E18/[1]Feuil1!E18</f>
        <v>2.7955979694610753E-2</v>
      </c>
      <c r="L18" s="51"/>
      <c r="M18" s="52"/>
      <c r="N18" s="53"/>
      <c r="O18" s="5"/>
      <c r="P18" s="5"/>
      <c r="Q18" s="5"/>
      <c r="R18" s="5"/>
    </row>
    <row r="19" spans="2:18" ht="15" customHeight="1" x14ac:dyDescent="0.25">
      <c r="B19" s="11" t="s">
        <v>19</v>
      </c>
      <c r="C19" s="12">
        <v>597.49156679999999</v>
      </c>
      <c r="D19" s="13">
        <v>189.7496423</v>
      </c>
      <c r="E19" s="14">
        <f t="shared" si="0"/>
        <v>787.24120909999999</v>
      </c>
      <c r="F19" s="43">
        <f t="shared" si="1"/>
        <v>0.75896886480710524</v>
      </c>
      <c r="G19" s="16">
        <f t="shared" si="2"/>
        <v>0.24103113519289474</v>
      </c>
      <c r="H19" s="17">
        <f>C19/[1]Feuil1!C19</f>
        <v>2.3309821621754476E-2</v>
      </c>
      <c r="I19" s="17">
        <f>D19/[1]Feuil1!D19</f>
        <v>2.6499422150905241E-2</v>
      </c>
      <c r="J19" s="17">
        <f>E19/[1]Feuil1!E19</f>
        <v>2.4006284520568785E-2</v>
      </c>
      <c r="L19" s="51"/>
      <c r="M19" s="52"/>
      <c r="N19" s="53"/>
      <c r="O19" s="5"/>
      <c r="P19" s="5"/>
      <c r="Q19" s="5"/>
      <c r="R19" s="5"/>
    </row>
    <row r="20" spans="2:18" ht="15" customHeight="1" x14ac:dyDescent="0.25">
      <c r="B20" s="11" t="s">
        <v>20</v>
      </c>
      <c r="C20" s="12">
        <v>496.4208969</v>
      </c>
      <c r="D20" s="13">
        <v>160.63175849999999</v>
      </c>
      <c r="E20" s="14">
        <f t="shared" si="0"/>
        <v>657.05265540000005</v>
      </c>
      <c r="F20" s="43">
        <f t="shared" si="1"/>
        <v>0.75552681024900392</v>
      </c>
      <c r="G20" s="16">
        <f t="shared" si="2"/>
        <v>0.244473189750996</v>
      </c>
      <c r="H20" s="17">
        <f>C20/[1]Feuil1!C20</f>
        <v>2.556560473448477E-2</v>
      </c>
      <c r="I20" s="17">
        <f>D20/[1]Feuil1!D20</f>
        <v>2.7227983086730929E-2</v>
      </c>
      <c r="J20" s="17">
        <f>E20/[1]Feuil1!E20</f>
        <v>2.5952980893500979E-2</v>
      </c>
      <c r="L20" s="51"/>
      <c r="M20" s="52"/>
      <c r="N20" s="53"/>
      <c r="O20" s="5"/>
      <c r="P20" s="5"/>
      <c r="Q20" s="5"/>
      <c r="R20" s="5"/>
    </row>
    <row r="21" spans="2:18" ht="15" customHeight="1" x14ac:dyDescent="0.25">
      <c r="B21" s="11" t="s">
        <v>21</v>
      </c>
      <c r="C21" s="12">
        <v>1003.27</v>
      </c>
      <c r="D21" s="13">
        <v>299.70162199999999</v>
      </c>
      <c r="E21" s="14">
        <f t="shared" si="0"/>
        <v>1302.971622</v>
      </c>
      <c r="F21" s="43">
        <f t="shared" si="1"/>
        <v>0.76998607111644368</v>
      </c>
      <c r="G21" s="16">
        <f t="shared" si="2"/>
        <v>0.23001392888355629</v>
      </c>
      <c r="H21" s="17">
        <f>C21/[1]Feuil1!C21</f>
        <v>3.4753080518156107E-2</v>
      </c>
      <c r="I21" s="17">
        <f>D21/[1]Feuil1!D21</f>
        <v>2.4021963666676017E-2</v>
      </c>
      <c r="J21" s="17">
        <f>E21/[1]Feuil1!E21</f>
        <v>3.1514863270162757E-2</v>
      </c>
      <c r="L21" s="51"/>
      <c r="M21" s="52"/>
      <c r="N21" s="53"/>
      <c r="O21" s="5"/>
      <c r="P21" s="5"/>
      <c r="Q21" s="5"/>
      <c r="R21" s="5"/>
    </row>
    <row r="22" spans="2:18" ht="15" customHeight="1" x14ac:dyDescent="0.25">
      <c r="B22" s="11" t="s">
        <v>22</v>
      </c>
      <c r="C22" s="12">
        <v>829.49865409999995</v>
      </c>
      <c r="D22" s="13">
        <v>355.50645930000002</v>
      </c>
      <c r="E22" s="14">
        <f t="shared" si="0"/>
        <v>1185.0051134</v>
      </c>
      <c r="F22" s="43">
        <f t="shared" si="1"/>
        <v>0.69999584366350465</v>
      </c>
      <c r="G22" s="16">
        <f t="shared" si="2"/>
        <v>0.30000415633649535</v>
      </c>
      <c r="H22" s="17">
        <f>C22/[1]Feuil1!C22</f>
        <v>3.7621870070767324E-2</v>
      </c>
      <c r="I22" s="17">
        <f>D22/[1]Feuil1!D22</f>
        <v>4.4671717134527909E-2</v>
      </c>
      <c r="J22" s="17">
        <f>E22/[1]Feuil1!E22</f>
        <v>3.949160076929973E-2</v>
      </c>
      <c r="L22" s="51"/>
      <c r="M22" s="52"/>
      <c r="N22" s="53"/>
      <c r="O22" s="5"/>
      <c r="P22" s="5"/>
      <c r="Q22" s="5"/>
      <c r="R22" s="5"/>
    </row>
    <row r="23" spans="2:18" ht="15" customHeight="1" x14ac:dyDescent="0.25">
      <c r="B23" s="11" t="s">
        <v>23</v>
      </c>
      <c r="C23" s="12">
        <v>200.5121594</v>
      </c>
      <c r="D23" s="13">
        <v>124.6617701</v>
      </c>
      <c r="E23" s="14">
        <f t="shared" si="0"/>
        <v>325.17392949999999</v>
      </c>
      <c r="F23" s="15">
        <f t="shared" si="1"/>
        <v>0.61663048974533496</v>
      </c>
      <c r="G23" s="16">
        <f t="shared" si="2"/>
        <v>0.38336951025466515</v>
      </c>
      <c r="H23" s="17">
        <f>C23/[1]Feuil1!C23</f>
        <v>1.3385565654387629E-2</v>
      </c>
      <c r="I23" s="17">
        <f>D23/[1]Feuil1!D23</f>
        <v>2.4374566441551535E-2</v>
      </c>
      <c r="J23" s="17">
        <f>E23/[1]Feuil1!E23</f>
        <v>1.6182517274928272E-2</v>
      </c>
      <c r="L23" s="51"/>
      <c r="M23" s="52"/>
      <c r="N23" s="53"/>
      <c r="O23" s="5"/>
      <c r="P23" s="5"/>
      <c r="Q23" s="5"/>
      <c r="R23" s="5"/>
    </row>
    <row r="24" spans="2:18" ht="15" customHeight="1" x14ac:dyDescent="0.25">
      <c r="B24" s="18" t="s">
        <v>24</v>
      </c>
      <c r="C24" s="19">
        <v>9893.9023923999994</v>
      </c>
      <c r="D24" s="19">
        <v>4244.7657347000004</v>
      </c>
      <c r="E24" s="19">
        <f>C24+D24</f>
        <v>14138.6681271</v>
      </c>
      <c r="F24" s="20">
        <f>C24/E24</f>
        <v>0.69977612484135376</v>
      </c>
      <c r="G24" s="21">
        <f>D24/E24</f>
        <v>0.30022387515864618</v>
      </c>
      <c r="H24" s="21">
        <f>C24/[1]Feuil1!C24</f>
        <v>3.1154039155680605E-2</v>
      </c>
      <c r="I24" s="21">
        <f>D24/[1]Feuil1!D24</f>
        <v>3.0072344559973162E-2</v>
      </c>
      <c r="J24" s="21">
        <f>E24/[1]Feuil1!E24</f>
        <v>3.0821201721503572E-2</v>
      </c>
      <c r="L24" s="51"/>
      <c r="M24" s="52"/>
      <c r="N24" s="53"/>
      <c r="O24" s="5"/>
      <c r="P24" s="5"/>
      <c r="Q24" s="5"/>
      <c r="R24" s="5"/>
    </row>
    <row r="25" spans="2:18" ht="15" customHeight="1" x14ac:dyDescent="0.25">
      <c r="B25" s="18" t="s">
        <v>25</v>
      </c>
      <c r="C25" s="19">
        <v>8825.51</v>
      </c>
      <c r="D25" s="19">
        <v>730.46067389999996</v>
      </c>
      <c r="E25" s="19">
        <f t="shared" ref="E25:E26" si="3">C25+D25</f>
        <v>9555.9706738999994</v>
      </c>
      <c r="F25" s="20">
        <f t="shared" ref="F25:F26" si="4">C25/E25</f>
        <v>0.92355976186751076</v>
      </c>
      <c r="G25" s="21">
        <f t="shared" ref="G25:G26" si="5">D25/E25</f>
        <v>7.6440238132489277E-2</v>
      </c>
      <c r="H25" s="21">
        <f>C25/[1]Feuil1!C25</f>
        <v>6.1260628538681444E-2</v>
      </c>
      <c r="I25" s="21">
        <f>D25/[1]Feuil1!D25</f>
        <v>3.1726798400414188E-2</v>
      </c>
      <c r="J25" s="21">
        <f>E25/[1]Feuil1!E25</f>
        <v>5.719110081895562E-2</v>
      </c>
      <c r="L25" s="51"/>
      <c r="M25" s="52"/>
      <c r="N25" s="53"/>
      <c r="O25" s="5"/>
      <c r="P25" s="5"/>
      <c r="Q25" s="5"/>
      <c r="R25" s="5"/>
    </row>
    <row r="26" spans="2:18" ht="15" customHeight="1" x14ac:dyDescent="0.25">
      <c r="B26" s="18" t="s">
        <v>26</v>
      </c>
      <c r="C26" s="19">
        <v>8646.11</v>
      </c>
      <c r="D26" s="34">
        <v>5198.67</v>
      </c>
      <c r="E26" s="19">
        <f t="shared" si="3"/>
        <v>13844.78</v>
      </c>
      <c r="F26" s="20">
        <f t="shared" si="4"/>
        <v>0.62450324237727139</v>
      </c>
      <c r="G26" s="21">
        <f t="shared" si="5"/>
        <v>0.37549675762272855</v>
      </c>
      <c r="H26" s="21">
        <f>C26/[1]Feuil1!C26</f>
        <v>4.6921233460285691E-2</v>
      </c>
      <c r="I26" s="21">
        <f>D26/[1]Feuil1!D26</f>
        <v>2.9972089422467072E-2</v>
      </c>
      <c r="J26" s="21">
        <f>E26/[1]Feuil1!E26</f>
        <v>3.8702951649447058E-2</v>
      </c>
      <c r="L26" s="51"/>
      <c r="M26" s="52"/>
      <c r="N26" s="53"/>
      <c r="O26" s="5"/>
      <c r="P26" s="5"/>
      <c r="Q26" s="5"/>
      <c r="R26" s="5"/>
    </row>
    <row r="27" spans="2:18" ht="15" customHeight="1" x14ac:dyDescent="0.25">
      <c r="B27" s="11" t="s">
        <v>27</v>
      </c>
      <c r="C27" s="12">
        <v>1157.8499999999999</v>
      </c>
      <c r="D27" s="13">
        <v>1039.25</v>
      </c>
      <c r="E27" s="14">
        <f>C27+D27</f>
        <v>2197.1</v>
      </c>
      <c r="F27" s="15">
        <f>C27/E27</f>
        <v>0.52699012334440853</v>
      </c>
      <c r="G27" s="16">
        <f>D27/E27</f>
        <v>0.47300987665559147</v>
      </c>
      <c r="H27" s="22">
        <f>C27/[1]Feuil1!C27</f>
        <v>1.0710863304740503E-2</v>
      </c>
      <c r="I27" s="22">
        <f>D27/[1]Feuil1!D27</f>
        <v>2.4576854786911514E-2</v>
      </c>
      <c r="J27" s="22">
        <f>E27/[1]Feuil1!E27</f>
        <v>1.4609713321530392E-2</v>
      </c>
      <c r="L27" s="51"/>
      <c r="M27" s="52"/>
      <c r="N27" s="53"/>
      <c r="O27" s="5"/>
      <c r="P27" s="5"/>
      <c r="Q27" s="5"/>
      <c r="R27" s="5"/>
    </row>
    <row r="28" spans="2:18" ht="15" customHeight="1" x14ac:dyDescent="0.25">
      <c r="B28" s="11" t="s">
        <v>28</v>
      </c>
      <c r="C28" s="12">
        <v>2242.2600000000002</v>
      </c>
      <c r="D28" s="13">
        <v>1778.22</v>
      </c>
      <c r="E28" s="14">
        <f t="shared" ref="E28:E45" si="6">C28+D28</f>
        <v>4020.4800000000005</v>
      </c>
      <c r="F28" s="15">
        <f t="shared" ref="F28:F45" si="7">C28/E28</f>
        <v>0.55770952722063039</v>
      </c>
      <c r="G28" s="16">
        <f t="shared" ref="G28:G45" si="8">D28/E28</f>
        <v>0.44229047277936956</v>
      </c>
      <c r="H28" s="22">
        <f>C28/[1]Feuil1!C28</f>
        <v>4.5430048269400967E-2</v>
      </c>
      <c r="I28" s="22">
        <f>D28/[1]Feuil1!D28</f>
        <v>3.3016564540883302E-2</v>
      </c>
      <c r="J28" s="22">
        <f>E28/[1]Feuil1!E28</f>
        <v>3.8952575959596475E-2</v>
      </c>
      <c r="L28" s="51"/>
      <c r="M28" s="52"/>
      <c r="N28" s="53"/>
      <c r="O28" s="5"/>
      <c r="P28" s="5"/>
      <c r="Q28" s="5"/>
      <c r="R28" s="5"/>
    </row>
    <row r="29" spans="2:18" ht="15" customHeight="1" x14ac:dyDescent="0.25">
      <c r="B29" s="11" t="s">
        <v>29</v>
      </c>
      <c r="C29" s="12">
        <v>220.32478979999999</v>
      </c>
      <c r="D29" s="13">
        <v>102.36726969999999</v>
      </c>
      <c r="E29" s="14">
        <f t="shared" si="6"/>
        <v>322.69205949999997</v>
      </c>
      <c r="F29" s="15">
        <f t="shared" si="7"/>
        <v>0.6827710298833678</v>
      </c>
      <c r="G29" s="16">
        <f t="shared" si="8"/>
        <v>0.3172289701166322</v>
      </c>
      <c r="H29" s="22">
        <f>C29/[1]Feuil1!C29</f>
        <v>2.1410982394047966E-2</v>
      </c>
      <c r="I29" s="22">
        <f>D29/[1]Feuil1!D29</f>
        <v>1.5947019913665386E-2</v>
      </c>
      <c r="J29" s="22">
        <f>E29/[1]Feuil1!E29</f>
        <v>1.9311915122433493E-2</v>
      </c>
      <c r="L29" s="51"/>
      <c r="M29" s="52"/>
      <c r="N29" s="53"/>
      <c r="O29" s="5"/>
      <c r="P29" s="5"/>
      <c r="Q29" s="5"/>
      <c r="R29" s="5"/>
    </row>
    <row r="30" spans="2:18" ht="15" customHeight="1" x14ac:dyDescent="0.25">
      <c r="B30" s="11" t="s">
        <v>30</v>
      </c>
      <c r="C30" s="12">
        <v>204.41141640000001</v>
      </c>
      <c r="D30" s="13">
        <v>151.4899149</v>
      </c>
      <c r="E30" s="14">
        <f t="shared" si="6"/>
        <v>355.90133130000004</v>
      </c>
      <c r="F30" s="15">
        <f t="shared" si="7"/>
        <v>0.57434855793696205</v>
      </c>
      <c r="G30" s="16">
        <f t="shared" si="8"/>
        <v>0.42565144206303784</v>
      </c>
      <c r="H30" s="22">
        <f>C30/[1]Feuil1!C30</f>
        <v>2.6750168998233331E-2</v>
      </c>
      <c r="I30" s="22">
        <f>D30/[1]Feuil1!D30</f>
        <v>4.4350410568689158E-2</v>
      </c>
      <c r="J30" s="22">
        <f>E30/[1]Feuil1!E30</f>
        <v>3.2187147012141357E-2</v>
      </c>
      <c r="L30" s="51"/>
      <c r="M30" s="52"/>
      <c r="N30" s="53"/>
      <c r="O30" s="5"/>
      <c r="P30" s="5"/>
      <c r="Q30" s="5"/>
      <c r="R30" s="5"/>
    </row>
    <row r="31" spans="2:18" ht="15" customHeight="1" x14ac:dyDescent="0.25">
      <c r="B31" s="11" t="s">
        <v>31</v>
      </c>
      <c r="C31" s="12">
        <v>1245.42</v>
      </c>
      <c r="D31" s="13">
        <v>361.3003592</v>
      </c>
      <c r="E31" s="14">
        <f t="shared" si="6"/>
        <v>1606.7203592000001</v>
      </c>
      <c r="F31" s="43">
        <f t="shared" si="7"/>
        <v>0.77513177253825638</v>
      </c>
      <c r="G31" s="16">
        <f t="shared" si="8"/>
        <v>0.22486822746174359</v>
      </c>
      <c r="H31" s="22">
        <f>C31/[1]Feuil1!C31</f>
        <v>3.8126580418424386E-2</v>
      </c>
      <c r="I31" s="22">
        <f>D31/[1]Feuil1!D31</f>
        <v>2.8943461307685592E-2</v>
      </c>
      <c r="J31" s="22">
        <f>E31/[1]Feuil1!E31</f>
        <v>3.5587560729213479E-2</v>
      </c>
      <c r="L31" s="51"/>
      <c r="M31" s="52"/>
      <c r="N31" s="53"/>
      <c r="O31" s="5"/>
      <c r="P31" s="5"/>
      <c r="Q31" s="5"/>
      <c r="R31" s="5"/>
    </row>
    <row r="32" spans="2:18" ht="15" customHeight="1" x14ac:dyDescent="0.25">
      <c r="B32" s="11" t="s">
        <v>32</v>
      </c>
      <c r="C32" s="12">
        <v>898.9528282</v>
      </c>
      <c r="D32" s="13">
        <v>1113.02</v>
      </c>
      <c r="E32" s="14">
        <f t="shared" si="6"/>
        <v>2011.9728282000001</v>
      </c>
      <c r="F32" s="15">
        <f t="shared" si="7"/>
        <v>0.44680167425732231</v>
      </c>
      <c r="G32" s="16">
        <f t="shared" si="8"/>
        <v>0.55319832574267758</v>
      </c>
      <c r="H32" s="22">
        <f>C32/[1]Feuil1!C32</f>
        <v>2.9451489743693073E-2</v>
      </c>
      <c r="I32" s="22">
        <f>D32/[1]Feuil1!D32</f>
        <v>2.2455538630700791E-2</v>
      </c>
      <c r="J32" s="22">
        <f>E32/[1]Feuil1!E32</f>
        <v>2.512181595973563E-2</v>
      </c>
      <c r="L32" s="51"/>
      <c r="M32" s="52"/>
      <c r="N32" s="53"/>
      <c r="O32" s="5"/>
      <c r="P32" s="5"/>
      <c r="Q32" s="5"/>
      <c r="R32" s="5"/>
    </row>
    <row r="33" spans="2:18" ht="15" customHeight="1" x14ac:dyDescent="0.25">
      <c r="B33" s="11" t="s">
        <v>33</v>
      </c>
      <c r="C33" s="12">
        <v>392.68056780000001</v>
      </c>
      <c r="D33" s="13">
        <v>529.33502550000003</v>
      </c>
      <c r="E33" s="14">
        <f t="shared" si="6"/>
        <v>922.01559330000009</v>
      </c>
      <c r="F33" s="15">
        <f t="shared" si="7"/>
        <v>0.42589362984041407</v>
      </c>
      <c r="G33" s="16">
        <f t="shared" si="8"/>
        <v>0.57410637015958588</v>
      </c>
      <c r="H33" s="22">
        <f>C33/[1]Feuil1!C33</f>
        <v>2.8666518798414104E-2</v>
      </c>
      <c r="I33" s="22">
        <f>D33/[1]Feuil1!D33</f>
        <v>2.5502268241250046E-2</v>
      </c>
      <c r="J33" s="22">
        <f>E33/[1]Feuil1!E33</f>
        <v>2.6760289136841451E-2</v>
      </c>
      <c r="L33" s="51"/>
      <c r="M33" s="52"/>
      <c r="N33" s="53"/>
      <c r="O33" s="5"/>
      <c r="P33" s="5"/>
      <c r="Q33" s="5"/>
      <c r="R33" s="5"/>
    </row>
    <row r="34" spans="2:18" ht="15" customHeight="1" x14ac:dyDescent="0.25">
      <c r="B34" s="11" t="s">
        <v>34</v>
      </c>
      <c r="C34" s="12">
        <v>1539.6</v>
      </c>
      <c r="D34" s="13">
        <v>1422.28</v>
      </c>
      <c r="E34" s="14">
        <f t="shared" si="6"/>
        <v>2961.88</v>
      </c>
      <c r="F34" s="15">
        <f t="shared" si="7"/>
        <v>0.51980498872337833</v>
      </c>
      <c r="G34" s="16">
        <f t="shared" si="8"/>
        <v>0.48019501127662156</v>
      </c>
      <c r="H34" s="22">
        <f>C34/[1]Feuil1!C34</f>
        <v>2.752464319062746E-2</v>
      </c>
      <c r="I34" s="22">
        <f>D34/[1]Feuil1!D34</f>
        <v>2.551396847976909E-2</v>
      </c>
      <c r="J34" s="22">
        <f>E34/[1]Feuil1!E34</f>
        <v>2.6521017817974994E-2</v>
      </c>
      <c r="L34" s="51"/>
      <c r="M34" s="52"/>
      <c r="N34" s="53"/>
      <c r="O34" s="5"/>
      <c r="P34" s="5"/>
      <c r="Q34" s="5"/>
      <c r="R34" s="5"/>
    </row>
    <row r="35" spans="2:18" ht="15" customHeight="1" x14ac:dyDescent="0.25">
      <c r="B35" s="11" t="s">
        <v>35</v>
      </c>
      <c r="C35" s="12">
        <v>304.47743159999999</v>
      </c>
      <c r="D35" s="13">
        <v>225.25452999999999</v>
      </c>
      <c r="E35" s="14">
        <f t="shared" si="6"/>
        <v>529.73196159999998</v>
      </c>
      <c r="F35" s="15">
        <f t="shared" si="7"/>
        <v>0.57477640329716517</v>
      </c>
      <c r="G35" s="16">
        <f t="shared" si="8"/>
        <v>0.42522359670283483</v>
      </c>
      <c r="H35" s="22">
        <f>C35/[1]Feuil1!C35</f>
        <v>2.0426830406500573E-2</v>
      </c>
      <c r="I35" s="22">
        <f>D35/[1]Feuil1!D35</f>
        <v>2.1607501513214122E-2</v>
      </c>
      <c r="J35" s="22">
        <f>E35/[1]Feuil1!E35</f>
        <v>2.0912736797682168E-2</v>
      </c>
      <c r="L35" s="51"/>
      <c r="M35" s="52"/>
      <c r="N35" s="53"/>
      <c r="O35" s="5"/>
      <c r="P35" s="5"/>
      <c r="Q35" s="5"/>
      <c r="R35" s="5"/>
    </row>
    <row r="36" spans="2:18" ht="15" customHeight="1" x14ac:dyDescent="0.25">
      <c r="B36" s="11" t="s">
        <v>36</v>
      </c>
      <c r="C36" s="12">
        <v>246.74838629999999</v>
      </c>
      <c r="D36" s="13">
        <v>217.47690209999999</v>
      </c>
      <c r="E36" s="14">
        <f t="shared" si="6"/>
        <v>464.22528839999995</v>
      </c>
      <c r="F36" s="15">
        <f t="shared" si="7"/>
        <v>0.53152724003994611</v>
      </c>
      <c r="G36" s="16">
        <f t="shared" si="8"/>
        <v>0.46847275996005394</v>
      </c>
      <c r="H36" s="22">
        <f>C36/[1]Feuil1!C36</f>
        <v>3.1775688097850446E-2</v>
      </c>
      <c r="I36" s="22">
        <f>D36/[1]Feuil1!D36</f>
        <v>2.346636692347533E-2</v>
      </c>
      <c r="J36" s="22">
        <f>E36/[1]Feuil1!E36</f>
        <v>2.7254592189712629E-2</v>
      </c>
      <c r="L36" s="51"/>
      <c r="M36" s="52"/>
      <c r="N36" s="53"/>
      <c r="O36" s="5"/>
      <c r="P36" s="5"/>
      <c r="Q36" s="5"/>
      <c r="R36" s="5"/>
    </row>
    <row r="37" spans="2:18" ht="15" customHeight="1" x14ac:dyDescent="0.25">
      <c r="B37" s="11" t="s">
        <v>37</v>
      </c>
      <c r="C37" s="12">
        <v>1990.02</v>
      </c>
      <c r="D37" s="13">
        <v>815.66191979999996</v>
      </c>
      <c r="E37" s="14">
        <f t="shared" si="6"/>
        <v>2805.6819197999998</v>
      </c>
      <c r="F37" s="43">
        <f t="shared" si="7"/>
        <v>0.70928211282833387</v>
      </c>
      <c r="G37" s="16">
        <f t="shared" si="8"/>
        <v>0.29071788717166613</v>
      </c>
      <c r="H37" s="22">
        <f>C37/[1]Feuil1!C37</f>
        <v>2.0553165858043707E-2</v>
      </c>
      <c r="I37" s="22">
        <f>D37/[1]Feuil1!D37</f>
        <v>1.103655683131438E-2</v>
      </c>
      <c r="J37" s="22">
        <f>E37/[1]Feuil1!E37</f>
        <v>1.6433587570113508E-2</v>
      </c>
      <c r="L37" s="51"/>
      <c r="M37" s="52"/>
      <c r="N37" s="53"/>
      <c r="O37" s="5"/>
      <c r="P37" s="5"/>
      <c r="Q37" s="5"/>
      <c r="R37" s="5"/>
    </row>
    <row r="38" spans="2:18" ht="15" customHeight="1" x14ac:dyDescent="0.25">
      <c r="B38" s="11" t="s">
        <v>38</v>
      </c>
      <c r="C38" s="12">
        <v>1734.1</v>
      </c>
      <c r="D38" s="13">
        <v>1066.6099999999999</v>
      </c>
      <c r="E38" s="14">
        <f t="shared" si="6"/>
        <v>2800.71</v>
      </c>
      <c r="F38" s="15">
        <f t="shared" si="7"/>
        <v>0.61916442616336564</v>
      </c>
      <c r="G38" s="16">
        <f t="shared" si="8"/>
        <v>0.38083557383663424</v>
      </c>
      <c r="H38" s="22">
        <f>C38/[1]Feuil1!C38</f>
        <v>1.4406362094079085E-2</v>
      </c>
      <c r="I38" s="22">
        <f>D38/[1]Feuil1!D38</f>
        <v>7.2077296736123807E-3</v>
      </c>
      <c r="J38" s="22">
        <f>E38/[1]Feuil1!E38</f>
        <v>1.043670876264534E-2</v>
      </c>
      <c r="L38" s="51"/>
      <c r="M38" s="52"/>
      <c r="N38" s="53"/>
      <c r="O38" s="5"/>
      <c r="P38" s="5"/>
      <c r="Q38" s="5"/>
      <c r="R38" s="5"/>
    </row>
    <row r="39" spans="2:18" ht="15" customHeight="1" x14ac:dyDescent="0.25">
      <c r="B39" s="11" t="s">
        <v>39</v>
      </c>
      <c r="C39" s="12">
        <v>2486.6999999999998</v>
      </c>
      <c r="D39" s="13">
        <v>2023.64</v>
      </c>
      <c r="E39" s="14">
        <f t="shared" si="6"/>
        <v>4510.34</v>
      </c>
      <c r="F39" s="15">
        <f t="shared" si="7"/>
        <v>0.55133315891928314</v>
      </c>
      <c r="G39" s="16">
        <f t="shared" si="8"/>
        <v>0.44866684108071675</v>
      </c>
      <c r="H39" s="22">
        <f>C39/[1]Feuil1!C39</f>
        <v>3.4621042498941192E-2</v>
      </c>
      <c r="I39" s="22">
        <f>D39/[1]Feuil1!D39</f>
        <v>1.2317972471129639E-2</v>
      </c>
      <c r="J39" s="22">
        <f>E39/[1]Feuil1!E39</f>
        <v>1.9102723355943863E-2</v>
      </c>
      <c r="L39" s="51"/>
      <c r="M39" s="52"/>
      <c r="N39" s="53"/>
      <c r="O39" s="5"/>
      <c r="P39" s="5"/>
      <c r="Q39" s="5"/>
      <c r="R39" s="5"/>
    </row>
    <row r="40" spans="2:18" ht="15" customHeight="1" x14ac:dyDescent="0.25">
      <c r="B40" s="11" t="s">
        <v>40</v>
      </c>
      <c r="C40" s="12">
        <v>439.56160130000001</v>
      </c>
      <c r="D40" s="13">
        <v>1177.6300000000001</v>
      </c>
      <c r="E40" s="14">
        <f t="shared" si="6"/>
        <v>1617.1916013</v>
      </c>
      <c r="F40" s="15">
        <f t="shared" si="7"/>
        <v>0.27180551824944726</v>
      </c>
      <c r="G40" s="44">
        <f t="shared" si="8"/>
        <v>0.72819448175055279</v>
      </c>
      <c r="H40" s="22">
        <f>C40/[1]Feuil1!C40</f>
        <v>1.2700440228893715E-2</v>
      </c>
      <c r="I40" s="22">
        <f>D40/[1]Feuil1!D40</f>
        <v>8.3628640631050657E-3</v>
      </c>
      <c r="J40" s="22">
        <f>E40/[1]Feuil1!E40</f>
        <v>9.2186256498019061E-3</v>
      </c>
      <c r="L40" s="51"/>
      <c r="M40" s="52"/>
      <c r="N40" s="53"/>
      <c r="O40" s="5"/>
      <c r="P40" s="5"/>
      <c r="Q40" s="5"/>
      <c r="R40" s="5"/>
    </row>
    <row r="41" spans="2:18" ht="15" customHeight="1" thickBot="1" x14ac:dyDescent="0.3">
      <c r="B41" s="11" t="s">
        <v>41</v>
      </c>
      <c r="C41" s="12">
        <v>580.61350389999996</v>
      </c>
      <c r="D41" s="13">
        <v>1348.25</v>
      </c>
      <c r="E41" s="14">
        <f t="shared" si="6"/>
        <v>1928.8635039000001</v>
      </c>
      <c r="F41" s="15">
        <f t="shared" si="7"/>
        <v>0.30101326647844606</v>
      </c>
      <c r="G41" s="44">
        <f t="shared" si="8"/>
        <v>0.69898673352155383</v>
      </c>
      <c r="H41" s="22">
        <f>C41/[1]Feuil1!C41</f>
        <v>1.5112661776032228E-2</v>
      </c>
      <c r="I41" s="22">
        <f>D41/[1]Feuil1!D41</f>
        <v>6.6817271698528004E-3</v>
      </c>
      <c r="J41" s="22">
        <f>E41/[1]Feuil1!E41</f>
        <v>8.0302170010599881E-3</v>
      </c>
      <c r="L41" s="54"/>
      <c r="M41" s="55"/>
      <c r="N41" s="56"/>
      <c r="O41" s="5"/>
      <c r="P41" s="5"/>
      <c r="Q41" s="5"/>
      <c r="R41" s="5"/>
    </row>
    <row r="42" spans="2:18" ht="15" customHeight="1" x14ac:dyDescent="0.25">
      <c r="B42" s="11" t="s">
        <v>42</v>
      </c>
      <c r="C42" s="12">
        <v>532.70051339999998</v>
      </c>
      <c r="D42" s="13">
        <v>368.08116260000003</v>
      </c>
      <c r="E42" s="14">
        <f t="shared" si="6"/>
        <v>900.78167600000006</v>
      </c>
      <c r="F42" s="15">
        <f t="shared" si="7"/>
        <v>0.59137583233875635</v>
      </c>
      <c r="G42" s="16">
        <f t="shared" si="8"/>
        <v>0.4086241676612436</v>
      </c>
      <c r="H42" s="22">
        <f>C42/[1]Feuil1!C42</f>
        <v>3.0288999730486727E-2</v>
      </c>
      <c r="I42" s="22">
        <f>D42/[1]Feuil1!D42</f>
        <v>2.2029562336797242E-2</v>
      </c>
      <c r="J42" s="22">
        <f>E42/[1]Feuil1!E42</f>
        <v>2.6265095549684411E-2</v>
      </c>
      <c r="L42" s="5"/>
      <c r="M42" s="5"/>
      <c r="N42" s="5"/>
      <c r="O42" s="5"/>
      <c r="P42" s="5"/>
      <c r="Q42" s="5"/>
      <c r="R42" s="5"/>
    </row>
    <row r="43" spans="2:18" ht="15" customHeight="1" x14ac:dyDescent="0.25">
      <c r="B43" s="11" t="s">
        <v>43</v>
      </c>
      <c r="C43" s="12">
        <v>739.90435709999997</v>
      </c>
      <c r="D43" s="13">
        <v>2725.64</v>
      </c>
      <c r="E43" s="14">
        <f t="shared" si="6"/>
        <v>3465.5443570999996</v>
      </c>
      <c r="F43" s="15">
        <f t="shared" si="7"/>
        <v>0.21350306931842561</v>
      </c>
      <c r="G43" s="44">
        <f>D43/E43</f>
        <v>0.78649693068157445</v>
      </c>
      <c r="H43" s="22">
        <f>C43/[1]Feuil1!C43</f>
        <v>2.8734160949188715E-2</v>
      </c>
      <c r="I43" s="22">
        <f>D43/[1]Feuil1!D43</f>
        <v>5.862895103986563E-2</v>
      </c>
      <c r="J43" s="22">
        <f>E43/[1]Feuil1!E43</f>
        <v>4.7972884103120644E-2</v>
      </c>
      <c r="L43" s="5"/>
      <c r="M43" s="5"/>
      <c r="N43" s="5"/>
      <c r="O43" s="5"/>
      <c r="P43" s="5"/>
      <c r="Q43" s="5"/>
      <c r="R43" s="5"/>
    </row>
    <row r="44" spans="2:18" ht="15" customHeight="1" x14ac:dyDescent="0.25">
      <c r="B44" s="11" t="s">
        <v>55</v>
      </c>
      <c r="C44" s="12">
        <v>5.7396754000000003</v>
      </c>
      <c r="D44" s="13">
        <v>5.4936506999999999</v>
      </c>
      <c r="E44" s="14">
        <f t="shared" si="6"/>
        <v>11.233326099999999</v>
      </c>
      <c r="F44" s="15">
        <f t="shared" si="7"/>
        <v>0.5109506613539867</v>
      </c>
      <c r="G44" s="16">
        <f t="shared" si="8"/>
        <v>0.48904933864601335</v>
      </c>
      <c r="H44" s="22">
        <f>C44/[1]Feuil1!C44</f>
        <v>5.3677443911380454E-3</v>
      </c>
      <c r="I44" s="22" t="s">
        <v>58</v>
      </c>
      <c r="J44" s="22" t="s">
        <v>58</v>
      </c>
      <c r="L44" s="5"/>
      <c r="M44" s="5"/>
      <c r="N44" s="5"/>
      <c r="O44" s="5"/>
      <c r="P44" s="5"/>
      <c r="Q44" s="5"/>
      <c r="R44" s="5"/>
    </row>
    <row r="45" spans="2:18" ht="15" customHeight="1" x14ac:dyDescent="0.25">
      <c r="B45" s="11" t="s">
        <v>44</v>
      </c>
      <c r="C45" s="12">
        <v>8.1290718000000002</v>
      </c>
      <c r="D45" s="13">
        <v>10</v>
      </c>
      <c r="E45" s="14">
        <f t="shared" si="6"/>
        <v>18.129071799999998</v>
      </c>
      <c r="F45" s="15">
        <f t="shared" si="7"/>
        <v>0.44839977962909283</v>
      </c>
      <c r="G45" s="16">
        <f t="shared" si="8"/>
        <v>0.55160022037090728</v>
      </c>
      <c r="H45" s="22">
        <f>C45/[1]Feuil1!C45</f>
        <v>1.136816612985765E-2</v>
      </c>
      <c r="I45" s="22">
        <f>D45/[1]Feuil1!D45</f>
        <v>1.690514290534589E-2</v>
      </c>
      <c r="J45" s="22">
        <f>E45/[1]Feuil1!E45</f>
        <v>1.3874899430529053E-2</v>
      </c>
      <c r="L45" s="5"/>
      <c r="M45" s="5"/>
      <c r="N45" s="5"/>
      <c r="O45" s="5"/>
      <c r="P45" s="5"/>
      <c r="Q45" s="5"/>
      <c r="R45" s="5"/>
    </row>
    <row r="46" spans="2:18" ht="15" customHeight="1" thickBot="1" x14ac:dyDescent="0.3">
      <c r="B46" s="18" t="s">
        <v>45</v>
      </c>
      <c r="C46" s="23">
        <v>16970.194142999997</v>
      </c>
      <c r="D46" s="23">
        <v>16481.000734499998</v>
      </c>
      <c r="E46" s="23">
        <f>C46+D46</f>
        <v>33451.194877499991</v>
      </c>
      <c r="F46" s="24">
        <f>C46/E46</f>
        <v>0.50731204685350484</v>
      </c>
      <c r="G46" s="21">
        <f>D46/E46</f>
        <v>0.49268795314649527</v>
      </c>
      <c r="H46" s="21">
        <f>C46/[1]Feuil1!C46</f>
        <v>2.2993218741428623E-2</v>
      </c>
      <c r="I46" s="21">
        <f>D46/[1]Feuil1!D46</f>
        <v>1.5354481060792411E-2</v>
      </c>
      <c r="J46" s="21">
        <f>E46/[1]Feuil1!E46</f>
        <v>1.8466839224991274E-2</v>
      </c>
      <c r="L46" s="5"/>
      <c r="M46" s="5"/>
      <c r="N46" s="5"/>
      <c r="O46" s="5"/>
      <c r="P46" s="5"/>
      <c r="Q46" s="5"/>
      <c r="R46" s="5"/>
    </row>
    <row r="47" spans="2:18" ht="15.75" thickBot="1" x14ac:dyDescent="0.3">
      <c r="B47" s="26" t="s">
        <v>46</v>
      </c>
      <c r="C47" s="27">
        <f>C7+C24+C25+C26+C46</f>
        <v>45428.366535399997</v>
      </c>
      <c r="D47" s="27">
        <f>D7+D24+D25+D26+D46</f>
        <v>26987.351924199997</v>
      </c>
      <c r="E47" s="27">
        <f>C47+D47</f>
        <v>72415.718459600001</v>
      </c>
      <c r="F47" s="28">
        <f>C47/E47</f>
        <v>0.62732742975883093</v>
      </c>
      <c r="G47" s="28">
        <f>D47/E47</f>
        <v>0.37267257024116895</v>
      </c>
      <c r="H47" s="28">
        <f>C47/[1]Feuil1!C47</f>
        <v>3.2485217194910446E-2</v>
      </c>
      <c r="I47" s="28">
        <f>D47/[1]Feuil1!D47</f>
        <v>1.9024533110577026E-2</v>
      </c>
      <c r="J47" s="28">
        <f>E47/[1]Feuil1!E47</f>
        <v>2.5706796583581593E-2</v>
      </c>
      <c r="L47" s="5"/>
      <c r="M47" s="5"/>
      <c r="N47" s="5"/>
      <c r="O47" s="5"/>
      <c r="P47" s="5"/>
      <c r="Q47" s="5"/>
      <c r="R47" s="5"/>
    </row>
    <row r="48" spans="2:18" x14ac:dyDescent="0.25">
      <c r="B48" s="46" t="s">
        <v>59</v>
      </c>
      <c r="E48" s="29"/>
      <c r="K48" s="5"/>
      <c r="L48" s="5"/>
      <c r="M48" s="5"/>
      <c r="N48" s="5"/>
      <c r="O48" s="5"/>
      <c r="P48" s="5"/>
      <c r="Q48" s="5"/>
    </row>
    <row r="49" spans="2:22" x14ac:dyDescent="0.25">
      <c r="B49" s="47" t="s">
        <v>60</v>
      </c>
      <c r="E49" s="29"/>
      <c r="F49" s="39" t="s">
        <v>56</v>
      </c>
      <c r="G49" s="40" t="s">
        <v>56</v>
      </c>
      <c r="K49" s="5"/>
      <c r="L49" s="5"/>
      <c r="M49" s="5"/>
      <c r="N49" s="5"/>
      <c r="O49" s="5"/>
      <c r="P49" s="5"/>
      <c r="Q49" s="5"/>
    </row>
    <row r="50" spans="2:22" x14ac:dyDescent="0.25">
      <c r="B50" s="47" t="s">
        <v>61</v>
      </c>
      <c r="E50" s="29"/>
      <c r="F50" s="41" t="s">
        <v>57</v>
      </c>
      <c r="G50" s="42" t="s">
        <v>57</v>
      </c>
      <c r="K50" s="5"/>
      <c r="L50" s="5"/>
      <c r="M50" s="5"/>
      <c r="N50" s="5"/>
      <c r="O50" s="5"/>
      <c r="P50" s="5"/>
      <c r="Q50" s="5"/>
    </row>
    <row r="51" spans="2:22" x14ac:dyDescent="0.25">
      <c r="B51" s="47" t="s">
        <v>62</v>
      </c>
      <c r="L51" s="5"/>
      <c r="M51" s="5"/>
      <c r="N51" s="5"/>
      <c r="O51" s="5"/>
      <c r="P51" s="5"/>
      <c r="Q51" s="5"/>
      <c r="R51" s="5"/>
    </row>
    <row r="52" spans="2:22" x14ac:dyDescent="0.25">
      <c r="L52" s="5"/>
      <c r="M52" s="5"/>
      <c r="N52" s="5"/>
      <c r="O52" s="5"/>
      <c r="P52" s="5"/>
      <c r="Q52" s="5"/>
      <c r="R52" s="5"/>
    </row>
    <row r="53" spans="2:22" ht="15.75" thickBot="1" x14ac:dyDescent="0.3">
      <c r="B53" s="6" t="s">
        <v>53</v>
      </c>
      <c r="C53" s="7"/>
      <c r="D53" s="7"/>
      <c r="E53" s="7"/>
      <c r="F53" s="7"/>
      <c r="G53" s="7"/>
      <c r="H53" s="7"/>
      <c r="I53" s="7"/>
      <c r="J53" s="7"/>
      <c r="K53" s="7"/>
      <c r="L53" s="5"/>
      <c r="M53" s="5"/>
      <c r="N53" s="5"/>
      <c r="O53" s="5"/>
      <c r="P53" s="5"/>
      <c r="Q53" s="5"/>
      <c r="R53" s="5"/>
      <c r="S53" s="7"/>
      <c r="T53" s="7"/>
      <c r="U53" s="7"/>
      <c r="V53" s="7"/>
    </row>
    <row r="54" spans="2:22" ht="31.5" customHeight="1" thickBot="1" x14ac:dyDescent="0.3">
      <c r="B54" s="8"/>
      <c r="C54" s="57" t="s">
        <v>1</v>
      </c>
      <c r="D54" s="58"/>
      <c r="E54" s="59"/>
      <c r="F54" s="57" t="s">
        <v>2</v>
      </c>
      <c r="G54" s="59"/>
      <c r="H54" s="60" t="s">
        <v>47</v>
      </c>
      <c r="I54" s="61"/>
      <c r="J54" s="62"/>
    </row>
    <row r="55" spans="2:22" ht="15.75" thickBot="1" x14ac:dyDescent="0.3">
      <c r="B55" s="9" t="s">
        <v>48</v>
      </c>
      <c r="C55" s="10" t="s">
        <v>5</v>
      </c>
      <c r="D55" s="10" t="s">
        <v>6</v>
      </c>
      <c r="E55" s="10" t="s">
        <v>7</v>
      </c>
      <c r="F55" s="10" t="s">
        <v>5</v>
      </c>
      <c r="G55" s="10" t="s">
        <v>6</v>
      </c>
      <c r="H55" s="10" t="s">
        <v>49</v>
      </c>
      <c r="I55" s="10" t="s">
        <v>6</v>
      </c>
      <c r="J55" s="10" t="s">
        <v>7</v>
      </c>
    </row>
    <row r="56" spans="2:22" x14ac:dyDescent="0.25">
      <c r="B56" s="18" t="s">
        <v>8</v>
      </c>
      <c r="C56" s="31">
        <f>C7</f>
        <v>1092.6500000000001</v>
      </c>
      <c r="D56" s="36">
        <f>D7</f>
        <v>332.45478109999999</v>
      </c>
      <c r="E56" s="32">
        <f>C56+D56</f>
        <v>1425.1047811000001</v>
      </c>
      <c r="F56" s="33">
        <f>F7</f>
        <v>0.76671555277262693</v>
      </c>
      <c r="G56" s="33">
        <f t="shared" ref="G56:J56" si="9">G7</f>
        <v>0.23328444722737304</v>
      </c>
      <c r="H56" s="33">
        <f t="shared" si="9"/>
        <v>7.5531238334877168E-2</v>
      </c>
      <c r="I56" s="33">
        <f t="shared" si="9"/>
        <v>4.396293930570102E-2</v>
      </c>
      <c r="J56" s="33">
        <f t="shared" si="9"/>
        <v>6.4694093482220189E-2</v>
      </c>
    </row>
    <row r="57" spans="2:22" x14ac:dyDescent="0.25">
      <c r="B57" s="18" t="s">
        <v>50</v>
      </c>
      <c r="C57" s="19">
        <f t="shared" ref="C57:D59" si="10">C24</f>
        <v>9893.9023923999994</v>
      </c>
      <c r="D57" s="19">
        <f t="shared" si="10"/>
        <v>4244.7657347000004</v>
      </c>
      <c r="E57" s="35">
        <f t="shared" ref="E57:E60" si="11">C57+D57</f>
        <v>14138.6681271</v>
      </c>
      <c r="F57" s="21">
        <f t="shared" ref="F57:G59" si="12">F24</f>
        <v>0.69977612484135376</v>
      </c>
      <c r="G57" s="21">
        <f t="shared" si="12"/>
        <v>0.30022387515864618</v>
      </c>
      <c r="H57" s="21">
        <v>3.1154039155680605E-2</v>
      </c>
      <c r="I57" s="21">
        <v>3.0072344559973162E-2</v>
      </c>
      <c r="J57" s="21">
        <v>3.0821201721503572E-2</v>
      </c>
    </row>
    <row r="58" spans="2:22" x14ac:dyDescent="0.25">
      <c r="B58" s="18" t="s">
        <v>25</v>
      </c>
      <c r="C58" s="19">
        <f t="shared" si="10"/>
        <v>8825.51</v>
      </c>
      <c r="D58" s="19">
        <f t="shared" si="10"/>
        <v>730.46067389999996</v>
      </c>
      <c r="E58" s="35">
        <f t="shared" si="11"/>
        <v>9555.9706738999994</v>
      </c>
      <c r="F58" s="21">
        <f t="shared" si="12"/>
        <v>0.92355976186751076</v>
      </c>
      <c r="G58" s="21">
        <f t="shared" si="12"/>
        <v>7.6440238132489277E-2</v>
      </c>
      <c r="H58" s="21">
        <v>6.1260628538681444E-2</v>
      </c>
      <c r="I58" s="21">
        <v>3.1726798400414188E-2</v>
      </c>
      <c r="J58" s="21">
        <v>5.719110081895562E-2</v>
      </c>
    </row>
    <row r="59" spans="2:22" x14ac:dyDescent="0.25">
      <c r="B59" s="18" t="s">
        <v>26</v>
      </c>
      <c r="C59" s="19">
        <f t="shared" si="10"/>
        <v>8646.11</v>
      </c>
      <c r="D59" s="19">
        <f t="shared" si="10"/>
        <v>5198.67</v>
      </c>
      <c r="E59" s="35">
        <f t="shared" si="11"/>
        <v>13844.78</v>
      </c>
      <c r="F59" s="21">
        <f t="shared" si="12"/>
        <v>0.62450324237727139</v>
      </c>
      <c r="G59" s="21">
        <f t="shared" si="12"/>
        <v>0.37549675762272855</v>
      </c>
      <c r="H59" s="21">
        <v>4.6921233460285691E-2</v>
      </c>
      <c r="I59" s="21">
        <v>2.9972089422467072E-2</v>
      </c>
      <c r="J59" s="21">
        <v>3.8702951649447058E-2</v>
      </c>
    </row>
    <row r="60" spans="2:22" ht="15.75" thickBot="1" x14ac:dyDescent="0.3">
      <c r="B60" s="18" t="s">
        <v>51</v>
      </c>
      <c r="C60" s="23">
        <f>C46</f>
        <v>16970.194142999997</v>
      </c>
      <c r="D60" s="37">
        <f t="shared" ref="D60" si="13">D11</f>
        <v>57.559184100000003</v>
      </c>
      <c r="E60" s="38">
        <f t="shared" si="11"/>
        <v>17027.753327099996</v>
      </c>
      <c r="F60" s="45">
        <f>F46</f>
        <v>0.50731204685350484</v>
      </c>
      <c r="G60" s="45">
        <f>G46</f>
        <v>0.49268795314649527</v>
      </c>
      <c r="H60" s="45">
        <v>2.2993218741428623E-2</v>
      </c>
      <c r="I60" s="45">
        <v>1.5354481060792411E-2</v>
      </c>
      <c r="J60" s="21">
        <v>1.8466839224991274E-2</v>
      </c>
    </row>
    <row r="61" spans="2:22" ht="15.75" thickBot="1" x14ac:dyDescent="0.3">
      <c r="B61" s="26" t="s">
        <v>46</v>
      </c>
      <c r="C61" s="27">
        <f>C47</f>
        <v>45428.366535399997</v>
      </c>
      <c r="D61" s="27">
        <v>26987.351924199997</v>
      </c>
      <c r="E61" s="27">
        <f>C61+D61</f>
        <v>72415.718459600001</v>
      </c>
      <c r="F61" s="28">
        <f>F47</f>
        <v>0.62732742975883093</v>
      </c>
      <c r="G61" s="28">
        <f t="shared" ref="G61:J61" si="14">G47</f>
        <v>0.37267257024116895</v>
      </c>
      <c r="H61" s="28">
        <f t="shared" si="14"/>
        <v>3.2485217194910446E-2</v>
      </c>
      <c r="I61" s="28">
        <f t="shared" si="14"/>
        <v>1.9024533110577026E-2</v>
      </c>
      <c r="J61" s="28">
        <f t="shared" si="14"/>
        <v>2.5706796583581593E-2</v>
      </c>
    </row>
    <row r="62" spans="2:22" x14ac:dyDescent="0.25">
      <c r="B62" s="46" t="s">
        <v>59</v>
      </c>
      <c r="E62" s="29"/>
      <c r="F62" s="30"/>
    </row>
    <row r="63" spans="2:22" x14ac:dyDescent="0.25">
      <c r="B63" s="47" t="s">
        <v>60</v>
      </c>
      <c r="E63" s="29"/>
      <c r="F63" s="29"/>
      <c r="L63" s="5"/>
      <c r="M63" s="5"/>
      <c r="N63" s="5"/>
      <c r="O63" s="5"/>
      <c r="P63" s="5"/>
      <c r="Q63" s="5"/>
      <c r="R63" s="5"/>
    </row>
    <row r="64" spans="2:22" x14ac:dyDescent="0.25">
      <c r="B64" s="47" t="s">
        <v>61</v>
      </c>
      <c r="E64" s="29"/>
      <c r="F64" s="29"/>
      <c r="L64" s="5"/>
      <c r="M64" s="5"/>
      <c r="N64" s="5"/>
      <c r="O64" s="5"/>
      <c r="P64" s="5"/>
      <c r="Q64" s="5"/>
      <c r="R64" s="5"/>
    </row>
    <row r="65" spans="2:2" x14ac:dyDescent="0.25">
      <c r="B65" s="47" t="s">
        <v>62</v>
      </c>
    </row>
  </sheetData>
  <mergeCells count="8">
    <mergeCell ref="L5:N41"/>
    <mergeCell ref="C54:E54"/>
    <mergeCell ref="F54:G54"/>
    <mergeCell ref="H54:J54"/>
    <mergeCell ref="C1:F1"/>
    <mergeCell ref="C5:E5"/>
    <mergeCell ref="F5:G5"/>
    <mergeCell ref="H5:J5"/>
  </mergeCells>
  <pageMargins left="0.7" right="0.7" top="0.75" bottom="0.75" header="0.3" footer="0.3"/>
  <pageSetup orientation="portrait" r:id="rId1"/>
  <ignoredErrors>
    <ignoredError sqref="F57:G57 E56:E5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sexe_secteur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GRAFF, Didier (DREETS-ARA)</dc:creator>
  <cp:lastModifiedBy>GRAFF, Didier (DREETS-ARA)</cp:lastModifiedBy>
  <dcterms:created xsi:type="dcterms:W3CDTF">2023-11-07T09:21:49Z</dcterms:created>
  <dcterms:modified xsi:type="dcterms:W3CDTF">2024-02-06T08:50:52Z</dcterms:modified>
</cp:coreProperties>
</file>