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EPES\10 Travail\Santé au travail\PRST4\Diagnostic_ARA\Entreprises - Emploi\"/>
    </mc:Choice>
  </mc:AlternateContent>
  <xr:revisionPtr revIDLastSave="0" documentId="13_ncr:1_{4C2A9F56-2059-4C19-B4CE-586F6532B191}" xr6:coauthVersionLast="47" xr6:coauthVersionMax="47" xr10:uidLastSave="{00000000-0000-0000-0000-000000000000}"/>
  <bookViews>
    <workbookView xWindow="-120" yWindow="-120" windowWidth="29040" windowHeight="15840" xr2:uid="{C5A38926-B3F1-44EB-961B-543B3D43617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1" l="1"/>
  <c r="D61" i="1"/>
  <c r="G61" i="1"/>
  <c r="H61" i="1"/>
  <c r="C61" i="1"/>
  <c r="G60" i="1"/>
  <c r="H60" i="1"/>
  <c r="I60" i="1"/>
  <c r="D60" i="1"/>
  <c r="C60" i="1"/>
  <c r="G58" i="1"/>
  <c r="H58" i="1"/>
  <c r="D58" i="1"/>
  <c r="C58" i="1"/>
  <c r="H48" i="1"/>
  <c r="G48" i="1"/>
  <c r="D48" i="1"/>
  <c r="C48" i="1"/>
  <c r="C62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/>
  <c r="I32" i="1"/>
  <c r="J32" i="1" s="1"/>
  <c r="I31" i="1"/>
  <c r="J31" i="1" s="1"/>
  <c r="I30" i="1"/>
  <c r="J30" i="1" s="1"/>
  <c r="I29" i="1"/>
  <c r="I28" i="1"/>
  <c r="I61" i="1" s="1"/>
  <c r="E28" i="1"/>
  <c r="E61" i="1" s="1"/>
  <c r="E27" i="1"/>
  <c r="F27" i="1" s="1"/>
  <c r="F60" i="1" s="1"/>
  <c r="J27" i="1"/>
  <c r="J60" i="1" s="1"/>
  <c r="K14" i="1"/>
  <c r="K15" i="1"/>
  <c r="H26" i="1"/>
  <c r="H59" i="1" s="1"/>
  <c r="G26" i="1"/>
  <c r="G59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I23" i="1"/>
  <c r="J23" i="1" s="1"/>
  <c r="I24" i="1"/>
  <c r="J24" i="1" s="1"/>
  <c r="I25" i="1"/>
  <c r="J25" i="1" s="1"/>
  <c r="I13" i="1"/>
  <c r="J13" i="1" s="1"/>
  <c r="I12" i="1"/>
  <c r="J12" i="1" s="1"/>
  <c r="J11" i="1"/>
  <c r="J10" i="1"/>
  <c r="J22" i="1"/>
  <c r="I9" i="1"/>
  <c r="J9" i="1" s="1"/>
  <c r="J58" i="1" s="1"/>
  <c r="D26" i="1"/>
  <c r="D59" i="1" s="1"/>
  <c r="C26" i="1"/>
  <c r="C59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F28" i="1"/>
  <c r="F61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10" i="1"/>
  <c r="F10" i="1" s="1"/>
  <c r="E9" i="1"/>
  <c r="F9" i="1" s="1"/>
  <c r="F58" i="1" s="1"/>
  <c r="E49" i="1"/>
  <c r="I49" i="1"/>
  <c r="I63" i="1" s="1"/>
  <c r="H63" i="1"/>
  <c r="G63" i="1"/>
  <c r="D63" i="1"/>
  <c r="C63" i="1"/>
  <c r="K49" i="1" l="1"/>
  <c r="M49" i="1" s="1"/>
  <c r="M63" i="1" s="1"/>
  <c r="M15" i="1"/>
  <c r="K9" i="1"/>
  <c r="K58" i="1" s="1"/>
  <c r="K31" i="1"/>
  <c r="L31" i="1" s="1"/>
  <c r="I58" i="1"/>
  <c r="K22" i="1"/>
  <c r="I48" i="1"/>
  <c r="J48" i="1" s="1"/>
  <c r="J62" i="1" s="1"/>
  <c r="M9" i="1"/>
  <c r="M58" i="1" s="1"/>
  <c r="J28" i="1"/>
  <c r="J61" i="1" s="1"/>
  <c r="E63" i="1"/>
  <c r="E26" i="1"/>
  <c r="F26" i="1" s="1"/>
  <c r="F59" i="1" s="1"/>
  <c r="K11" i="1"/>
  <c r="M11" i="1" s="1"/>
  <c r="E48" i="1"/>
  <c r="F48" i="1" s="1"/>
  <c r="F62" i="1" s="1"/>
  <c r="K28" i="1"/>
  <c r="F49" i="1"/>
  <c r="J63" i="1"/>
  <c r="K10" i="1"/>
  <c r="M10" i="1" s="1"/>
  <c r="L15" i="1"/>
  <c r="L40" i="1"/>
  <c r="M31" i="1"/>
  <c r="K23" i="1"/>
  <c r="L14" i="1"/>
  <c r="K33" i="1"/>
  <c r="M33" i="1" s="1"/>
  <c r="K40" i="1"/>
  <c r="M40" i="1" s="1"/>
  <c r="K47" i="1"/>
  <c r="L47" i="1" s="1"/>
  <c r="G62" i="1"/>
  <c r="I62" i="1"/>
  <c r="H62" i="1"/>
  <c r="E60" i="1"/>
  <c r="F63" i="1"/>
  <c r="L9" i="1"/>
  <c r="L58" i="1" s="1"/>
  <c r="K21" i="1"/>
  <c r="K13" i="1"/>
  <c r="M14" i="1"/>
  <c r="J29" i="1"/>
  <c r="K30" i="1"/>
  <c r="L33" i="1"/>
  <c r="E58" i="1"/>
  <c r="K20" i="1"/>
  <c r="M20" i="1" s="1"/>
  <c r="K63" i="1"/>
  <c r="K27" i="1"/>
  <c r="K25" i="1"/>
  <c r="M25" i="1" s="1"/>
  <c r="K17" i="1"/>
  <c r="L17" i="1" s="1"/>
  <c r="E59" i="1"/>
  <c r="I26" i="1"/>
  <c r="K12" i="1"/>
  <c r="L12" i="1" s="1"/>
  <c r="K29" i="1"/>
  <c r="M29" i="1" s="1"/>
  <c r="K19" i="1"/>
  <c r="L19" i="1" s="1"/>
  <c r="M12" i="1"/>
  <c r="K18" i="1"/>
  <c r="M18" i="1" s="1"/>
  <c r="K24" i="1"/>
  <c r="K16" i="1"/>
  <c r="D62" i="1"/>
  <c r="L49" i="1"/>
  <c r="L63" i="1" s="1"/>
  <c r="K46" i="1"/>
  <c r="K45" i="1"/>
  <c r="K44" i="1"/>
  <c r="K43" i="1"/>
  <c r="K42" i="1"/>
  <c r="K41" i="1"/>
  <c r="K39" i="1"/>
  <c r="L39" i="1" s="1"/>
  <c r="K38" i="1"/>
  <c r="L38" i="1" s="1"/>
  <c r="K37" i="1"/>
  <c r="K36" i="1"/>
  <c r="K35" i="1"/>
  <c r="L35" i="1" s="1"/>
  <c r="K34" i="1"/>
  <c r="L34" i="1" s="1"/>
  <c r="K32" i="1"/>
  <c r="L32" i="1" s="1"/>
  <c r="L22" i="1" l="1"/>
  <c r="M47" i="1"/>
  <c r="M17" i="1"/>
  <c r="E62" i="1"/>
  <c r="L29" i="1"/>
  <c r="L11" i="1"/>
  <c r="K48" i="1"/>
  <c r="K62" i="1" s="1"/>
  <c r="K61" i="1"/>
  <c r="L28" i="1"/>
  <c r="L61" i="1" s="1"/>
  <c r="M28" i="1"/>
  <c r="M61" i="1" s="1"/>
  <c r="L10" i="1"/>
  <c r="L18" i="1"/>
  <c r="L23" i="1"/>
  <c r="M23" i="1"/>
  <c r="L48" i="1"/>
  <c r="L62" i="1" s="1"/>
  <c r="M30" i="1"/>
  <c r="L30" i="1"/>
  <c r="L16" i="1"/>
  <c r="M16" i="1"/>
  <c r="M19" i="1"/>
  <c r="L25" i="1"/>
  <c r="K26" i="1"/>
  <c r="M27" i="1"/>
  <c r="M60" i="1" s="1"/>
  <c r="K60" i="1"/>
  <c r="I59" i="1"/>
  <c r="J26" i="1"/>
  <c r="J59" i="1" s="1"/>
  <c r="L27" i="1"/>
  <c r="L60" i="1" s="1"/>
  <c r="M13" i="1"/>
  <c r="L13" i="1"/>
  <c r="L24" i="1"/>
  <c r="M24" i="1"/>
  <c r="L20" i="1"/>
  <c r="L21" i="1"/>
  <c r="M21" i="1"/>
  <c r="L46" i="1"/>
  <c r="M46" i="1"/>
  <c r="M45" i="1"/>
  <c r="L45" i="1"/>
  <c r="L44" i="1"/>
  <c r="M44" i="1"/>
  <c r="L43" i="1"/>
  <c r="M43" i="1"/>
  <c r="M42" i="1"/>
  <c r="L42" i="1"/>
  <c r="L41" i="1"/>
  <c r="M41" i="1"/>
  <c r="M39" i="1"/>
  <c r="M38" i="1"/>
  <c r="M37" i="1"/>
  <c r="L37" i="1"/>
  <c r="L36" i="1"/>
  <c r="M36" i="1"/>
  <c r="M35" i="1"/>
  <c r="M34" i="1"/>
  <c r="M32" i="1"/>
  <c r="M48" i="1" l="1"/>
  <c r="M62" i="1" s="1"/>
  <c r="K59" i="1"/>
  <c r="L26" i="1"/>
  <c r="L59" i="1" s="1"/>
  <c r="M26" i="1"/>
  <c r="M59" i="1" s="1"/>
</calcChain>
</file>

<file path=xl/sharedStrings.xml><?xml version="1.0" encoding="utf-8"?>
<sst xmlns="http://schemas.openxmlformats.org/spreadsheetml/2006/main" count="89" uniqueCount="68">
  <si>
    <t>Durée illimitée (CDI)</t>
  </si>
  <si>
    <t>Durée limitée</t>
  </si>
  <si>
    <t>TOTAL</t>
  </si>
  <si>
    <t>% CDI</t>
  </si>
  <si>
    <t>% Durée limitée</t>
  </si>
  <si>
    <t>NAF38</t>
  </si>
  <si>
    <t>Hommes</t>
  </si>
  <si>
    <t>Femmes</t>
  </si>
  <si>
    <t>Total</t>
  </si>
  <si>
    <t>% Femmes</t>
  </si>
  <si>
    <t>Agriculture, sylviculture et pêche</t>
  </si>
  <si>
    <t xml:space="preserve">Industries extractives </t>
  </si>
  <si>
    <t>Fabrication de denrées alimentaires, de boissons et de produits à base de tabac</t>
  </si>
  <si>
    <t>Fabrication de textiles, industries de l'habillement, industrie du cuir et de la chaussure</t>
  </si>
  <si>
    <t xml:space="preserve">Travail du bois, industries du papier et imprimerie </t>
  </si>
  <si>
    <t>Cokéfaction et raffinage</t>
  </si>
  <si>
    <t>Industrie chimique</t>
  </si>
  <si>
    <t>Industrie pharmaceutique</t>
  </si>
  <si>
    <t>Fabrication de produits en caoutchouc et en plastique ainsi que d'autres produits minéraux non métalliques</t>
  </si>
  <si>
    <t>Métallurgie et fabrication de produits métalliques à l'exception des machines et des équipements</t>
  </si>
  <si>
    <t>Fabrication de produits informatiques, électroniques et optiques</t>
  </si>
  <si>
    <t>Fabrication d'équipements électriques</t>
  </si>
  <si>
    <t>Fabrication de machines et équipements n.c.a.</t>
  </si>
  <si>
    <t>Fabrication de matériels de transport</t>
  </si>
  <si>
    <t>Autres industries manufacturières ; réparation et installation de machines et d'équipements</t>
  </si>
  <si>
    <t>Production et distribution d'électricité, de gaz, de vapeur et d'air conditionné</t>
  </si>
  <si>
    <t>Production et distribution d'eau ; assainissement, gestion des déchets et dépollution</t>
  </si>
  <si>
    <t>INDUSTRIE</t>
  </si>
  <si>
    <t xml:space="preserve">Construction </t>
  </si>
  <si>
    <t>Commerce ; réparation d'automobiles et de motocycles</t>
  </si>
  <si>
    <t xml:space="preserve">Transports et entreposage </t>
  </si>
  <si>
    <t>Hébergement et restauration</t>
  </si>
  <si>
    <t>Edition, audiovisuel et diffusion</t>
  </si>
  <si>
    <t>Télécommunications</t>
  </si>
  <si>
    <t>Activités informatiques et services d'information</t>
  </si>
  <si>
    <t>Activités financières et d'assurance</t>
  </si>
  <si>
    <t>Activités immobilières</t>
  </si>
  <si>
    <t>Activités juridiques, comptables, de gestion, d'architecture, d'ingénierie, de contrôle et d'analyses techniques</t>
  </si>
  <si>
    <t>Recherche-développement scientifique</t>
  </si>
  <si>
    <t>Autres activités spécialisées, scientifiques et techniques</t>
  </si>
  <si>
    <t>Activités de services administratifs et de soutien</t>
  </si>
  <si>
    <t>Administration publique</t>
  </si>
  <si>
    <t>Enseignement</t>
  </si>
  <si>
    <t>Activités pour la santé humaine</t>
  </si>
  <si>
    <t>Hébergement médico-social et social et action sociale sans hébergement</t>
  </si>
  <si>
    <t>Arts, spectacles et activités récréatives</t>
  </si>
  <si>
    <t xml:space="preserve">Autres activités de services </t>
  </si>
  <si>
    <t>Activités des ménages en tant qu'employeurs ; activités des ménages producteurs de biens et services pour usage propre</t>
  </si>
  <si>
    <t>Activités extra-territoriales</t>
  </si>
  <si>
    <t>SERVICES</t>
  </si>
  <si>
    <t>Tous secteurs</t>
  </si>
  <si>
    <t>Tableau 2 : Durée du contrat de travail par secteur d'activité (secteur privé) NAF5</t>
  </si>
  <si>
    <t xml:space="preserve">Durée illimitée (CDI) </t>
  </si>
  <si>
    <t>NAF5</t>
  </si>
  <si>
    <t>Agriculture</t>
  </si>
  <si>
    <t>Industrie</t>
  </si>
  <si>
    <t>Commerce</t>
  </si>
  <si>
    <t>Services</t>
  </si>
  <si>
    <t>Tableau 1 : Durée du contrat de travail par secteur d'activité</t>
  </si>
  <si>
    <t>Source : INSEE - Recensement de la population 2020, exploitation complémentaire - Traitement : DREETS ARA (SESE)</t>
  </si>
  <si>
    <t>Champ : Actifs ayant un emploi (au lieu de travail), Auvergne-Rhône-Alpes</t>
  </si>
  <si>
    <t>Lecture : 71% des actifs en emploi dans l'agriculture, sylviculture, pêche ont un contrat à durée illimitée, soit 22 028, parmi lesquels 34% sont des femmes.</t>
  </si>
  <si>
    <t xml:space="preserve">                                                                 Source : INSEE - Recensement de la population 2020, exploitation complémentaire - Traitement : DREETS ARA (SESE)</t>
  </si>
  <si>
    <t xml:space="preserve">                                                                 Champ : Actifs ayant un emploi (au lieu de travail), Auvergne-Rhône-Alpes</t>
  </si>
  <si>
    <t xml:space="preserve">                                                                 Lecture : 71% des actifs en emploi dans l'agriculture, sylviculture, pêche ont un contrat à durée illimitée, </t>
  </si>
  <si>
    <t xml:space="preserve">                                                                 soit 22 028, parmi lesquels 34% sont des femmes.</t>
  </si>
  <si>
    <r>
      <rPr>
        <b/>
        <sz val="11"/>
        <color theme="8" tint="-0.249977111117893"/>
        <rFont val="Calibri"/>
        <family val="2"/>
        <scheme val="minor"/>
      </rPr>
      <t>Le secteur agricole et certains secteurs des services emploient une proportion conséquente de salariés avec un contrat de travail à durée limitée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En Auvergne-Rhône-Alpes, 16% des actifs salariés ont un contrat de travail avec une limitation de durée (source; RP 2020). Dans 18 secteurs d'activité, cette proportion est inférieure à 10%. Elle est très prononcée dans d'autres secteurs. 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
C'est dans l'</t>
    </r>
    <r>
      <rPr>
        <b/>
        <sz val="11"/>
        <rFont val="Calibri"/>
        <family val="2"/>
        <scheme val="minor"/>
      </rPr>
      <t>industrie</t>
    </r>
    <r>
      <rPr>
        <sz val="11"/>
        <rFont val="Calibri"/>
        <family val="2"/>
        <scheme val="minor"/>
      </rPr>
      <t xml:space="preserve"> que l'on dénombre le moins de salariés sous cette forme de contrat (8%). Hormis la fabrication de denrées alimentaires, de boissons et de produits à base de tabac (15%) et la production d'eau, assainissement, gstion des déchets et dépollution (10%), tous les autres secteurs de l'industrie emploient moins de 10% de salariés avec une durée limitée. Dans le secteur de la </t>
    </r>
    <r>
      <rPr>
        <b/>
        <sz val="11"/>
        <rFont val="Calibri"/>
        <family val="2"/>
        <scheme val="minor"/>
      </rPr>
      <t>construction</t>
    </r>
    <r>
      <rPr>
        <sz val="11"/>
        <rFont val="Calibri"/>
        <family val="2"/>
        <scheme val="minor"/>
      </rPr>
      <t xml:space="preserve"> et celui du </t>
    </r>
    <r>
      <rPr>
        <b/>
        <sz val="11"/>
        <rFont val="Calibri"/>
        <family val="2"/>
        <scheme val="minor"/>
      </rPr>
      <t>commerce</t>
    </r>
    <r>
      <rPr>
        <sz val="11"/>
        <rFont val="Calibri"/>
        <family val="2"/>
        <scheme val="minor"/>
      </rPr>
      <t xml:space="preserve">, le taux est respectivement de 12% et 11%. 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Avec le taux le plus élevé (19%), le secteur des </t>
    </r>
    <r>
      <rPr>
        <b/>
        <sz val="11"/>
        <rFont val="Calibri"/>
        <family val="2"/>
        <scheme val="minor"/>
      </rPr>
      <t xml:space="preserve">services </t>
    </r>
    <r>
      <rPr>
        <sz val="11"/>
        <rFont val="Calibri"/>
        <family val="2"/>
        <scheme val="minor"/>
      </rPr>
      <t>comprend des situations plus hétérogènes. Plusieurs secteurs d'activité ont une proportion de salariés en contrat à durée limitée supérieure à 20%.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Les</t>
    </r>
    <r>
      <rPr>
        <b/>
        <sz val="11"/>
        <rFont val="Calibri"/>
        <family val="2"/>
        <scheme val="minor"/>
      </rPr>
      <t xml:space="preserve"> activités de services administratifs et de soutien</t>
    </r>
    <r>
      <rPr>
        <sz val="11"/>
        <rFont val="Calibri"/>
        <family val="2"/>
        <scheme val="minor"/>
      </rPr>
      <t xml:space="preserve">, comprenant les contrats intérimaires (47%), les </t>
    </r>
    <r>
      <rPr>
        <b/>
        <sz val="11"/>
        <rFont val="Calibri"/>
        <family val="2"/>
        <scheme val="minor"/>
      </rPr>
      <t>arts, spectacles et activités récréatives</t>
    </r>
    <r>
      <rPr>
        <sz val="11"/>
        <rFont val="Calibri"/>
        <family val="2"/>
        <scheme val="minor"/>
      </rPr>
      <t xml:space="preserve"> (35%) et les </t>
    </r>
    <r>
      <rPr>
        <b/>
        <sz val="11"/>
        <rFont val="Calibri"/>
        <family val="2"/>
        <scheme val="minor"/>
      </rPr>
      <t>activités extra-territoriales</t>
    </r>
    <r>
      <rPr>
        <sz val="11"/>
        <rFont val="Calibri"/>
        <family val="2"/>
        <scheme val="minor"/>
      </rPr>
      <t xml:space="preserve"> (29%) sont les principaux concernés. A l'inverse, des activités de </t>
    </r>
    <r>
      <rPr>
        <b/>
        <sz val="11"/>
        <rFont val="Calibri"/>
        <family val="2"/>
        <scheme val="minor"/>
      </rPr>
      <t>services</t>
    </r>
    <r>
      <rPr>
        <sz val="11"/>
        <rFont val="Calibri"/>
        <family val="2"/>
        <scheme val="minor"/>
      </rPr>
      <t xml:space="preserve"> telles les </t>
    </r>
    <r>
      <rPr>
        <b/>
        <sz val="11"/>
        <rFont val="Calibri"/>
        <family val="2"/>
        <scheme val="minor"/>
      </rPr>
      <t>télécommunications</t>
    </r>
    <r>
      <rPr>
        <sz val="11"/>
        <rFont val="Calibri"/>
        <family val="2"/>
        <scheme val="minor"/>
      </rPr>
      <t xml:space="preserve">, les </t>
    </r>
    <r>
      <rPr>
        <b/>
        <sz val="11"/>
        <rFont val="Calibri"/>
        <family val="2"/>
        <scheme val="minor"/>
      </rPr>
      <t xml:space="preserve">finances et l'assurance </t>
    </r>
    <r>
      <rPr>
        <sz val="11"/>
        <rFont val="Calibri"/>
        <family val="2"/>
        <scheme val="minor"/>
      </rPr>
      <t>ou l'</t>
    </r>
    <r>
      <rPr>
        <b/>
        <sz val="11"/>
        <rFont val="Calibri"/>
        <family val="2"/>
        <scheme val="minor"/>
      </rPr>
      <t>informatique et services d'information</t>
    </r>
    <r>
      <rPr>
        <sz val="11"/>
        <rFont val="Calibri"/>
        <family val="2"/>
        <scheme val="minor"/>
      </rPr>
      <t xml:space="preserve"> et les </t>
    </r>
    <r>
      <rPr>
        <b/>
        <sz val="11"/>
        <rFont val="Calibri"/>
        <family val="2"/>
        <scheme val="minor"/>
      </rPr>
      <t>activités juridiques, comptables, de gestion, d'architecture, d'ingénierie, de contrôle et d'analyse</t>
    </r>
    <r>
      <rPr>
        <sz val="11"/>
        <rFont val="Calibri"/>
        <family val="2"/>
        <scheme val="minor"/>
      </rPr>
      <t xml:space="preserve"> ont un taux inférieur à 10%.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Enfin, parmi les grands secteurs, le secteur </t>
    </r>
    <r>
      <rPr>
        <b/>
        <sz val="11"/>
        <rFont val="Calibri"/>
        <family val="2"/>
        <scheme val="minor"/>
      </rPr>
      <t>agricole</t>
    </r>
    <r>
      <rPr>
        <sz val="11"/>
        <rFont val="Calibri"/>
        <family val="2"/>
        <scheme val="minor"/>
      </rPr>
      <t xml:space="preserve"> est celui qui emploie la proportion la plus forte de salariés avec une durée de contrat limitée (29%). </t>
    </r>
  </si>
  <si>
    <t>L'emploi salarié en Auvergne-Rhône-Alpes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</si>
</sst>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FFC00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wrapText="1"/>
    </xf>
    <xf numFmtId="0" fontId="6" fillId="0" borderId="3" xfId="0" applyFont="1" applyBorder="1" applyAlignment="1">
      <alignment horizontal="centerContinuous" wrapText="1"/>
    </xf>
    <xf numFmtId="0" fontId="6" fillId="0" borderId="0" xfId="0" applyFont="1" applyAlignment="1">
      <alignment wrapText="1"/>
    </xf>
    <xf numFmtId="0" fontId="6" fillId="0" borderId="0" xfId="0" applyFont="1"/>
    <xf numFmtId="0" fontId="3" fillId="0" borderId="0" xfId="0" applyFont="1"/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164" fontId="7" fillId="5" borderId="7" xfId="1" applyNumberFormat="1" applyFont="1" applyFill="1" applyBorder="1" applyAlignment="1">
      <alignment horizontal="center"/>
    </xf>
    <xf numFmtId="9" fontId="7" fillId="5" borderId="7" xfId="2" applyFont="1" applyFill="1" applyBorder="1" applyAlignment="1">
      <alignment horizontal="center"/>
    </xf>
    <xf numFmtId="164" fontId="10" fillId="3" borderId="12" xfId="1" applyNumberFormat="1" applyFont="1" applyFill="1" applyBorder="1" applyAlignment="1">
      <alignment horizontal="right"/>
    </xf>
    <xf numFmtId="164" fontId="10" fillId="3" borderId="13" xfId="1" applyNumberFormat="1" applyFont="1" applyFill="1" applyBorder="1" applyAlignment="1">
      <alignment horizontal="right"/>
    </xf>
    <xf numFmtId="164" fontId="10" fillId="3" borderId="13" xfId="1" applyNumberFormat="1" applyFont="1" applyFill="1" applyBorder="1" applyAlignment="1">
      <alignment horizontal="center"/>
    </xf>
    <xf numFmtId="9" fontId="10" fillId="3" borderId="13" xfId="2" applyFont="1" applyFill="1" applyBorder="1" applyAlignment="1">
      <alignment horizontal="center"/>
    </xf>
    <xf numFmtId="9" fontId="9" fillId="0" borderId="13" xfId="2" applyFont="1" applyBorder="1" applyAlignment="1">
      <alignment horizontal="center"/>
    </xf>
    <xf numFmtId="0" fontId="7" fillId="5" borderId="12" xfId="0" applyFont="1" applyFill="1" applyBorder="1" applyAlignment="1">
      <alignment vertical="top" wrapText="1"/>
    </xf>
    <xf numFmtId="164" fontId="7" fillId="5" borderId="12" xfId="1" applyNumberFormat="1" applyFont="1" applyFill="1" applyBorder="1" applyAlignment="1">
      <alignment horizontal="right"/>
    </xf>
    <xf numFmtId="164" fontId="7" fillId="5" borderId="13" xfId="1" applyNumberFormat="1" applyFont="1" applyFill="1" applyBorder="1" applyAlignment="1">
      <alignment horizontal="right"/>
    </xf>
    <xf numFmtId="164" fontId="7" fillId="5" borderId="13" xfId="1" applyNumberFormat="1" applyFont="1" applyFill="1" applyBorder="1" applyAlignment="1">
      <alignment horizontal="center"/>
    </xf>
    <xf numFmtId="9" fontId="7" fillId="5" borderId="13" xfId="2" applyFont="1" applyFill="1" applyBorder="1" applyAlignment="1">
      <alignment horizontal="center"/>
    </xf>
    <xf numFmtId="9" fontId="8" fillId="5" borderId="13" xfId="2" applyFont="1" applyFill="1" applyBorder="1" applyAlignment="1">
      <alignment horizontal="center"/>
    </xf>
    <xf numFmtId="164" fontId="7" fillId="5" borderId="10" xfId="1" applyNumberFormat="1" applyFont="1" applyFill="1" applyBorder="1" applyAlignment="1">
      <alignment horizontal="right"/>
    </xf>
    <xf numFmtId="164" fontId="7" fillId="5" borderId="10" xfId="1" applyNumberFormat="1" applyFont="1" applyFill="1" applyBorder="1" applyAlignment="1">
      <alignment horizontal="center"/>
    </xf>
    <xf numFmtId="9" fontId="7" fillId="5" borderId="10" xfId="2" applyFont="1" applyFill="1" applyBorder="1" applyAlignment="1">
      <alignment horizontal="center"/>
    </xf>
    <xf numFmtId="3" fontId="7" fillId="5" borderId="10" xfId="2" applyNumberFormat="1" applyFont="1" applyFill="1" applyBorder="1" applyAlignment="1">
      <alignment horizontal="right" vertical="center"/>
    </xf>
    <xf numFmtId="9" fontId="8" fillId="5" borderId="10" xfId="2" applyFont="1" applyFill="1" applyBorder="1" applyAlignment="1">
      <alignment horizontal="center"/>
    </xf>
    <xf numFmtId="0" fontId="7" fillId="3" borderId="9" xfId="0" applyFont="1" applyFill="1" applyBorder="1" applyAlignment="1">
      <alignment wrapText="1"/>
    </xf>
    <xf numFmtId="164" fontId="7" fillId="3" borderId="9" xfId="1" applyNumberFormat="1" applyFont="1" applyFill="1" applyBorder="1" applyAlignment="1">
      <alignment wrapText="1"/>
    </xf>
    <xf numFmtId="9" fontId="7" fillId="3" borderId="9" xfId="2" applyFont="1" applyFill="1" applyBorder="1" applyAlignment="1">
      <alignment horizontal="center" wrapText="1"/>
    </xf>
    <xf numFmtId="3" fontId="8" fillId="6" borderId="9" xfId="0" applyNumberFormat="1" applyFont="1" applyFill="1" applyBorder="1"/>
    <xf numFmtId="9" fontId="8" fillId="0" borderId="9" xfId="2" applyFont="1" applyBorder="1" applyAlignment="1">
      <alignment horizontal="center"/>
    </xf>
    <xf numFmtId="0" fontId="11" fillId="3" borderId="0" xfId="0" applyFont="1" applyFill="1" applyAlignment="1">
      <alignment horizontal="left" vertical="top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5" borderId="12" xfId="0" quotePrefix="1" applyFont="1" applyFill="1" applyBorder="1" applyAlignment="1">
      <alignment vertical="top" wrapText="1"/>
    </xf>
    <xf numFmtId="3" fontId="7" fillId="5" borderId="7" xfId="2" applyNumberFormat="1" applyFont="1" applyFill="1" applyBorder="1" applyAlignment="1">
      <alignment horizontal="right"/>
    </xf>
    <xf numFmtId="3" fontId="7" fillId="5" borderId="13" xfId="2" applyNumberFormat="1" applyFont="1" applyFill="1" applyBorder="1" applyAlignment="1">
      <alignment horizontal="right"/>
    </xf>
    <xf numFmtId="0" fontId="7" fillId="5" borderId="11" xfId="0" applyFont="1" applyFill="1" applyBorder="1" applyAlignment="1">
      <alignment vertical="top" wrapText="1"/>
    </xf>
    <xf numFmtId="3" fontId="7" fillId="5" borderId="10" xfId="2" applyNumberFormat="1" applyFont="1" applyFill="1" applyBorder="1" applyAlignment="1">
      <alignment horizontal="right"/>
    </xf>
    <xf numFmtId="3" fontId="7" fillId="3" borderId="9" xfId="0" applyNumberFormat="1" applyFont="1" applyFill="1" applyBorder="1" applyAlignment="1">
      <alignment wrapText="1"/>
    </xf>
    <xf numFmtId="3" fontId="7" fillId="3" borderId="0" xfId="0" applyNumberFormat="1" applyFont="1" applyFill="1" applyAlignment="1">
      <alignment wrapText="1"/>
    </xf>
    <xf numFmtId="9" fontId="7" fillId="3" borderId="0" xfId="2" applyFont="1" applyFill="1" applyBorder="1" applyAlignment="1">
      <alignment horizontal="center" wrapText="1"/>
    </xf>
    <xf numFmtId="9" fontId="7" fillId="8" borderId="13" xfId="2" applyFont="1" applyFill="1" applyBorder="1" applyAlignment="1">
      <alignment horizontal="center"/>
    </xf>
    <xf numFmtId="9" fontId="8" fillId="5" borderId="7" xfId="2" applyFont="1" applyFill="1" applyBorder="1" applyAlignment="1">
      <alignment horizontal="center"/>
    </xf>
    <xf numFmtId="164" fontId="10" fillId="6" borderId="13" xfId="1" applyNumberFormat="1" applyFont="1" applyFill="1" applyBorder="1" applyAlignment="1">
      <alignment horizontal="center"/>
    </xf>
    <xf numFmtId="164" fontId="10" fillId="5" borderId="13" xfId="1" applyNumberFormat="1" applyFont="1" applyFill="1" applyBorder="1" applyAlignment="1">
      <alignment horizontal="center"/>
    </xf>
    <xf numFmtId="9" fontId="7" fillId="5" borderId="7" xfId="2" applyFont="1" applyFill="1" applyBorder="1" applyAlignment="1">
      <alignment horizontal="right"/>
    </xf>
    <xf numFmtId="9" fontId="7" fillId="5" borderId="13" xfId="2" applyFont="1" applyFill="1" applyBorder="1" applyAlignment="1">
      <alignment horizontal="right"/>
    </xf>
    <xf numFmtId="9" fontId="7" fillId="5" borderId="10" xfId="2" applyFont="1" applyFill="1" applyBorder="1" applyAlignment="1">
      <alignment horizontal="right"/>
    </xf>
    <xf numFmtId="9" fontId="7" fillId="3" borderId="9" xfId="2" applyFont="1" applyFill="1" applyBorder="1" applyAlignment="1">
      <alignment horizontal="right" wrapText="1"/>
    </xf>
    <xf numFmtId="0" fontId="11" fillId="7" borderId="0" xfId="0" applyFont="1" applyFill="1" applyAlignment="1">
      <alignment vertical="center" wrapText="1"/>
    </xf>
    <xf numFmtId="0" fontId="11" fillId="7" borderId="0" xfId="0" applyFont="1" applyFill="1" applyAlignment="1">
      <alignment horizontal="left" vertical="top" wrapText="1"/>
    </xf>
    <xf numFmtId="0" fontId="11" fillId="3" borderId="0" xfId="0" applyFont="1" applyFill="1" applyAlignment="1">
      <alignment vertical="top"/>
    </xf>
    <xf numFmtId="0" fontId="10" fillId="4" borderId="12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left" vertical="top" wrapText="1"/>
    </xf>
    <xf numFmtId="0" fontId="2" fillId="6" borderId="15" xfId="0" applyFont="1" applyFill="1" applyBorder="1" applyAlignment="1">
      <alignment horizontal="left" vertical="top" wrapText="1"/>
    </xf>
    <xf numFmtId="0" fontId="2" fillId="6" borderId="16" xfId="0" applyFont="1" applyFill="1" applyBorder="1" applyAlignment="1">
      <alignment horizontal="left" vertical="top" wrapText="1"/>
    </xf>
    <xf numFmtId="0" fontId="2" fillId="6" borderId="17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 wrapText="1"/>
    </xf>
    <xf numFmtId="0" fontId="2" fillId="6" borderId="18" xfId="0" applyFont="1" applyFill="1" applyBorder="1" applyAlignment="1">
      <alignment horizontal="left" vertical="top" wrapText="1"/>
    </xf>
    <xf numFmtId="0" fontId="2" fillId="6" borderId="19" xfId="0" applyFont="1" applyFill="1" applyBorder="1" applyAlignment="1">
      <alignment horizontal="left" vertical="top" wrapText="1"/>
    </xf>
    <xf numFmtId="0" fontId="2" fillId="6" borderId="20" xfId="0" applyFont="1" applyFill="1" applyBorder="1" applyAlignment="1">
      <alignment horizontal="left" vertical="top" wrapText="1"/>
    </xf>
    <xf numFmtId="0" fontId="2" fillId="6" borderId="21" xfId="0" applyFont="1" applyFill="1" applyBorder="1" applyAlignment="1">
      <alignment horizontal="left" vertical="top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1663700</xdr:colOff>
      <xdr:row>66</xdr:row>
      <xdr:rowOff>184150</xdr:rowOff>
    </xdr:from>
    <xdr:to>
      <xdr:col>1</xdr:col>
      <xdr:colOff>6760398</xdr:colOff>
      <xdr:row>83</xdr:row>
      <xdr:rowOff>67073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E2FC9DF-77EC-BC69-70D2-6D7966254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3750" y="13017500"/>
          <a:ext cx="5096698" cy="31214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1633870</xdr:colOff>
      <xdr:row>2</xdr:row>
      <xdr:rowOff>153867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DB8352D-98CF-4521-872F-2AA5481D2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" y="0"/>
          <a:ext cx="1633870" cy="77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0B236-CD1B-4B7B-82AA-F8A9DD960628}">
  <dimension ref="B1:R98"/>
  <sheetViews>
    <sheetView showGridLines="0" tabSelected="1" workbookViewId="0">
      <selection activeCell="B5" sqref="B5"/>
    </sheetView>
  </sheetViews>
  <sheetFormatPr baseColWidth="10" defaultRowHeight="15" x14ac:dyDescent="0.25"/>
  <cols>
    <col min="1" max="1" width="5.7109375" customWidth="1"/>
    <col min="2" max="2" width="100.7109375" customWidth="1"/>
    <col min="3" max="3" width="10.85546875" customWidth="1"/>
    <col min="13" max="13" width="10.85546875" customWidth="1"/>
  </cols>
  <sheetData>
    <row r="1" spans="2:18" ht="34.5" customHeight="1" thickBot="1" x14ac:dyDescent="0.4">
      <c r="B1" s="1"/>
      <c r="C1" s="2" t="s">
        <v>67</v>
      </c>
      <c r="D1" s="3"/>
      <c r="E1" s="3"/>
      <c r="F1" s="3"/>
      <c r="G1" s="4"/>
      <c r="H1" s="4"/>
      <c r="I1" s="5"/>
      <c r="J1" s="6"/>
      <c r="K1" s="7"/>
      <c r="L1" s="7"/>
      <c r="M1" s="7"/>
      <c r="N1" s="7"/>
      <c r="O1" s="7"/>
      <c r="P1" s="7"/>
      <c r="Q1" s="7"/>
      <c r="R1" s="7"/>
    </row>
    <row r="5" spans="2:18" x14ac:dyDescent="0.25">
      <c r="B5" s="8" t="s">
        <v>58</v>
      </c>
    </row>
    <row r="6" spans="2:18" ht="9.75" customHeight="1" thickBot="1" x14ac:dyDescent="0.3">
      <c r="B6" s="8"/>
    </row>
    <row r="7" spans="2:18" ht="24.6" customHeight="1" thickBot="1" x14ac:dyDescent="0.3">
      <c r="C7" s="67" t="s">
        <v>0</v>
      </c>
      <c r="D7" s="68"/>
      <c r="E7" s="68"/>
      <c r="F7" s="69"/>
      <c r="G7" s="67" t="s">
        <v>1</v>
      </c>
      <c r="H7" s="68"/>
      <c r="I7" s="68"/>
      <c r="J7" s="69"/>
      <c r="K7" s="9" t="s">
        <v>2</v>
      </c>
      <c r="L7" s="10" t="s">
        <v>3</v>
      </c>
      <c r="M7" s="65" t="s">
        <v>4</v>
      </c>
    </row>
    <row r="8" spans="2:18" ht="15.75" thickBot="1" x14ac:dyDescent="0.3">
      <c r="B8" s="11" t="s">
        <v>5</v>
      </c>
      <c r="C8" s="12" t="s">
        <v>6</v>
      </c>
      <c r="D8" s="13" t="s">
        <v>7</v>
      </c>
      <c r="E8" s="14" t="s">
        <v>8</v>
      </c>
      <c r="F8" s="15" t="s">
        <v>9</v>
      </c>
      <c r="G8" s="12" t="s">
        <v>6</v>
      </c>
      <c r="H8" s="13" t="s">
        <v>7</v>
      </c>
      <c r="I8" s="14" t="s">
        <v>8</v>
      </c>
      <c r="J8" s="15" t="s">
        <v>9</v>
      </c>
      <c r="K8" s="16"/>
      <c r="L8" s="17"/>
      <c r="M8" s="66"/>
    </row>
    <row r="9" spans="2:18" ht="15" customHeight="1" x14ac:dyDescent="0.25">
      <c r="B9" s="25" t="s">
        <v>10</v>
      </c>
      <c r="C9" s="18">
        <v>10211.19</v>
      </c>
      <c r="D9" s="18">
        <v>5352.92</v>
      </c>
      <c r="E9" s="18">
        <f>C9+D9</f>
        <v>15564.11</v>
      </c>
      <c r="F9" s="19">
        <f>D9/E9</f>
        <v>0.34392715034781945</v>
      </c>
      <c r="G9" s="18">
        <v>4255.0107802000002</v>
      </c>
      <c r="H9" s="18">
        <v>2209.2358015</v>
      </c>
      <c r="I9" s="18">
        <f>G9+H9</f>
        <v>6464.2465817000002</v>
      </c>
      <c r="J9" s="19">
        <f>H9/I9</f>
        <v>0.34176230339886016</v>
      </c>
      <c r="K9" s="18">
        <f>E9+I9</f>
        <v>22028.356581700002</v>
      </c>
      <c r="L9" s="54">
        <f>E9/K9</f>
        <v>0.70654884953741137</v>
      </c>
      <c r="M9" s="54">
        <f>I9/K9</f>
        <v>0.29345115046258857</v>
      </c>
    </row>
    <row r="10" spans="2:18" ht="15" customHeight="1" x14ac:dyDescent="0.25">
      <c r="B10" s="64" t="s">
        <v>11</v>
      </c>
      <c r="C10" s="22">
        <v>1787.76</v>
      </c>
      <c r="D10" s="22">
        <v>307.31028379999998</v>
      </c>
      <c r="E10" s="22">
        <f>C10+D10</f>
        <v>2095.0702837999997</v>
      </c>
      <c r="F10" s="23">
        <f>D10/E10</f>
        <v>0.14668256534220239</v>
      </c>
      <c r="G10" s="21">
        <v>119.16831790000001</v>
      </c>
      <c r="H10" s="21">
        <v>13.944030699999999</v>
      </c>
      <c r="I10" s="22">
        <v>133.11234860000002</v>
      </c>
      <c r="J10" s="23">
        <f>H10/I10</f>
        <v>0.10475384775834387</v>
      </c>
      <c r="K10" s="55">
        <f>E10+I10</f>
        <v>2228.1826323999999</v>
      </c>
      <c r="L10" s="24">
        <f>E10/K10</f>
        <v>0.94025967770127383</v>
      </c>
      <c r="M10" s="24">
        <f>I10/K10</f>
        <v>5.974032229872614E-2</v>
      </c>
    </row>
    <row r="11" spans="2:18" ht="15" customHeight="1" x14ac:dyDescent="0.25">
      <c r="B11" s="64" t="s">
        <v>12</v>
      </c>
      <c r="C11" s="22">
        <v>29562.03</v>
      </c>
      <c r="D11" s="22">
        <v>22748.05</v>
      </c>
      <c r="E11" s="22">
        <f t="shared" ref="E11:E48" si="0">C11+D11</f>
        <v>52310.080000000002</v>
      </c>
      <c r="F11" s="23">
        <f t="shared" ref="F11:F48" si="1">D11/E11</f>
        <v>0.43486934067009642</v>
      </c>
      <c r="G11" s="21">
        <v>5279.2862654</v>
      </c>
      <c r="H11" s="21">
        <v>4076.7779190000001</v>
      </c>
      <c r="I11" s="22">
        <v>9356.0641844000002</v>
      </c>
      <c r="J11" s="23">
        <f>H11/I11</f>
        <v>0.43573642064122309</v>
      </c>
      <c r="K11" s="55">
        <f t="shared" ref="K11:K25" si="2">E11+I11</f>
        <v>61666.1441844</v>
      </c>
      <c r="L11" s="24">
        <f t="shared" ref="L11:L25" si="3">E11/K11</f>
        <v>0.84827875476659287</v>
      </c>
      <c r="M11" s="24">
        <f t="shared" ref="M11:M25" si="4">I11/K11</f>
        <v>0.15172124523340721</v>
      </c>
    </row>
    <row r="12" spans="2:18" ht="15" customHeight="1" x14ac:dyDescent="0.25">
      <c r="B12" s="64" t="s">
        <v>13</v>
      </c>
      <c r="C12" s="22">
        <v>7597.31</v>
      </c>
      <c r="D12" s="22">
        <v>11258.51</v>
      </c>
      <c r="E12" s="22">
        <f t="shared" si="0"/>
        <v>18855.82</v>
      </c>
      <c r="F12" s="23">
        <f t="shared" si="1"/>
        <v>0.59708408332281493</v>
      </c>
      <c r="G12" s="21">
        <v>537.87645150000003</v>
      </c>
      <c r="H12" s="21">
        <v>1273.7054134999998</v>
      </c>
      <c r="I12" s="22">
        <f>G12+H12</f>
        <v>1811.5818649999999</v>
      </c>
      <c r="J12" s="23">
        <f>H12/I12</f>
        <v>0.70309017666170992</v>
      </c>
      <c r="K12" s="55">
        <f t="shared" si="2"/>
        <v>20667.401865</v>
      </c>
      <c r="L12" s="24">
        <f t="shared" si="3"/>
        <v>0.91234593119961094</v>
      </c>
      <c r="M12" s="24">
        <f t="shared" si="4"/>
        <v>8.765406880038909E-2</v>
      </c>
    </row>
    <row r="13" spans="2:18" ht="15" customHeight="1" x14ac:dyDescent="0.25">
      <c r="B13" s="64" t="s">
        <v>14</v>
      </c>
      <c r="C13" s="22">
        <v>15972.39</v>
      </c>
      <c r="D13" s="22">
        <v>5543.57</v>
      </c>
      <c r="E13" s="22">
        <f t="shared" si="0"/>
        <v>21515.96</v>
      </c>
      <c r="F13" s="23">
        <f t="shared" si="1"/>
        <v>0.25764920551999537</v>
      </c>
      <c r="G13" s="21">
        <v>951.43867680000005</v>
      </c>
      <c r="H13" s="21">
        <v>376.25869119999999</v>
      </c>
      <c r="I13" s="22">
        <f>G13+H13</f>
        <v>1327.6973680000001</v>
      </c>
      <c r="J13" s="23">
        <f t="shared" ref="J13:J25" si="5">H13/I13</f>
        <v>0.28339190862958763</v>
      </c>
      <c r="K13" s="55">
        <f t="shared" si="2"/>
        <v>22843.657368</v>
      </c>
      <c r="L13" s="24">
        <f t="shared" si="3"/>
        <v>0.94187894930258087</v>
      </c>
      <c r="M13" s="24">
        <f t="shared" si="4"/>
        <v>5.812105069741913E-2</v>
      </c>
    </row>
    <row r="14" spans="2:18" ht="15" customHeight="1" x14ac:dyDescent="0.25">
      <c r="B14" s="64" t="s">
        <v>15</v>
      </c>
      <c r="C14" s="22">
        <v>841.44207359999996</v>
      </c>
      <c r="D14" s="22">
        <v>224.40167210000001</v>
      </c>
      <c r="E14" s="22">
        <f t="shared" si="0"/>
        <v>1065.8437457</v>
      </c>
      <c r="F14" s="23">
        <f t="shared" si="1"/>
        <v>0.21053899598821843</v>
      </c>
      <c r="G14" s="21">
        <v>42</v>
      </c>
      <c r="H14" s="21">
        <v>13</v>
      </c>
      <c r="I14" s="22">
        <f t="shared" ref="I14:I25" si="6">G14+H14</f>
        <v>55</v>
      </c>
      <c r="J14" s="23">
        <f t="shared" si="5"/>
        <v>0.23636363636363636</v>
      </c>
      <c r="K14" s="55">
        <f t="shared" si="2"/>
        <v>1120.8437457</v>
      </c>
      <c r="L14" s="24">
        <f t="shared" si="3"/>
        <v>0.95092982388401437</v>
      </c>
      <c r="M14" s="24">
        <f t="shared" si="4"/>
        <v>4.9070176115985617E-2</v>
      </c>
    </row>
    <row r="15" spans="2:18" ht="15" customHeight="1" x14ac:dyDescent="0.25">
      <c r="B15" s="64" t="s">
        <v>16</v>
      </c>
      <c r="C15" s="22">
        <v>14461.39</v>
      </c>
      <c r="D15" s="22">
        <v>7324.38</v>
      </c>
      <c r="E15" s="22">
        <f t="shared" si="0"/>
        <v>21785.77</v>
      </c>
      <c r="F15" s="23">
        <f t="shared" si="1"/>
        <v>0.3362001893896796</v>
      </c>
      <c r="G15" s="21">
        <v>760</v>
      </c>
      <c r="H15" s="21">
        <v>819</v>
      </c>
      <c r="I15" s="22">
        <f t="shared" si="6"/>
        <v>1579</v>
      </c>
      <c r="J15" s="23">
        <f t="shared" si="5"/>
        <v>0.5186827105763141</v>
      </c>
      <c r="K15" s="55">
        <f t="shared" si="2"/>
        <v>23364.77</v>
      </c>
      <c r="L15" s="24">
        <f t="shared" si="3"/>
        <v>0.93241962150708091</v>
      </c>
      <c r="M15" s="24">
        <f t="shared" si="4"/>
        <v>6.7580378492919035E-2</v>
      </c>
    </row>
    <row r="16" spans="2:18" ht="15" customHeight="1" x14ac:dyDescent="0.25">
      <c r="B16" s="64" t="s">
        <v>17</v>
      </c>
      <c r="C16" s="22">
        <v>7757.64</v>
      </c>
      <c r="D16" s="22">
        <v>7959</v>
      </c>
      <c r="E16" s="22">
        <f t="shared" si="0"/>
        <v>15716.64</v>
      </c>
      <c r="F16" s="23">
        <f t="shared" si="1"/>
        <v>0.5064059493632227</v>
      </c>
      <c r="G16" s="21">
        <v>677</v>
      </c>
      <c r="H16" s="21">
        <v>776</v>
      </c>
      <c r="I16" s="22">
        <f t="shared" si="6"/>
        <v>1453</v>
      </c>
      <c r="J16" s="23">
        <f t="shared" si="5"/>
        <v>0.5340674466620785</v>
      </c>
      <c r="K16" s="55">
        <f t="shared" si="2"/>
        <v>17169.64</v>
      </c>
      <c r="L16" s="24">
        <f t="shared" si="3"/>
        <v>0.91537388087344873</v>
      </c>
      <c r="M16" s="24">
        <f t="shared" si="4"/>
        <v>8.4626119126551283E-2</v>
      </c>
    </row>
    <row r="17" spans="2:13" ht="15" customHeight="1" x14ac:dyDescent="0.25">
      <c r="B17" s="64" t="s">
        <v>18</v>
      </c>
      <c r="C17" s="22">
        <v>32173.62</v>
      </c>
      <c r="D17" s="22">
        <v>11118.64</v>
      </c>
      <c r="E17" s="22">
        <f t="shared" si="0"/>
        <v>43292.259999999995</v>
      </c>
      <c r="F17" s="23">
        <f t="shared" si="1"/>
        <v>0.25682743289447124</v>
      </c>
      <c r="G17" s="21">
        <v>2057</v>
      </c>
      <c r="H17" s="21">
        <v>1092</v>
      </c>
      <c r="I17" s="22">
        <f t="shared" si="6"/>
        <v>3149</v>
      </c>
      <c r="J17" s="23">
        <f t="shared" si="5"/>
        <v>0.34677675452524609</v>
      </c>
      <c r="K17" s="55">
        <f t="shared" si="2"/>
        <v>46441.259999999995</v>
      </c>
      <c r="L17" s="24">
        <f t="shared" si="3"/>
        <v>0.93219391549669406</v>
      </c>
      <c r="M17" s="24">
        <f t="shared" si="4"/>
        <v>6.78060845033059E-2</v>
      </c>
    </row>
    <row r="18" spans="2:13" ht="15" customHeight="1" x14ac:dyDescent="0.25">
      <c r="B18" s="64" t="s">
        <v>19</v>
      </c>
      <c r="C18" s="22">
        <v>55137.33</v>
      </c>
      <c r="D18" s="22">
        <v>13709.85</v>
      </c>
      <c r="E18" s="22">
        <f t="shared" si="0"/>
        <v>68847.180000000008</v>
      </c>
      <c r="F18" s="23">
        <f t="shared" si="1"/>
        <v>0.19913451792796741</v>
      </c>
      <c r="G18" s="21">
        <v>3685</v>
      </c>
      <c r="H18" s="21">
        <v>957</v>
      </c>
      <c r="I18" s="22">
        <f t="shared" si="6"/>
        <v>4642</v>
      </c>
      <c r="J18" s="23">
        <f t="shared" si="5"/>
        <v>0.20616113744075829</v>
      </c>
      <c r="K18" s="55">
        <f t="shared" si="2"/>
        <v>73489.180000000008</v>
      </c>
      <c r="L18" s="24">
        <f t="shared" si="3"/>
        <v>0.93683423872738814</v>
      </c>
      <c r="M18" s="24">
        <f t="shared" si="4"/>
        <v>6.3165761272611823E-2</v>
      </c>
    </row>
    <row r="19" spans="2:13" ht="15" customHeight="1" x14ac:dyDescent="0.25">
      <c r="B19" s="64" t="s">
        <v>20</v>
      </c>
      <c r="C19" s="22">
        <v>11908.89</v>
      </c>
      <c r="D19" s="22">
        <v>6001.13</v>
      </c>
      <c r="E19" s="22">
        <f t="shared" si="0"/>
        <v>17910.02</v>
      </c>
      <c r="F19" s="23">
        <f t="shared" si="1"/>
        <v>0.33507109428130177</v>
      </c>
      <c r="G19" s="21">
        <v>801</v>
      </c>
      <c r="H19" s="21">
        <v>445</v>
      </c>
      <c r="I19" s="22">
        <f t="shared" si="6"/>
        <v>1246</v>
      </c>
      <c r="J19" s="23">
        <f t="shared" si="5"/>
        <v>0.35714285714285715</v>
      </c>
      <c r="K19" s="55">
        <f t="shared" si="2"/>
        <v>19156.02</v>
      </c>
      <c r="L19" s="24">
        <f t="shared" si="3"/>
        <v>0.93495517336064593</v>
      </c>
      <c r="M19" s="24">
        <f t="shared" si="4"/>
        <v>6.5044826639354097E-2</v>
      </c>
    </row>
    <row r="20" spans="2:13" ht="15" customHeight="1" x14ac:dyDescent="0.25">
      <c r="B20" s="64" t="s">
        <v>21</v>
      </c>
      <c r="C20" s="22">
        <v>13676</v>
      </c>
      <c r="D20" s="22">
        <v>6054.17</v>
      </c>
      <c r="E20" s="22">
        <f t="shared" si="0"/>
        <v>19730.169999999998</v>
      </c>
      <c r="F20" s="23">
        <f t="shared" si="1"/>
        <v>0.30684834443899878</v>
      </c>
      <c r="G20" s="21">
        <v>849</v>
      </c>
      <c r="H20" s="21">
        <v>450</v>
      </c>
      <c r="I20" s="22">
        <f t="shared" si="6"/>
        <v>1299</v>
      </c>
      <c r="J20" s="23">
        <f t="shared" si="5"/>
        <v>0.3464203233256351</v>
      </c>
      <c r="K20" s="55">
        <f t="shared" si="2"/>
        <v>21029.17</v>
      </c>
      <c r="L20" s="24">
        <f t="shared" si="3"/>
        <v>0.93822866047494979</v>
      </c>
      <c r="M20" s="24">
        <f t="shared" si="4"/>
        <v>6.1771339525050206E-2</v>
      </c>
    </row>
    <row r="21" spans="2:13" ht="15" customHeight="1" x14ac:dyDescent="0.25">
      <c r="B21" s="64" t="s">
        <v>22</v>
      </c>
      <c r="C21" s="22">
        <v>24207.73</v>
      </c>
      <c r="D21" s="22">
        <v>6618.84</v>
      </c>
      <c r="E21" s="22">
        <f t="shared" si="0"/>
        <v>30826.57</v>
      </c>
      <c r="F21" s="23">
        <f t="shared" si="1"/>
        <v>0.21471217848758392</v>
      </c>
      <c r="G21" s="21">
        <v>1425</v>
      </c>
      <c r="H21" s="21">
        <v>542</v>
      </c>
      <c r="I21" s="22">
        <f t="shared" si="6"/>
        <v>1967</v>
      </c>
      <c r="J21" s="23">
        <f t="shared" si="5"/>
        <v>0.27554651753940013</v>
      </c>
      <c r="K21" s="55">
        <f t="shared" si="2"/>
        <v>32793.57</v>
      </c>
      <c r="L21" s="24">
        <f t="shared" si="3"/>
        <v>0.94001872928138042</v>
      </c>
      <c r="M21" s="24">
        <f t="shared" si="4"/>
        <v>5.9981270718619535E-2</v>
      </c>
    </row>
    <row r="22" spans="2:13" ht="15" customHeight="1" x14ac:dyDescent="0.25">
      <c r="B22" s="64" t="s">
        <v>23</v>
      </c>
      <c r="C22" s="22">
        <v>18026.34</v>
      </c>
      <c r="D22" s="22">
        <v>5469.68</v>
      </c>
      <c r="E22" s="22">
        <f t="shared" si="0"/>
        <v>23496.02</v>
      </c>
      <c r="F22" s="23">
        <f t="shared" si="1"/>
        <v>0.23279176643533672</v>
      </c>
      <c r="G22" s="21">
        <v>1391</v>
      </c>
      <c r="H22" s="21">
        <v>430</v>
      </c>
      <c r="I22" s="22">
        <f t="shared" si="6"/>
        <v>1821</v>
      </c>
      <c r="J22" s="23">
        <f t="shared" si="5"/>
        <v>0.23613399231191654</v>
      </c>
      <c r="K22" s="55">
        <f t="shared" si="2"/>
        <v>25317.02</v>
      </c>
      <c r="L22" s="24">
        <f t="shared" si="3"/>
        <v>0.92807210327281808</v>
      </c>
      <c r="M22" s="24">
        <f t="shared" si="4"/>
        <v>7.1927896727181945E-2</v>
      </c>
    </row>
    <row r="23" spans="2:13" ht="15" customHeight="1" x14ac:dyDescent="0.25">
      <c r="B23" s="64" t="s">
        <v>24</v>
      </c>
      <c r="C23" s="22">
        <v>26552.42</v>
      </c>
      <c r="D23" s="22">
        <v>11489.93</v>
      </c>
      <c r="E23" s="22">
        <f t="shared" si="0"/>
        <v>38042.35</v>
      </c>
      <c r="F23" s="23">
        <f t="shared" si="1"/>
        <v>0.30202997448895774</v>
      </c>
      <c r="G23" s="21">
        <v>2316</v>
      </c>
      <c r="H23" s="21">
        <v>986</v>
      </c>
      <c r="I23" s="22">
        <f t="shared" si="6"/>
        <v>3302</v>
      </c>
      <c r="J23" s="23">
        <f t="shared" si="5"/>
        <v>0.29860690490611752</v>
      </c>
      <c r="K23" s="55">
        <f t="shared" si="2"/>
        <v>41344.35</v>
      </c>
      <c r="L23" s="24">
        <f t="shared" si="3"/>
        <v>0.92013419004047714</v>
      </c>
      <c r="M23" s="24">
        <f t="shared" si="4"/>
        <v>7.9865809959522888E-2</v>
      </c>
    </row>
    <row r="24" spans="2:13" ht="15" customHeight="1" x14ac:dyDescent="0.25">
      <c r="B24" s="64" t="s">
        <v>25</v>
      </c>
      <c r="C24" s="22">
        <v>20813.39</v>
      </c>
      <c r="D24" s="22">
        <v>7259.99</v>
      </c>
      <c r="E24" s="22">
        <f t="shared" si="0"/>
        <v>28073.379999999997</v>
      </c>
      <c r="F24" s="23">
        <f t="shared" si="1"/>
        <v>0.25860762045752955</v>
      </c>
      <c r="G24" s="21">
        <v>1235</v>
      </c>
      <c r="H24" s="21">
        <v>698</v>
      </c>
      <c r="I24" s="22">
        <f t="shared" si="6"/>
        <v>1933</v>
      </c>
      <c r="J24" s="23">
        <f t="shared" si="5"/>
        <v>0.3610967408173823</v>
      </c>
      <c r="K24" s="55">
        <f t="shared" si="2"/>
        <v>30006.379999999997</v>
      </c>
      <c r="L24" s="24">
        <f t="shared" si="3"/>
        <v>0.93558036657537491</v>
      </c>
      <c r="M24" s="24">
        <f t="shared" si="4"/>
        <v>6.4419633424625034E-2</v>
      </c>
    </row>
    <row r="25" spans="2:13" ht="15" customHeight="1" x14ac:dyDescent="0.25">
      <c r="B25" s="64" t="s">
        <v>26</v>
      </c>
      <c r="C25" s="22">
        <v>13525.95</v>
      </c>
      <c r="D25" s="22">
        <v>4462.93</v>
      </c>
      <c r="E25" s="22">
        <f t="shared" si="0"/>
        <v>17988.88</v>
      </c>
      <c r="F25" s="23">
        <f t="shared" si="1"/>
        <v>0.24809382240584182</v>
      </c>
      <c r="G25" s="21">
        <v>1454</v>
      </c>
      <c r="H25" s="21">
        <v>651</v>
      </c>
      <c r="I25" s="22">
        <f t="shared" si="6"/>
        <v>2105</v>
      </c>
      <c r="J25" s="23">
        <f t="shared" si="5"/>
        <v>0.30926365795724464</v>
      </c>
      <c r="K25" s="55">
        <f t="shared" si="2"/>
        <v>20093.88</v>
      </c>
      <c r="L25" s="24">
        <f t="shared" si="3"/>
        <v>0.89524173529452744</v>
      </c>
      <c r="M25" s="24">
        <f t="shared" si="4"/>
        <v>0.1047582647054725</v>
      </c>
    </row>
    <row r="26" spans="2:13" ht="15" customHeight="1" x14ac:dyDescent="0.25">
      <c r="B26" s="25" t="s">
        <v>27</v>
      </c>
      <c r="C26" s="26">
        <f>SUM(C10:C25)</f>
        <v>294001.63207360002</v>
      </c>
      <c r="D26" s="27">
        <f>SUM(D10:D25)</f>
        <v>127550.38195590003</v>
      </c>
      <c r="E26" s="27">
        <f t="shared" si="0"/>
        <v>421552.01402950007</v>
      </c>
      <c r="F26" s="53">
        <f t="shared" si="1"/>
        <v>0.30257329513547071</v>
      </c>
      <c r="G26" s="27">
        <f>SUM(G10:G25)</f>
        <v>23579.769711600002</v>
      </c>
      <c r="H26" s="27">
        <f>SUM(H10:H25)</f>
        <v>13599.686054400001</v>
      </c>
      <c r="I26" s="28">
        <f>SUM(I10:I25)</f>
        <v>37179.455765999999</v>
      </c>
      <c r="J26" s="29">
        <f t="shared" ref="J26:J48" si="7">H26/I26</f>
        <v>0.36578496845122438</v>
      </c>
      <c r="K26" s="27">
        <f>SUM(K10:K25)</f>
        <v>458731.46979549999</v>
      </c>
      <c r="L26" s="30">
        <f t="shared" ref="L26:L49" si="8">E26/K26</f>
        <v>0.91895159104176061</v>
      </c>
      <c r="M26" s="30">
        <f t="shared" ref="M26:M49" si="9">I26/K26</f>
        <v>8.1048408958239559E-2</v>
      </c>
    </row>
    <row r="27" spans="2:13" ht="15" customHeight="1" x14ac:dyDescent="0.25">
      <c r="B27" s="25" t="s">
        <v>28</v>
      </c>
      <c r="C27" s="26">
        <v>125548</v>
      </c>
      <c r="D27" s="27">
        <v>20993</v>
      </c>
      <c r="E27" s="28">
        <f>C27+D27</f>
        <v>146541</v>
      </c>
      <c r="F27" s="29">
        <f t="shared" si="1"/>
        <v>0.14325683597082045</v>
      </c>
      <c r="G27" s="27">
        <v>18517</v>
      </c>
      <c r="H27" s="27">
        <v>2031</v>
      </c>
      <c r="I27" s="28">
        <v>20548</v>
      </c>
      <c r="J27" s="29">
        <f t="shared" si="7"/>
        <v>9.8841736422036211E-2</v>
      </c>
      <c r="K27" s="28">
        <f t="shared" ref="K27:K49" si="10">E27+I27</f>
        <v>167089</v>
      </c>
      <c r="L27" s="30">
        <f t="shared" si="8"/>
        <v>0.87702362214149343</v>
      </c>
      <c r="M27" s="30">
        <f t="shared" si="9"/>
        <v>0.12297637785850654</v>
      </c>
    </row>
    <row r="28" spans="2:13" ht="15" customHeight="1" x14ac:dyDescent="0.25">
      <c r="B28" s="25" t="s">
        <v>29</v>
      </c>
      <c r="C28" s="26">
        <v>164202</v>
      </c>
      <c r="D28" s="27">
        <v>152819</v>
      </c>
      <c r="E28" s="28">
        <f>C28+D28</f>
        <v>317021</v>
      </c>
      <c r="F28" s="29">
        <f t="shared" si="1"/>
        <v>0.48204693064497306</v>
      </c>
      <c r="G28" s="27">
        <v>20066</v>
      </c>
      <c r="H28" s="27">
        <v>20631</v>
      </c>
      <c r="I28" s="28">
        <f t="shared" ref="I28:I49" si="11">G28+H28</f>
        <v>40697</v>
      </c>
      <c r="J28" s="29">
        <f t="shared" si="7"/>
        <v>0.50694154360272259</v>
      </c>
      <c r="K28" s="28">
        <f t="shared" si="10"/>
        <v>357718</v>
      </c>
      <c r="L28" s="30">
        <f t="shared" si="8"/>
        <v>0.88623161261105121</v>
      </c>
      <c r="M28" s="30">
        <f t="shared" si="9"/>
        <v>0.11376838738894883</v>
      </c>
    </row>
    <row r="29" spans="2:13" ht="15" customHeight="1" x14ac:dyDescent="0.25">
      <c r="B29" s="64" t="s">
        <v>30</v>
      </c>
      <c r="C29" s="20">
        <v>97300</v>
      </c>
      <c r="D29" s="21">
        <v>36429</v>
      </c>
      <c r="E29" s="22">
        <f t="shared" si="0"/>
        <v>133729</v>
      </c>
      <c r="F29" s="23">
        <f t="shared" si="1"/>
        <v>0.27240912591883587</v>
      </c>
      <c r="G29" s="21">
        <v>10801</v>
      </c>
      <c r="H29" s="21">
        <v>5857</v>
      </c>
      <c r="I29" s="22">
        <f t="shared" si="11"/>
        <v>16658</v>
      </c>
      <c r="J29" s="23">
        <f t="shared" si="7"/>
        <v>0.35160283347340615</v>
      </c>
      <c r="K29" s="55">
        <f t="shared" si="10"/>
        <v>150387</v>
      </c>
      <c r="L29" s="24">
        <f t="shared" si="8"/>
        <v>0.88923244695352655</v>
      </c>
      <c r="M29" s="24">
        <f t="shared" si="9"/>
        <v>0.11076755304647343</v>
      </c>
    </row>
    <row r="30" spans="2:13" ht="15" customHeight="1" x14ac:dyDescent="0.25">
      <c r="B30" s="64" t="s">
        <v>31</v>
      </c>
      <c r="C30" s="20">
        <v>37330</v>
      </c>
      <c r="D30" s="21">
        <v>41249</v>
      </c>
      <c r="E30" s="22">
        <f t="shared" si="0"/>
        <v>78579</v>
      </c>
      <c r="F30" s="23">
        <f t="shared" si="1"/>
        <v>0.52493668791916415</v>
      </c>
      <c r="G30" s="21">
        <v>12026</v>
      </c>
      <c r="H30" s="21">
        <v>12609</v>
      </c>
      <c r="I30" s="22">
        <f t="shared" si="11"/>
        <v>24635</v>
      </c>
      <c r="J30" s="23">
        <f t="shared" si="7"/>
        <v>0.51183275827075303</v>
      </c>
      <c r="K30" s="55">
        <f t="shared" si="10"/>
        <v>103214</v>
      </c>
      <c r="L30" s="24">
        <f t="shared" si="8"/>
        <v>0.76132113860522799</v>
      </c>
      <c r="M30" s="24">
        <f t="shared" si="9"/>
        <v>0.23867886139477204</v>
      </c>
    </row>
    <row r="31" spans="2:13" ht="15" customHeight="1" x14ac:dyDescent="0.25">
      <c r="B31" s="64" t="s">
        <v>32</v>
      </c>
      <c r="C31" s="20">
        <v>9023</v>
      </c>
      <c r="D31" s="21">
        <v>5531</v>
      </c>
      <c r="E31" s="22">
        <f t="shared" si="0"/>
        <v>14554</v>
      </c>
      <c r="F31" s="23">
        <f t="shared" si="1"/>
        <v>0.38003298062388347</v>
      </c>
      <c r="G31" s="21">
        <v>1267</v>
      </c>
      <c r="H31" s="21">
        <v>888</v>
      </c>
      <c r="I31" s="22">
        <f t="shared" si="11"/>
        <v>2155</v>
      </c>
      <c r="J31" s="23">
        <f t="shared" si="7"/>
        <v>0.4120649651972158</v>
      </c>
      <c r="K31" s="55">
        <f t="shared" si="10"/>
        <v>16709</v>
      </c>
      <c r="L31" s="24">
        <f t="shared" si="8"/>
        <v>0.87102758992159912</v>
      </c>
      <c r="M31" s="24">
        <f t="shared" si="9"/>
        <v>0.12897241007840085</v>
      </c>
    </row>
    <row r="32" spans="2:13" ht="15" customHeight="1" x14ac:dyDescent="0.25">
      <c r="B32" s="64" t="s">
        <v>33</v>
      </c>
      <c r="C32" s="20">
        <v>7270</v>
      </c>
      <c r="D32" s="21">
        <v>3189</v>
      </c>
      <c r="E32" s="22">
        <f t="shared" si="0"/>
        <v>10459</v>
      </c>
      <c r="F32" s="23">
        <f t="shared" si="1"/>
        <v>0.30490486662204802</v>
      </c>
      <c r="G32" s="21">
        <v>371</v>
      </c>
      <c r="H32" s="21">
        <v>226</v>
      </c>
      <c r="I32" s="22">
        <f t="shared" si="11"/>
        <v>597</v>
      </c>
      <c r="J32" s="23">
        <f t="shared" si="7"/>
        <v>0.37855946398659968</v>
      </c>
      <c r="K32" s="55">
        <f t="shared" si="10"/>
        <v>11056</v>
      </c>
      <c r="L32" s="24">
        <f t="shared" si="8"/>
        <v>0.94600217076700432</v>
      </c>
      <c r="M32" s="24">
        <f t="shared" si="9"/>
        <v>5.3997829232995662E-2</v>
      </c>
    </row>
    <row r="33" spans="2:13" ht="15" customHeight="1" x14ac:dyDescent="0.25">
      <c r="B33" s="64" t="s">
        <v>34</v>
      </c>
      <c r="C33" s="20">
        <v>30397</v>
      </c>
      <c r="D33" s="21">
        <v>11460</v>
      </c>
      <c r="E33" s="22">
        <f t="shared" si="0"/>
        <v>41857</v>
      </c>
      <c r="F33" s="23">
        <f t="shared" si="1"/>
        <v>0.27378933033901137</v>
      </c>
      <c r="G33" s="21">
        <v>2268</v>
      </c>
      <c r="H33" s="21">
        <v>1023</v>
      </c>
      <c r="I33" s="22">
        <f t="shared" si="11"/>
        <v>3291</v>
      </c>
      <c r="J33" s="23">
        <f t="shared" si="7"/>
        <v>0.31084776663628078</v>
      </c>
      <c r="K33" s="55">
        <f t="shared" si="10"/>
        <v>45148</v>
      </c>
      <c r="L33" s="24">
        <f t="shared" si="8"/>
        <v>0.92710640559936208</v>
      </c>
      <c r="M33" s="24">
        <f t="shared" si="9"/>
        <v>7.2893594400637904E-2</v>
      </c>
    </row>
    <row r="34" spans="2:13" ht="15" customHeight="1" x14ac:dyDescent="0.25">
      <c r="B34" s="64" t="s">
        <v>35</v>
      </c>
      <c r="C34" s="20">
        <v>28377</v>
      </c>
      <c r="D34" s="21">
        <v>46117</v>
      </c>
      <c r="E34" s="22">
        <f t="shared" si="0"/>
        <v>74494</v>
      </c>
      <c r="F34" s="23">
        <f t="shared" si="1"/>
        <v>0.61906999221413805</v>
      </c>
      <c r="G34" s="21">
        <v>2146</v>
      </c>
      <c r="H34" s="21">
        <v>3449</v>
      </c>
      <c r="I34" s="22">
        <f t="shared" si="11"/>
        <v>5595</v>
      </c>
      <c r="J34" s="23">
        <f t="shared" si="7"/>
        <v>0.61644325290437896</v>
      </c>
      <c r="K34" s="55">
        <f t="shared" si="10"/>
        <v>80089</v>
      </c>
      <c r="L34" s="24">
        <f t="shared" si="8"/>
        <v>0.93014021900635546</v>
      </c>
      <c r="M34" s="24">
        <f t="shared" si="9"/>
        <v>6.9859780993644566E-2</v>
      </c>
    </row>
    <row r="35" spans="2:13" ht="15" customHeight="1" x14ac:dyDescent="0.25">
      <c r="B35" s="64" t="s">
        <v>36</v>
      </c>
      <c r="C35" s="20">
        <v>12381</v>
      </c>
      <c r="D35" s="21">
        <v>18599</v>
      </c>
      <c r="E35" s="22">
        <f t="shared" si="0"/>
        <v>30980</v>
      </c>
      <c r="F35" s="23">
        <f t="shared" si="1"/>
        <v>0.60035506778566816</v>
      </c>
      <c r="G35" s="21">
        <v>1318</v>
      </c>
      <c r="H35" s="21">
        <v>2157</v>
      </c>
      <c r="I35" s="22">
        <f t="shared" si="11"/>
        <v>3475</v>
      </c>
      <c r="J35" s="23">
        <f t="shared" si="7"/>
        <v>0.6207194244604316</v>
      </c>
      <c r="K35" s="55">
        <f t="shared" si="10"/>
        <v>34455</v>
      </c>
      <c r="L35" s="24">
        <f t="shared" si="8"/>
        <v>0.89914381076766803</v>
      </c>
      <c r="M35" s="24">
        <f t="shared" si="9"/>
        <v>0.10085618923233203</v>
      </c>
    </row>
    <row r="36" spans="2:13" ht="15" customHeight="1" x14ac:dyDescent="0.25">
      <c r="B36" s="64" t="s">
        <v>37</v>
      </c>
      <c r="C36" s="20">
        <v>51509</v>
      </c>
      <c r="D36" s="21">
        <v>50941</v>
      </c>
      <c r="E36" s="22">
        <f t="shared" si="0"/>
        <v>102450</v>
      </c>
      <c r="F36" s="23">
        <f t="shared" si="1"/>
        <v>0.49722791605661298</v>
      </c>
      <c r="G36" s="21">
        <v>4426</v>
      </c>
      <c r="H36" s="21">
        <v>4804</v>
      </c>
      <c r="I36" s="22">
        <f t="shared" si="11"/>
        <v>9230</v>
      </c>
      <c r="J36" s="23">
        <f t="shared" si="7"/>
        <v>0.52047670639219934</v>
      </c>
      <c r="K36" s="55">
        <f t="shared" si="10"/>
        <v>111680</v>
      </c>
      <c r="L36" s="24">
        <f t="shared" si="8"/>
        <v>0.91735315186246413</v>
      </c>
      <c r="M36" s="24">
        <f t="shared" si="9"/>
        <v>8.2646848137535811E-2</v>
      </c>
    </row>
    <row r="37" spans="2:13" ht="15" customHeight="1" x14ac:dyDescent="0.25">
      <c r="B37" s="64" t="s">
        <v>38</v>
      </c>
      <c r="C37" s="20">
        <v>12404</v>
      </c>
      <c r="D37" s="21">
        <v>8313</v>
      </c>
      <c r="E37" s="22">
        <f t="shared" si="0"/>
        <v>20717</v>
      </c>
      <c r="F37" s="23">
        <f t="shared" si="1"/>
        <v>0.40126466187189264</v>
      </c>
      <c r="G37" s="21">
        <v>2502</v>
      </c>
      <c r="H37" s="21">
        <v>2112</v>
      </c>
      <c r="I37" s="22">
        <f t="shared" si="11"/>
        <v>4614</v>
      </c>
      <c r="J37" s="23">
        <f t="shared" si="7"/>
        <v>0.4577373211963589</v>
      </c>
      <c r="K37" s="55">
        <f t="shared" si="10"/>
        <v>25331</v>
      </c>
      <c r="L37" s="24">
        <f t="shared" si="8"/>
        <v>0.8178516442303897</v>
      </c>
      <c r="M37" s="24">
        <f t="shared" si="9"/>
        <v>0.18214835576961036</v>
      </c>
    </row>
    <row r="38" spans="2:13" ht="15" customHeight="1" x14ac:dyDescent="0.25">
      <c r="B38" s="64" t="s">
        <v>39</v>
      </c>
      <c r="C38" s="20">
        <v>6800</v>
      </c>
      <c r="D38" s="21">
        <v>7932</v>
      </c>
      <c r="E38" s="22">
        <f t="shared" si="0"/>
        <v>14732</v>
      </c>
      <c r="F38" s="23">
        <f t="shared" si="1"/>
        <v>0.53841976649470535</v>
      </c>
      <c r="G38" s="21">
        <v>965</v>
      </c>
      <c r="H38" s="21">
        <v>1335</v>
      </c>
      <c r="I38" s="22">
        <f t="shared" si="11"/>
        <v>2300</v>
      </c>
      <c r="J38" s="23">
        <f t="shared" si="7"/>
        <v>0.58043478260869563</v>
      </c>
      <c r="K38" s="55">
        <f t="shared" si="10"/>
        <v>17032</v>
      </c>
      <c r="L38" s="24">
        <f t="shared" si="8"/>
        <v>0.86496007515265383</v>
      </c>
      <c r="M38" s="24">
        <f t="shared" si="9"/>
        <v>0.13503992484734617</v>
      </c>
    </row>
    <row r="39" spans="2:13" ht="15" customHeight="1" x14ac:dyDescent="0.25">
      <c r="B39" s="64" t="s">
        <v>40</v>
      </c>
      <c r="C39" s="20">
        <v>43861</v>
      </c>
      <c r="D39" s="21">
        <v>46320</v>
      </c>
      <c r="E39" s="22">
        <f t="shared" si="0"/>
        <v>90181</v>
      </c>
      <c r="F39" s="23">
        <f t="shared" si="1"/>
        <v>0.5136336922411594</v>
      </c>
      <c r="G39" s="21">
        <v>52962</v>
      </c>
      <c r="H39" s="21">
        <v>27586</v>
      </c>
      <c r="I39" s="22">
        <f t="shared" si="11"/>
        <v>80548</v>
      </c>
      <c r="J39" s="23">
        <f t="shared" si="7"/>
        <v>0.34247901872175596</v>
      </c>
      <c r="K39" s="55">
        <f t="shared" si="10"/>
        <v>170729</v>
      </c>
      <c r="L39" s="24">
        <f t="shared" si="8"/>
        <v>0.52821137592324674</v>
      </c>
      <c r="M39" s="24">
        <f t="shared" si="9"/>
        <v>0.4717886240767532</v>
      </c>
    </row>
    <row r="40" spans="2:13" ht="15" customHeight="1" x14ac:dyDescent="0.25">
      <c r="B40" s="64" t="s">
        <v>41</v>
      </c>
      <c r="C40" s="20">
        <v>99552</v>
      </c>
      <c r="D40" s="21">
        <v>122511</v>
      </c>
      <c r="E40" s="22">
        <f t="shared" si="0"/>
        <v>222063</v>
      </c>
      <c r="F40" s="23">
        <f t="shared" si="1"/>
        <v>0.55169478931654525</v>
      </c>
      <c r="G40" s="21">
        <v>20818</v>
      </c>
      <c r="H40" s="21">
        <v>25470</v>
      </c>
      <c r="I40" s="22">
        <f t="shared" si="11"/>
        <v>46288</v>
      </c>
      <c r="J40" s="23">
        <f t="shared" si="7"/>
        <v>0.55025060490839961</v>
      </c>
      <c r="K40" s="55">
        <f t="shared" si="10"/>
        <v>268351</v>
      </c>
      <c r="L40" s="24">
        <f t="shared" si="8"/>
        <v>0.82750949316380418</v>
      </c>
      <c r="M40" s="24">
        <f t="shared" si="9"/>
        <v>0.17249050683619588</v>
      </c>
    </row>
    <row r="41" spans="2:13" ht="15" customHeight="1" x14ac:dyDescent="0.25">
      <c r="B41" s="64" t="s">
        <v>42</v>
      </c>
      <c r="C41" s="20">
        <v>56481</v>
      </c>
      <c r="D41" s="21">
        <v>127732</v>
      </c>
      <c r="E41" s="22">
        <f t="shared" si="0"/>
        <v>184213</v>
      </c>
      <c r="F41" s="23">
        <f t="shared" si="1"/>
        <v>0.69339297443720038</v>
      </c>
      <c r="G41" s="21">
        <v>15345</v>
      </c>
      <c r="H41" s="21">
        <v>36552</v>
      </c>
      <c r="I41" s="22">
        <f t="shared" si="11"/>
        <v>51897</v>
      </c>
      <c r="J41" s="23">
        <f t="shared" si="7"/>
        <v>0.70431816868027053</v>
      </c>
      <c r="K41" s="55">
        <f t="shared" si="10"/>
        <v>236110</v>
      </c>
      <c r="L41" s="24">
        <f t="shared" si="8"/>
        <v>0.78019990682309093</v>
      </c>
      <c r="M41" s="24">
        <f t="shared" si="9"/>
        <v>0.21980009317690907</v>
      </c>
    </row>
    <row r="42" spans="2:13" ht="15" customHeight="1" x14ac:dyDescent="0.25">
      <c r="B42" s="64" t="s">
        <v>43</v>
      </c>
      <c r="C42" s="20">
        <v>28457</v>
      </c>
      <c r="D42" s="21">
        <v>120475</v>
      </c>
      <c r="E42" s="22">
        <f t="shared" si="0"/>
        <v>148932</v>
      </c>
      <c r="F42" s="23">
        <f t="shared" si="1"/>
        <v>0.80892622136276959</v>
      </c>
      <c r="G42" s="21">
        <v>6153</v>
      </c>
      <c r="H42" s="21">
        <v>20342</v>
      </c>
      <c r="I42" s="22">
        <f t="shared" si="11"/>
        <v>26495</v>
      </c>
      <c r="J42" s="23">
        <f t="shared" si="7"/>
        <v>0.76776750330250987</v>
      </c>
      <c r="K42" s="55">
        <f t="shared" si="10"/>
        <v>175427</v>
      </c>
      <c r="L42" s="24">
        <f t="shared" si="8"/>
        <v>0.84896851681896168</v>
      </c>
      <c r="M42" s="24">
        <f t="shared" si="9"/>
        <v>0.15103148318103826</v>
      </c>
    </row>
    <row r="43" spans="2:13" ht="15" customHeight="1" x14ac:dyDescent="0.25">
      <c r="B43" s="64" t="s">
        <v>44</v>
      </c>
      <c r="C43" s="20">
        <v>29782</v>
      </c>
      <c r="D43" s="21">
        <v>165272</v>
      </c>
      <c r="E43" s="22">
        <f t="shared" si="0"/>
        <v>195054</v>
      </c>
      <c r="F43" s="23">
        <f t="shared" si="1"/>
        <v>0.84731407712735962</v>
      </c>
      <c r="G43" s="21">
        <v>8637</v>
      </c>
      <c r="H43" s="21">
        <v>36510</v>
      </c>
      <c r="I43" s="22">
        <f t="shared" si="11"/>
        <v>45147</v>
      </c>
      <c r="J43" s="23">
        <f t="shared" si="7"/>
        <v>0.80869160741577517</v>
      </c>
      <c r="K43" s="55">
        <f t="shared" si="10"/>
        <v>240201</v>
      </c>
      <c r="L43" s="24">
        <f t="shared" si="8"/>
        <v>0.81204491238587684</v>
      </c>
      <c r="M43" s="24">
        <f t="shared" si="9"/>
        <v>0.18795508761412316</v>
      </c>
    </row>
    <row r="44" spans="2:13" ht="15" customHeight="1" x14ac:dyDescent="0.25">
      <c r="B44" s="64" t="s">
        <v>45</v>
      </c>
      <c r="C44" s="20">
        <v>11022</v>
      </c>
      <c r="D44" s="21">
        <v>11296</v>
      </c>
      <c r="E44" s="22">
        <f t="shared" si="0"/>
        <v>22318</v>
      </c>
      <c r="F44" s="23">
        <f t="shared" si="1"/>
        <v>0.50613854288018645</v>
      </c>
      <c r="G44" s="21">
        <v>6565</v>
      </c>
      <c r="H44" s="21">
        <v>5413</v>
      </c>
      <c r="I44" s="22">
        <f t="shared" si="11"/>
        <v>11978</v>
      </c>
      <c r="J44" s="23">
        <f t="shared" si="7"/>
        <v>0.45191183837034565</v>
      </c>
      <c r="K44" s="55">
        <f t="shared" si="10"/>
        <v>34296</v>
      </c>
      <c r="L44" s="24">
        <f t="shared" si="8"/>
        <v>0.65074644273384652</v>
      </c>
      <c r="M44" s="24">
        <f t="shared" si="9"/>
        <v>0.34925355726615348</v>
      </c>
    </row>
    <row r="45" spans="2:13" ht="15" customHeight="1" x14ac:dyDescent="0.25">
      <c r="B45" s="64" t="s">
        <v>46</v>
      </c>
      <c r="C45" s="20">
        <v>21608</v>
      </c>
      <c r="D45" s="21">
        <v>36904</v>
      </c>
      <c r="E45" s="22">
        <f t="shared" si="0"/>
        <v>58512</v>
      </c>
      <c r="F45" s="23">
        <f t="shared" si="1"/>
        <v>0.63070823079026528</v>
      </c>
      <c r="G45" s="21">
        <v>4142</v>
      </c>
      <c r="H45" s="21">
        <v>9585</v>
      </c>
      <c r="I45" s="22">
        <f t="shared" si="11"/>
        <v>13727</v>
      </c>
      <c r="J45" s="23">
        <f t="shared" si="7"/>
        <v>0.69825890580607564</v>
      </c>
      <c r="K45" s="55">
        <f t="shared" si="10"/>
        <v>72239</v>
      </c>
      <c r="L45" s="24">
        <f t="shared" si="8"/>
        <v>0.80997798972853996</v>
      </c>
      <c r="M45" s="24">
        <f t="shared" si="9"/>
        <v>0.19002201027146001</v>
      </c>
    </row>
    <row r="46" spans="2:13" ht="15" customHeight="1" x14ac:dyDescent="0.25">
      <c r="B46" s="64" t="s">
        <v>47</v>
      </c>
      <c r="C46" s="20">
        <v>606</v>
      </c>
      <c r="D46" s="21">
        <v>13291</v>
      </c>
      <c r="E46" s="22">
        <f t="shared" si="0"/>
        <v>13897</v>
      </c>
      <c r="F46" s="23">
        <f t="shared" si="1"/>
        <v>0.95639346621572996</v>
      </c>
      <c r="G46" s="21">
        <v>463</v>
      </c>
      <c r="H46" s="21">
        <v>3297</v>
      </c>
      <c r="I46" s="22">
        <f t="shared" si="11"/>
        <v>3760</v>
      </c>
      <c r="J46" s="23">
        <f t="shared" si="7"/>
        <v>0.87686170212765957</v>
      </c>
      <c r="K46" s="55">
        <f t="shared" si="10"/>
        <v>17657</v>
      </c>
      <c r="L46" s="24">
        <f t="shared" si="8"/>
        <v>0.78705329331143459</v>
      </c>
      <c r="M46" s="24">
        <f t="shared" si="9"/>
        <v>0.21294670668856544</v>
      </c>
    </row>
    <row r="47" spans="2:13" ht="15" customHeight="1" x14ac:dyDescent="0.25">
      <c r="B47" s="64" t="s">
        <v>48</v>
      </c>
      <c r="C47" s="20">
        <v>493</v>
      </c>
      <c r="D47" s="21">
        <v>431</v>
      </c>
      <c r="E47" s="22">
        <f t="shared" si="0"/>
        <v>924</v>
      </c>
      <c r="F47" s="23">
        <f t="shared" si="1"/>
        <v>0.46645021645021645</v>
      </c>
      <c r="G47" s="21">
        <v>222</v>
      </c>
      <c r="H47" s="21">
        <v>161</v>
      </c>
      <c r="I47" s="22">
        <f t="shared" si="11"/>
        <v>383</v>
      </c>
      <c r="J47" s="23">
        <f t="shared" si="7"/>
        <v>0.42036553524804177</v>
      </c>
      <c r="K47" s="55">
        <f t="shared" si="10"/>
        <v>1307</v>
      </c>
      <c r="L47" s="24">
        <f t="shared" si="8"/>
        <v>0.70696250956388673</v>
      </c>
      <c r="M47" s="24">
        <f t="shared" si="9"/>
        <v>0.29303749043611321</v>
      </c>
    </row>
    <row r="48" spans="2:13" ht="15" customHeight="1" thickBot="1" x14ac:dyDescent="0.3">
      <c r="B48" s="25" t="s">
        <v>49</v>
      </c>
      <c r="C48" s="26">
        <f>SUM(C29:C47)</f>
        <v>584653</v>
      </c>
      <c r="D48" s="31">
        <f>SUM(D29:D47)</f>
        <v>873992</v>
      </c>
      <c r="E48" s="56">
        <f t="shared" si="0"/>
        <v>1458645</v>
      </c>
      <c r="F48" s="29">
        <f t="shared" si="1"/>
        <v>0.59918074651474484</v>
      </c>
      <c r="G48" s="31">
        <f>SUM(G29:G47)</f>
        <v>153397</v>
      </c>
      <c r="H48" s="31">
        <f>SUM(H29:H47)</f>
        <v>199376</v>
      </c>
      <c r="I48" s="32">
        <f t="shared" si="11"/>
        <v>352773</v>
      </c>
      <c r="J48" s="33">
        <f t="shared" si="7"/>
        <v>0.56516796920399237</v>
      </c>
      <c r="K48" s="34">
        <f t="shared" si="10"/>
        <v>1811418</v>
      </c>
      <c r="L48" s="35">
        <f t="shared" si="8"/>
        <v>0.80525036187119703</v>
      </c>
      <c r="M48" s="35">
        <f t="shared" si="9"/>
        <v>0.19474963812880297</v>
      </c>
    </row>
    <row r="49" spans="2:13" ht="15.75" thickBot="1" x14ac:dyDescent="0.3">
      <c r="B49" s="36" t="s">
        <v>50</v>
      </c>
      <c r="C49" s="37">
        <v>1178615.5900000001</v>
      </c>
      <c r="D49" s="37">
        <v>1180706.06</v>
      </c>
      <c r="E49" s="37">
        <f>C49+D49</f>
        <v>2359321.6500000004</v>
      </c>
      <c r="F49" s="38">
        <f>D49/E49</f>
        <v>0.50044302352754655</v>
      </c>
      <c r="G49" s="37">
        <v>219816.40999999997</v>
      </c>
      <c r="H49" s="37">
        <v>237849.16999999998</v>
      </c>
      <c r="I49" s="37">
        <f t="shared" si="11"/>
        <v>457665.57999999996</v>
      </c>
      <c r="J49" s="38">
        <v>0.52</v>
      </c>
      <c r="K49" s="39">
        <f t="shared" si="10"/>
        <v>2816987.2300000004</v>
      </c>
      <c r="L49" s="40">
        <f t="shared" si="8"/>
        <v>0.83753366890484626</v>
      </c>
      <c r="M49" s="40">
        <f t="shared" si="9"/>
        <v>0.16246633109515371</v>
      </c>
    </row>
    <row r="50" spans="2:13" x14ac:dyDescent="0.25">
      <c r="B50" s="61" t="s">
        <v>59</v>
      </c>
    </row>
    <row r="51" spans="2:13" x14ac:dyDescent="0.25">
      <c r="B51" s="41" t="s">
        <v>60</v>
      </c>
    </row>
    <row r="52" spans="2:13" x14ac:dyDescent="0.25">
      <c r="B52" s="41" t="s">
        <v>61</v>
      </c>
    </row>
    <row r="53" spans="2:13" x14ac:dyDescent="0.25">
      <c r="B53" s="41"/>
    </row>
    <row r="54" spans="2:13" x14ac:dyDescent="0.25">
      <c r="B54" s="8" t="s">
        <v>51</v>
      </c>
    </row>
    <row r="55" spans="2:13" ht="9.75" customHeight="1" thickBot="1" x14ac:dyDescent="0.3">
      <c r="B55" s="8"/>
    </row>
    <row r="56" spans="2:13" ht="38.25" customHeight="1" thickBot="1" x14ac:dyDescent="0.3">
      <c r="C56" s="70" t="s">
        <v>52</v>
      </c>
      <c r="D56" s="71"/>
      <c r="E56" s="71"/>
      <c r="F56" s="72"/>
      <c r="G56" s="70" t="s">
        <v>1</v>
      </c>
      <c r="H56" s="71"/>
      <c r="I56" s="71"/>
      <c r="J56" s="72"/>
      <c r="K56" s="42" t="s">
        <v>2</v>
      </c>
      <c r="L56" s="43" t="s">
        <v>52</v>
      </c>
      <c r="M56" s="42" t="s">
        <v>1</v>
      </c>
    </row>
    <row r="57" spans="2:13" ht="15.75" thickBot="1" x14ac:dyDescent="0.3">
      <c r="B57" s="11" t="s">
        <v>53</v>
      </c>
      <c r="C57" s="12" t="s">
        <v>6</v>
      </c>
      <c r="D57" s="13" t="s">
        <v>7</v>
      </c>
      <c r="E57" s="14" t="s">
        <v>8</v>
      </c>
      <c r="F57" s="15" t="s">
        <v>9</v>
      </c>
      <c r="G57" s="12" t="s">
        <v>6</v>
      </c>
      <c r="H57" s="13" t="s">
        <v>7</v>
      </c>
      <c r="I57" s="14" t="s">
        <v>8</v>
      </c>
      <c r="J57" s="15" t="s">
        <v>9</v>
      </c>
      <c r="K57" s="16"/>
      <c r="L57" s="44"/>
      <c r="M57" s="44"/>
    </row>
    <row r="58" spans="2:13" ht="15" customHeight="1" x14ac:dyDescent="0.25">
      <c r="B58" s="45" t="s">
        <v>54</v>
      </c>
      <c r="C58" s="46">
        <f>C9</f>
        <v>10211.19</v>
      </c>
      <c r="D58" s="46">
        <f t="shared" ref="D58:E58" si="12">D9</f>
        <v>5352.92</v>
      </c>
      <c r="E58" s="46">
        <f t="shared" si="12"/>
        <v>15564.11</v>
      </c>
      <c r="F58" s="57">
        <f>F9</f>
        <v>0.34392715034781945</v>
      </c>
      <c r="G58" s="46">
        <f t="shared" ref="G58:M58" si="13">G9</f>
        <v>4255.0107802000002</v>
      </c>
      <c r="H58" s="46">
        <f t="shared" si="13"/>
        <v>2209.2358015</v>
      </c>
      <c r="I58" s="46">
        <f t="shared" si="13"/>
        <v>6464.2465817000002</v>
      </c>
      <c r="J58" s="57">
        <f t="shared" si="13"/>
        <v>0.34176230339886016</v>
      </c>
      <c r="K58" s="46">
        <f t="shared" si="13"/>
        <v>22028.356581700002</v>
      </c>
      <c r="L58" s="57">
        <f t="shared" si="13"/>
        <v>0.70654884953741137</v>
      </c>
      <c r="M58" s="57">
        <f t="shared" si="13"/>
        <v>0.29345115046258857</v>
      </c>
    </row>
    <row r="59" spans="2:13" ht="15" customHeight="1" x14ac:dyDescent="0.25">
      <c r="B59" s="25" t="s">
        <v>55</v>
      </c>
      <c r="C59" s="47">
        <f>C26</f>
        <v>294001.63207360002</v>
      </c>
      <c r="D59" s="47">
        <f t="shared" ref="D59:M59" si="14">D26</f>
        <v>127550.38195590003</v>
      </c>
      <c r="E59" s="47">
        <f t="shared" si="14"/>
        <v>421552.01402950007</v>
      </c>
      <c r="F59" s="58">
        <f t="shared" si="14"/>
        <v>0.30257329513547071</v>
      </c>
      <c r="G59" s="47">
        <f t="shared" si="14"/>
        <v>23579.769711600002</v>
      </c>
      <c r="H59" s="47">
        <f t="shared" si="14"/>
        <v>13599.686054400001</v>
      </c>
      <c r="I59" s="47">
        <f t="shared" si="14"/>
        <v>37179.455765999999</v>
      </c>
      <c r="J59" s="58">
        <f t="shared" si="14"/>
        <v>0.36578496845122438</v>
      </c>
      <c r="K59" s="47">
        <f t="shared" si="14"/>
        <v>458731.46979549999</v>
      </c>
      <c r="L59" s="58">
        <f t="shared" si="14"/>
        <v>0.91895159104176061</v>
      </c>
      <c r="M59" s="58">
        <f t="shared" si="14"/>
        <v>8.1048408958239559E-2</v>
      </c>
    </row>
    <row r="60" spans="2:13" ht="15" customHeight="1" x14ac:dyDescent="0.25">
      <c r="B60" s="25" t="s">
        <v>28</v>
      </c>
      <c r="C60" s="47">
        <f>C27</f>
        <v>125548</v>
      </c>
      <c r="D60" s="47">
        <f t="shared" ref="D60:M60" si="15">D27</f>
        <v>20993</v>
      </c>
      <c r="E60" s="47">
        <f t="shared" si="15"/>
        <v>146541</v>
      </c>
      <c r="F60" s="58">
        <f t="shared" si="15"/>
        <v>0.14325683597082045</v>
      </c>
      <c r="G60" s="47">
        <f t="shared" si="15"/>
        <v>18517</v>
      </c>
      <c r="H60" s="47">
        <f t="shared" si="15"/>
        <v>2031</v>
      </c>
      <c r="I60" s="47">
        <f t="shared" si="15"/>
        <v>20548</v>
      </c>
      <c r="J60" s="58">
        <f t="shared" si="15"/>
        <v>9.8841736422036211E-2</v>
      </c>
      <c r="K60" s="47">
        <f t="shared" si="15"/>
        <v>167089</v>
      </c>
      <c r="L60" s="58">
        <f t="shared" si="15"/>
        <v>0.87702362214149343</v>
      </c>
      <c r="M60" s="58">
        <f t="shared" si="15"/>
        <v>0.12297637785850654</v>
      </c>
    </row>
    <row r="61" spans="2:13" ht="15" customHeight="1" x14ac:dyDescent="0.25">
      <c r="B61" s="25" t="s">
        <v>56</v>
      </c>
      <c r="C61" s="47">
        <f>C28</f>
        <v>164202</v>
      </c>
      <c r="D61" s="47">
        <f t="shared" ref="D61:M61" si="16">D28</f>
        <v>152819</v>
      </c>
      <c r="E61" s="47">
        <f t="shared" si="16"/>
        <v>317021</v>
      </c>
      <c r="F61" s="58">
        <f t="shared" si="16"/>
        <v>0.48204693064497306</v>
      </c>
      <c r="G61" s="47">
        <f t="shared" si="16"/>
        <v>20066</v>
      </c>
      <c r="H61" s="47">
        <f t="shared" si="16"/>
        <v>20631</v>
      </c>
      <c r="I61" s="47">
        <f t="shared" si="16"/>
        <v>40697</v>
      </c>
      <c r="J61" s="58">
        <f t="shared" si="16"/>
        <v>0.50694154360272259</v>
      </c>
      <c r="K61" s="47">
        <f t="shared" si="16"/>
        <v>357718</v>
      </c>
      <c r="L61" s="58">
        <f t="shared" si="16"/>
        <v>0.88623161261105121</v>
      </c>
      <c r="M61" s="58">
        <f t="shared" si="16"/>
        <v>0.11376838738894883</v>
      </c>
    </row>
    <row r="62" spans="2:13" ht="15" customHeight="1" thickBot="1" x14ac:dyDescent="0.3">
      <c r="B62" s="48" t="s">
        <v>57</v>
      </c>
      <c r="C62" s="49">
        <f>C48</f>
        <v>584653</v>
      </c>
      <c r="D62" s="49">
        <f t="shared" ref="D62:M62" si="17">D48</f>
        <v>873992</v>
      </c>
      <c r="E62" s="49">
        <f t="shared" si="17"/>
        <v>1458645</v>
      </c>
      <c r="F62" s="59">
        <f t="shared" si="17"/>
        <v>0.59918074651474484</v>
      </c>
      <c r="G62" s="49">
        <f t="shared" si="17"/>
        <v>153397</v>
      </c>
      <c r="H62" s="49">
        <f t="shared" si="17"/>
        <v>199376</v>
      </c>
      <c r="I62" s="49">
        <f t="shared" si="17"/>
        <v>352773</v>
      </c>
      <c r="J62" s="59">
        <f t="shared" si="17"/>
        <v>0.56516796920399237</v>
      </c>
      <c r="K62" s="49">
        <f t="shared" si="17"/>
        <v>1811418</v>
      </c>
      <c r="L62" s="59">
        <f t="shared" si="17"/>
        <v>0.80525036187119703</v>
      </c>
      <c r="M62" s="59">
        <f t="shared" si="17"/>
        <v>0.19474963812880297</v>
      </c>
    </row>
    <row r="63" spans="2:13" ht="15.75" thickBot="1" x14ac:dyDescent="0.3">
      <c r="B63" s="36" t="s">
        <v>50</v>
      </c>
      <c r="C63" s="50">
        <f>C49</f>
        <v>1178615.5900000001</v>
      </c>
      <c r="D63" s="50">
        <f>D49</f>
        <v>1180706.06</v>
      </c>
      <c r="E63" s="50">
        <f>E49</f>
        <v>2359321.6500000004</v>
      </c>
      <c r="F63" s="60">
        <f>D63/E63</f>
        <v>0.50044302352754655</v>
      </c>
      <c r="G63" s="50">
        <f>G49</f>
        <v>219816.40999999997</v>
      </c>
      <c r="H63" s="50">
        <f>H49</f>
        <v>237849.16999999998</v>
      </c>
      <c r="I63" s="50">
        <f>I49</f>
        <v>457665.57999999996</v>
      </c>
      <c r="J63" s="60">
        <f t="shared" ref="J63" si="18">H63/I63</f>
        <v>0.51970080424225917</v>
      </c>
      <c r="K63" s="50">
        <f>K49</f>
        <v>2816987.2300000004</v>
      </c>
      <c r="L63" s="60">
        <f>L49</f>
        <v>0.83753366890484626</v>
      </c>
      <c r="M63" s="60">
        <f>M49</f>
        <v>0.16246633109515371</v>
      </c>
    </row>
    <row r="64" spans="2:13" x14ac:dyDescent="0.25">
      <c r="B64" s="61" t="s">
        <v>59</v>
      </c>
      <c r="C64" s="51"/>
      <c r="D64" s="51"/>
      <c r="E64" s="52"/>
      <c r="F64" s="52"/>
      <c r="G64" s="52"/>
    </row>
    <row r="65" spans="2:12" x14ac:dyDescent="0.25">
      <c r="B65" s="41" t="s">
        <v>60</v>
      </c>
      <c r="C65" s="51"/>
      <c r="D65" s="51"/>
      <c r="E65" s="52"/>
      <c r="F65" s="52"/>
      <c r="G65" s="52"/>
    </row>
    <row r="66" spans="2:12" x14ac:dyDescent="0.25">
      <c r="B66" s="41" t="s">
        <v>61</v>
      </c>
      <c r="C66" s="51"/>
      <c r="D66" s="51"/>
      <c r="E66" s="52"/>
      <c r="F66" s="52"/>
      <c r="G66" s="52"/>
    </row>
    <row r="67" spans="2:12" ht="15.75" thickBot="1" x14ac:dyDescent="0.3"/>
    <row r="68" spans="2:12" ht="15" customHeight="1" x14ac:dyDescent="0.25">
      <c r="D68" s="73" t="s">
        <v>66</v>
      </c>
      <c r="E68" s="74"/>
      <c r="F68" s="74"/>
      <c r="G68" s="74"/>
      <c r="H68" s="74"/>
      <c r="I68" s="74"/>
      <c r="J68" s="74"/>
      <c r="K68" s="74"/>
      <c r="L68" s="75"/>
    </row>
    <row r="69" spans="2:12" ht="15" customHeight="1" x14ac:dyDescent="0.25">
      <c r="D69" s="76"/>
      <c r="E69" s="77"/>
      <c r="F69" s="77"/>
      <c r="G69" s="77"/>
      <c r="H69" s="77"/>
      <c r="I69" s="77"/>
      <c r="J69" s="77"/>
      <c r="K69" s="77"/>
      <c r="L69" s="78"/>
    </row>
    <row r="70" spans="2:12" ht="15" customHeight="1" x14ac:dyDescent="0.25">
      <c r="D70" s="76"/>
      <c r="E70" s="77"/>
      <c r="F70" s="77"/>
      <c r="G70" s="77"/>
      <c r="H70" s="77"/>
      <c r="I70" s="77"/>
      <c r="J70" s="77"/>
      <c r="K70" s="77"/>
      <c r="L70" s="78"/>
    </row>
    <row r="71" spans="2:12" ht="15" customHeight="1" x14ac:dyDescent="0.25">
      <c r="D71" s="76"/>
      <c r="E71" s="77"/>
      <c r="F71" s="77"/>
      <c r="G71" s="77"/>
      <c r="H71" s="77"/>
      <c r="I71" s="77"/>
      <c r="J71" s="77"/>
      <c r="K71" s="77"/>
      <c r="L71" s="78"/>
    </row>
    <row r="72" spans="2:12" ht="15" customHeight="1" x14ac:dyDescent="0.25">
      <c r="D72" s="76"/>
      <c r="E72" s="77"/>
      <c r="F72" s="77"/>
      <c r="G72" s="77"/>
      <c r="H72" s="77"/>
      <c r="I72" s="77"/>
      <c r="J72" s="77"/>
      <c r="K72" s="77"/>
      <c r="L72" s="78"/>
    </row>
    <row r="73" spans="2:12" ht="15" customHeight="1" x14ac:dyDescent="0.25">
      <c r="D73" s="76"/>
      <c r="E73" s="77"/>
      <c r="F73" s="77"/>
      <c r="G73" s="77"/>
      <c r="H73" s="77"/>
      <c r="I73" s="77"/>
      <c r="J73" s="77"/>
      <c r="K73" s="77"/>
      <c r="L73" s="78"/>
    </row>
    <row r="74" spans="2:12" ht="15" customHeight="1" x14ac:dyDescent="0.25">
      <c r="D74" s="76"/>
      <c r="E74" s="77"/>
      <c r="F74" s="77"/>
      <c r="G74" s="77"/>
      <c r="H74" s="77"/>
      <c r="I74" s="77"/>
      <c r="J74" s="77"/>
      <c r="K74" s="77"/>
      <c r="L74" s="78"/>
    </row>
    <row r="75" spans="2:12" ht="15" customHeight="1" x14ac:dyDescent="0.25">
      <c r="D75" s="76"/>
      <c r="E75" s="77"/>
      <c r="F75" s="77"/>
      <c r="G75" s="77"/>
      <c r="H75" s="77"/>
      <c r="I75" s="77"/>
      <c r="J75" s="77"/>
      <c r="K75" s="77"/>
      <c r="L75" s="78"/>
    </row>
    <row r="76" spans="2:12" ht="15" customHeight="1" x14ac:dyDescent="0.25">
      <c r="D76" s="76"/>
      <c r="E76" s="77"/>
      <c r="F76" s="77"/>
      <c r="G76" s="77"/>
      <c r="H76" s="77"/>
      <c r="I76" s="77"/>
      <c r="J76" s="77"/>
      <c r="K76" s="77"/>
      <c r="L76" s="78"/>
    </row>
    <row r="77" spans="2:12" ht="15" customHeight="1" x14ac:dyDescent="0.25">
      <c r="D77" s="76"/>
      <c r="E77" s="77"/>
      <c r="F77" s="77"/>
      <c r="G77" s="77"/>
      <c r="H77" s="77"/>
      <c r="I77" s="77"/>
      <c r="J77" s="77"/>
      <c r="K77" s="77"/>
      <c r="L77" s="78"/>
    </row>
    <row r="78" spans="2:12" ht="15" customHeight="1" x14ac:dyDescent="0.25">
      <c r="D78" s="76"/>
      <c r="E78" s="77"/>
      <c r="F78" s="77"/>
      <c r="G78" s="77"/>
      <c r="H78" s="77"/>
      <c r="I78" s="77"/>
      <c r="J78" s="77"/>
      <c r="K78" s="77"/>
      <c r="L78" s="78"/>
    </row>
    <row r="79" spans="2:12" ht="15" customHeight="1" x14ac:dyDescent="0.25">
      <c r="D79" s="76"/>
      <c r="E79" s="77"/>
      <c r="F79" s="77"/>
      <c r="G79" s="77"/>
      <c r="H79" s="77"/>
      <c r="I79" s="77"/>
      <c r="J79" s="77"/>
      <c r="K79" s="77"/>
      <c r="L79" s="78"/>
    </row>
    <row r="80" spans="2:12" ht="15" customHeight="1" x14ac:dyDescent="0.25">
      <c r="D80" s="76"/>
      <c r="E80" s="77"/>
      <c r="F80" s="77"/>
      <c r="G80" s="77"/>
      <c r="H80" s="77"/>
      <c r="I80" s="77"/>
      <c r="J80" s="77"/>
      <c r="K80" s="77"/>
      <c r="L80" s="78"/>
    </row>
    <row r="81" spans="2:12" ht="15" customHeight="1" x14ac:dyDescent="0.25">
      <c r="D81" s="76"/>
      <c r="E81" s="77"/>
      <c r="F81" s="77"/>
      <c r="G81" s="77"/>
      <c r="H81" s="77"/>
      <c r="I81" s="77"/>
      <c r="J81" s="77"/>
      <c r="K81" s="77"/>
      <c r="L81" s="78"/>
    </row>
    <row r="82" spans="2:12" ht="15" customHeight="1" x14ac:dyDescent="0.25">
      <c r="D82" s="76"/>
      <c r="E82" s="77"/>
      <c r="F82" s="77"/>
      <c r="G82" s="77"/>
      <c r="H82" s="77"/>
      <c r="I82" s="77"/>
      <c r="J82" s="77"/>
      <c r="K82" s="77"/>
      <c r="L82" s="78"/>
    </row>
    <row r="83" spans="2:12" ht="15" customHeight="1" x14ac:dyDescent="0.25">
      <c r="D83" s="76"/>
      <c r="E83" s="77"/>
      <c r="F83" s="77"/>
      <c r="G83" s="77"/>
      <c r="H83" s="77"/>
      <c r="I83" s="77"/>
      <c r="J83" s="77"/>
      <c r="K83" s="77"/>
      <c r="L83" s="78"/>
    </row>
    <row r="84" spans="2:12" ht="15" customHeight="1" x14ac:dyDescent="0.25">
      <c r="D84" s="76"/>
      <c r="E84" s="77"/>
      <c r="F84" s="77"/>
      <c r="G84" s="77"/>
      <c r="H84" s="77"/>
      <c r="I84" s="77"/>
      <c r="J84" s="77"/>
      <c r="K84" s="77"/>
      <c r="L84" s="78"/>
    </row>
    <row r="85" spans="2:12" ht="15" customHeight="1" x14ac:dyDescent="0.25">
      <c r="B85" s="62" t="s">
        <v>62</v>
      </c>
      <c r="D85" s="76"/>
      <c r="E85" s="77"/>
      <c r="F85" s="77"/>
      <c r="G85" s="77"/>
      <c r="H85" s="77"/>
      <c r="I85" s="77"/>
      <c r="J85" s="77"/>
      <c r="K85" s="77"/>
      <c r="L85" s="78"/>
    </row>
    <row r="86" spans="2:12" ht="15" customHeight="1" x14ac:dyDescent="0.25">
      <c r="B86" s="41" t="s">
        <v>63</v>
      </c>
      <c r="D86" s="76"/>
      <c r="E86" s="77"/>
      <c r="F86" s="77"/>
      <c r="G86" s="77"/>
      <c r="H86" s="77"/>
      <c r="I86" s="77"/>
      <c r="J86" s="77"/>
      <c r="K86" s="77"/>
      <c r="L86" s="78"/>
    </row>
    <row r="87" spans="2:12" ht="15" customHeight="1" x14ac:dyDescent="0.25">
      <c r="B87" s="41" t="s">
        <v>64</v>
      </c>
      <c r="D87" s="76"/>
      <c r="E87" s="77"/>
      <c r="F87" s="77"/>
      <c r="G87" s="77"/>
      <c r="H87" s="77"/>
      <c r="I87" s="77"/>
      <c r="J87" s="77"/>
      <c r="K87" s="77"/>
      <c r="L87" s="78"/>
    </row>
    <row r="88" spans="2:12" ht="15" customHeight="1" thickBot="1" x14ac:dyDescent="0.3">
      <c r="B88" s="63" t="s">
        <v>65</v>
      </c>
      <c r="D88" s="79"/>
      <c r="E88" s="80"/>
      <c r="F88" s="80"/>
      <c r="G88" s="80"/>
      <c r="H88" s="80"/>
      <c r="I88" s="80"/>
      <c r="J88" s="80"/>
      <c r="K88" s="80"/>
      <c r="L88" s="81"/>
    </row>
    <row r="89" spans="2:12" ht="15" customHeight="1" x14ac:dyDescent="0.25"/>
    <row r="90" spans="2:12" ht="15" customHeight="1" x14ac:dyDescent="0.25"/>
    <row r="91" spans="2:12" ht="15" customHeight="1" x14ac:dyDescent="0.25"/>
    <row r="92" spans="2:12" ht="15" customHeight="1" x14ac:dyDescent="0.25"/>
    <row r="93" spans="2:12" ht="15" customHeight="1" x14ac:dyDescent="0.25"/>
    <row r="94" spans="2:12" ht="15.75" customHeight="1" x14ac:dyDescent="0.25"/>
    <row r="95" spans="2:12" ht="15" customHeight="1" x14ac:dyDescent="0.25"/>
    <row r="96" spans="2:12" ht="15" customHeight="1" x14ac:dyDescent="0.25"/>
    <row r="97" ht="15" customHeight="1" x14ac:dyDescent="0.25"/>
    <row r="98" ht="15.75" customHeight="1" x14ac:dyDescent="0.25"/>
  </sheetData>
  <mergeCells count="6">
    <mergeCell ref="D68:L88"/>
    <mergeCell ref="M7:M8"/>
    <mergeCell ref="C7:F7"/>
    <mergeCell ref="G7:J7"/>
    <mergeCell ref="C56:F56"/>
    <mergeCell ref="G56:J56"/>
  </mergeCells>
  <pageMargins left="0.7" right="0.7" top="0.75" bottom="0.75" header="0.3" footer="0.3"/>
  <pageSetup orientation="portrait" r:id="rId1"/>
  <ignoredErrors>
    <ignoredError sqref="F63 J26:K26 J63" formula="1"/>
    <ignoredError sqref="C26:D26 G26:H26 C48:D48 G48:H4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GRAFF, Didier (DREETS-ARA)</dc:creator>
  <cp:lastModifiedBy>GRAFF, Didier (DREETS-ARA)</cp:lastModifiedBy>
  <dcterms:created xsi:type="dcterms:W3CDTF">2023-11-06T15:47:54Z</dcterms:created>
  <dcterms:modified xsi:type="dcterms:W3CDTF">2024-02-05T16:48:06Z</dcterms:modified>
</cp:coreProperties>
</file>