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935" lockStructure="1"/>
  <bookViews>
    <workbookView xWindow="-20" yWindow="5870" windowWidth="19420" windowHeight="5910" firstSheet="2" activeTab="2"/>
  </bookViews>
  <sheets>
    <sheet name="PDC" sheetId="14" state="hidden" r:id="rId1"/>
    <sheet name="Données DEP 2017" sheetId="12" state="hidden" r:id="rId2"/>
    <sheet name="Modalités réponse par sect -DEP" sheetId="6" r:id="rId3"/>
    <sheet name="Salariés OETH rente ATMP - DEP" sheetId="15" r:id="rId4"/>
  </sheets>
  <externalReferences>
    <externalReference r:id="rId5"/>
  </externalReferences>
  <definedNames>
    <definedName name="_xlnm._FilterDatabase" localSheetId="1" hidden="1">'Données DEP 2017'!$A$4:$M$112</definedName>
    <definedName name="DEP">PDC!$A$2:$A$13</definedName>
    <definedName name="DEPT">[1]PDC!$A$2:$A$13</definedName>
    <definedName name="LIB_DEP">PDC!$B$2:$B$13</definedName>
    <definedName name="LIB_DEPT">[1]PDC!$B$2:$B$13</definedName>
  </definedNames>
  <calcPr calcId="145621"/>
</workbook>
</file>

<file path=xl/calcChain.xml><?xml version="1.0" encoding="utf-8"?>
<calcChain xmlns="http://schemas.openxmlformats.org/spreadsheetml/2006/main">
  <c r="F112" i="12" l="1"/>
  <c r="A23" i="12" l="1"/>
  <c r="C10" i="6" l="1"/>
  <c r="B21" i="6" s="1"/>
  <c r="D10" i="6"/>
  <c r="F21" i="6" l="1"/>
  <c r="C21" i="6"/>
  <c r="E21" i="6"/>
  <c r="D21" i="6"/>
  <c r="G21" i="6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5" i="12"/>
  <c r="C13" i="6" s="1"/>
  <c r="G13" i="6" l="1"/>
  <c r="G14" i="6"/>
  <c r="C15" i="6"/>
  <c r="C16" i="6"/>
  <c r="F14" i="6"/>
  <c r="E19" i="6"/>
  <c r="D16" i="6"/>
  <c r="D20" i="6"/>
  <c r="F15" i="6"/>
  <c r="G18" i="6"/>
  <c r="C17" i="6"/>
  <c r="G15" i="6"/>
  <c r="C19" i="6"/>
  <c r="F13" i="6"/>
  <c r="G16" i="6"/>
  <c r="C20" i="6"/>
  <c r="C18" i="6"/>
  <c r="D18" i="6"/>
  <c r="D19" i="6"/>
  <c r="G17" i="6"/>
  <c r="D13" i="6"/>
  <c r="E16" i="6"/>
  <c r="F19" i="6"/>
  <c r="E13" i="6"/>
  <c r="F16" i="6"/>
  <c r="G19" i="6"/>
  <c r="E14" i="6"/>
  <c r="F17" i="6"/>
  <c r="G20" i="6"/>
  <c r="F18" i="6"/>
  <c r="C14" i="6"/>
  <c r="D17" i="6"/>
  <c r="E20" i="6"/>
  <c r="D14" i="6"/>
  <c r="E17" i="6"/>
  <c r="F20" i="6"/>
  <c r="D15" i="6"/>
  <c r="E18" i="6"/>
  <c r="E15" i="6"/>
</calcChain>
</file>

<file path=xl/sharedStrings.xml><?xml version="1.0" encoding="utf-8"?>
<sst xmlns="http://schemas.openxmlformats.org/spreadsheetml/2006/main" count="426" uniqueCount="93">
  <si>
    <t>Construction</t>
  </si>
  <si>
    <t>EVA_T1</t>
  </si>
  <si>
    <t>MEO_NB_BENEFICIAIRES_SIGNES</t>
  </si>
  <si>
    <t>MEO_UBTH_STAGIAIRE</t>
  </si>
  <si>
    <t>Industrie manufacturière, industries extractives et autres</t>
  </si>
  <si>
    <t>Information et communication</t>
  </si>
  <si>
    <t>Activités financières et d'assurance, activités immobilières</t>
  </si>
  <si>
    <t>Administration publique, enseignement, santé humaine et action sociale</t>
  </si>
  <si>
    <t>Total</t>
  </si>
  <si>
    <t>emploi direct</t>
  </si>
  <si>
    <t>effectif assujetti</t>
  </si>
  <si>
    <t>sous traitance</t>
  </si>
  <si>
    <t>stagiaires</t>
  </si>
  <si>
    <t>nombre entreprises</t>
  </si>
  <si>
    <t>Taux d'emploi indirect** (stagiaires, contrats avec secteur protégé)</t>
  </si>
  <si>
    <t>Taux d'emploi direct* en ETP</t>
  </si>
  <si>
    <t>N</t>
  </si>
  <si>
    <t>EVA_NB_BENEFICIAIRES</t>
  </si>
  <si>
    <t>NADOETH</t>
  </si>
  <si>
    <t>Autres activités</t>
  </si>
  <si>
    <t>Commerce de gros &amp; détail, transports, hébergement &amp; restauration</t>
  </si>
  <si>
    <t>Activités spécialisées, scientifiques et techniques et activités de services administratifs et de soutien</t>
  </si>
  <si>
    <t>MEO_ACCORD=1</t>
  </si>
  <si>
    <t>CTB_FINALE MASSIVE</t>
  </si>
  <si>
    <t>01</t>
  </si>
  <si>
    <t>03</t>
  </si>
  <si>
    <t>07</t>
  </si>
  <si>
    <t>DEP_NADOETH</t>
  </si>
  <si>
    <t>obligation attendue</t>
  </si>
  <si>
    <t>accord</t>
  </si>
  <si>
    <t>contribution massive</t>
  </si>
  <si>
    <t>DEP</t>
  </si>
  <si>
    <t>Ain</t>
  </si>
  <si>
    <t>DEPT</t>
  </si>
  <si>
    <t>Allier</t>
  </si>
  <si>
    <t>Ardèche</t>
  </si>
  <si>
    <t>15</t>
  </si>
  <si>
    <t>Cantal</t>
  </si>
  <si>
    <t>26</t>
  </si>
  <si>
    <t>Drôme</t>
  </si>
  <si>
    <t>38</t>
  </si>
  <si>
    <t>Isère</t>
  </si>
  <si>
    <t>42</t>
  </si>
  <si>
    <t>Loire</t>
  </si>
  <si>
    <t>43</t>
  </si>
  <si>
    <t>Haute-Loire</t>
  </si>
  <si>
    <t>63</t>
  </si>
  <si>
    <t>Puy-de-Dôme</t>
  </si>
  <si>
    <t>69</t>
  </si>
  <si>
    <t>Rhône</t>
  </si>
  <si>
    <t>73</t>
  </si>
  <si>
    <t>Savoie</t>
  </si>
  <si>
    <t>74</t>
  </si>
  <si>
    <t>Haute-Savoie</t>
  </si>
  <si>
    <t>LIB_DEP</t>
  </si>
  <si>
    <t>UB_EQTP</t>
  </si>
  <si>
    <t>Total (ALL)</t>
  </si>
  <si>
    <t>.</t>
  </si>
  <si>
    <t>SHD_SEXE</t>
  </si>
  <si>
    <t>SHD_RECONNAISSANCE_RETENUE</t>
  </si>
  <si>
    <r>
      <t xml:space="preserve">Taux de contribution financière à l'AGEFIPH </t>
    </r>
    <r>
      <rPr>
        <b/>
        <sz val="11"/>
        <color theme="1"/>
        <rFont val="Calibri"/>
        <family val="2"/>
      </rPr>
      <t>≥80% de l'OETH</t>
    </r>
  </si>
  <si>
    <t>*** Effectifs bénéficiaires des * et ** / effectifs salariés totaux</t>
  </si>
  <si>
    <t>Autres activités****</t>
  </si>
  <si>
    <t>Taux de couverture par un accord sur le handicap****</t>
  </si>
  <si>
    <t>**** Part des établissements du secteur couverts par un accord d'établissement, d'entreprise, de groupe ou de branche sur le handicap</t>
  </si>
  <si>
    <t>=RENTE AT/MP</t>
  </si>
  <si>
    <t>3_H</t>
  </si>
  <si>
    <t>3_F</t>
  </si>
  <si>
    <t>Total_H</t>
  </si>
  <si>
    <t>Total_F</t>
  </si>
  <si>
    <t>Données issues de Projet_DOETH_2017</t>
  </si>
  <si>
    <t>DEP/ NAF doeth</t>
  </si>
  <si>
    <t>Choisir un département dans la liste déroulante ci-dessous</t>
  </si>
  <si>
    <t>L'emploi des travailleurs handicapés</t>
  </si>
  <si>
    <t>Modalités de réponse à l'OETH par secteur d'activité (NAF regroupés)</t>
  </si>
  <si>
    <t>Source : Agefiph-Dares, DOETH 2017 - Traitement: Direccte ARA (SESE)</t>
  </si>
  <si>
    <t>Champ : établissements de 20 salariés ou plus du secteur privé et public à caractère industriel et commercial (Epic), Auvergne-Rhône-Alpes</t>
  </si>
  <si>
    <t>* Effectifs bénéficiaires au prorata du temps de travail et de la durée de présence (en équivalent-temps plein) / effectifs salariés totaux (calculés selon l'article L.1111-2 du code du travail)</t>
  </si>
  <si>
    <t>** Effectifs bénéficiaires (stagiaires, contrats) / effectifs salariés totaux</t>
  </si>
  <si>
    <t>Taux d'emploi global***
(direct et indirect)</t>
  </si>
  <si>
    <t>Lecture : En 2017, le taux d'emploi direct de salariés de la région relevant de l'obligation d'emploi de travailleurs handicapés est de 3,6% tous secteurs confondus.</t>
  </si>
  <si>
    <t>Tous secteurs</t>
  </si>
  <si>
    <t>Tous secteurs - ARA</t>
  </si>
  <si>
    <t>Part des salariés relevant de l'obligation d'emploi de travailleurs handicapés avec une rente accident du travail ou maladie professionnelle (AT/MP) par département</t>
  </si>
  <si>
    <t>Part des salariés relevant de l'OETH avec rente AT/MP</t>
  </si>
  <si>
    <t>Année 2017</t>
  </si>
  <si>
    <t>Hommes</t>
  </si>
  <si>
    <t>Femmes</t>
  </si>
  <si>
    <t>Ensemble</t>
  </si>
  <si>
    <t>Auvergne-Rhône-Alpes</t>
  </si>
  <si>
    <t>Source : Agefiph-Dares, DOETH 2017 - Traitement Direccte ARA (SESE)</t>
  </si>
  <si>
    <t>Champ : Salariés relevant de l'OETH des établissements de 20 salariés ou plus du secteur privé et public à caractère industriel et commercial (Epic), Auvergne-Rhône-Alpes</t>
  </si>
  <si>
    <t>Lecture : En 2017, dans l'Ain, les salariés hommes relevant de l'obligation d'emploi de travailleurs handicapés sont 16% à percevoir une rente au titre d'un accident du travail ou d'une maladie professionnelle.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</si>
</sst>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name val="Arial"/>
      <family val="2"/>
    </font>
    <font>
      <b/>
      <sz val="18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b/>
      <sz val="12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8"/>
      <color rgb="FFFFC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Gadug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72">
    <xf numFmtId="0" fontId="0" fillId="0" borderId="0" xfId="0"/>
    <xf numFmtId="0" fontId="2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2" xfId="0" applyFont="1" applyFill="1" applyBorder="1" applyAlignment="1">
      <alignment vertical="top" wrapText="1"/>
    </xf>
    <xf numFmtId="0" fontId="5" fillId="2" borderId="0" xfId="0" applyFont="1" applyFill="1" applyBorder="1" applyAlignment="1"/>
    <xf numFmtId="0" fontId="2" fillId="2" borderId="0" xfId="0" applyFont="1" applyFill="1" applyBorder="1" applyAlignment="1"/>
    <xf numFmtId="0" fontId="3" fillId="3" borderId="4" xfId="0" applyFont="1" applyFill="1" applyBorder="1" applyAlignment="1">
      <alignment vertical="top" wrapText="1"/>
    </xf>
    <xf numFmtId="0" fontId="0" fillId="0" borderId="0" xfId="0" quotePrefix="1"/>
    <xf numFmtId="164" fontId="4" fillId="2" borderId="2" xfId="1" applyNumberFormat="1" applyFont="1" applyFill="1" applyBorder="1" applyAlignment="1">
      <alignment horizontal="center"/>
    </xf>
    <xf numFmtId="0" fontId="0" fillId="0" borderId="0" xfId="0" applyFill="1"/>
    <xf numFmtId="164" fontId="4" fillId="2" borderId="2" xfId="1" quotePrefix="1" applyNumberFormat="1" applyFont="1" applyFill="1" applyBorder="1" applyAlignment="1">
      <alignment horizontal="center"/>
    </xf>
    <xf numFmtId="0" fontId="0" fillId="4" borderId="0" xfId="0" applyFill="1"/>
    <xf numFmtId="164" fontId="4" fillId="2" borderId="2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7" fillId="0" borderId="0" xfId="0" quotePrefix="1" applyFont="1"/>
    <xf numFmtId="0" fontId="9" fillId="5" borderId="0" xfId="0" applyFont="1" applyFill="1"/>
    <xf numFmtId="0" fontId="9" fillId="5" borderId="0" xfId="0" applyFont="1" applyFill="1" applyAlignment="1">
      <alignment vertical="center"/>
    </xf>
    <xf numFmtId="0" fontId="3" fillId="3" borderId="5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0" fillId="0" borderId="0" xfId="0"/>
    <xf numFmtId="0" fontId="3" fillId="2" borderId="0" xfId="0" applyFont="1" applyFill="1" applyBorder="1" applyAlignment="1">
      <alignment wrapText="1"/>
    </xf>
    <xf numFmtId="0" fontId="7" fillId="0" borderId="0" xfId="0" applyFont="1" applyAlignment="1">
      <alignment horizontal="left" vertical="top"/>
    </xf>
    <xf numFmtId="0" fontId="11" fillId="0" borderId="6" xfId="0" applyFont="1" applyBorder="1" applyAlignment="1">
      <alignment horizontal="centerContinuous" vertical="center"/>
    </xf>
    <xf numFmtId="0" fontId="11" fillId="0" borderId="7" xfId="0" applyFont="1" applyBorder="1" applyAlignment="1">
      <alignment horizontal="centerContinuous" vertical="center"/>
    </xf>
    <xf numFmtId="0" fontId="11" fillId="0" borderId="8" xfId="0" applyFont="1" applyBorder="1" applyAlignment="1">
      <alignment horizontal="centerContinuous" vertical="center"/>
    </xf>
    <xf numFmtId="0" fontId="5" fillId="2" borderId="0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3" fillId="6" borderId="9" xfId="0" applyFont="1" applyFill="1" applyBorder="1"/>
    <xf numFmtId="0" fontId="0" fillId="6" borderId="9" xfId="0" applyFill="1" applyBorder="1"/>
    <xf numFmtId="0" fontId="0" fillId="6" borderId="10" xfId="0" applyFill="1" applyBorder="1"/>
    <xf numFmtId="0" fontId="14" fillId="6" borderId="3" xfId="0" applyFont="1" applyFill="1" applyBorder="1" applyAlignment="1">
      <alignment horizontal="center" vertical="center" wrapText="1"/>
    </xf>
    <xf numFmtId="0" fontId="15" fillId="0" borderId="0" xfId="0" applyFont="1" applyBorder="1"/>
    <xf numFmtId="9" fontId="4" fillId="2" borderId="2" xfId="1" applyNumberFormat="1" applyFont="1" applyFill="1" applyBorder="1" applyAlignment="1">
      <alignment horizontal="center"/>
    </xf>
    <xf numFmtId="9" fontId="4" fillId="2" borderId="2" xfId="1" applyNumberFormat="1" applyFont="1" applyFill="1" applyBorder="1" applyAlignment="1">
      <alignment horizontal="center" vertical="center"/>
    </xf>
    <xf numFmtId="9" fontId="4" fillId="2" borderId="1" xfId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wrapText="1"/>
    </xf>
    <xf numFmtId="0" fontId="18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9" fontId="0" fillId="0" borderId="11" xfId="1" quotePrefix="1" applyFont="1" applyBorder="1" applyAlignment="1">
      <alignment horizontal="center"/>
    </xf>
    <xf numFmtId="9" fontId="0" fillId="0" borderId="4" xfId="1" quotePrefix="1" applyFon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9" fontId="0" fillId="0" borderId="13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9" fontId="16" fillId="0" borderId="3" xfId="0" applyNumberFormat="1" applyFont="1" applyBorder="1" applyAlignment="1">
      <alignment horizontal="center"/>
    </xf>
    <xf numFmtId="9" fontId="16" fillId="0" borderId="5" xfId="0" applyNumberFormat="1" applyFont="1" applyBorder="1" applyAlignment="1">
      <alignment horizontal="center"/>
    </xf>
    <xf numFmtId="9" fontId="16" fillId="0" borderId="10" xfId="0" applyNumberFormat="1" applyFont="1" applyBorder="1" applyAlignment="1">
      <alignment horizontal="center"/>
    </xf>
    <xf numFmtId="0" fontId="0" fillId="0" borderId="0" xfId="0" applyBorder="1"/>
    <xf numFmtId="0" fontId="19" fillId="0" borderId="0" xfId="0" applyFont="1" applyBorder="1" applyAlignment="1">
      <alignment vertical="top" wrapText="1"/>
    </xf>
    <xf numFmtId="0" fontId="5" fillId="2" borderId="0" xfId="0" applyFont="1" applyFill="1" applyBorder="1" applyAlignment="1">
      <alignment horizontal="left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justify" vertical="center" wrapText="1"/>
    </xf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Link="$B$10" fmlaRange="PDC!$B$2:$B$13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9</xdr:row>
          <xdr:rowOff>69850</xdr:rowOff>
        </xdr:from>
        <xdr:to>
          <xdr:col>1</xdr:col>
          <xdr:colOff>3848100</xdr:colOff>
          <xdr:row>10</xdr:row>
          <xdr:rowOff>139700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381000</xdr:colOff>
      <xdr:row>0</xdr:row>
      <xdr:rowOff>0</xdr:rowOff>
    </xdr:from>
    <xdr:to>
      <xdr:col>1</xdr:col>
      <xdr:colOff>749700</xdr:colOff>
      <xdr:row>3</xdr:row>
      <xdr:rowOff>95250</xdr:rowOff>
    </xdr:to>
    <xdr:pic>
      <xdr:nvPicPr>
        <xdr:cNvPr id="10" name="Image 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8640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390524</xdr:colOff>
      <xdr:row>0</xdr:row>
      <xdr:rowOff>0</xdr:rowOff>
    </xdr:from>
    <xdr:to>
      <xdr:col>1</xdr:col>
      <xdr:colOff>884124</xdr:colOff>
      <xdr:row>2</xdr:row>
      <xdr:rowOff>107950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4" y="0"/>
          <a:ext cx="900000" cy="774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PES/08%20Politiques%20d'emploi/Tableaux%20financiers%20ZTEF/2019/Budget.Etat-ARA.Emploi.2017-2018.AE.C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C"/>
      <sheetName val="Page de garde"/>
      <sheetName val="Présentation et sources"/>
      <sheetName val="Détails"/>
      <sheetName val="Auvergne-Rhône-Alpes"/>
      <sheetName val="Département"/>
      <sheetName val="ZTEF BE"/>
      <sheetName val="Données_2017"/>
      <sheetName val="Données_2018"/>
      <sheetName val="4è couv"/>
    </sheetNames>
    <sheetDataSet>
      <sheetData sheetId="0">
        <row r="2">
          <cell r="A2" t="str">
            <v>01</v>
          </cell>
          <cell r="B2" t="str">
            <v>Ain</v>
          </cell>
        </row>
        <row r="3">
          <cell r="A3" t="str">
            <v>03</v>
          </cell>
          <cell r="B3" t="str">
            <v>Allier</v>
          </cell>
        </row>
        <row r="4">
          <cell r="A4" t="str">
            <v>07</v>
          </cell>
          <cell r="B4" t="str">
            <v>Ardèche</v>
          </cell>
        </row>
        <row r="5">
          <cell r="A5" t="str">
            <v>15</v>
          </cell>
          <cell r="B5" t="str">
            <v>Cantal</v>
          </cell>
        </row>
        <row r="6">
          <cell r="A6" t="str">
            <v>26</v>
          </cell>
          <cell r="B6" t="str">
            <v>Drôme</v>
          </cell>
        </row>
        <row r="7">
          <cell r="A7" t="str">
            <v>38</v>
          </cell>
          <cell r="B7" t="str">
            <v>Isère</v>
          </cell>
        </row>
        <row r="8">
          <cell r="A8" t="str">
            <v>42</v>
          </cell>
          <cell r="B8" t="str">
            <v>Loire</v>
          </cell>
        </row>
        <row r="9">
          <cell r="A9" t="str">
            <v>43</v>
          </cell>
          <cell r="B9" t="str">
            <v>Haute-Loire</v>
          </cell>
        </row>
        <row r="10">
          <cell r="A10" t="str">
            <v>63</v>
          </cell>
          <cell r="B10" t="str">
            <v>Puy-de-Dôme</v>
          </cell>
        </row>
        <row r="11">
          <cell r="A11" t="str">
            <v>69</v>
          </cell>
          <cell r="B11" t="str">
            <v>Rhône</v>
          </cell>
        </row>
        <row r="12">
          <cell r="A12" t="str">
            <v>73</v>
          </cell>
          <cell r="B12" t="str">
            <v>Savoie</v>
          </cell>
        </row>
        <row r="13">
          <cell r="A13" t="str">
            <v>74</v>
          </cell>
          <cell r="B13" t="str">
            <v>Haute-Savoie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F116" sqref="F116"/>
    </sheetView>
  </sheetViews>
  <sheetFormatPr baseColWidth="10" defaultRowHeight="14.5" x14ac:dyDescent="0.35"/>
  <cols>
    <col min="2" max="2" width="13.26953125" bestFit="1" customWidth="1"/>
  </cols>
  <sheetData>
    <row r="1" spans="1:2" ht="15" x14ac:dyDescent="0.25">
      <c r="A1" t="s">
        <v>33</v>
      </c>
      <c r="B1" t="s">
        <v>54</v>
      </c>
    </row>
    <row r="2" spans="1:2" ht="15" x14ac:dyDescent="0.25">
      <c r="A2" t="s">
        <v>24</v>
      </c>
      <c r="B2" t="s">
        <v>32</v>
      </c>
    </row>
    <row r="3" spans="1:2" ht="15" x14ac:dyDescent="0.25">
      <c r="A3" t="s">
        <v>25</v>
      </c>
      <c r="B3" t="s">
        <v>34</v>
      </c>
    </row>
    <row r="4" spans="1:2" x14ac:dyDescent="0.35">
      <c r="A4" t="s">
        <v>26</v>
      </c>
      <c r="B4" t="s">
        <v>35</v>
      </c>
    </row>
    <row r="5" spans="1:2" ht="15" x14ac:dyDescent="0.25">
      <c r="A5" t="s">
        <v>36</v>
      </c>
      <c r="B5" t="s">
        <v>37</v>
      </c>
    </row>
    <row r="6" spans="1:2" x14ac:dyDescent="0.35">
      <c r="A6" t="s">
        <v>38</v>
      </c>
      <c r="B6" t="s">
        <v>39</v>
      </c>
    </row>
    <row r="7" spans="1:2" x14ac:dyDescent="0.35">
      <c r="A7" t="s">
        <v>40</v>
      </c>
      <c r="B7" t="s">
        <v>41</v>
      </c>
    </row>
    <row r="8" spans="1:2" ht="15" x14ac:dyDescent="0.25">
      <c r="A8" t="s">
        <v>42</v>
      </c>
      <c r="B8" t="s">
        <v>43</v>
      </c>
    </row>
    <row r="9" spans="1:2" ht="15" x14ac:dyDescent="0.25">
      <c r="A9" t="s">
        <v>44</v>
      </c>
      <c r="B9" t="s">
        <v>45</v>
      </c>
    </row>
    <row r="10" spans="1:2" x14ac:dyDescent="0.35">
      <c r="A10" t="s">
        <v>46</v>
      </c>
      <c r="B10" t="s">
        <v>47</v>
      </c>
    </row>
    <row r="11" spans="1:2" x14ac:dyDescent="0.35">
      <c r="A11" t="s">
        <v>48</v>
      </c>
      <c r="B11" t="s">
        <v>49</v>
      </c>
    </row>
    <row r="12" spans="1:2" ht="15" x14ac:dyDescent="0.25">
      <c r="A12" t="s">
        <v>50</v>
      </c>
      <c r="B12" t="s">
        <v>51</v>
      </c>
    </row>
    <row r="13" spans="1:2" ht="15" x14ac:dyDescent="0.25">
      <c r="A13" t="s">
        <v>52</v>
      </c>
      <c r="B13" t="s">
        <v>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2"/>
  <sheetViews>
    <sheetView workbookViewId="0">
      <selection activeCell="E13" sqref="E13:E112"/>
    </sheetView>
  </sheetViews>
  <sheetFormatPr baseColWidth="10" defaultRowHeight="14.5" x14ac:dyDescent="0.35"/>
  <cols>
    <col min="1" max="1" width="17.81640625" bestFit="1" customWidth="1"/>
    <col min="2" max="2" width="16.1796875" customWidth="1"/>
    <col min="3" max="3" width="24" customWidth="1"/>
    <col min="4" max="4" width="15.453125" customWidth="1"/>
    <col min="5" max="5" width="27.453125" customWidth="1"/>
    <col min="6" max="6" width="18" customWidth="1"/>
    <col min="7" max="7" width="15.54296875" bestFit="1" customWidth="1"/>
    <col min="8" max="8" width="14.1796875" customWidth="1"/>
    <col min="16" max="16" width="31.1796875" bestFit="1" customWidth="1"/>
  </cols>
  <sheetData>
    <row r="1" spans="1:34" x14ac:dyDescent="0.35">
      <c r="D1" s="17" t="s">
        <v>70</v>
      </c>
    </row>
    <row r="2" spans="1:34" ht="15" x14ac:dyDescent="0.25">
      <c r="D2" s="16" t="s">
        <v>71</v>
      </c>
    </row>
    <row r="3" spans="1:34" ht="15" x14ac:dyDescent="0.25">
      <c r="F3" t="s">
        <v>55</v>
      </c>
      <c r="G3" t="s">
        <v>1</v>
      </c>
      <c r="H3" t="s">
        <v>2</v>
      </c>
      <c r="I3" t="s">
        <v>3</v>
      </c>
      <c r="J3" t="s">
        <v>17</v>
      </c>
      <c r="K3" t="s">
        <v>22</v>
      </c>
      <c r="L3" t="s">
        <v>23</v>
      </c>
      <c r="M3" t="s">
        <v>16</v>
      </c>
      <c r="Q3" t="s">
        <v>16</v>
      </c>
      <c r="W3" s="15" t="s">
        <v>65</v>
      </c>
    </row>
    <row r="4" spans="1:34" ht="15" x14ac:dyDescent="0.25">
      <c r="A4" t="s">
        <v>27</v>
      </c>
      <c r="B4" t="s">
        <v>31</v>
      </c>
      <c r="C4" t="s">
        <v>18</v>
      </c>
      <c r="F4" t="s">
        <v>9</v>
      </c>
      <c r="G4" s="9" t="s">
        <v>10</v>
      </c>
      <c r="H4" s="9" t="s">
        <v>11</v>
      </c>
      <c r="I4" s="9" t="s">
        <v>12</v>
      </c>
      <c r="J4" s="9" t="s">
        <v>28</v>
      </c>
      <c r="K4" s="9" t="s">
        <v>29</v>
      </c>
      <c r="L4" s="9" t="s">
        <v>30</v>
      </c>
      <c r="M4" s="9" t="s">
        <v>13</v>
      </c>
      <c r="W4" t="s">
        <v>66</v>
      </c>
      <c r="X4" t="s">
        <v>67</v>
      </c>
      <c r="AG4" t="s">
        <v>68</v>
      </c>
      <c r="AH4" t="s">
        <v>69</v>
      </c>
    </row>
    <row r="5" spans="1:34" x14ac:dyDescent="0.35">
      <c r="A5" t="str">
        <f>B5&amp;"_"&amp;C5</f>
        <v>01_Autres activités</v>
      </c>
      <c r="B5" s="7" t="s">
        <v>24</v>
      </c>
      <c r="C5" t="s">
        <v>19</v>
      </c>
      <c r="D5" s="7" t="s">
        <v>24</v>
      </c>
      <c r="E5" t="s">
        <v>19</v>
      </c>
      <c r="F5">
        <v>30.13</v>
      </c>
      <c r="G5">
        <v>1036</v>
      </c>
      <c r="H5">
        <v>0.55000000000000004</v>
      </c>
      <c r="I5">
        <v>0.02</v>
      </c>
      <c r="J5">
        <v>53</v>
      </c>
      <c r="K5">
        <v>1</v>
      </c>
      <c r="L5">
        <v>2</v>
      </c>
      <c r="M5">
        <v>21</v>
      </c>
      <c r="P5" t="s">
        <v>59</v>
      </c>
      <c r="Q5">
        <v>0</v>
      </c>
      <c r="R5">
        <v>0</v>
      </c>
      <c r="S5">
        <v>1</v>
      </c>
      <c r="T5">
        <v>1</v>
      </c>
      <c r="U5">
        <v>2</v>
      </c>
      <c r="V5">
        <v>2</v>
      </c>
      <c r="W5" s="11">
        <v>3</v>
      </c>
      <c r="X5" s="11">
        <v>3</v>
      </c>
      <c r="Y5">
        <v>4</v>
      </c>
      <c r="Z5">
        <v>4</v>
      </c>
      <c r="AA5">
        <v>5</v>
      </c>
      <c r="AB5">
        <v>5</v>
      </c>
      <c r="AC5">
        <v>6</v>
      </c>
      <c r="AD5">
        <v>6</v>
      </c>
      <c r="AE5">
        <v>7</v>
      </c>
      <c r="AF5">
        <v>7</v>
      </c>
      <c r="AG5" t="s">
        <v>8</v>
      </c>
      <c r="AH5" t="s">
        <v>8</v>
      </c>
    </row>
    <row r="6" spans="1:34" x14ac:dyDescent="0.35">
      <c r="A6" t="str">
        <f t="shared" ref="A6:A69" si="0">B6&amp;"_"&amp;C6</f>
        <v>01_Industrie manufacturière, industries extractives et autres</v>
      </c>
      <c r="B6" s="7" t="s">
        <v>24</v>
      </c>
      <c r="C6" t="s">
        <v>4</v>
      </c>
      <c r="D6" s="7" t="s">
        <v>24</v>
      </c>
      <c r="E6" t="s">
        <v>4</v>
      </c>
      <c r="F6">
        <v>1248.24</v>
      </c>
      <c r="G6">
        <v>32171</v>
      </c>
      <c r="H6">
        <v>150.91999999999999</v>
      </c>
      <c r="I6">
        <v>1.26</v>
      </c>
      <c r="J6">
        <v>1764</v>
      </c>
      <c r="K6">
        <v>9</v>
      </c>
      <c r="L6">
        <v>39</v>
      </c>
      <c r="M6">
        <v>318</v>
      </c>
      <c r="Q6" t="s">
        <v>58</v>
      </c>
      <c r="S6" t="s">
        <v>58</v>
      </c>
      <c r="U6" t="s">
        <v>58</v>
      </c>
      <c r="W6" s="11" t="s">
        <v>58</v>
      </c>
      <c r="X6" s="11"/>
      <c r="Y6" t="s">
        <v>58</v>
      </c>
      <c r="AA6" t="s">
        <v>58</v>
      </c>
      <c r="AC6" t="s">
        <v>58</v>
      </c>
      <c r="AE6" t="s">
        <v>58</v>
      </c>
      <c r="AG6" t="s">
        <v>58</v>
      </c>
    </row>
    <row r="7" spans="1:34" ht="15" x14ac:dyDescent="0.25">
      <c r="A7" t="str">
        <f t="shared" si="0"/>
        <v>01_Construction</v>
      </c>
      <c r="B7" s="7" t="s">
        <v>24</v>
      </c>
      <c r="C7" t="s">
        <v>0</v>
      </c>
      <c r="D7" s="7" t="s">
        <v>24</v>
      </c>
      <c r="E7" t="s">
        <v>0</v>
      </c>
      <c r="F7">
        <v>125.32</v>
      </c>
      <c r="G7">
        <v>4285</v>
      </c>
      <c r="H7">
        <v>5.89</v>
      </c>
      <c r="I7">
        <v>0</v>
      </c>
      <c r="J7">
        <v>213</v>
      </c>
      <c r="K7">
        <v>2</v>
      </c>
      <c r="L7">
        <v>14</v>
      </c>
      <c r="M7">
        <v>83</v>
      </c>
      <c r="P7" t="s">
        <v>31</v>
      </c>
      <c r="Q7">
        <v>1</v>
      </c>
      <c r="R7">
        <v>2</v>
      </c>
      <c r="S7">
        <v>1</v>
      </c>
      <c r="T7">
        <v>2</v>
      </c>
      <c r="U7">
        <v>1</v>
      </c>
      <c r="V7">
        <v>2</v>
      </c>
      <c r="W7" s="11">
        <v>1</v>
      </c>
      <c r="X7" s="11">
        <v>2</v>
      </c>
      <c r="Y7">
        <v>1</v>
      </c>
      <c r="Z7">
        <v>2</v>
      </c>
      <c r="AA7">
        <v>1</v>
      </c>
      <c r="AB7">
        <v>2</v>
      </c>
      <c r="AC7">
        <v>1</v>
      </c>
      <c r="AD7">
        <v>2</v>
      </c>
      <c r="AE7">
        <v>1</v>
      </c>
      <c r="AF7">
        <v>2</v>
      </c>
      <c r="AG7">
        <v>1</v>
      </c>
      <c r="AH7">
        <v>2</v>
      </c>
    </row>
    <row r="8" spans="1:34" x14ac:dyDescent="0.35">
      <c r="A8" t="str">
        <f t="shared" si="0"/>
        <v>01_Commerce de gros &amp; détail, transports, hébergement &amp; restauration</v>
      </c>
      <c r="B8" s="7" t="s">
        <v>24</v>
      </c>
      <c r="C8" t="s">
        <v>20</v>
      </c>
      <c r="D8" s="7" t="s">
        <v>24</v>
      </c>
      <c r="E8" t="s">
        <v>20</v>
      </c>
      <c r="F8">
        <v>530.04</v>
      </c>
      <c r="G8">
        <v>15436</v>
      </c>
      <c r="H8">
        <v>29.72</v>
      </c>
      <c r="I8">
        <v>0.5</v>
      </c>
      <c r="J8">
        <v>803</v>
      </c>
      <c r="K8">
        <v>28</v>
      </c>
      <c r="L8">
        <v>42</v>
      </c>
      <c r="M8">
        <v>244</v>
      </c>
      <c r="P8" s="7" t="s">
        <v>24</v>
      </c>
      <c r="Q8">
        <v>1522</v>
      </c>
      <c r="R8">
        <v>1250</v>
      </c>
      <c r="S8">
        <v>15</v>
      </c>
      <c r="T8" t="s">
        <v>57</v>
      </c>
      <c r="U8">
        <v>29</v>
      </c>
      <c r="V8">
        <v>12</v>
      </c>
      <c r="W8" s="11">
        <v>317</v>
      </c>
      <c r="X8" s="11">
        <v>115</v>
      </c>
      <c r="Y8">
        <v>113</v>
      </c>
      <c r="Z8">
        <v>166</v>
      </c>
      <c r="AA8">
        <v>17</v>
      </c>
      <c r="AB8" t="s">
        <v>57</v>
      </c>
      <c r="AC8">
        <v>1</v>
      </c>
      <c r="AD8" t="s">
        <v>57</v>
      </c>
      <c r="AE8">
        <v>8</v>
      </c>
      <c r="AF8">
        <v>5</v>
      </c>
      <c r="AG8">
        <v>2022</v>
      </c>
      <c r="AH8">
        <v>1548</v>
      </c>
    </row>
    <row r="9" spans="1:34" ht="15" x14ac:dyDescent="0.25">
      <c r="A9" t="str">
        <f t="shared" si="0"/>
        <v>01_Information et communication</v>
      </c>
      <c r="B9" s="7" t="s">
        <v>24</v>
      </c>
      <c r="C9" t="s">
        <v>5</v>
      </c>
      <c r="D9" s="7" t="s">
        <v>24</v>
      </c>
      <c r="E9" t="s">
        <v>5</v>
      </c>
      <c r="F9">
        <v>10.029999999999999</v>
      </c>
      <c r="G9">
        <v>347</v>
      </c>
      <c r="H9">
        <v>1.92</v>
      </c>
      <c r="I9">
        <v>0</v>
      </c>
      <c r="J9">
        <v>19</v>
      </c>
      <c r="L9">
        <v>1</v>
      </c>
      <c r="M9">
        <v>6</v>
      </c>
      <c r="P9" s="7" t="s">
        <v>25</v>
      </c>
      <c r="Q9">
        <v>864</v>
      </c>
      <c r="R9">
        <v>606</v>
      </c>
      <c r="S9">
        <v>13</v>
      </c>
      <c r="T9">
        <v>9</v>
      </c>
      <c r="U9">
        <v>11</v>
      </c>
      <c r="V9">
        <v>8</v>
      </c>
      <c r="W9" s="11">
        <v>255</v>
      </c>
      <c r="X9" s="11">
        <v>88</v>
      </c>
      <c r="Y9">
        <v>100</v>
      </c>
      <c r="Z9">
        <v>167</v>
      </c>
      <c r="AA9">
        <v>2</v>
      </c>
      <c r="AB9" t="s">
        <v>57</v>
      </c>
      <c r="AC9" t="s">
        <v>57</v>
      </c>
      <c r="AD9" t="s">
        <v>57</v>
      </c>
      <c r="AE9">
        <v>2</v>
      </c>
      <c r="AF9">
        <v>4</v>
      </c>
      <c r="AG9">
        <v>1247</v>
      </c>
      <c r="AH9">
        <v>882</v>
      </c>
    </row>
    <row r="10" spans="1:34" x14ac:dyDescent="0.35">
      <c r="A10" t="str">
        <f t="shared" si="0"/>
        <v>01_Activités financières et d'assurance, activités immobilières</v>
      </c>
      <c r="B10" s="7" t="s">
        <v>24</v>
      </c>
      <c r="C10" t="s">
        <v>6</v>
      </c>
      <c r="D10" s="7" t="s">
        <v>24</v>
      </c>
      <c r="E10" t="s">
        <v>6</v>
      </c>
      <c r="F10">
        <v>62.18</v>
      </c>
      <c r="G10">
        <v>1646</v>
      </c>
      <c r="H10">
        <v>20.76</v>
      </c>
      <c r="I10">
        <v>0</v>
      </c>
      <c r="J10">
        <v>93</v>
      </c>
      <c r="L10">
        <v>3</v>
      </c>
      <c r="M10">
        <v>12</v>
      </c>
      <c r="P10" s="7" t="s">
        <v>26</v>
      </c>
      <c r="Q10">
        <v>634</v>
      </c>
      <c r="R10">
        <v>416</v>
      </c>
      <c r="S10">
        <v>4</v>
      </c>
      <c r="T10">
        <v>4</v>
      </c>
      <c r="U10">
        <v>5</v>
      </c>
      <c r="V10">
        <v>3</v>
      </c>
      <c r="W10" s="11">
        <v>124</v>
      </c>
      <c r="X10" s="11">
        <v>29</v>
      </c>
      <c r="Y10">
        <v>107</v>
      </c>
      <c r="Z10">
        <v>98</v>
      </c>
      <c r="AA10">
        <v>6</v>
      </c>
      <c r="AB10" t="s">
        <v>57</v>
      </c>
      <c r="AC10" t="s">
        <v>57</v>
      </c>
      <c r="AD10" t="s">
        <v>57</v>
      </c>
      <c r="AE10">
        <v>4</v>
      </c>
      <c r="AF10">
        <v>3</v>
      </c>
      <c r="AG10">
        <v>884</v>
      </c>
      <c r="AH10">
        <v>553</v>
      </c>
    </row>
    <row r="11" spans="1:34" x14ac:dyDescent="0.35">
      <c r="A11" t="str">
        <f t="shared" si="0"/>
        <v>01_Activités spécialisées, scientifiques et techniques et activités de services administratifs et de soutien</v>
      </c>
      <c r="B11" s="7" t="s">
        <v>24</v>
      </c>
      <c r="C11" t="s">
        <v>21</v>
      </c>
      <c r="D11" s="7" t="s">
        <v>24</v>
      </c>
      <c r="E11" t="s">
        <v>21</v>
      </c>
      <c r="F11">
        <v>175.43</v>
      </c>
      <c r="G11">
        <v>4456</v>
      </c>
      <c r="H11">
        <v>3.23</v>
      </c>
      <c r="I11">
        <v>0.14000000000000001</v>
      </c>
      <c r="J11">
        <v>235</v>
      </c>
      <c r="K11">
        <v>4</v>
      </c>
      <c r="L11">
        <v>10</v>
      </c>
      <c r="M11">
        <v>65</v>
      </c>
      <c r="P11" s="7" t="s">
        <v>36</v>
      </c>
      <c r="Q11">
        <v>234</v>
      </c>
      <c r="R11">
        <v>158</v>
      </c>
      <c r="S11">
        <v>3</v>
      </c>
      <c r="T11">
        <v>3</v>
      </c>
      <c r="U11">
        <v>3</v>
      </c>
      <c r="V11">
        <v>2</v>
      </c>
      <c r="W11" s="11">
        <v>93</v>
      </c>
      <c r="X11" s="11">
        <v>29</v>
      </c>
      <c r="Y11">
        <v>43</v>
      </c>
      <c r="Z11">
        <v>51</v>
      </c>
      <c r="AA11">
        <v>1</v>
      </c>
      <c r="AB11" t="s">
        <v>57</v>
      </c>
      <c r="AC11" t="s">
        <v>57</v>
      </c>
      <c r="AD11" t="s">
        <v>57</v>
      </c>
      <c r="AE11">
        <v>5</v>
      </c>
      <c r="AF11">
        <v>3</v>
      </c>
      <c r="AG11">
        <v>382</v>
      </c>
      <c r="AH11">
        <v>246</v>
      </c>
    </row>
    <row r="12" spans="1:34" x14ac:dyDescent="0.35">
      <c r="A12" t="str">
        <f t="shared" si="0"/>
        <v>01_Administration publique, enseignement, santé humaine et action sociale</v>
      </c>
      <c r="B12" s="7" t="s">
        <v>24</v>
      </c>
      <c r="C12" t="s">
        <v>7</v>
      </c>
      <c r="D12" s="7" t="s">
        <v>24</v>
      </c>
      <c r="E12" t="s">
        <v>7</v>
      </c>
      <c r="F12">
        <v>400.19</v>
      </c>
      <c r="G12">
        <v>8248</v>
      </c>
      <c r="H12">
        <v>24.63</v>
      </c>
      <c r="I12">
        <v>2.75</v>
      </c>
      <c r="J12">
        <v>441</v>
      </c>
      <c r="K12">
        <v>52</v>
      </c>
      <c r="L12">
        <v>5</v>
      </c>
      <c r="M12">
        <v>113</v>
      </c>
      <c r="P12" s="7" t="s">
        <v>38</v>
      </c>
      <c r="Q12">
        <v>1534</v>
      </c>
      <c r="R12">
        <v>1142</v>
      </c>
      <c r="S12">
        <v>10</v>
      </c>
      <c r="T12">
        <v>3</v>
      </c>
      <c r="U12">
        <v>13</v>
      </c>
      <c r="V12">
        <v>5</v>
      </c>
      <c r="W12" s="11">
        <v>248</v>
      </c>
      <c r="X12" s="11">
        <v>76</v>
      </c>
      <c r="Y12">
        <v>127</v>
      </c>
      <c r="Z12">
        <v>164</v>
      </c>
      <c r="AA12">
        <v>7</v>
      </c>
      <c r="AB12">
        <v>1</v>
      </c>
      <c r="AC12" t="s">
        <v>57</v>
      </c>
      <c r="AD12" t="s">
        <v>57</v>
      </c>
      <c r="AE12">
        <v>10</v>
      </c>
      <c r="AF12">
        <v>2</v>
      </c>
      <c r="AG12">
        <v>1949</v>
      </c>
      <c r="AH12">
        <v>1393</v>
      </c>
    </row>
    <row r="13" spans="1:34" ht="15" x14ac:dyDescent="0.25">
      <c r="A13" t="str">
        <f t="shared" si="0"/>
        <v>01_Tous secteurs</v>
      </c>
      <c r="B13" s="7" t="s">
        <v>24</v>
      </c>
      <c r="C13" t="s">
        <v>81</v>
      </c>
      <c r="D13" s="7" t="s">
        <v>24</v>
      </c>
      <c r="E13" s="22" t="s">
        <v>81</v>
      </c>
      <c r="F13">
        <v>2581.56</v>
      </c>
      <c r="G13">
        <v>67625</v>
      </c>
      <c r="H13">
        <v>237.62</v>
      </c>
      <c r="I13">
        <v>4.67</v>
      </c>
      <c r="J13">
        <v>3621</v>
      </c>
      <c r="K13">
        <v>96</v>
      </c>
      <c r="L13">
        <v>116</v>
      </c>
      <c r="M13">
        <v>862</v>
      </c>
      <c r="P13" s="7" t="s">
        <v>40</v>
      </c>
      <c r="Q13">
        <v>2965</v>
      </c>
      <c r="R13">
        <v>2290</v>
      </c>
      <c r="S13">
        <v>24</v>
      </c>
      <c r="T13">
        <v>31</v>
      </c>
      <c r="U13">
        <v>59</v>
      </c>
      <c r="V13">
        <v>20</v>
      </c>
      <c r="W13" s="11">
        <v>703</v>
      </c>
      <c r="X13" s="11">
        <v>217</v>
      </c>
      <c r="Y13">
        <v>509</v>
      </c>
      <c r="Z13">
        <v>902</v>
      </c>
      <c r="AA13">
        <v>12</v>
      </c>
      <c r="AB13" t="s">
        <v>57</v>
      </c>
      <c r="AC13">
        <v>1</v>
      </c>
      <c r="AD13" t="s">
        <v>57</v>
      </c>
      <c r="AE13">
        <v>22</v>
      </c>
      <c r="AF13">
        <v>15</v>
      </c>
      <c r="AG13">
        <v>4295</v>
      </c>
      <c r="AH13">
        <v>3475</v>
      </c>
    </row>
    <row r="14" spans="1:34" x14ac:dyDescent="0.35">
      <c r="A14" t="str">
        <f t="shared" si="0"/>
        <v>03_Autres activités</v>
      </c>
      <c r="B14" s="7" t="s">
        <v>25</v>
      </c>
      <c r="C14" t="s">
        <v>19</v>
      </c>
      <c r="D14" s="7" t="s">
        <v>25</v>
      </c>
      <c r="E14" t="s">
        <v>19</v>
      </c>
      <c r="F14">
        <v>56.47</v>
      </c>
      <c r="G14">
        <v>1427</v>
      </c>
      <c r="H14">
        <v>4.2699999999999996</v>
      </c>
      <c r="I14">
        <v>0</v>
      </c>
      <c r="J14">
        <v>77</v>
      </c>
      <c r="K14">
        <v>1</v>
      </c>
      <c r="L14">
        <v>2</v>
      </c>
      <c r="M14">
        <v>19</v>
      </c>
      <c r="P14" s="7" t="s">
        <v>42</v>
      </c>
      <c r="Q14">
        <v>1968</v>
      </c>
      <c r="R14">
        <v>1387</v>
      </c>
      <c r="S14">
        <v>16</v>
      </c>
      <c r="T14">
        <v>15</v>
      </c>
      <c r="U14">
        <v>39</v>
      </c>
      <c r="V14">
        <v>17</v>
      </c>
      <c r="W14" s="11">
        <v>433</v>
      </c>
      <c r="X14" s="11">
        <v>101</v>
      </c>
      <c r="Y14">
        <v>280</v>
      </c>
      <c r="Z14">
        <v>439</v>
      </c>
      <c r="AA14">
        <v>12</v>
      </c>
      <c r="AB14" t="s">
        <v>57</v>
      </c>
      <c r="AC14" t="s">
        <v>57</v>
      </c>
      <c r="AD14">
        <v>1</v>
      </c>
      <c r="AE14">
        <v>20</v>
      </c>
      <c r="AF14">
        <v>13</v>
      </c>
      <c r="AG14">
        <v>2768</v>
      </c>
      <c r="AH14">
        <v>1973</v>
      </c>
    </row>
    <row r="15" spans="1:34" x14ac:dyDescent="0.35">
      <c r="A15" t="str">
        <f t="shared" si="0"/>
        <v>03_Industrie manufacturière, industries extractives et autres</v>
      </c>
      <c r="B15" s="7" t="s">
        <v>25</v>
      </c>
      <c r="C15" t="s">
        <v>4</v>
      </c>
      <c r="D15" s="7" t="s">
        <v>25</v>
      </c>
      <c r="E15" t="s">
        <v>4</v>
      </c>
      <c r="F15">
        <v>755.84</v>
      </c>
      <c r="G15">
        <v>12772</v>
      </c>
      <c r="H15">
        <v>83.5</v>
      </c>
      <c r="I15">
        <v>0.43</v>
      </c>
      <c r="J15">
        <v>708</v>
      </c>
      <c r="K15">
        <v>5</v>
      </c>
      <c r="L15">
        <v>7</v>
      </c>
      <c r="M15">
        <v>121</v>
      </c>
      <c r="P15" s="7" t="s">
        <v>44</v>
      </c>
      <c r="Q15">
        <v>625</v>
      </c>
      <c r="R15">
        <v>402</v>
      </c>
      <c r="S15">
        <v>9</v>
      </c>
      <c r="T15">
        <v>4</v>
      </c>
      <c r="U15">
        <v>9</v>
      </c>
      <c r="V15">
        <v>2</v>
      </c>
      <c r="W15" s="11">
        <v>111</v>
      </c>
      <c r="X15" s="11">
        <v>21</v>
      </c>
      <c r="Y15">
        <v>70</v>
      </c>
      <c r="Z15">
        <v>114</v>
      </c>
      <c r="AA15" t="s">
        <v>57</v>
      </c>
      <c r="AB15" t="s">
        <v>57</v>
      </c>
      <c r="AC15">
        <v>1</v>
      </c>
      <c r="AD15" t="s">
        <v>57</v>
      </c>
      <c r="AE15">
        <v>2</v>
      </c>
      <c r="AF15">
        <v>2</v>
      </c>
      <c r="AG15">
        <v>827</v>
      </c>
      <c r="AH15">
        <v>545</v>
      </c>
    </row>
    <row r="16" spans="1:34" ht="15" x14ac:dyDescent="0.25">
      <c r="A16" t="str">
        <f t="shared" si="0"/>
        <v>03_Construction</v>
      </c>
      <c r="B16" s="7" t="s">
        <v>25</v>
      </c>
      <c r="C16" t="s">
        <v>0</v>
      </c>
      <c r="D16" s="7" t="s">
        <v>25</v>
      </c>
      <c r="E16" t="s">
        <v>0</v>
      </c>
      <c r="F16">
        <v>62.18</v>
      </c>
      <c r="G16">
        <v>1407</v>
      </c>
      <c r="H16">
        <v>0.46</v>
      </c>
      <c r="I16">
        <v>1</v>
      </c>
      <c r="J16">
        <v>68</v>
      </c>
      <c r="K16">
        <v>1</v>
      </c>
      <c r="L16">
        <v>7</v>
      </c>
      <c r="M16">
        <v>32</v>
      </c>
      <c r="P16" s="7" t="s">
        <v>46</v>
      </c>
      <c r="Q16">
        <v>1654</v>
      </c>
      <c r="R16">
        <v>1203</v>
      </c>
      <c r="S16">
        <v>15</v>
      </c>
      <c r="T16">
        <v>7</v>
      </c>
      <c r="U16">
        <v>21</v>
      </c>
      <c r="V16">
        <v>9</v>
      </c>
      <c r="W16" s="11">
        <v>502</v>
      </c>
      <c r="X16" s="11">
        <v>115</v>
      </c>
      <c r="Y16">
        <v>290</v>
      </c>
      <c r="Z16">
        <v>375</v>
      </c>
      <c r="AA16">
        <v>12</v>
      </c>
      <c r="AB16" t="s">
        <v>57</v>
      </c>
      <c r="AC16">
        <v>1</v>
      </c>
      <c r="AD16" t="s">
        <v>57</v>
      </c>
      <c r="AE16">
        <v>8</v>
      </c>
      <c r="AF16">
        <v>5</v>
      </c>
      <c r="AG16">
        <v>2503</v>
      </c>
      <c r="AH16">
        <v>1714</v>
      </c>
    </row>
    <row r="17" spans="1:34" x14ac:dyDescent="0.35">
      <c r="A17" t="str">
        <f t="shared" si="0"/>
        <v>03_Commerce de gros &amp; détail, transports, hébergement &amp; restauration</v>
      </c>
      <c r="B17" s="7" t="s">
        <v>25</v>
      </c>
      <c r="C17" t="s">
        <v>20</v>
      </c>
      <c r="D17" s="7" t="s">
        <v>25</v>
      </c>
      <c r="E17" t="s">
        <v>20</v>
      </c>
      <c r="F17">
        <v>327.11</v>
      </c>
      <c r="G17">
        <v>7576</v>
      </c>
      <c r="H17">
        <v>8.92</v>
      </c>
      <c r="I17">
        <v>0.15</v>
      </c>
      <c r="J17">
        <v>393</v>
      </c>
      <c r="K17">
        <v>12</v>
      </c>
      <c r="L17">
        <v>13</v>
      </c>
      <c r="M17">
        <v>119</v>
      </c>
      <c r="P17" s="7" t="s">
        <v>48</v>
      </c>
      <c r="Q17">
        <v>5895</v>
      </c>
      <c r="R17">
        <v>4763</v>
      </c>
      <c r="S17">
        <v>64</v>
      </c>
      <c r="T17">
        <v>47</v>
      </c>
      <c r="U17">
        <v>159</v>
      </c>
      <c r="V17">
        <v>67</v>
      </c>
      <c r="W17" s="11">
        <v>1366</v>
      </c>
      <c r="X17" s="11">
        <v>411</v>
      </c>
      <c r="Y17">
        <v>869</v>
      </c>
      <c r="Z17">
        <v>1532</v>
      </c>
      <c r="AA17">
        <v>52</v>
      </c>
      <c r="AB17" t="s">
        <v>57</v>
      </c>
      <c r="AC17">
        <v>1</v>
      </c>
      <c r="AD17">
        <v>1</v>
      </c>
      <c r="AE17">
        <v>53</v>
      </c>
      <c r="AF17">
        <v>31</v>
      </c>
      <c r="AG17">
        <v>8459</v>
      </c>
      <c r="AH17">
        <v>6852</v>
      </c>
    </row>
    <row r="18" spans="1:34" x14ac:dyDescent="0.35">
      <c r="A18" t="str">
        <f t="shared" si="0"/>
        <v>03_Information et communication</v>
      </c>
      <c r="B18" s="7" t="s">
        <v>25</v>
      </c>
      <c r="C18" t="s">
        <v>5</v>
      </c>
      <c r="D18" s="7" t="s">
        <v>25</v>
      </c>
      <c r="E18" t="s">
        <v>5</v>
      </c>
      <c r="F18">
        <v>2</v>
      </c>
      <c r="G18">
        <v>199</v>
      </c>
      <c r="H18">
        <v>0.43</v>
      </c>
      <c r="I18">
        <v>0</v>
      </c>
      <c r="J18">
        <v>11</v>
      </c>
      <c r="L18">
        <v>1</v>
      </c>
      <c r="M18">
        <v>2</v>
      </c>
      <c r="P18" s="7" t="s">
        <v>50</v>
      </c>
      <c r="Q18">
        <v>935</v>
      </c>
      <c r="R18">
        <v>641</v>
      </c>
      <c r="S18">
        <v>11</v>
      </c>
      <c r="T18">
        <v>6</v>
      </c>
      <c r="U18">
        <v>28</v>
      </c>
      <c r="V18">
        <v>8</v>
      </c>
      <c r="W18" s="11">
        <v>323</v>
      </c>
      <c r="X18" s="11">
        <v>52</v>
      </c>
      <c r="Y18">
        <v>96</v>
      </c>
      <c r="Z18">
        <v>138</v>
      </c>
      <c r="AA18">
        <v>3</v>
      </c>
      <c r="AB18" t="s">
        <v>57</v>
      </c>
      <c r="AC18" t="s">
        <v>57</v>
      </c>
      <c r="AD18" t="s">
        <v>57</v>
      </c>
      <c r="AE18">
        <v>12</v>
      </c>
      <c r="AF18">
        <v>4</v>
      </c>
      <c r="AG18">
        <v>1408</v>
      </c>
      <c r="AH18">
        <v>849</v>
      </c>
    </row>
    <row r="19" spans="1:34" x14ac:dyDescent="0.35">
      <c r="A19" t="str">
        <f t="shared" si="0"/>
        <v>03_Activités financières et d'assurance, activités immobilières</v>
      </c>
      <c r="B19" s="7" t="s">
        <v>25</v>
      </c>
      <c r="C19" t="s">
        <v>6</v>
      </c>
      <c r="D19" s="7" t="s">
        <v>25</v>
      </c>
      <c r="E19" t="s">
        <v>6</v>
      </c>
      <c r="F19">
        <v>32.090000000000003</v>
      </c>
      <c r="G19">
        <v>564</v>
      </c>
      <c r="H19">
        <v>1.03</v>
      </c>
      <c r="I19">
        <v>0</v>
      </c>
      <c r="J19">
        <v>30</v>
      </c>
      <c r="K19">
        <v>1</v>
      </c>
      <c r="M19">
        <v>7</v>
      </c>
      <c r="P19" s="7" t="s">
        <v>52</v>
      </c>
      <c r="Q19">
        <v>1680</v>
      </c>
      <c r="R19">
        <v>1404</v>
      </c>
      <c r="S19">
        <v>12</v>
      </c>
      <c r="T19">
        <v>6</v>
      </c>
      <c r="U19">
        <v>31</v>
      </c>
      <c r="V19">
        <v>20</v>
      </c>
      <c r="W19" s="11">
        <v>313</v>
      </c>
      <c r="X19" s="11">
        <v>121</v>
      </c>
      <c r="Y19">
        <v>236</v>
      </c>
      <c r="Z19">
        <v>325</v>
      </c>
      <c r="AA19">
        <v>12</v>
      </c>
      <c r="AB19" t="s">
        <v>57</v>
      </c>
      <c r="AC19" t="s">
        <v>57</v>
      </c>
      <c r="AD19" t="s">
        <v>57</v>
      </c>
      <c r="AE19">
        <v>12</v>
      </c>
      <c r="AF19">
        <v>9</v>
      </c>
      <c r="AG19">
        <v>2296</v>
      </c>
      <c r="AH19">
        <v>1885</v>
      </c>
    </row>
    <row r="20" spans="1:34" x14ac:dyDescent="0.35">
      <c r="A20" t="str">
        <f t="shared" si="0"/>
        <v>03_Activités spécialisées, scientifiques et techniques et activités de services administratifs et de soutien</v>
      </c>
      <c r="B20" s="7" t="s">
        <v>25</v>
      </c>
      <c r="C20" t="s">
        <v>21</v>
      </c>
      <c r="D20" s="7" t="s">
        <v>25</v>
      </c>
      <c r="E20" t="s">
        <v>21</v>
      </c>
      <c r="F20">
        <v>43.93</v>
      </c>
      <c r="G20">
        <v>1156</v>
      </c>
      <c r="H20">
        <v>1.34</v>
      </c>
      <c r="I20">
        <v>0</v>
      </c>
      <c r="J20">
        <v>59</v>
      </c>
      <c r="L20">
        <v>1</v>
      </c>
      <c r="M20">
        <v>19</v>
      </c>
      <c r="P20" t="s">
        <v>56</v>
      </c>
      <c r="Q20">
        <v>20510</v>
      </c>
      <c r="R20">
        <v>15662</v>
      </c>
      <c r="S20">
        <v>196</v>
      </c>
      <c r="T20">
        <v>135</v>
      </c>
      <c r="U20">
        <v>407</v>
      </c>
      <c r="V20">
        <v>173</v>
      </c>
      <c r="W20" s="11">
        <v>4788</v>
      </c>
      <c r="X20" s="11">
        <v>1375</v>
      </c>
      <c r="Y20">
        <v>2840</v>
      </c>
      <c r="Z20">
        <v>4471</v>
      </c>
      <c r="AA20">
        <v>136</v>
      </c>
      <c r="AB20">
        <v>1</v>
      </c>
      <c r="AC20">
        <v>5</v>
      </c>
      <c r="AD20">
        <v>2</v>
      </c>
      <c r="AE20">
        <v>158</v>
      </c>
      <c r="AF20">
        <v>96</v>
      </c>
      <c r="AG20">
        <v>29040</v>
      </c>
      <c r="AH20">
        <v>21915</v>
      </c>
    </row>
    <row r="21" spans="1:34" x14ac:dyDescent="0.35">
      <c r="A21" t="str">
        <f t="shared" si="0"/>
        <v>03_Administration publique, enseignement, santé humaine et action sociale</v>
      </c>
      <c r="B21" s="7" t="s">
        <v>25</v>
      </c>
      <c r="C21" t="s">
        <v>7</v>
      </c>
      <c r="D21" s="7" t="s">
        <v>25</v>
      </c>
      <c r="E21" t="s">
        <v>7</v>
      </c>
      <c r="F21">
        <v>272.16000000000003</v>
      </c>
      <c r="G21">
        <v>4981</v>
      </c>
      <c r="H21">
        <v>27.61</v>
      </c>
      <c r="I21">
        <v>0.02</v>
      </c>
      <c r="J21">
        <v>260</v>
      </c>
      <c r="K21">
        <v>35</v>
      </c>
      <c r="L21">
        <v>7</v>
      </c>
      <c r="M21">
        <v>75</v>
      </c>
    </row>
    <row r="22" spans="1:34" x14ac:dyDescent="0.35">
      <c r="A22" t="str">
        <f t="shared" si="0"/>
        <v>03_Tous secteurs</v>
      </c>
      <c r="B22" s="7" t="s">
        <v>25</v>
      </c>
      <c r="C22" s="22" t="s">
        <v>81</v>
      </c>
      <c r="D22" s="7" t="s">
        <v>25</v>
      </c>
      <c r="E22" s="22" t="s">
        <v>81</v>
      </c>
      <c r="F22">
        <v>1551.78</v>
      </c>
      <c r="G22">
        <v>30082</v>
      </c>
      <c r="H22">
        <v>127.56</v>
      </c>
      <c r="I22">
        <v>1.6</v>
      </c>
      <c r="J22">
        <v>1606</v>
      </c>
      <c r="K22">
        <v>55</v>
      </c>
      <c r="L22">
        <v>38</v>
      </c>
      <c r="M22">
        <v>394</v>
      </c>
    </row>
    <row r="23" spans="1:34" x14ac:dyDescent="0.35">
      <c r="A23" t="str">
        <f t="shared" si="0"/>
        <v>07_Autres activités</v>
      </c>
      <c r="B23" s="7" t="s">
        <v>26</v>
      </c>
      <c r="C23" t="s">
        <v>19</v>
      </c>
      <c r="D23" s="7" t="s">
        <v>26</v>
      </c>
      <c r="E23" t="s">
        <v>19</v>
      </c>
      <c r="F23">
        <v>8.8699999999999992</v>
      </c>
      <c r="G23">
        <v>293</v>
      </c>
      <c r="H23">
        <v>1.1299999999999999</v>
      </c>
      <c r="I23">
        <v>0</v>
      </c>
      <c r="J23">
        <v>14</v>
      </c>
      <c r="L23">
        <v>1</v>
      </c>
      <c r="M23">
        <v>8</v>
      </c>
    </row>
    <row r="24" spans="1:34" x14ac:dyDescent="0.35">
      <c r="A24" t="str">
        <f t="shared" si="0"/>
        <v>07_Industrie manufacturière, industries extractives et autres</v>
      </c>
      <c r="B24" s="7" t="s">
        <v>26</v>
      </c>
      <c r="C24" t="s">
        <v>4</v>
      </c>
      <c r="D24" s="7" t="s">
        <v>26</v>
      </c>
      <c r="E24" t="s">
        <v>4</v>
      </c>
      <c r="F24">
        <v>551.36</v>
      </c>
      <c r="G24">
        <v>13877</v>
      </c>
      <c r="H24">
        <v>69.290000000000006</v>
      </c>
      <c r="I24">
        <v>0.28000000000000003</v>
      </c>
      <c r="J24">
        <v>781</v>
      </c>
      <c r="K24">
        <v>6</v>
      </c>
      <c r="L24">
        <v>8</v>
      </c>
      <c r="M24">
        <v>107</v>
      </c>
    </row>
    <row r="25" spans="1:34" x14ac:dyDescent="0.35">
      <c r="A25" t="str">
        <f t="shared" si="0"/>
        <v>07_Construction</v>
      </c>
      <c r="B25" s="7" t="s">
        <v>26</v>
      </c>
      <c r="C25" t="s">
        <v>0</v>
      </c>
      <c r="D25" s="7" t="s">
        <v>26</v>
      </c>
      <c r="E25" t="s">
        <v>0</v>
      </c>
      <c r="F25">
        <v>62.36</v>
      </c>
      <c r="G25">
        <v>1790</v>
      </c>
      <c r="H25">
        <v>1.41</v>
      </c>
      <c r="I25">
        <v>0</v>
      </c>
      <c r="J25">
        <v>89</v>
      </c>
      <c r="L25">
        <v>10</v>
      </c>
      <c r="M25">
        <v>35</v>
      </c>
    </row>
    <row r="26" spans="1:34" x14ac:dyDescent="0.35">
      <c r="A26" t="str">
        <f t="shared" si="0"/>
        <v>07_Commerce de gros &amp; détail, transports, hébergement &amp; restauration</v>
      </c>
      <c r="B26" s="7" t="s">
        <v>26</v>
      </c>
      <c r="C26" t="s">
        <v>20</v>
      </c>
      <c r="D26" s="7" t="s">
        <v>26</v>
      </c>
      <c r="E26" t="s">
        <v>20</v>
      </c>
      <c r="F26">
        <v>161.80000000000001</v>
      </c>
      <c r="G26">
        <v>4165</v>
      </c>
      <c r="H26">
        <v>6.77</v>
      </c>
      <c r="I26">
        <v>0.22</v>
      </c>
      <c r="J26">
        <v>208</v>
      </c>
      <c r="K26">
        <v>4</v>
      </c>
      <c r="L26">
        <v>15</v>
      </c>
      <c r="M26">
        <v>77</v>
      </c>
    </row>
    <row r="27" spans="1:34" x14ac:dyDescent="0.35">
      <c r="A27" t="str">
        <f t="shared" si="0"/>
        <v>07_Information et communication</v>
      </c>
      <c r="B27" s="7" t="s">
        <v>26</v>
      </c>
      <c r="C27" t="s">
        <v>5</v>
      </c>
      <c r="D27" s="7" t="s">
        <v>26</v>
      </c>
      <c r="E27" t="s">
        <v>5</v>
      </c>
      <c r="F27">
        <v>10.51</v>
      </c>
      <c r="G27">
        <v>497</v>
      </c>
      <c r="H27">
        <v>0.02</v>
      </c>
      <c r="I27">
        <v>0</v>
      </c>
      <c r="J27">
        <v>28</v>
      </c>
      <c r="M27">
        <v>3</v>
      </c>
    </row>
    <row r="28" spans="1:34" x14ac:dyDescent="0.35">
      <c r="A28" t="str">
        <f t="shared" si="0"/>
        <v>07_Activités financières et d'assurance, activités immobilières</v>
      </c>
      <c r="B28" s="7" t="s">
        <v>26</v>
      </c>
      <c r="C28" t="s">
        <v>6</v>
      </c>
      <c r="D28" s="7" t="s">
        <v>26</v>
      </c>
      <c r="E28" t="s">
        <v>6</v>
      </c>
      <c r="F28">
        <v>19.38</v>
      </c>
      <c r="G28">
        <v>533</v>
      </c>
      <c r="H28">
        <v>3.32</v>
      </c>
      <c r="I28">
        <v>0</v>
      </c>
      <c r="J28">
        <v>30</v>
      </c>
      <c r="M28">
        <v>4</v>
      </c>
    </row>
    <row r="29" spans="1:34" x14ac:dyDescent="0.35">
      <c r="A29" t="str">
        <f t="shared" si="0"/>
        <v>07_Activités spécialisées, scientifiques et techniques et activités de services administratifs et de soutien</v>
      </c>
      <c r="B29" s="7" t="s">
        <v>26</v>
      </c>
      <c r="C29" t="s">
        <v>21</v>
      </c>
      <c r="D29" s="7" t="s">
        <v>26</v>
      </c>
      <c r="E29" t="s">
        <v>21</v>
      </c>
      <c r="F29">
        <v>28.36</v>
      </c>
      <c r="G29">
        <v>925</v>
      </c>
      <c r="H29">
        <v>0.66</v>
      </c>
      <c r="I29">
        <v>0</v>
      </c>
      <c r="J29">
        <v>46</v>
      </c>
      <c r="L29">
        <v>3</v>
      </c>
      <c r="M29">
        <v>13</v>
      </c>
    </row>
    <row r="30" spans="1:34" x14ac:dyDescent="0.35">
      <c r="A30" t="str">
        <f t="shared" si="0"/>
        <v>07_Administration publique, enseignement, santé humaine et action sociale</v>
      </c>
      <c r="B30" s="7" t="s">
        <v>26</v>
      </c>
      <c r="C30" t="s">
        <v>7</v>
      </c>
      <c r="D30" s="7" t="s">
        <v>26</v>
      </c>
      <c r="E30" t="s">
        <v>7</v>
      </c>
      <c r="F30">
        <v>191.77</v>
      </c>
      <c r="G30">
        <v>3879</v>
      </c>
      <c r="H30">
        <v>16.86</v>
      </c>
      <c r="I30">
        <v>0.06</v>
      </c>
      <c r="J30">
        <v>203</v>
      </c>
      <c r="K30">
        <v>16</v>
      </c>
      <c r="L30">
        <v>2</v>
      </c>
      <c r="M30">
        <v>55</v>
      </c>
    </row>
    <row r="31" spans="1:34" x14ac:dyDescent="0.35">
      <c r="A31" t="str">
        <f t="shared" si="0"/>
        <v>07_Tous secteurs</v>
      </c>
      <c r="B31" s="7" t="s">
        <v>26</v>
      </c>
      <c r="C31" s="22" t="s">
        <v>81</v>
      </c>
      <c r="D31" s="7" t="s">
        <v>26</v>
      </c>
      <c r="E31" s="22" t="s">
        <v>81</v>
      </c>
      <c r="F31">
        <v>1034.4100000000001</v>
      </c>
      <c r="G31">
        <v>25959</v>
      </c>
      <c r="H31">
        <v>99.46</v>
      </c>
      <c r="I31">
        <v>0.56000000000000005</v>
      </c>
      <c r="J31">
        <v>1399</v>
      </c>
      <c r="K31">
        <v>26</v>
      </c>
      <c r="L31">
        <v>39</v>
      </c>
      <c r="M31">
        <v>302</v>
      </c>
    </row>
    <row r="32" spans="1:34" x14ac:dyDescent="0.35">
      <c r="A32" t="str">
        <f t="shared" si="0"/>
        <v>15_Autres activités</v>
      </c>
      <c r="B32">
        <v>15</v>
      </c>
      <c r="C32" t="s">
        <v>19</v>
      </c>
      <c r="D32">
        <v>15</v>
      </c>
      <c r="E32" t="s">
        <v>19</v>
      </c>
      <c r="F32">
        <v>3.66</v>
      </c>
      <c r="G32">
        <v>165</v>
      </c>
      <c r="H32">
        <v>0.03</v>
      </c>
      <c r="I32">
        <v>0</v>
      </c>
      <c r="J32">
        <v>8</v>
      </c>
      <c r="M32">
        <v>4</v>
      </c>
    </row>
    <row r="33" spans="1:13" x14ac:dyDescent="0.35">
      <c r="A33" t="str">
        <f t="shared" si="0"/>
        <v>15_Industrie manufacturière, industries extractives et autres</v>
      </c>
      <c r="B33">
        <v>15</v>
      </c>
      <c r="C33" t="s">
        <v>4</v>
      </c>
      <c r="D33">
        <v>15</v>
      </c>
      <c r="E33" t="s">
        <v>4</v>
      </c>
      <c r="F33">
        <v>142.88999999999999</v>
      </c>
      <c r="G33">
        <v>3188</v>
      </c>
      <c r="H33">
        <v>37.770000000000003</v>
      </c>
      <c r="I33">
        <v>0</v>
      </c>
      <c r="J33">
        <v>172</v>
      </c>
      <c r="K33">
        <v>2</v>
      </c>
      <c r="L33">
        <v>1</v>
      </c>
      <c r="M33">
        <v>36</v>
      </c>
    </row>
    <row r="34" spans="1:13" x14ac:dyDescent="0.35">
      <c r="A34" t="str">
        <f t="shared" si="0"/>
        <v>15_Construction</v>
      </c>
      <c r="B34">
        <v>15</v>
      </c>
      <c r="C34" t="s">
        <v>0</v>
      </c>
      <c r="D34">
        <v>15</v>
      </c>
      <c r="E34" t="s">
        <v>0</v>
      </c>
      <c r="F34">
        <v>56.27</v>
      </c>
      <c r="G34">
        <v>1436</v>
      </c>
      <c r="H34">
        <v>0.47</v>
      </c>
      <c r="I34">
        <v>0</v>
      </c>
      <c r="J34">
        <v>74</v>
      </c>
      <c r="L34">
        <v>2</v>
      </c>
      <c r="M34">
        <v>22</v>
      </c>
    </row>
    <row r="35" spans="1:13" x14ac:dyDescent="0.35">
      <c r="A35" t="str">
        <f t="shared" si="0"/>
        <v>15_Commerce de gros &amp; détail, transports, hébergement &amp; restauration</v>
      </c>
      <c r="B35">
        <v>15</v>
      </c>
      <c r="C35" t="s">
        <v>20</v>
      </c>
      <c r="D35">
        <v>15</v>
      </c>
      <c r="E35" t="s">
        <v>20</v>
      </c>
      <c r="F35">
        <v>99.98</v>
      </c>
      <c r="G35">
        <v>2463</v>
      </c>
      <c r="H35">
        <v>13.51</v>
      </c>
      <c r="I35">
        <v>0</v>
      </c>
      <c r="J35">
        <v>123</v>
      </c>
      <c r="K35">
        <v>3</v>
      </c>
      <c r="L35">
        <v>6</v>
      </c>
      <c r="M35">
        <v>46</v>
      </c>
    </row>
    <row r="36" spans="1:13" x14ac:dyDescent="0.35">
      <c r="A36" t="str">
        <f t="shared" si="0"/>
        <v>15_Information et communication</v>
      </c>
      <c r="B36">
        <v>15</v>
      </c>
      <c r="C36" t="s">
        <v>5</v>
      </c>
      <c r="D36">
        <v>15</v>
      </c>
      <c r="E36" t="s">
        <v>5</v>
      </c>
      <c r="F36">
        <v>1.1100000000000001</v>
      </c>
      <c r="G36">
        <v>112</v>
      </c>
      <c r="H36">
        <v>0</v>
      </c>
      <c r="I36">
        <v>0</v>
      </c>
      <c r="J36">
        <v>6</v>
      </c>
      <c r="L36">
        <v>1</v>
      </c>
      <c r="M36">
        <v>2</v>
      </c>
    </row>
    <row r="37" spans="1:13" x14ac:dyDescent="0.35">
      <c r="A37" t="str">
        <f t="shared" si="0"/>
        <v>15_Activités financières et d'assurance, activités immobilières</v>
      </c>
      <c r="B37">
        <v>15</v>
      </c>
      <c r="C37" t="s">
        <v>6</v>
      </c>
      <c r="D37">
        <v>15</v>
      </c>
      <c r="E37" t="s">
        <v>6</v>
      </c>
      <c r="F37">
        <v>9.39</v>
      </c>
      <c r="G37">
        <v>169</v>
      </c>
      <c r="H37">
        <v>1.1200000000000001</v>
      </c>
      <c r="I37">
        <v>0</v>
      </c>
      <c r="J37">
        <v>9</v>
      </c>
      <c r="M37">
        <v>3</v>
      </c>
    </row>
    <row r="38" spans="1:13" x14ac:dyDescent="0.35">
      <c r="A38" t="str">
        <f t="shared" si="0"/>
        <v>15_Activités spécialisées, scientifiques et techniques et activités de services administratifs et de soutien</v>
      </c>
      <c r="B38">
        <v>15</v>
      </c>
      <c r="C38" t="s">
        <v>21</v>
      </c>
      <c r="D38">
        <v>15</v>
      </c>
      <c r="E38" t="s">
        <v>21</v>
      </c>
      <c r="F38">
        <v>31.54</v>
      </c>
      <c r="G38">
        <v>474</v>
      </c>
      <c r="H38">
        <v>1.87</v>
      </c>
      <c r="I38">
        <v>0</v>
      </c>
      <c r="J38">
        <v>23</v>
      </c>
      <c r="L38">
        <v>2</v>
      </c>
      <c r="M38">
        <v>10</v>
      </c>
    </row>
    <row r="39" spans="1:13" x14ac:dyDescent="0.35">
      <c r="A39" t="str">
        <f t="shared" si="0"/>
        <v>15_Administration publique, enseignement, santé humaine et action sociale</v>
      </c>
      <c r="B39">
        <v>15</v>
      </c>
      <c r="C39" t="s">
        <v>7</v>
      </c>
      <c r="D39">
        <v>15</v>
      </c>
      <c r="E39" t="s">
        <v>7</v>
      </c>
      <c r="F39">
        <v>110.68</v>
      </c>
      <c r="G39">
        <v>2221</v>
      </c>
      <c r="H39">
        <v>7.6</v>
      </c>
      <c r="I39">
        <v>0</v>
      </c>
      <c r="J39">
        <v>113</v>
      </c>
      <c r="K39">
        <v>9</v>
      </c>
      <c r="M39">
        <v>39</v>
      </c>
    </row>
    <row r="40" spans="1:13" x14ac:dyDescent="0.35">
      <c r="A40" t="str">
        <f t="shared" si="0"/>
        <v>15_Tous secteurs</v>
      </c>
      <c r="B40">
        <v>15</v>
      </c>
      <c r="C40" s="22" t="s">
        <v>81</v>
      </c>
      <c r="D40">
        <v>15</v>
      </c>
      <c r="E40" s="22" t="s">
        <v>81</v>
      </c>
      <c r="F40">
        <v>455.52</v>
      </c>
      <c r="G40">
        <v>10228</v>
      </c>
      <c r="H40">
        <v>62.37</v>
      </c>
      <c r="I40">
        <v>0</v>
      </c>
      <c r="J40">
        <v>528</v>
      </c>
      <c r="K40">
        <v>14</v>
      </c>
      <c r="L40">
        <v>12</v>
      </c>
      <c r="M40">
        <v>162</v>
      </c>
    </row>
    <row r="41" spans="1:13" x14ac:dyDescent="0.35">
      <c r="A41" t="str">
        <f t="shared" si="0"/>
        <v>26_Autres activités</v>
      </c>
      <c r="B41">
        <v>26</v>
      </c>
      <c r="C41" t="s">
        <v>19</v>
      </c>
      <c r="D41">
        <v>26</v>
      </c>
      <c r="E41" t="s">
        <v>19</v>
      </c>
      <c r="F41">
        <v>62.39</v>
      </c>
      <c r="G41">
        <v>1337</v>
      </c>
      <c r="H41">
        <v>1.9</v>
      </c>
      <c r="I41">
        <v>0</v>
      </c>
      <c r="J41">
        <v>69</v>
      </c>
      <c r="K41">
        <v>2</v>
      </c>
      <c r="L41">
        <v>1</v>
      </c>
      <c r="M41">
        <v>19</v>
      </c>
    </row>
    <row r="42" spans="1:13" x14ac:dyDescent="0.35">
      <c r="A42" t="str">
        <f t="shared" si="0"/>
        <v>26_Industrie manufacturière, industries extractives et autres</v>
      </c>
      <c r="B42">
        <v>26</v>
      </c>
      <c r="C42" t="s">
        <v>4</v>
      </c>
      <c r="D42">
        <v>26</v>
      </c>
      <c r="E42" t="s">
        <v>4</v>
      </c>
      <c r="F42">
        <v>915.35</v>
      </c>
      <c r="G42">
        <v>23907</v>
      </c>
      <c r="H42">
        <v>182.8</v>
      </c>
      <c r="I42">
        <v>1.02</v>
      </c>
      <c r="J42">
        <v>1323</v>
      </c>
      <c r="K42">
        <v>10</v>
      </c>
      <c r="L42">
        <v>14</v>
      </c>
      <c r="M42">
        <v>217</v>
      </c>
    </row>
    <row r="43" spans="1:13" x14ac:dyDescent="0.35">
      <c r="A43" t="str">
        <f t="shared" si="0"/>
        <v>26_Construction</v>
      </c>
      <c r="B43">
        <v>26</v>
      </c>
      <c r="C43" t="s">
        <v>0</v>
      </c>
      <c r="D43">
        <v>26</v>
      </c>
      <c r="E43" t="s">
        <v>0</v>
      </c>
      <c r="F43">
        <v>154.29</v>
      </c>
      <c r="G43">
        <v>5191</v>
      </c>
      <c r="H43">
        <v>3.21</v>
      </c>
      <c r="I43">
        <v>0</v>
      </c>
      <c r="J43">
        <v>273</v>
      </c>
      <c r="K43">
        <v>3</v>
      </c>
      <c r="L43">
        <v>18</v>
      </c>
      <c r="M43">
        <v>79</v>
      </c>
    </row>
    <row r="44" spans="1:13" x14ac:dyDescent="0.35">
      <c r="A44" t="str">
        <f t="shared" si="0"/>
        <v>26_Commerce de gros &amp; détail, transports, hébergement &amp; restauration</v>
      </c>
      <c r="B44">
        <v>26</v>
      </c>
      <c r="C44" t="s">
        <v>20</v>
      </c>
      <c r="D44">
        <v>26</v>
      </c>
      <c r="E44" t="s">
        <v>20</v>
      </c>
      <c r="F44">
        <v>633.11</v>
      </c>
      <c r="G44">
        <v>15789</v>
      </c>
      <c r="H44">
        <v>39.4</v>
      </c>
      <c r="I44">
        <v>0.6</v>
      </c>
      <c r="J44">
        <v>818</v>
      </c>
      <c r="K44">
        <v>20</v>
      </c>
      <c r="L44">
        <v>44</v>
      </c>
      <c r="M44">
        <v>263</v>
      </c>
    </row>
    <row r="45" spans="1:13" x14ac:dyDescent="0.35">
      <c r="A45" t="str">
        <f t="shared" si="0"/>
        <v>26_Information et communication</v>
      </c>
      <c r="B45">
        <v>26</v>
      </c>
      <c r="C45" t="s">
        <v>5</v>
      </c>
      <c r="D45">
        <v>26</v>
      </c>
      <c r="E45" t="s">
        <v>5</v>
      </c>
      <c r="F45">
        <v>10.8</v>
      </c>
      <c r="G45">
        <v>670</v>
      </c>
      <c r="H45">
        <v>1.42</v>
      </c>
      <c r="I45">
        <v>0</v>
      </c>
      <c r="J45">
        <v>33</v>
      </c>
      <c r="K45">
        <v>1</v>
      </c>
      <c r="L45">
        <v>3</v>
      </c>
      <c r="M45">
        <v>13</v>
      </c>
    </row>
    <row r="46" spans="1:13" x14ac:dyDescent="0.35">
      <c r="A46" t="str">
        <f t="shared" si="0"/>
        <v>26_Activités financières et d'assurance, activités immobilières</v>
      </c>
      <c r="B46">
        <v>26</v>
      </c>
      <c r="C46" t="s">
        <v>6</v>
      </c>
      <c r="D46">
        <v>26</v>
      </c>
      <c r="E46" t="s">
        <v>6</v>
      </c>
      <c r="F46">
        <v>129.31</v>
      </c>
      <c r="G46">
        <v>3903</v>
      </c>
      <c r="H46">
        <v>27.23</v>
      </c>
      <c r="I46">
        <v>0.49</v>
      </c>
      <c r="J46">
        <v>222</v>
      </c>
      <c r="K46">
        <v>1</v>
      </c>
      <c r="L46">
        <v>3</v>
      </c>
      <c r="M46">
        <v>23</v>
      </c>
    </row>
    <row r="47" spans="1:13" x14ac:dyDescent="0.35">
      <c r="A47" t="str">
        <f t="shared" si="0"/>
        <v>26_Activités spécialisées, scientifiques et techniques et activités de services administratifs et de soutien</v>
      </c>
      <c r="B47">
        <v>26</v>
      </c>
      <c r="C47" t="s">
        <v>21</v>
      </c>
      <c r="D47">
        <v>26</v>
      </c>
      <c r="E47" t="s">
        <v>21</v>
      </c>
      <c r="F47">
        <v>233.66</v>
      </c>
      <c r="G47">
        <v>5388</v>
      </c>
      <c r="H47">
        <v>3.73</v>
      </c>
      <c r="I47">
        <v>0</v>
      </c>
      <c r="J47">
        <v>288</v>
      </c>
      <c r="K47">
        <v>7</v>
      </c>
      <c r="L47">
        <v>7</v>
      </c>
      <c r="M47">
        <v>75</v>
      </c>
    </row>
    <row r="48" spans="1:13" x14ac:dyDescent="0.35">
      <c r="A48" t="str">
        <f t="shared" si="0"/>
        <v>26_Administration publique, enseignement, santé humaine et action sociale</v>
      </c>
      <c r="B48">
        <v>26</v>
      </c>
      <c r="C48" t="s">
        <v>7</v>
      </c>
      <c r="D48">
        <v>26</v>
      </c>
      <c r="E48" t="s">
        <v>7</v>
      </c>
      <c r="F48">
        <v>309.87</v>
      </c>
      <c r="G48">
        <v>5576</v>
      </c>
      <c r="H48">
        <v>27.8</v>
      </c>
      <c r="I48">
        <v>1.01</v>
      </c>
      <c r="J48">
        <v>292</v>
      </c>
      <c r="K48">
        <v>28</v>
      </c>
      <c r="L48">
        <v>3</v>
      </c>
      <c r="M48">
        <v>87</v>
      </c>
    </row>
    <row r="49" spans="1:13" x14ac:dyDescent="0.35">
      <c r="A49" t="str">
        <f t="shared" si="0"/>
        <v>26_Tous secteurs</v>
      </c>
      <c r="B49">
        <v>26</v>
      </c>
      <c r="C49" s="22" t="s">
        <v>81</v>
      </c>
      <c r="D49">
        <v>26</v>
      </c>
      <c r="E49" s="22" t="s">
        <v>81</v>
      </c>
      <c r="F49">
        <v>2448.7800000000002</v>
      </c>
      <c r="G49">
        <v>61761</v>
      </c>
      <c r="H49">
        <v>287.49</v>
      </c>
      <c r="I49">
        <v>3.12</v>
      </c>
      <c r="J49">
        <v>3318</v>
      </c>
      <c r="K49">
        <v>72</v>
      </c>
      <c r="L49">
        <v>93</v>
      </c>
      <c r="M49">
        <v>776</v>
      </c>
    </row>
    <row r="50" spans="1:13" x14ac:dyDescent="0.35">
      <c r="A50" t="str">
        <f t="shared" si="0"/>
        <v>38_Autres activités</v>
      </c>
      <c r="B50">
        <v>38</v>
      </c>
      <c r="C50" t="s">
        <v>19</v>
      </c>
      <c r="D50">
        <v>38</v>
      </c>
      <c r="E50" t="s">
        <v>19</v>
      </c>
      <c r="F50">
        <v>61.11</v>
      </c>
      <c r="G50">
        <v>1439</v>
      </c>
      <c r="H50">
        <v>3.88</v>
      </c>
      <c r="I50">
        <v>0.7</v>
      </c>
      <c r="J50">
        <v>72</v>
      </c>
      <c r="K50">
        <v>2</v>
      </c>
      <c r="L50">
        <v>1</v>
      </c>
      <c r="M50">
        <v>31</v>
      </c>
    </row>
    <row r="51" spans="1:13" x14ac:dyDescent="0.35">
      <c r="A51" t="str">
        <f t="shared" si="0"/>
        <v>38_Industrie manufacturière, industries extractives et autres</v>
      </c>
      <c r="B51">
        <v>38</v>
      </c>
      <c r="C51" t="s">
        <v>4</v>
      </c>
      <c r="D51">
        <v>38</v>
      </c>
      <c r="E51" t="s">
        <v>4</v>
      </c>
      <c r="F51">
        <v>2065.0700000000002</v>
      </c>
      <c r="G51">
        <v>57137</v>
      </c>
      <c r="H51">
        <v>392.21</v>
      </c>
      <c r="I51">
        <v>2.66</v>
      </c>
      <c r="J51">
        <v>3185</v>
      </c>
      <c r="K51">
        <v>43</v>
      </c>
      <c r="L51">
        <v>49</v>
      </c>
      <c r="M51">
        <v>469</v>
      </c>
    </row>
    <row r="52" spans="1:13" x14ac:dyDescent="0.35">
      <c r="A52" t="str">
        <f t="shared" si="0"/>
        <v>38_Construction</v>
      </c>
      <c r="B52">
        <v>38</v>
      </c>
      <c r="C52" t="s">
        <v>0</v>
      </c>
      <c r="D52">
        <v>38</v>
      </c>
      <c r="E52" t="s">
        <v>0</v>
      </c>
      <c r="F52">
        <v>309.16000000000003</v>
      </c>
      <c r="G52">
        <v>10904</v>
      </c>
      <c r="H52">
        <v>12.45</v>
      </c>
      <c r="I52">
        <v>0</v>
      </c>
      <c r="J52">
        <v>568</v>
      </c>
      <c r="K52">
        <v>5</v>
      </c>
      <c r="L52">
        <v>33</v>
      </c>
      <c r="M52">
        <v>176</v>
      </c>
    </row>
    <row r="53" spans="1:13" x14ac:dyDescent="0.35">
      <c r="A53" t="str">
        <f t="shared" si="0"/>
        <v>38_Commerce de gros &amp; détail, transports, hébergement &amp; restauration</v>
      </c>
      <c r="B53">
        <v>38</v>
      </c>
      <c r="C53" t="s">
        <v>20</v>
      </c>
      <c r="D53">
        <v>38</v>
      </c>
      <c r="E53" t="s">
        <v>20</v>
      </c>
      <c r="F53">
        <v>1224.8</v>
      </c>
      <c r="G53">
        <v>34848</v>
      </c>
      <c r="H53">
        <v>102.05</v>
      </c>
      <c r="I53">
        <v>2.4900000000000002</v>
      </c>
      <c r="J53">
        <v>1842</v>
      </c>
      <c r="K53">
        <v>79</v>
      </c>
      <c r="L53">
        <v>81</v>
      </c>
      <c r="M53">
        <v>498</v>
      </c>
    </row>
    <row r="54" spans="1:13" x14ac:dyDescent="0.35">
      <c r="A54" t="str">
        <f t="shared" si="0"/>
        <v>38_Information et communication</v>
      </c>
      <c r="B54">
        <v>38</v>
      </c>
      <c r="C54" t="s">
        <v>5</v>
      </c>
      <c r="D54">
        <v>38</v>
      </c>
      <c r="E54" t="s">
        <v>5</v>
      </c>
      <c r="F54">
        <v>138.44</v>
      </c>
      <c r="G54">
        <v>7101</v>
      </c>
      <c r="H54">
        <v>18.47</v>
      </c>
      <c r="I54">
        <v>0</v>
      </c>
      <c r="J54">
        <v>393</v>
      </c>
      <c r="K54">
        <v>10</v>
      </c>
      <c r="L54">
        <v>24</v>
      </c>
      <c r="M54">
        <v>67</v>
      </c>
    </row>
    <row r="55" spans="1:13" x14ac:dyDescent="0.35">
      <c r="A55" t="str">
        <f t="shared" si="0"/>
        <v>38_Activités financières et d'assurance, activités immobilières</v>
      </c>
      <c r="B55">
        <v>38</v>
      </c>
      <c r="C55" t="s">
        <v>6</v>
      </c>
      <c r="D55">
        <v>38</v>
      </c>
      <c r="E55" t="s">
        <v>6</v>
      </c>
      <c r="F55">
        <v>242.33</v>
      </c>
      <c r="G55">
        <v>6349</v>
      </c>
      <c r="H55">
        <v>16.91</v>
      </c>
      <c r="I55">
        <v>0.26</v>
      </c>
      <c r="J55">
        <v>362</v>
      </c>
      <c r="K55">
        <v>3</v>
      </c>
      <c r="L55">
        <v>7</v>
      </c>
      <c r="M55">
        <v>35</v>
      </c>
    </row>
    <row r="56" spans="1:13" x14ac:dyDescent="0.35">
      <c r="A56" t="str">
        <f t="shared" si="0"/>
        <v>38_Activités spécialisées, scientifiques et techniques et activités de services administratifs et de soutien</v>
      </c>
      <c r="B56">
        <v>38</v>
      </c>
      <c r="C56" t="s">
        <v>21</v>
      </c>
      <c r="D56">
        <v>38</v>
      </c>
      <c r="E56" t="s">
        <v>21</v>
      </c>
      <c r="F56">
        <v>706.26</v>
      </c>
      <c r="G56">
        <v>23923</v>
      </c>
      <c r="H56">
        <v>94.65</v>
      </c>
      <c r="I56">
        <v>2.36</v>
      </c>
      <c r="J56">
        <v>1316</v>
      </c>
      <c r="K56">
        <v>23</v>
      </c>
      <c r="L56">
        <v>45</v>
      </c>
      <c r="M56">
        <v>235</v>
      </c>
    </row>
    <row r="57" spans="1:13" x14ac:dyDescent="0.35">
      <c r="A57" t="str">
        <f t="shared" si="0"/>
        <v>38_Administration publique, enseignement, santé humaine et action sociale</v>
      </c>
      <c r="B57">
        <v>38</v>
      </c>
      <c r="C57" t="s">
        <v>7</v>
      </c>
      <c r="D57">
        <v>38</v>
      </c>
      <c r="E57" t="s">
        <v>7</v>
      </c>
      <c r="F57">
        <v>773.21</v>
      </c>
      <c r="G57">
        <v>15719</v>
      </c>
      <c r="H57">
        <v>46.55</v>
      </c>
      <c r="I57">
        <v>0.25</v>
      </c>
      <c r="J57">
        <v>834</v>
      </c>
      <c r="K57">
        <v>81</v>
      </c>
      <c r="L57">
        <v>15</v>
      </c>
      <c r="M57">
        <v>210</v>
      </c>
    </row>
    <row r="58" spans="1:13" x14ac:dyDescent="0.35">
      <c r="A58" t="str">
        <f t="shared" si="0"/>
        <v>38_Tous secteurs</v>
      </c>
      <c r="B58">
        <v>38</v>
      </c>
      <c r="C58" s="22" t="s">
        <v>81</v>
      </c>
      <c r="D58">
        <v>38</v>
      </c>
      <c r="E58" s="22" t="s">
        <v>81</v>
      </c>
      <c r="F58">
        <v>5520.39</v>
      </c>
      <c r="G58">
        <v>157420</v>
      </c>
      <c r="H58">
        <v>687.17</v>
      </c>
      <c r="I58">
        <v>8.7200000000000006</v>
      </c>
      <c r="J58">
        <v>8572</v>
      </c>
      <c r="K58">
        <v>246</v>
      </c>
      <c r="L58">
        <v>255</v>
      </c>
      <c r="M58">
        <v>1721</v>
      </c>
    </row>
    <row r="59" spans="1:13" x14ac:dyDescent="0.35">
      <c r="A59" t="str">
        <f t="shared" si="0"/>
        <v>42_Autres activités</v>
      </c>
      <c r="B59">
        <v>42</v>
      </c>
      <c r="C59" t="s">
        <v>19</v>
      </c>
      <c r="D59">
        <v>42</v>
      </c>
      <c r="E59" t="s">
        <v>19</v>
      </c>
      <c r="F59">
        <v>37.26</v>
      </c>
      <c r="G59">
        <v>826</v>
      </c>
      <c r="H59">
        <v>0.5</v>
      </c>
      <c r="I59">
        <v>0.04</v>
      </c>
      <c r="J59">
        <v>43</v>
      </c>
      <c r="K59">
        <v>3</v>
      </c>
      <c r="L59">
        <v>0</v>
      </c>
      <c r="M59">
        <v>15</v>
      </c>
    </row>
    <row r="60" spans="1:13" x14ac:dyDescent="0.35">
      <c r="A60" t="str">
        <f t="shared" si="0"/>
        <v>42_Industrie manufacturière, industries extractives et autres</v>
      </c>
      <c r="B60">
        <v>42</v>
      </c>
      <c r="C60" t="s">
        <v>4</v>
      </c>
      <c r="D60">
        <v>42</v>
      </c>
      <c r="E60" t="s">
        <v>4</v>
      </c>
      <c r="F60">
        <v>1291.71</v>
      </c>
      <c r="G60">
        <v>32819</v>
      </c>
      <c r="H60">
        <v>195.45</v>
      </c>
      <c r="I60">
        <v>1.59</v>
      </c>
      <c r="J60">
        <v>1765</v>
      </c>
      <c r="K60">
        <v>4</v>
      </c>
      <c r="L60">
        <v>36</v>
      </c>
      <c r="M60">
        <v>384</v>
      </c>
    </row>
    <row r="61" spans="1:13" x14ac:dyDescent="0.35">
      <c r="A61" t="str">
        <f t="shared" si="0"/>
        <v>42_Construction</v>
      </c>
      <c r="B61">
        <v>42</v>
      </c>
      <c r="C61" t="s">
        <v>0</v>
      </c>
      <c r="D61">
        <v>42</v>
      </c>
      <c r="E61" t="s">
        <v>0</v>
      </c>
      <c r="F61">
        <v>179.74</v>
      </c>
      <c r="G61">
        <v>5299</v>
      </c>
      <c r="H61">
        <v>3.8</v>
      </c>
      <c r="I61">
        <v>0.12</v>
      </c>
      <c r="J61">
        <v>268</v>
      </c>
      <c r="K61">
        <v>2</v>
      </c>
      <c r="L61">
        <v>15</v>
      </c>
      <c r="M61">
        <v>99</v>
      </c>
    </row>
    <row r="62" spans="1:13" x14ac:dyDescent="0.35">
      <c r="A62" t="str">
        <f t="shared" si="0"/>
        <v>42_Commerce de gros &amp; détail, transports, hébergement &amp; restauration</v>
      </c>
      <c r="B62">
        <v>42</v>
      </c>
      <c r="C62" t="s">
        <v>20</v>
      </c>
      <c r="D62">
        <v>42</v>
      </c>
      <c r="E62" t="s">
        <v>20</v>
      </c>
      <c r="F62">
        <v>839.34</v>
      </c>
      <c r="G62">
        <v>19304</v>
      </c>
      <c r="H62">
        <v>80.489999999999995</v>
      </c>
      <c r="I62">
        <v>4.05</v>
      </c>
      <c r="J62">
        <v>1029</v>
      </c>
      <c r="K62">
        <v>38</v>
      </c>
      <c r="L62">
        <v>31</v>
      </c>
      <c r="M62">
        <v>261</v>
      </c>
    </row>
    <row r="63" spans="1:13" x14ac:dyDescent="0.35">
      <c r="A63" t="str">
        <f t="shared" si="0"/>
        <v>42_Information et communication</v>
      </c>
      <c r="B63">
        <v>42</v>
      </c>
      <c r="C63" t="s">
        <v>5</v>
      </c>
      <c r="D63">
        <v>42</v>
      </c>
      <c r="E63" t="s">
        <v>5</v>
      </c>
      <c r="F63">
        <v>11.7</v>
      </c>
      <c r="G63">
        <v>480</v>
      </c>
      <c r="H63">
        <v>1.1000000000000001</v>
      </c>
      <c r="I63">
        <v>0</v>
      </c>
      <c r="J63">
        <v>25</v>
      </c>
      <c r="L63">
        <v>2</v>
      </c>
      <c r="M63">
        <v>9</v>
      </c>
    </row>
    <row r="64" spans="1:13" x14ac:dyDescent="0.35">
      <c r="A64" t="str">
        <f t="shared" si="0"/>
        <v>42_Activités financières et d'assurance, activités immobilières</v>
      </c>
      <c r="B64">
        <v>42</v>
      </c>
      <c r="C64" t="s">
        <v>6</v>
      </c>
      <c r="D64">
        <v>42</v>
      </c>
      <c r="E64" t="s">
        <v>6</v>
      </c>
      <c r="F64">
        <v>205.53</v>
      </c>
      <c r="G64">
        <v>4632</v>
      </c>
      <c r="H64">
        <v>23.82</v>
      </c>
      <c r="I64">
        <v>1.68</v>
      </c>
      <c r="J64">
        <v>260</v>
      </c>
      <c r="K64">
        <v>3</v>
      </c>
      <c r="L64">
        <v>4</v>
      </c>
      <c r="M64">
        <v>33</v>
      </c>
    </row>
    <row r="65" spans="1:13" x14ac:dyDescent="0.35">
      <c r="A65" t="str">
        <f t="shared" si="0"/>
        <v>42_Activités spécialisées, scientifiques et techniques et activités de services administratifs et de soutien</v>
      </c>
      <c r="B65">
        <v>42</v>
      </c>
      <c r="C65" t="s">
        <v>21</v>
      </c>
      <c r="D65">
        <v>42</v>
      </c>
      <c r="E65" t="s">
        <v>21</v>
      </c>
      <c r="F65">
        <v>260.52999999999997</v>
      </c>
      <c r="G65">
        <v>8197</v>
      </c>
      <c r="H65">
        <v>8.18</v>
      </c>
      <c r="I65">
        <v>0.61</v>
      </c>
      <c r="J65">
        <v>442</v>
      </c>
      <c r="K65">
        <v>9</v>
      </c>
      <c r="L65">
        <v>18</v>
      </c>
      <c r="M65">
        <v>99</v>
      </c>
    </row>
    <row r="66" spans="1:13" x14ac:dyDescent="0.35">
      <c r="A66" t="str">
        <f t="shared" si="0"/>
        <v>42_Administration publique, enseignement, santé humaine et action sociale</v>
      </c>
      <c r="B66">
        <v>42</v>
      </c>
      <c r="C66" t="s">
        <v>7</v>
      </c>
      <c r="D66">
        <v>42</v>
      </c>
      <c r="E66" t="s">
        <v>7</v>
      </c>
      <c r="F66">
        <v>541.37</v>
      </c>
      <c r="G66">
        <v>11388</v>
      </c>
      <c r="H66">
        <v>40.92</v>
      </c>
      <c r="I66">
        <v>0.24</v>
      </c>
      <c r="J66">
        <v>598</v>
      </c>
      <c r="K66">
        <v>56</v>
      </c>
      <c r="L66">
        <v>14</v>
      </c>
      <c r="M66">
        <v>165</v>
      </c>
    </row>
    <row r="67" spans="1:13" x14ac:dyDescent="0.35">
      <c r="A67" t="str">
        <f t="shared" si="0"/>
        <v>42_Tous secteurs</v>
      </c>
      <c r="B67">
        <v>42</v>
      </c>
      <c r="C67" s="22" t="s">
        <v>81</v>
      </c>
      <c r="D67">
        <v>42</v>
      </c>
      <c r="E67" s="22" t="s">
        <v>81</v>
      </c>
      <c r="F67">
        <v>3367.17</v>
      </c>
      <c r="G67">
        <v>82945</v>
      </c>
      <c r="H67">
        <v>354.26</v>
      </c>
      <c r="I67">
        <v>8.33</v>
      </c>
      <c r="J67">
        <v>4430</v>
      </c>
      <c r="K67">
        <v>115</v>
      </c>
      <c r="L67">
        <v>120</v>
      </c>
      <c r="M67">
        <v>1065</v>
      </c>
    </row>
    <row r="68" spans="1:13" x14ac:dyDescent="0.35">
      <c r="A68" t="str">
        <f t="shared" si="0"/>
        <v>43_Autres activités</v>
      </c>
      <c r="B68">
        <v>43</v>
      </c>
      <c r="C68" t="s">
        <v>19</v>
      </c>
      <c r="D68">
        <v>43</v>
      </c>
      <c r="E68" t="s">
        <v>19</v>
      </c>
      <c r="F68">
        <v>18.170000000000002</v>
      </c>
      <c r="G68">
        <v>279</v>
      </c>
      <c r="H68">
        <v>0.47</v>
      </c>
      <c r="I68">
        <v>0</v>
      </c>
      <c r="J68">
        <v>14</v>
      </c>
      <c r="M68">
        <v>6</v>
      </c>
    </row>
    <row r="69" spans="1:13" x14ac:dyDescent="0.35">
      <c r="A69" t="str">
        <f t="shared" si="0"/>
        <v>43_Industrie manufacturière, industries extractives et autres</v>
      </c>
      <c r="B69">
        <v>43</v>
      </c>
      <c r="C69" t="s">
        <v>4</v>
      </c>
      <c r="D69">
        <v>43</v>
      </c>
      <c r="E69" t="s">
        <v>4</v>
      </c>
      <c r="F69">
        <v>517.37</v>
      </c>
      <c r="G69">
        <v>9209</v>
      </c>
      <c r="H69">
        <v>41.64</v>
      </c>
      <c r="I69">
        <v>0.12</v>
      </c>
      <c r="J69">
        <v>496</v>
      </c>
      <c r="K69">
        <v>1</v>
      </c>
      <c r="L69">
        <v>5</v>
      </c>
      <c r="M69">
        <v>116</v>
      </c>
    </row>
    <row r="70" spans="1:13" x14ac:dyDescent="0.35">
      <c r="A70" t="str">
        <f t="shared" ref="A70:A112" si="1">B70&amp;"_"&amp;C70</f>
        <v>43_Construction</v>
      </c>
      <c r="B70">
        <v>43</v>
      </c>
      <c r="C70" t="s">
        <v>0</v>
      </c>
      <c r="D70">
        <v>43</v>
      </c>
      <c r="E70" t="s">
        <v>0</v>
      </c>
      <c r="F70">
        <v>57.9</v>
      </c>
      <c r="G70">
        <v>1298</v>
      </c>
      <c r="H70">
        <v>3.42</v>
      </c>
      <c r="I70">
        <v>0</v>
      </c>
      <c r="J70">
        <v>63</v>
      </c>
      <c r="L70">
        <v>4</v>
      </c>
      <c r="M70">
        <v>29</v>
      </c>
    </row>
    <row r="71" spans="1:13" x14ac:dyDescent="0.35">
      <c r="A71" t="str">
        <f t="shared" si="1"/>
        <v>43_Commerce de gros &amp; détail, transports, hébergement &amp; restauration</v>
      </c>
      <c r="B71">
        <v>43</v>
      </c>
      <c r="C71" t="s">
        <v>20</v>
      </c>
      <c r="D71">
        <v>43</v>
      </c>
      <c r="E71" t="s">
        <v>20</v>
      </c>
      <c r="F71">
        <v>155.75</v>
      </c>
      <c r="G71">
        <v>2977</v>
      </c>
      <c r="H71">
        <v>9.01</v>
      </c>
      <c r="I71">
        <v>1</v>
      </c>
      <c r="J71">
        <v>143</v>
      </c>
      <c r="K71">
        <v>4</v>
      </c>
      <c r="L71">
        <v>5</v>
      </c>
      <c r="M71">
        <v>68</v>
      </c>
    </row>
    <row r="72" spans="1:13" x14ac:dyDescent="0.35">
      <c r="A72" t="str">
        <f t="shared" si="1"/>
        <v>43_Information et communication</v>
      </c>
      <c r="B72">
        <v>43</v>
      </c>
      <c r="C72" t="s">
        <v>5</v>
      </c>
      <c r="D72">
        <v>43</v>
      </c>
      <c r="E72" t="s">
        <v>5</v>
      </c>
      <c r="F72">
        <v>2.33</v>
      </c>
      <c r="G72">
        <v>81</v>
      </c>
      <c r="H72">
        <v>0.04</v>
      </c>
      <c r="I72">
        <v>0</v>
      </c>
      <c r="J72">
        <v>4</v>
      </c>
      <c r="M72">
        <v>2</v>
      </c>
    </row>
    <row r="73" spans="1:13" x14ac:dyDescent="0.35">
      <c r="A73" t="str">
        <f t="shared" si="1"/>
        <v>43_Activités financières et d'assurance, activités immobilières</v>
      </c>
      <c r="B73">
        <v>43</v>
      </c>
      <c r="C73" t="s">
        <v>6</v>
      </c>
      <c r="D73">
        <v>43</v>
      </c>
      <c r="E73" t="s">
        <v>6</v>
      </c>
      <c r="F73">
        <v>13.61</v>
      </c>
      <c r="G73">
        <v>191</v>
      </c>
      <c r="H73">
        <v>0.23</v>
      </c>
      <c r="I73">
        <v>0</v>
      </c>
      <c r="J73">
        <v>9</v>
      </c>
      <c r="L73">
        <v>1</v>
      </c>
      <c r="M73">
        <v>4</v>
      </c>
    </row>
    <row r="74" spans="1:13" x14ac:dyDescent="0.35">
      <c r="A74" t="str">
        <f t="shared" si="1"/>
        <v>43_Activités spécialisées, scientifiques et techniques et activités de services administratifs et de soutien</v>
      </c>
      <c r="B74">
        <v>43</v>
      </c>
      <c r="C74" t="s">
        <v>21</v>
      </c>
      <c r="D74">
        <v>43</v>
      </c>
      <c r="E74" t="s">
        <v>21</v>
      </c>
      <c r="F74">
        <v>12.26</v>
      </c>
      <c r="G74">
        <v>314</v>
      </c>
      <c r="H74">
        <v>0.77</v>
      </c>
      <c r="I74">
        <v>0</v>
      </c>
      <c r="J74">
        <v>13</v>
      </c>
      <c r="M74">
        <v>11</v>
      </c>
    </row>
    <row r="75" spans="1:13" x14ac:dyDescent="0.35">
      <c r="A75" t="str">
        <f t="shared" si="1"/>
        <v>43_Administration publique, enseignement, santé humaine et action sociale</v>
      </c>
      <c r="B75">
        <v>43</v>
      </c>
      <c r="C75" t="s">
        <v>7</v>
      </c>
      <c r="D75">
        <v>43</v>
      </c>
      <c r="E75" t="s">
        <v>7</v>
      </c>
      <c r="F75">
        <v>250.42</v>
      </c>
      <c r="G75">
        <v>2962</v>
      </c>
      <c r="H75">
        <v>14.48</v>
      </c>
      <c r="I75">
        <v>0.96</v>
      </c>
      <c r="J75">
        <v>148</v>
      </c>
      <c r="K75">
        <v>26</v>
      </c>
      <c r="M75">
        <v>59</v>
      </c>
    </row>
    <row r="76" spans="1:13" x14ac:dyDescent="0.35">
      <c r="A76" t="str">
        <f t="shared" si="1"/>
        <v>43_Tous secteurs</v>
      </c>
      <c r="B76">
        <v>43</v>
      </c>
      <c r="C76" s="22" t="s">
        <v>81</v>
      </c>
      <c r="D76">
        <v>43</v>
      </c>
      <c r="E76" s="22" t="s">
        <v>81</v>
      </c>
      <c r="F76">
        <v>1027.8</v>
      </c>
      <c r="G76">
        <v>17311</v>
      </c>
      <c r="H76">
        <v>70.06</v>
      </c>
      <c r="I76">
        <v>2.08</v>
      </c>
      <c r="J76">
        <v>890</v>
      </c>
      <c r="K76">
        <v>31</v>
      </c>
      <c r="L76">
        <v>15</v>
      </c>
      <c r="M76">
        <v>295</v>
      </c>
    </row>
    <row r="77" spans="1:13" x14ac:dyDescent="0.35">
      <c r="A77" t="str">
        <f t="shared" si="1"/>
        <v>63_Autres activités</v>
      </c>
      <c r="B77">
        <v>63</v>
      </c>
      <c r="C77" t="s">
        <v>19</v>
      </c>
      <c r="D77">
        <v>63</v>
      </c>
      <c r="E77" t="s">
        <v>19</v>
      </c>
      <c r="F77">
        <v>43.9</v>
      </c>
      <c r="G77">
        <v>2494</v>
      </c>
      <c r="H77">
        <v>10.47</v>
      </c>
      <c r="I77">
        <v>0.42</v>
      </c>
      <c r="J77">
        <v>136</v>
      </c>
      <c r="K77">
        <v>2</v>
      </c>
      <c r="L77">
        <v>7</v>
      </c>
      <c r="M77">
        <v>24</v>
      </c>
    </row>
    <row r="78" spans="1:13" x14ac:dyDescent="0.35">
      <c r="A78" t="str">
        <f t="shared" si="1"/>
        <v>63_Industrie manufacturière, industries extractives et autres</v>
      </c>
      <c r="B78">
        <v>63</v>
      </c>
      <c r="C78" t="s">
        <v>4</v>
      </c>
      <c r="D78">
        <v>63</v>
      </c>
      <c r="E78" t="s">
        <v>4</v>
      </c>
      <c r="F78">
        <v>1292.7</v>
      </c>
      <c r="G78">
        <v>34371</v>
      </c>
      <c r="H78">
        <v>199.49</v>
      </c>
      <c r="I78">
        <v>4.28</v>
      </c>
      <c r="J78">
        <v>1963</v>
      </c>
      <c r="K78">
        <v>9</v>
      </c>
      <c r="L78">
        <v>18</v>
      </c>
      <c r="M78">
        <v>197</v>
      </c>
    </row>
    <row r="79" spans="1:13" x14ac:dyDescent="0.35">
      <c r="A79" t="str">
        <f t="shared" si="1"/>
        <v>63_Construction</v>
      </c>
      <c r="B79">
        <v>63</v>
      </c>
      <c r="C79" t="s">
        <v>0</v>
      </c>
      <c r="D79">
        <v>63</v>
      </c>
      <c r="E79" t="s">
        <v>0</v>
      </c>
      <c r="F79">
        <v>154.69999999999999</v>
      </c>
      <c r="G79">
        <v>4735</v>
      </c>
      <c r="H79">
        <v>10.06</v>
      </c>
      <c r="I79">
        <v>0.28000000000000003</v>
      </c>
      <c r="J79">
        <v>243</v>
      </c>
      <c r="K79">
        <v>2</v>
      </c>
      <c r="L79">
        <v>21</v>
      </c>
      <c r="M79">
        <v>84</v>
      </c>
    </row>
    <row r="80" spans="1:13" x14ac:dyDescent="0.35">
      <c r="A80" t="str">
        <f t="shared" si="1"/>
        <v>63_Commerce de gros &amp; détail, transports, hébergement &amp; restauration</v>
      </c>
      <c r="B80">
        <v>63</v>
      </c>
      <c r="C80" t="s">
        <v>20</v>
      </c>
      <c r="D80">
        <v>63</v>
      </c>
      <c r="E80" t="s">
        <v>20</v>
      </c>
      <c r="F80">
        <v>576.01</v>
      </c>
      <c r="G80">
        <v>15656</v>
      </c>
      <c r="H80">
        <v>51.2</v>
      </c>
      <c r="I80">
        <v>7.7</v>
      </c>
      <c r="J80">
        <v>808</v>
      </c>
      <c r="K80">
        <v>43</v>
      </c>
      <c r="L80">
        <v>33</v>
      </c>
      <c r="M80">
        <v>257</v>
      </c>
    </row>
    <row r="81" spans="1:13" x14ac:dyDescent="0.35">
      <c r="A81" t="str">
        <f t="shared" si="1"/>
        <v>63_Information et communication</v>
      </c>
      <c r="B81">
        <v>63</v>
      </c>
      <c r="C81" t="s">
        <v>5</v>
      </c>
      <c r="D81">
        <v>63</v>
      </c>
      <c r="E81" t="s">
        <v>5</v>
      </c>
      <c r="F81">
        <v>40.01</v>
      </c>
      <c r="G81">
        <v>2266</v>
      </c>
      <c r="H81">
        <v>2.19</v>
      </c>
      <c r="I81">
        <v>0.75</v>
      </c>
      <c r="J81">
        <v>131</v>
      </c>
      <c r="K81">
        <v>4</v>
      </c>
      <c r="L81">
        <v>5</v>
      </c>
      <c r="M81">
        <v>14</v>
      </c>
    </row>
    <row r="82" spans="1:13" x14ac:dyDescent="0.35">
      <c r="A82" t="str">
        <f t="shared" si="1"/>
        <v>63_Activités financières et d'assurance, activités immobilières</v>
      </c>
      <c r="B82">
        <v>63</v>
      </c>
      <c r="C82" t="s">
        <v>6</v>
      </c>
      <c r="D82">
        <v>63</v>
      </c>
      <c r="E82" t="s">
        <v>6</v>
      </c>
      <c r="F82">
        <v>175.75</v>
      </c>
      <c r="G82">
        <v>4983</v>
      </c>
      <c r="H82">
        <v>27.18</v>
      </c>
      <c r="I82">
        <v>0</v>
      </c>
      <c r="J82">
        <v>289</v>
      </c>
      <c r="K82">
        <v>3</v>
      </c>
      <c r="L82">
        <v>5</v>
      </c>
      <c r="M82">
        <v>21</v>
      </c>
    </row>
    <row r="83" spans="1:13" x14ac:dyDescent="0.35">
      <c r="A83" t="str">
        <f t="shared" si="1"/>
        <v>63_Activités spécialisées, scientifiques et techniques et activités de services administratifs et de soutien</v>
      </c>
      <c r="B83">
        <v>63</v>
      </c>
      <c r="C83" t="s">
        <v>21</v>
      </c>
      <c r="D83">
        <v>63</v>
      </c>
      <c r="E83" t="s">
        <v>21</v>
      </c>
      <c r="F83">
        <v>321.55</v>
      </c>
      <c r="G83">
        <v>10533</v>
      </c>
      <c r="H83">
        <v>39.549999999999997</v>
      </c>
      <c r="I83">
        <v>0.3</v>
      </c>
      <c r="J83">
        <v>586</v>
      </c>
      <c r="K83">
        <v>8</v>
      </c>
      <c r="L83">
        <v>16</v>
      </c>
      <c r="M83">
        <v>86</v>
      </c>
    </row>
    <row r="84" spans="1:13" x14ac:dyDescent="0.35">
      <c r="A84" t="str">
        <f t="shared" si="1"/>
        <v>63_Administration publique, enseignement, santé humaine et action sociale</v>
      </c>
      <c r="B84">
        <v>63</v>
      </c>
      <c r="C84" t="s">
        <v>7</v>
      </c>
      <c r="D84">
        <v>63</v>
      </c>
      <c r="E84" t="s">
        <v>7</v>
      </c>
      <c r="F84">
        <v>485.28</v>
      </c>
      <c r="G84">
        <v>10238</v>
      </c>
      <c r="H84">
        <v>43.92</v>
      </c>
      <c r="I84">
        <v>0.37</v>
      </c>
      <c r="J84">
        <v>554</v>
      </c>
      <c r="K84">
        <v>48</v>
      </c>
      <c r="L84">
        <v>6</v>
      </c>
      <c r="M84">
        <v>115</v>
      </c>
    </row>
    <row r="85" spans="1:13" x14ac:dyDescent="0.35">
      <c r="A85" t="str">
        <f t="shared" si="1"/>
        <v>63_Tous secteurs</v>
      </c>
      <c r="B85">
        <v>63</v>
      </c>
      <c r="C85" s="22" t="s">
        <v>81</v>
      </c>
      <c r="D85">
        <v>63</v>
      </c>
      <c r="E85" s="22" t="s">
        <v>81</v>
      </c>
      <c r="F85">
        <v>3089.89</v>
      </c>
      <c r="G85">
        <v>85276</v>
      </c>
      <c r="H85">
        <v>384.06</v>
      </c>
      <c r="I85">
        <v>14.1</v>
      </c>
      <c r="J85">
        <v>4710</v>
      </c>
      <c r="K85">
        <v>119</v>
      </c>
      <c r="L85">
        <v>11</v>
      </c>
      <c r="M85">
        <v>798</v>
      </c>
    </row>
    <row r="86" spans="1:13" x14ac:dyDescent="0.35">
      <c r="A86" t="str">
        <f t="shared" si="1"/>
        <v>69_Autres activités</v>
      </c>
      <c r="B86">
        <v>69</v>
      </c>
      <c r="C86" t="s">
        <v>19</v>
      </c>
      <c r="D86">
        <v>69</v>
      </c>
      <c r="E86" t="s">
        <v>19</v>
      </c>
      <c r="F86">
        <v>187.33</v>
      </c>
      <c r="G86">
        <v>5864</v>
      </c>
      <c r="H86">
        <v>22.55</v>
      </c>
      <c r="I86">
        <v>0.18</v>
      </c>
      <c r="J86">
        <v>305</v>
      </c>
      <c r="K86">
        <v>5</v>
      </c>
      <c r="L86">
        <v>22</v>
      </c>
      <c r="M86">
        <v>93</v>
      </c>
    </row>
    <row r="87" spans="1:13" x14ac:dyDescent="0.35">
      <c r="A87" t="str">
        <f t="shared" si="1"/>
        <v>69_Industrie manufacturière, industries extractives et autres</v>
      </c>
      <c r="B87">
        <v>69</v>
      </c>
      <c r="C87" t="s">
        <v>4</v>
      </c>
      <c r="D87">
        <v>69</v>
      </c>
      <c r="E87" t="s">
        <v>4</v>
      </c>
      <c r="F87">
        <v>2849</v>
      </c>
      <c r="G87">
        <v>84932</v>
      </c>
      <c r="H87">
        <v>431.16</v>
      </c>
      <c r="I87">
        <v>3.51</v>
      </c>
      <c r="J87">
        <v>4791</v>
      </c>
      <c r="K87">
        <v>57</v>
      </c>
      <c r="L87">
        <v>75</v>
      </c>
      <c r="M87">
        <v>594</v>
      </c>
    </row>
    <row r="88" spans="1:13" x14ac:dyDescent="0.35">
      <c r="A88" t="str">
        <f t="shared" si="1"/>
        <v>69_Construction</v>
      </c>
      <c r="B88">
        <v>69</v>
      </c>
      <c r="C88" t="s">
        <v>0</v>
      </c>
      <c r="D88">
        <v>69</v>
      </c>
      <c r="E88" t="s">
        <v>0</v>
      </c>
      <c r="F88">
        <v>741.62</v>
      </c>
      <c r="G88">
        <v>26171</v>
      </c>
      <c r="H88">
        <v>35.4</v>
      </c>
      <c r="I88">
        <v>1.47</v>
      </c>
      <c r="J88">
        <v>1415</v>
      </c>
      <c r="K88">
        <v>21</v>
      </c>
      <c r="L88">
        <v>80</v>
      </c>
      <c r="M88">
        <v>323</v>
      </c>
    </row>
    <row r="89" spans="1:13" x14ac:dyDescent="0.35">
      <c r="A89" t="str">
        <f t="shared" si="1"/>
        <v>69_Commerce de gros &amp; détail, transports, hébergement &amp; restauration</v>
      </c>
      <c r="B89">
        <v>69</v>
      </c>
      <c r="C89" t="s">
        <v>20</v>
      </c>
      <c r="D89">
        <v>69</v>
      </c>
      <c r="E89" t="s">
        <v>20</v>
      </c>
      <c r="F89">
        <v>2862.51</v>
      </c>
      <c r="G89">
        <v>87670</v>
      </c>
      <c r="H89">
        <v>171.21</v>
      </c>
      <c r="I89">
        <v>2.2400000000000002</v>
      </c>
      <c r="J89">
        <v>4729</v>
      </c>
      <c r="K89">
        <v>140</v>
      </c>
      <c r="L89">
        <v>236</v>
      </c>
      <c r="M89">
        <v>1023</v>
      </c>
    </row>
    <row r="90" spans="1:13" x14ac:dyDescent="0.35">
      <c r="A90" t="str">
        <f t="shared" si="1"/>
        <v>69_Information et communication</v>
      </c>
      <c r="B90">
        <v>69</v>
      </c>
      <c r="C90" t="s">
        <v>5</v>
      </c>
      <c r="D90">
        <v>69</v>
      </c>
      <c r="E90" t="s">
        <v>5</v>
      </c>
      <c r="F90">
        <v>274.89999999999998</v>
      </c>
      <c r="G90">
        <v>16837</v>
      </c>
      <c r="H90">
        <v>25.15</v>
      </c>
      <c r="I90">
        <v>0</v>
      </c>
      <c r="J90">
        <v>926</v>
      </c>
      <c r="K90">
        <v>18</v>
      </c>
      <c r="L90">
        <v>61</v>
      </c>
      <c r="M90">
        <v>160</v>
      </c>
    </row>
    <row r="91" spans="1:13" x14ac:dyDescent="0.35">
      <c r="A91" t="str">
        <f t="shared" si="1"/>
        <v>69_Activités financières et d'assurance, activités immobilières</v>
      </c>
      <c r="B91">
        <v>69</v>
      </c>
      <c r="C91" t="s">
        <v>6</v>
      </c>
      <c r="D91">
        <v>69</v>
      </c>
      <c r="E91" t="s">
        <v>6</v>
      </c>
      <c r="F91">
        <v>931.12</v>
      </c>
      <c r="G91">
        <v>27781</v>
      </c>
      <c r="H91">
        <v>82.36</v>
      </c>
      <c r="I91">
        <v>0.77</v>
      </c>
      <c r="J91">
        <v>1601</v>
      </c>
      <c r="K91">
        <v>20</v>
      </c>
      <c r="L91">
        <v>36</v>
      </c>
      <c r="M91">
        <v>129</v>
      </c>
    </row>
    <row r="92" spans="1:13" x14ac:dyDescent="0.35">
      <c r="A92" t="str">
        <f t="shared" si="1"/>
        <v>69_Activités spécialisées, scientifiques et techniques et activités de services administratifs et de soutien</v>
      </c>
      <c r="B92">
        <v>69</v>
      </c>
      <c r="C92" t="s">
        <v>21</v>
      </c>
      <c r="D92">
        <v>69</v>
      </c>
      <c r="E92" t="s">
        <v>21</v>
      </c>
      <c r="F92">
        <v>1345.46</v>
      </c>
      <c r="G92">
        <v>53746</v>
      </c>
      <c r="H92">
        <v>87.28</v>
      </c>
      <c r="I92">
        <v>4.7300000000000004</v>
      </c>
      <c r="J92">
        <v>2891</v>
      </c>
      <c r="K92">
        <v>42</v>
      </c>
      <c r="L92">
        <v>172</v>
      </c>
      <c r="M92">
        <v>641</v>
      </c>
    </row>
    <row r="93" spans="1:13" x14ac:dyDescent="0.35">
      <c r="A93" t="str">
        <f t="shared" si="1"/>
        <v>69_Administration publique, enseignement, santé humaine et action sociale</v>
      </c>
      <c r="B93">
        <v>69</v>
      </c>
      <c r="C93" t="s">
        <v>7</v>
      </c>
      <c r="D93">
        <v>69</v>
      </c>
      <c r="E93" t="s">
        <v>7</v>
      </c>
      <c r="F93">
        <v>1864.47</v>
      </c>
      <c r="G93">
        <v>45933</v>
      </c>
      <c r="H93">
        <v>128.97999999999999</v>
      </c>
      <c r="I93">
        <v>5.23</v>
      </c>
      <c r="J93">
        <v>2509</v>
      </c>
      <c r="K93">
        <v>187</v>
      </c>
      <c r="L93">
        <v>45</v>
      </c>
      <c r="M93">
        <v>495</v>
      </c>
    </row>
    <row r="94" spans="1:13" x14ac:dyDescent="0.35">
      <c r="A94" t="str">
        <f t="shared" si="1"/>
        <v>69_Tous secteurs</v>
      </c>
      <c r="B94">
        <v>69</v>
      </c>
      <c r="C94" s="22" t="s">
        <v>81</v>
      </c>
      <c r="D94">
        <v>69</v>
      </c>
      <c r="E94" s="22" t="s">
        <v>81</v>
      </c>
      <c r="F94">
        <v>11056.41</v>
      </c>
      <c r="G94">
        <v>348934</v>
      </c>
      <c r="H94">
        <v>984.09</v>
      </c>
      <c r="I94">
        <v>18.13</v>
      </c>
      <c r="J94">
        <v>19167</v>
      </c>
      <c r="K94">
        <v>490</v>
      </c>
      <c r="L94">
        <v>727</v>
      </c>
      <c r="M94">
        <v>3458</v>
      </c>
    </row>
    <row r="95" spans="1:13" x14ac:dyDescent="0.35">
      <c r="A95" t="str">
        <f t="shared" si="1"/>
        <v>73_Autres activités</v>
      </c>
      <c r="B95">
        <v>73</v>
      </c>
      <c r="C95" t="s">
        <v>19</v>
      </c>
      <c r="D95">
        <v>73</v>
      </c>
      <c r="E95" t="s">
        <v>19</v>
      </c>
      <c r="F95">
        <v>78.58</v>
      </c>
      <c r="G95">
        <v>1564</v>
      </c>
      <c r="H95">
        <v>8.6</v>
      </c>
      <c r="I95">
        <v>0.12</v>
      </c>
      <c r="J95">
        <v>80</v>
      </c>
      <c r="K95">
        <v>1</v>
      </c>
      <c r="L95">
        <v>5</v>
      </c>
      <c r="M95">
        <v>23</v>
      </c>
    </row>
    <row r="96" spans="1:13" x14ac:dyDescent="0.35">
      <c r="A96" t="str">
        <f t="shared" si="1"/>
        <v>73_Industrie manufacturière, industries extractives et autres</v>
      </c>
      <c r="B96">
        <v>73</v>
      </c>
      <c r="C96" t="s">
        <v>4</v>
      </c>
      <c r="D96">
        <v>73</v>
      </c>
      <c r="E96" t="s">
        <v>4</v>
      </c>
      <c r="F96">
        <v>613.48</v>
      </c>
      <c r="G96">
        <v>15525</v>
      </c>
      <c r="H96">
        <v>90.09</v>
      </c>
      <c r="I96">
        <v>1.1499999999999999</v>
      </c>
      <c r="J96">
        <v>868</v>
      </c>
      <c r="K96">
        <v>7</v>
      </c>
      <c r="L96">
        <v>11</v>
      </c>
      <c r="M96">
        <v>129</v>
      </c>
    </row>
    <row r="97" spans="1:13" x14ac:dyDescent="0.35">
      <c r="A97" t="str">
        <f t="shared" si="1"/>
        <v>73_Construction</v>
      </c>
      <c r="B97">
        <v>73</v>
      </c>
      <c r="C97" t="s">
        <v>0</v>
      </c>
      <c r="D97">
        <v>73</v>
      </c>
      <c r="E97" t="s">
        <v>0</v>
      </c>
      <c r="F97">
        <v>144.13999999999999</v>
      </c>
      <c r="G97">
        <v>5227</v>
      </c>
      <c r="H97">
        <v>5.96</v>
      </c>
      <c r="I97">
        <v>0.04</v>
      </c>
      <c r="J97">
        <v>265</v>
      </c>
      <c r="K97">
        <v>4</v>
      </c>
      <c r="L97">
        <v>26</v>
      </c>
      <c r="M97">
        <v>97</v>
      </c>
    </row>
    <row r="98" spans="1:13" x14ac:dyDescent="0.35">
      <c r="A98" t="str">
        <f t="shared" si="1"/>
        <v>73_Commerce de gros &amp; détail, transports, hébergement &amp; restauration</v>
      </c>
      <c r="B98">
        <v>73</v>
      </c>
      <c r="C98" t="s">
        <v>20</v>
      </c>
      <c r="D98">
        <v>73</v>
      </c>
      <c r="E98" t="s">
        <v>20</v>
      </c>
      <c r="F98">
        <v>410.61</v>
      </c>
      <c r="G98">
        <v>14591</v>
      </c>
      <c r="H98">
        <v>34.11</v>
      </c>
      <c r="I98">
        <v>0.94</v>
      </c>
      <c r="J98">
        <v>741</v>
      </c>
      <c r="K98">
        <v>25</v>
      </c>
      <c r="L98">
        <v>70</v>
      </c>
      <c r="M98">
        <v>252</v>
      </c>
    </row>
    <row r="99" spans="1:13" x14ac:dyDescent="0.35">
      <c r="A99" t="str">
        <f t="shared" si="1"/>
        <v>73_Information et communication</v>
      </c>
      <c r="B99">
        <v>73</v>
      </c>
      <c r="C99" t="s">
        <v>5</v>
      </c>
      <c r="D99">
        <v>73</v>
      </c>
      <c r="E99" t="s">
        <v>5</v>
      </c>
      <c r="F99">
        <v>6.73</v>
      </c>
      <c r="G99">
        <v>406</v>
      </c>
      <c r="H99">
        <v>0.45</v>
      </c>
      <c r="I99">
        <v>0</v>
      </c>
      <c r="J99">
        <v>19</v>
      </c>
      <c r="K99">
        <v>1</v>
      </c>
      <c r="L99">
        <v>4</v>
      </c>
      <c r="M99">
        <v>9</v>
      </c>
    </row>
    <row r="100" spans="1:13" x14ac:dyDescent="0.35">
      <c r="A100" t="str">
        <f t="shared" si="1"/>
        <v>73_Activités financières et d'assurance, activités immobilières</v>
      </c>
      <c r="B100">
        <v>73</v>
      </c>
      <c r="C100" t="s">
        <v>6</v>
      </c>
      <c r="D100">
        <v>73</v>
      </c>
      <c r="E100" t="s">
        <v>6</v>
      </c>
      <c r="F100">
        <v>31.24</v>
      </c>
      <c r="G100">
        <v>877</v>
      </c>
      <c r="H100">
        <v>2.44</v>
      </c>
      <c r="I100">
        <v>0</v>
      </c>
      <c r="J100">
        <v>47</v>
      </c>
      <c r="L100">
        <v>6</v>
      </c>
      <c r="M100">
        <v>12</v>
      </c>
    </row>
    <row r="101" spans="1:13" x14ac:dyDescent="0.35">
      <c r="A101" t="str">
        <f t="shared" si="1"/>
        <v>73_Activités spécialisées, scientifiques et techniques et activités de services administratifs et de soutien</v>
      </c>
      <c r="B101">
        <v>73</v>
      </c>
      <c r="C101" t="s">
        <v>21</v>
      </c>
      <c r="D101">
        <v>73</v>
      </c>
      <c r="E101" t="s">
        <v>21</v>
      </c>
      <c r="F101">
        <v>160.33000000000001</v>
      </c>
      <c r="G101">
        <v>5012</v>
      </c>
      <c r="H101">
        <v>22.24</v>
      </c>
      <c r="I101">
        <v>0.11</v>
      </c>
      <c r="J101">
        <v>259</v>
      </c>
      <c r="K101">
        <v>3</v>
      </c>
      <c r="L101">
        <v>16</v>
      </c>
      <c r="M101">
        <v>78</v>
      </c>
    </row>
    <row r="102" spans="1:13" x14ac:dyDescent="0.35">
      <c r="A102" t="str">
        <f t="shared" si="1"/>
        <v>73_Administration publique, enseignement, santé humaine et action sociale</v>
      </c>
      <c r="B102">
        <v>73</v>
      </c>
      <c r="C102" t="s">
        <v>7</v>
      </c>
      <c r="D102">
        <v>73</v>
      </c>
      <c r="E102" t="s">
        <v>7</v>
      </c>
      <c r="F102">
        <v>163.95</v>
      </c>
      <c r="G102">
        <v>3927</v>
      </c>
      <c r="H102">
        <v>9.85</v>
      </c>
      <c r="I102">
        <v>0.04</v>
      </c>
      <c r="J102">
        <v>209</v>
      </c>
      <c r="K102">
        <v>17</v>
      </c>
      <c r="L102">
        <v>5</v>
      </c>
      <c r="M102">
        <v>52</v>
      </c>
    </row>
    <row r="103" spans="1:13" x14ac:dyDescent="0.35">
      <c r="A103" t="str">
        <f t="shared" si="1"/>
        <v>73_Tous secteurs</v>
      </c>
      <c r="B103">
        <v>73</v>
      </c>
      <c r="C103" s="22" t="s">
        <v>81</v>
      </c>
      <c r="D103">
        <v>73</v>
      </c>
      <c r="E103" s="22" t="s">
        <v>81</v>
      </c>
      <c r="F103">
        <v>1609.05</v>
      </c>
      <c r="G103">
        <v>47129</v>
      </c>
      <c r="H103">
        <v>173.74</v>
      </c>
      <c r="I103">
        <v>2.4</v>
      </c>
      <c r="J103">
        <v>2488</v>
      </c>
      <c r="K103">
        <v>58</v>
      </c>
      <c r="L103">
        <v>143</v>
      </c>
      <c r="M103">
        <v>652</v>
      </c>
    </row>
    <row r="104" spans="1:13" x14ac:dyDescent="0.35">
      <c r="A104" t="str">
        <f t="shared" si="1"/>
        <v>74_Autres activités</v>
      </c>
      <c r="B104">
        <v>74</v>
      </c>
      <c r="C104" t="s">
        <v>19</v>
      </c>
      <c r="D104">
        <v>74</v>
      </c>
      <c r="E104" t="s">
        <v>19</v>
      </c>
      <c r="F104">
        <v>34.92</v>
      </c>
      <c r="G104">
        <v>1484</v>
      </c>
      <c r="H104">
        <v>1.1100000000000001</v>
      </c>
      <c r="I104">
        <v>0</v>
      </c>
      <c r="J104">
        <v>70</v>
      </c>
      <c r="K104">
        <v>2</v>
      </c>
      <c r="L104">
        <v>6</v>
      </c>
      <c r="M104">
        <v>32</v>
      </c>
    </row>
    <row r="105" spans="1:13" x14ac:dyDescent="0.35">
      <c r="A105" t="str">
        <f t="shared" si="1"/>
        <v>74_Industrie manufacturière, industries extractives et autres</v>
      </c>
      <c r="B105">
        <v>74</v>
      </c>
      <c r="C105" t="s">
        <v>4</v>
      </c>
      <c r="D105">
        <v>74</v>
      </c>
      <c r="E105" t="s">
        <v>4</v>
      </c>
      <c r="F105">
        <v>1321.86</v>
      </c>
      <c r="G105">
        <v>36563</v>
      </c>
      <c r="H105">
        <v>367.64</v>
      </c>
      <c r="I105">
        <v>2.2999999999999998</v>
      </c>
      <c r="J105">
        <v>2036</v>
      </c>
      <c r="K105">
        <v>14</v>
      </c>
      <c r="L105">
        <v>33</v>
      </c>
      <c r="M105">
        <v>314</v>
      </c>
    </row>
    <row r="106" spans="1:13" x14ac:dyDescent="0.35">
      <c r="A106" t="str">
        <f t="shared" si="1"/>
        <v>74_Construction</v>
      </c>
      <c r="B106">
        <v>74</v>
      </c>
      <c r="C106" t="s">
        <v>0</v>
      </c>
      <c r="D106">
        <v>74</v>
      </c>
      <c r="E106" t="s">
        <v>0</v>
      </c>
      <c r="F106">
        <v>140.19999999999999</v>
      </c>
      <c r="G106">
        <v>6195</v>
      </c>
      <c r="H106">
        <v>4.8099999999999996</v>
      </c>
      <c r="I106">
        <v>0.08</v>
      </c>
      <c r="J106">
        <v>311</v>
      </c>
      <c r="K106">
        <v>3</v>
      </c>
      <c r="L106">
        <v>44</v>
      </c>
      <c r="M106">
        <v>125</v>
      </c>
    </row>
    <row r="107" spans="1:13" x14ac:dyDescent="0.35">
      <c r="A107" t="str">
        <f t="shared" si="1"/>
        <v>74_Commerce de gros &amp; détail, transports, hébergement &amp; restauration</v>
      </c>
      <c r="B107">
        <v>74</v>
      </c>
      <c r="C107" t="s">
        <v>20</v>
      </c>
      <c r="D107">
        <v>74</v>
      </c>
      <c r="E107" t="s">
        <v>20</v>
      </c>
      <c r="F107">
        <v>648.17999999999995</v>
      </c>
      <c r="G107">
        <v>22649</v>
      </c>
      <c r="H107">
        <v>35.53</v>
      </c>
      <c r="I107">
        <v>0.23</v>
      </c>
      <c r="J107">
        <v>1155</v>
      </c>
      <c r="K107">
        <v>43</v>
      </c>
      <c r="L107">
        <v>95</v>
      </c>
      <c r="M107">
        <v>394</v>
      </c>
    </row>
    <row r="108" spans="1:13" x14ac:dyDescent="0.35">
      <c r="A108" t="str">
        <f t="shared" si="1"/>
        <v>74_Information et communication</v>
      </c>
      <c r="B108">
        <v>74</v>
      </c>
      <c r="C108" t="s">
        <v>5</v>
      </c>
      <c r="D108">
        <v>74</v>
      </c>
      <c r="E108" t="s">
        <v>5</v>
      </c>
      <c r="F108">
        <v>20.68</v>
      </c>
      <c r="G108">
        <v>1871</v>
      </c>
      <c r="H108">
        <v>6.61</v>
      </c>
      <c r="I108">
        <v>0.21</v>
      </c>
      <c r="J108">
        <v>104</v>
      </c>
      <c r="K108">
        <v>2</v>
      </c>
      <c r="L108">
        <v>5</v>
      </c>
      <c r="M108">
        <v>16</v>
      </c>
    </row>
    <row r="109" spans="1:13" x14ac:dyDescent="0.35">
      <c r="A109" t="str">
        <f t="shared" si="1"/>
        <v>74_Activités financières et d'assurance, activités immobilières</v>
      </c>
      <c r="B109">
        <v>74</v>
      </c>
      <c r="C109" t="s">
        <v>6</v>
      </c>
      <c r="D109">
        <v>74</v>
      </c>
      <c r="E109" t="s">
        <v>6</v>
      </c>
      <c r="F109">
        <v>140.68</v>
      </c>
      <c r="G109">
        <v>4366</v>
      </c>
      <c r="H109">
        <v>38.01</v>
      </c>
      <c r="I109">
        <v>0.24</v>
      </c>
      <c r="J109">
        <v>246</v>
      </c>
      <c r="K109">
        <v>1</v>
      </c>
      <c r="L109">
        <v>6</v>
      </c>
      <c r="M109">
        <v>31</v>
      </c>
    </row>
    <row r="110" spans="1:13" x14ac:dyDescent="0.35">
      <c r="A110" t="str">
        <f t="shared" si="1"/>
        <v>74_Activités spécialisées, scientifiques et techniques et activités de services administratifs et de soutien</v>
      </c>
      <c r="B110">
        <v>74</v>
      </c>
      <c r="C110" t="s">
        <v>21</v>
      </c>
      <c r="D110">
        <v>74</v>
      </c>
      <c r="E110" t="s">
        <v>21</v>
      </c>
      <c r="F110">
        <v>164.98</v>
      </c>
      <c r="G110">
        <v>5524</v>
      </c>
      <c r="H110">
        <v>15.68</v>
      </c>
      <c r="I110">
        <v>0.28999999999999998</v>
      </c>
      <c r="J110">
        <v>281</v>
      </c>
      <c r="K110">
        <v>4</v>
      </c>
      <c r="L110">
        <v>29</v>
      </c>
      <c r="M110">
        <v>107</v>
      </c>
    </row>
    <row r="111" spans="1:13" x14ac:dyDescent="0.35">
      <c r="A111" t="str">
        <f t="shared" si="1"/>
        <v>74_Administration publique, enseignement, santé humaine et action sociale</v>
      </c>
      <c r="B111">
        <v>74</v>
      </c>
      <c r="C111" t="s">
        <v>7</v>
      </c>
      <c r="D111">
        <v>74</v>
      </c>
      <c r="E111" t="s">
        <v>7</v>
      </c>
      <c r="F111">
        <v>503.25</v>
      </c>
      <c r="G111">
        <v>8292</v>
      </c>
      <c r="H111">
        <v>29.52</v>
      </c>
      <c r="I111">
        <v>0.8</v>
      </c>
      <c r="J111">
        <v>440</v>
      </c>
      <c r="K111">
        <v>29</v>
      </c>
      <c r="L111">
        <v>14</v>
      </c>
      <c r="M111">
        <v>120</v>
      </c>
    </row>
    <row r="112" spans="1:13" x14ac:dyDescent="0.35">
      <c r="A112" t="str">
        <f t="shared" si="1"/>
        <v>74_Tous secteurs</v>
      </c>
      <c r="B112">
        <v>74</v>
      </c>
      <c r="C112" s="22" t="s">
        <v>81</v>
      </c>
      <c r="D112">
        <v>74</v>
      </c>
      <c r="E112" s="22" t="s">
        <v>81</v>
      </c>
      <c r="F112">
        <f>SUM(F104:F111)</f>
        <v>2974.7499999999995</v>
      </c>
      <c r="G112">
        <v>86944</v>
      </c>
      <c r="H112">
        <v>498.91</v>
      </c>
      <c r="I112">
        <v>4.1500000000000004</v>
      </c>
      <c r="J112">
        <v>4643</v>
      </c>
      <c r="K112">
        <v>98</v>
      </c>
      <c r="L112">
        <v>232</v>
      </c>
      <c r="M112">
        <v>1139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tabSelected="1" zoomScaleNormal="100" zoomScaleSheetLayoutView="100" workbookViewId="0">
      <selection activeCell="A9" sqref="A9"/>
    </sheetView>
  </sheetViews>
  <sheetFormatPr baseColWidth="10" defaultRowHeight="14.5" x14ac:dyDescent="0.35"/>
  <cols>
    <col min="1" max="1" width="7.453125" style="22" customWidth="1"/>
    <col min="2" max="2" width="59.54296875" customWidth="1"/>
    <col min="3" max="7" width="20.7265625" customWidth="1"/>
    <col min="8" max="8" width="18" customWidth="1"/>
    <col min="9" max="9" width="18.81640625" customWidth="1"/>
    <col min="10" max="10" width="18.453125" customWidth="1"/>
    <col min="11" max="11" width="17.7265625" customWidth="1"/>
    <col min="12" max="12" width="14.81640625" customWidth="1"/>
    <col min="13" max="13" width="20.81640625" customWidth="1"/>
    <col min="14" max="14" width="18.81640625" customWidth="1"/>
    <col min="15" max="15" width="11.453125" customWidth="1"/>
    <col min="16" max="16" width="14.7265625" customWidth="1"/>
    <col min="17" max="17" width="15.54296875" customWidth="1"/>
    <col min="18" max="18" width="8" bestFit="1" customWidth="1"/>
    <col min="19" max="19" width="7.54296875" bestFit="1" customWidth="1"/>
    <col min="20" max="20" width="8" bestFit="1" customWidth="1"/>
    <col min="21" max="21" width="7.54296875" bestFit="1" customWidth="1"/>
    <col min="22" max="22" width="8" bestFit="1" customWidth="1"/>
    <col min="23" max="23" width="5.54296875" customWidth="1"/>
    <col min="24" max="24" width="5.7265625" customWidth="1"/>
    <col min="25" max="25" width="5.1796875" customWidth="1"/>
    <col min="26" max="26" width="7.453125" customWidth="1"/>
    <col min="27" max="32" width="7" customWidth="1"/>
  </cols>
  <sheetData>
    <row r="1" spans="2:7" s="22" customFormat="1" ht="24" thickBot="1" x14ac:dyDescent="0.4">
      <c r="C1" s="25" t="s">
        <v>73</v>
      </c>
      <c r="D1" s="26"/>
      <c r="E1" s="26"/>
      <c r="F1" s="27"/>
    </row>
    <row r="2" spans="2:7" s="22" customFormat="1" ht="15" x14ac:dyDescent="0.25"/>
    <row r="3" spans="2:7" s="22" customFormat="1" ht="15" x14ac:dyDescent="0.25"/>
    <row r="4" spans="2:7" s="22" customFormat="1" ht="15" x14ac:dyDescent="0.25"/>
    <row r="5" spans="2:7" s="22" customFormat="1" ht="15" x14ac:dyDescent="0.25"/>
    <row r="6" spans="2:7" s="22" customFormat="1" ht="15" x14ac:dyDescent="0.25"/>
    <row r="7" spans="2:7" ht="15" customHeight="1" x14ac:dyDescent="0.35">
      <c r="B7" s="5" t="s">
        <v>74</v>
      </c>
      <c r="C7" s="1"/>
      <c r="D7" s="1"/>
    </row>
    <row r="8" spans="2:7" s="22" customFormat="1" ht="15" customHeight="1" x14ac:dyDescent="0.25">
      <c r="B8" s="5"/>
      <c r="C8" s="1"/>
      <c r="D8" s="1"/>
    </row>
    <row r="9" spans="2:7" ht="15" customHeight="1" thickBot="1" x14ac:dyDescent="0.4">
      <c r="B9" s="24" t="s">
        <v>72</v>
      </c>
      <c r="C9" s="1"/>
      <c r="D9" s="1"/>
    </row>
    <row r="10" spans="2:7" ht="16" thickBot="1" x14ac:dyDescent="0.4">
      <c r="B10" s="21">
        <v>1</v>
      </c>
      <c r="C10" s="34" t="str">
        <f>INDEX(LIB_DEP,B10,0)</f>
        <v>Ain</v>
      </c>
      <c r="D10" s="31" t="str">
        <f>INDEX(DEP,B10,0)</f>
        <v>01</v>
      </c>
      <c r="E10" s="32"/>
      <c r="F10" s="32"/>
      <c r="G10" s="33"/>
    </row>
    <row r="11" spans="2:7" ht="42" customHeight="1" thickBot="1" x14ac:dyDescent="0.4">
      <c r="B11" s="23"/>
      <c r="C11" s="20" t="s">
        <v>15</v>
      </c>
      <c r="D11" s="20" t="s">
        <v>14</v>
      </c>
      <c r="E11" s="20" t="s">
        <v>79</v>
      </c>
      <c r="F11" s="20" t="s">
        <v>63</v>
      </c>
      <c r="G11" s="29" t="s">
        <v>60</v>
      </c>
    </row>
    <row r="12" spans="2:7" ht="15.75" thickBot="1" x14ac:dyDescent="0.3">
      <c r="B12" s="35"/>
      <c r="C12" s="40">
        <v>2017</v>
      </c>
      <c r="D12" s="40">
        <v>2017</v>
      </c>
      <c r="E12" s="40">
        <v>2017</v>
      </c>
      <c r="F12" s="41">
        <v>2017</v>
      </c>
      <c r="G12" s="41">
        <v>2017</v>
      </c>
    </row>
    <row r="13" spans="2:7" ht="15" customHeight="1" x14ac:dyDescent="0.35">
      <c r="B13" s="6" t="s">
        <v>4</v>
      </c>
      <c r="C13" s="8">
        <f>INDEX('Données DEP 2017'!$A$3:$V$112,MATCH($D$10&amp;"_"&amp;'Modalités réponse par sect -DEP'!$B13,'Données DEP 2017'!$A:$A,0),MATCH("emploi direct",'Données DEP 2017'!$4:$4,0))/INDEX('Données DEP 2017'!$A$3:$V$112,MATCH($D$10&amp;"_"&amp;'Modalités réponse par sect -DEP'!$B13,'Données DEP 2017'!$A:$A,0),MATCH("effectif assujetti",'Données DEP 2017'!$4:$4,0))</f>
        <v>3.4337911376004143E-2</v>
      </c>
      <c r="D13" s="8">
        <f>(INDEX('Données DEP 2017'!$A$1:$U$112,MATCH($D$10&amp;"_"&amp;'Modalités réponse par sect -DEP'!$B13,'Données DEP 2017'!$A:$A,0),MATCH("sous traitance",'Données DEP 2017'!$4:$4,0))+INDEX('Données DEP 2017'!$A$1:$U$112,MATCH("01"&amp;"_"&amp;'Modalités réponse par sect -DEP'!$B13,'Données DEP 2017'!$A:$A,0),MATCH("stagiaires",'Données DEP 2017'!$4:$4,0)))/INDEX('Données DEP 2017'!$A$1:$U$112,MATCH($D$10&amp;"_"&amp;'Modalités réponse par sect -DEP'!$B13,'Données DEP 2017'!$A:$A,0),MATCH("effectif assujetti",'Données DEP 2017'!$4:$4,0))</f>
        <v>4.7303472071119944E-3</v>
      </c>
      <c r="E13" s="10">
        <f>(INDEX('Données DEP 2017'!$A$1:$V$112,MATCH($D$10&amp;"_"&amp;'Modalités réponse par sect -DEP'!$B13,'Données DEP 2017'!$A:$A,0),MATCH("emploi direct",'Données DEP 2017'!$4:$4,0))+INDEX('Données DEP 2017'!$A$1:$U$112,MATCH($D$10&amp;"_"&amp;'Modalités réponse par sect -DEP'!$B13,'Données DEP 2017'!$A:$A,0),MATCH("sous traitance",'Données DEP 2017'!$4:$4,0))+INDEX('Données DEP 2017'!$A$1:$U$112,MATCH("01"&amp;"_"&amp;'Modalités réponse par sect -DEP'!$B13,'Données DEP 2017'!$A:$A,0),MATCH("stagiaires",'Données DEP 2017'!$4:$4,0)))/INDEX('Données DEP 2017'!$A$1:$U$112,MATCH($D$10&amp;"_"&amp;'Modalités réponse par sect -DEP'!$B13,'Données DEP 2017'!$A:$A,0),MATCH("effectif assujetti",'Données DEP 2017'!$4:$4,0))</f>
        <v>4.3530508843368253E-2</v>
      </c>
      <c r="F13" s="36">
        <f>(INDEX('Données DEP 2017'!$A$1:$U$112,MATCH($D$10&amp;"_"&amp;'Modalités réponse par sect -DEP'!$B13,'Données DEP 2017'!$A:$A,0),MATCH("accord",'Données DEP 2017'!$4:$4,0)))/INDEX('Données DEP 2017'!$A$1:$U$112,MATCH($D$10&amp;"_"&amp;'Modalités réponse par sect -DEP'!$B13,'Données DEP 2017'!$A:$A,0),MATCH("nombre entreprises",'Données DEP 2017'!$4:$4,0))</f>
        <v>2.8301886792452831E-2</v>
      </c>
      <c r="G13" s="36">
        <f>(INDEX('Données DEP 2017'!$A$1:$U$112,MATCH($D$10&amp;"_"&amp;'Modalités réponse par sect -DEP'!$B13,'Données DEP 2017'!$A:$A,0),MATCH("contribution massive",'Données DEP 2017'!$4:$4,0)))/INDEX('Données DEP 2017'!$A$1:$U$112,MATCH($D$10&amp;"_"&amp;'Modalités réponse par sect -DEP'!$B13,'Données DEP 2017'!$A:$A,0),MATCH("nombre entreprises",'Données DEP 2017'!$4:$4,0))</f>
        <v>0.12264150943396226</v>
      </c>
    </row>
    <row r="14" spans="2:7" ht="15" customHeight="1" x14ac:dyDescent="0.25">
      <c r="B14" s="3" t="s">
        <v>0</v>
      </c>
      <c r="C14" s="8">
        <f>INDEX('Données DEP 2017'!$A$1:$V$112,MATCH($D$10&amp;"_"&amp;'Modalités réponse par sect -DEP'!$B14,'Données DEP 2017'!$A:$A,0),MATCH("emploi direct",'Données DEP 2017'!$4:$4,0))/INDEX('Données DEP 2017'!$A$1:$V$112,MATCH($D$10&amp;"_"&amp;'Modalités réponse par sect -DEP'!$B14,'Données DEP 2017'!$A:$A,0),MATCH("effectif assujetti",'Données DEP 2017'!$4:$4,0))</f>
        <v>2.9246207701283545E-2</v>
      </c>
      <c r="D14" s="8">
        <f>(INDEX('Données DEP 2017'!$A$1:$U$112,MATCH($D$10&amp;"_"&amp;'Modalités réponse par sect -DEP'!$B14,'Données DEP 2017'!$A:$A,0),MATCH("sous traitance",'Données DEP 2017'!$4:$4,0))+INDEX('Données DEP 2017'!$A$1:$U$112,MATCH("01"&amp;"_"&amp;'Modalités réponse par sect -DEP'!$B14,'Données DEP 2017'!$A:$A,0),MATCH("stagiaires",'Données DEP 2017'!$4:$4,0)))/INDEX('Données DEP 2017'!$A$1:$U$112,MATCH($D$10&amp;"_"&amp;'Modalités réponse par sect -DEP'!$B14,'Données DEP 2017'!$A:$A,0),MATCH("effectif assujetti",'Données DEP 2017'!$4:$4,0))</f>
        <v>1.3745624270711785E-3</v>
      </c>
      <c r="E14" s="8">
        <f>(INDEX('Données DEP 2017'!$A$1:$V$112,MATCH($D$10&amp;"_"&amp;'Modalités réponse par sect -DEP'!$B14,'Données DEP 2017'!$A:$A,0),MATCH("emploi direct",'Données DEP 2017'!$4:$4,0))+INDEX('Données DEP 2017'!$A$1:$U$112,MATCH($D$10&amp;"_"&amp;'Modalités réponse par sect -DEP'!$B14,'Données DEP 2017'!$A:$A,0),MATCH("sous traitance",'Données DEP 2017'!$4:$4,0))+INDEX('Données DEP 2017'!$A$1:$U$112,MATCH("01"&amp;"_"&amp;'Modalités réponse par sect -DEP'!$B14,'Données DEP 2017'!$A:$A,0),MATCH("stagiaires",'Données DEP 2017'!$4:$4,0)))/INDEX('Données DEP 2017'!$A$1:$U$112,MATCH($D$10&amp;"_"&amp;'Modalités réponse par sect -DEP'!$B14,'Données DEP 2017'!$A:$A,0),MATCH("effectif assujetti",'Données DEP 2017'!$4:$4,0))</f>
        <v>3.0620770128354721E-2</v>
      </c>
      <c r="F14" s="36">
        <f>(INDEX('Données DEP 2017'!$A$1:$U$112,MATCH($D$10&amp;"_"&amp;'Modalités réponse par sect -DEP'!$B14,'Données DEP 2017'!$A:$A,0),MATCH("accord",'Données DEP 2017'!$4:$4,0)))/INDEX('Données DEP 2017'!$A$1:$U$112,MATCH($D$10&amp;"_"&amp;'Modalités réponse par sect -DEP'!$B14,'Données DEP 2017'!$A:$A,0),MATCH("nombre entreprises",'Données DEP 2017'!$4:$4,0))</f>
        <v>2.4096385542168676E-2</v>
      </c>
      <c r="G14" s="36">
        <f>(INDEX('Données DEP 2017'!$A$1:$U$112,MATCH($D$10&amp;"_"&amp;'Modalités réponse par sect -DEP'!$B14,'Données DEP 2017'!$A:$A,0),MATCH("contribution massive",'Données DEP 2017'!$4:$4,0)))/INDEX('Données DEP 2017'!$A$1:$U$112,MATCH($D$10&amp;"_"&amp;'Modalités réponse par sect -DEP'!$B14,'Données DEP 2017'!$A:$A,0),MATCH("nombre entreprises",'Données DEP 2017'!$4:$4,0))</f>
        <v>0.16867469879518071</v>
      </c>
    </row>
    <row r="15" spans="2:7" ht="15" customHeight="1" x14ac:dyDescent="0.35">
      <c r="B15" s="3" t="s">
        <v>20</v>
      </c>
      <c r="C15" s="8">
        <f>INDEX('Données DEP 2017'!$A$1:$V$112,MATCH($D$10&amp;"_"&amp;'Modalités réponse par sect -DEP'!$B15,'Données DEP 2017'!$A:$A,0),MATCH("emploi direct",'Données DEP 2017'!$4:$4,0))/INDEX('Données DEP 2017'!$A$1:$V$112,MATCH($D$10&amp;"_"&amp;'Modalités réponse par sect -DEP'!$B15,'Données DEP 2017'!$A:$A,0),MATCH("effectif assujetti",'Données DEP 2017'!$4:$4,0))</f>
        <v>3.4337911376004143E-2</v>
      </c>
      <c r="D15" s="12">
        <f>(INDEX('Données DEP 2017'!$A$1:$U$112,MATCH($D$10&amp;"_"&amp;'Modalités réponse par sect -DEP'!$B15,'Données DEP 2017'!$A:$A,0),MATCH("sous traitance",'Données DEP 2017'!$4:$4,0))+INDEX('Données DEP 2017'!$A$1:$U$112,MATCH("01"&amp;"_"&amp;'Modalités réponse par sect -DEP'!$B15,'Données DEP 2017'!$A:$A,0),MATCH("stagiaires",'Données DEP 2017'!$4:$4,0)))/INDEX('Données DEP 2017'!$A$1:$U$112,MATCH($D$10&amp;"_"&amp;'Modalités réponse par sect -DEP'!$B15,'Données DEP 2017'!$A:$A,0),MATCH("effectif assujetti",'Données DEP 2017'!$4:$4,0))</f>
        <v>1.9577610779994816E-3</v>
      </c>
      <c r="E15" s="12">
        <f>(INDEX('Données DEP 2017'!$A$1:$V$112,MATCH($D$10&amp;"_"&amp;'Modalités réponse par sect -DEP'!$B15,'Données DEP 2017'!$A:$A,0),MATCH("emploi direct",'Données DEP 2017'!$4:$4,0))+INDEX('Données DEP 2017'!$A$1:$U$112,MATCH($D$10&amp;"_"&amp;'Modalités réponse par sect -DEP'!$B15,'Données DEP 2017'!$A:$A,0),MATCH("sous traitance",'Données DEP 2017'!$4:$4,0))+INDEX('Données DEP 2017'!$A$1:$U$112,MATCH("01"&amp;"_"&amp;'Modalités réponse par sect -DEP'!$B15,'Données DEP 2017'!$A:$A,0),MATCH("stagiaires",'Données DEP 2017'!$4:$4,0)))/INDEX('Données DEP 2017'!$A$1:$U$112,MATCH($D$10&amp;"_"&amp;'Modalités réponse par sect -DEP'!$B15,'Données DEP 2017'!$A:$A,0),MATCH("effectif assujetti",'Données DEP 2017'!$4:$4,0))</f>
        <v>3.6295672454003627E-2</v>
      </c>
      <c r="F15" s="36">
        <f>(INDEX('Données DEP 2017'!$A$1:$U$112,MATCH($D$10&amp;"_"&amp;'Modalités réponse par sect -DEP'!$B15,'Données DEP 2017'!$A:$A,0),MATCH("accord",'Données DEP 2017'!$4:$4,0)))/INDEX('Données DEP 2017'!$A$1:$U$112,MATCH($D$10&amp;"_"&amp;'Modalités réponse par sect -DEP'!$B15,'Données DEP 2017'!$A:$A,0),MATCH("nombre entreprises",'Données DEP 2017'!$4:$4,0))</f>
        <v>0.11475409836065574</v>
      </c>
      <c r="G15" s="36">
        <f>(INDEX('Données DEP 2017'!$A$1:$U$112,MATCH($D$10&amp;"_"&amp;'Modalités réponse par sect -DEP'!$B15,'Données DEP 2017'!$A:$A,0),MATCH("contribution massive",'Données DEP 2017'!$4:$4,0)))/INDEX('Données DEP 2017'!$A$1:$U$112,MATCH($D$10&amp;"_"&amp;'Modalités réponse par sect -DEP'!$B15,'Données DEP 2017'!$A:$A,0),MATCH("nombre entreprises",'Données DEP 2017'!$4:$4,0))</f>
        <v>0.1721311475409836</v>
      </c>
    </row>
    <row r="16" spans="2:7" ht="15" customHeight="1" x14ac:dyDescent="0.35">
      <c r="B16" s="3" t="s">
        <v>5</v>
      </c>
      <c r="C16" s="8">
        <f>INDEX('Données DEP 2017'!$A$1:$V$112,MATCH($D$10&amp;"_"&amp;'Modalités réponse par sect -DEP'!$B16,'Données DEP 2017'!$A:$A,0),MATCH("emploi direct",'Données DEP 2017'!$4:$4,0))/INDEX('Données DEP 2017'!$A$1:$V$112,MATCH($D$10&amp;"_"&amp;'Modalités réponse par sect -DEP'!$B16,'Données DEP 2017'!$A:$A,0),MATCH("effectif assujetti",'Données DEP 2017'!$4:$4,0))</f>
        <v>2.8904899135446683E-2</v>
      </c>
      <c r="D16" s="8">
        <f>(INDEX('Données DEP 2017'!$A$1:$U$112,MATCH($D$10&amp;"_"&amp;'Modalités réponse par sect -DEP'!$B16,'Données DEP 2017'!$A:$A,0),MATCH("sous traitance",'Données DEP 2017'!$4:$4,0))+INDEX('Données DEP 2017'!$A$1:$U$112,MATCH("01"&amp;"_"&amp;'Modalités réponse par sect -DEP'!$B16,'Données DEP 2017'!$A:$A,0),MATCH("stagiaires",'Données DEP 2017'!$4:$4,0)))/INDEX('Données DEP 2017'!$A$1:$U$112,MATCH($D$10&amp;"_"&amp;'Modalités réponse par sect -DEP'!$B16,'Données DEP 2017'!$A:$A,0),MATCH("effectif assujetti",'Données DEP 2017'!$4:$4,0))</f>
        <v>5.5331412103746397E-3</v>
      </c>
      <c r="E16" s="8">
        <f>(INDEX('Données DEP 2017'!$A$1:$V$112,MATCH($D$10&amp;"_"&amp;'Modalités réponse par sect -DEP'!$B16,'Données DEP 2017'!$A:$A,0),MATCH("emploi direct",'Données DEP 2017'!$4:$4,0))+INDEX('Données DEP 2017'!$A$1:$U$112,MATCH($D$10&amp;"_"&amp;'Modalités réponse par sect -DEP'!$B16,'Données DEP 2017'!$A:$A,0),MATCH("sous traitance",'Données DEP 2017'!$4:$4,0))+INDEX('Données DEP 2017'!$A$1:$U$112,MATCH("01"&amp;"_"&amp;'Modalités réponse par sect -DEP'!$B16,'Données DEP 2017'!$A:$A,0),MATCH("stagiaires",'Données DEP 2017'!$4:$4,0)))/INDEX('Données DEP 2017'!$A$1:$U$112,MATCH($D$10&amp;"_"&amp;'Modalités réponse par sect -DEP'!$B16,'Données DEP 2017'!$A:$A,0),MATCH("effectif assujetti",'Données DEP 2017'!$4:$4,0))</f>
        <v>3.4438040345821326E-2</v>
      </c>
      <c r="F16" s="36">
        <f>(INDEX('Données DEP 2017'!$A$1:$U$112,MATCH($D$10&amp;"_"&amp;'Modalités réponse par sect -DEP'!$B16,'Données DEP 2017'!$A:$A,0),MATCH("accord",'Données DEP 2017'!$4:$4,0)))/INDEX('Données DEP 2017'!$A$1:$U$112,MATCH($D$10&amp;"_"&amp;'Modalités réponse par sect -DEP'!$B16,'Données DEP 2017'!$A:$A,0),MATCH("nombre entreprises",'Données DEP 2017'!$4:$4,0))</f>
        <v>0</v>
      </c>
      <c r="G16" s="36">
        <f>(INDEX('Données DEP 2017'!$A$1:$U$112,MATCH($D$10&amp;"_"&amp;'Modalités réponse par sect -DEP'!$B16,'Données DEP 2017'!$A:$A,0),MATCH("contribution massive",'Données DEP 2017'!$4:$4,0)))/INDEX('Données DEP 2017'!$A$1:$U$112,MATCH($D$10&amp;"_"&amp;'Modalités réponse par sect -DEP'!$B16,'Données DEP 2017'!$A:$A,0),MATCH("nombre entreprises",'Données DEP 2017'!$4:$4,0))</f>
        <v>0.16666666666666666</v>
      </c>
    </row>
    <row r="17" spans="2:7" ht="15" customHeight="1" x14ac:dyDescent="0.35">
      <c r="B17" s="3" t="s">
        <v>6</v>
      </c>
      <c r="C17" s="8">
        <f>INDEX('Données DEP 2017'!$A$1:$V$112,MATCH($D$10&amp;"_"&amp;'Modalités réponse par sect -DEP'!$B17,'Données DEP 2017'!$A:$A,0),MATCH("emploi direct",'Données DEP 2017'!$4:$4,0))/INDEX('Données DEP 2017'!$A$1:$V$112,MATCH($D$10&amp;"_"&amp;'Modalités réponse par sect -DEP'!$B17,'Données DEP 2017'!$A:$A,0),MATCH("effectif assujetti",'Données DEP 2017'!$4:$4,0))</f>
        <v>3.7776427703523692E-2</v>
      </c>
      <c r="D17" s="8">
        <f>(INDEX('Données DEP 2017'!$A$1:$U$112,MATCH($D$10&amp;"_"&amp;'Modalités réponse par sect -DEP'!$B17,'Données DEP 2017'!$A:$A,0),MATCH("sous traitance",'Données DEP 2017'!$4:$4,0))+INDEX('Données DEP 2017'!$A$1:$U$112,MATCH("01"&amp;"_"&amp;'Modalités réponse par sect -DEP'!$B17,'Données DEP 2017'!$A:$A,0),MATCH("stagiaires",'Données DEP 2017'!$4:$4,0)))/INDEX('Données DEP 2017'!$A$1:$U$112,MATCH($D$10&amp;"_"&amp;'Modalités réponse par sect -DEP'!$B17,'Données DEP 2017'!$A:$A,0),MATCH("effectif assujetti",'Données DEP 2017'!$4:$4,0))</f>
        <v>1.2612393681652493E-2</v>
      </c>
      <c r="E17" s="8">
        <f>(INDEX('Données DEP 2017'!$A$1:$V$112,MATCH($D$10&amp;"_"&amp;'Modalités réponse par sect -DEP'!$B17,'Données DEP 2017'!$A:$A,0),MATCH("emploi direct",'Données DEP 2017'!$4:$4,0))+INDEX('Données DEP 2017'!$A$1:$U$112,MATCH($D$10&amp;"_"&amp;'Modalités réponse par sect -DEP'!$B17,'Données DEP 2017'!$A:$A,0),MATCH("sous traitance",'Données DEP 2017'!$4:$4,0))+INDEX('Données DEP 2017'!$A$1:$U$112,MATCH("01"&amp;"_"&amp;'Modalités réponse par sect -DEP'!$B17,'Données DEP 2017'!$A:$A,0),MATCH("stagiaires",'Données DEP 2017'!$4:$4,0)))/INDEX('Données DEP 2017'!$A$1:$U$112,MATCH($D$10&amp;"_"&amp;'Modalités réponse par sect -DEP'!$B17,'Données DEP 2017'!$A:$A,0),MATCH("effectif assujetti",'Données DEP 2017'!$4:$4,0))</f>
        <v>5.0388821385176183E-2</v>
      </c>
      <c r="F17" s="36">
        <f>(INDEX('Données DEP 2017'!$A$1:$U$112,MATCH($D$10&amp;"_"&amp;'Modalités réponse par sect -DEP'!$B17,'Données DEP 2017'!$A:$A,0),MATCH("accord",'Données DEP 2017'!$4:$4,0)))/INDEX('Données DEP 2017'!$A$1:$U$112,MATCH($D$10&amp;"_"&amp;'Modalités réponse par sect -DEP'!$B17,'Données DEP 2017'!$A:$A,0),MATCH("nombre entreprises",'Données DEP 2017'!$4:$4,0))</f>
        <v>0</v>
      </c>
      <c r="G17" s="36">
        <f>(INDEX('Données DEP 2017'!$A$1:$U$112,MATCH($D$10&amp;"_"&amp;'Modalités réponse par sect -DEP'!$B17,'Données DEP 2017'!$A:$A,0),MATCH("contribution massive",'Données DEP 2017'!$4:$4,0)))/INDEX('Données DEP 2017'!$A$1:$U$112,MATCH($D$10&amp;"_"&amp;'Modalités réponse par sect -DEP'!$B17,'Données DEP 2017'!$A:$A,0),MATCH("nombre entreprises",'Données DEP 2017'!$4:$4,0))</f>
        <v>0.25</v>
      </c>
    </row>
    <row r="18" spans="2:7" ht="15" customHeight="1" x14ac:dyDescent="0.35">
      <c r="B18" s="3" t="s">
        <v>21</v>
      </c>
      <c r="C18" s="12">
        <f>INDEX('Données DEP 2017'!$A$1:$V$112,MATCH($D$10&amp;"_"&amp;'Modalités réponse par sect -DEP'!$B18,'Données DEP 2017'!$A:$A,0),MATCH("emploi direct",'Données DEP 2017'!$4:$4,0))/INDEX('Données DEP 2017'!$A$1:$V$112,MATCH($D$10&amp;"_"&amp;'Modalités réponse par sect -DEP'!$B18,'Données DEP 2017'!$A:$A,0),MATCH("effectif assujetti",'Données DEP 2017'!$4:$4,0))</f>
        <v>3.936938958707361E-2</v>
      </c>
      <c r="D18" s="12">
        <f>(INDEX('Données DEP 2017'!$A$1:$U$112,MATCH($D$10&amp;"_"&amp;'Modalités réponse par sect -DEP'!$B18,'Données DEP 2017'!$A:$A,0),MATCH("sous traitance",'Données DEP 2017'!$4:$4,0))+INDEX('Données DEP 2017'!$A$1:$U$112,MATCH("01"&amp;"_"&amp;'Modalités réponse par sect -DEP'!$B18,'Données DEP 2017'!$A:$A,0),MATCH("stagiaires",'Données DEP 2017'!$4:$4,0)))/INDEX('Données DEP 2017'!$A$1:$U$112,MATCH($D$10&amp;"_"&amp;'Modalités réponse par sect -DEP'!$B18,'Données DEP 2017'!$A:$A,0),MATCH("effectif assujetti",'Données DEP 2017'!$4:$4,0))</f>
        <v>7.5628366247755833E-4</v>
      </c>
      <c r="E18" s="12">
        <f>(INDEX('Données DEP 2017'!$A$1:$V$112,MATCH($D$10&amp;"_"&amp;'Modalités réponse par sect -DEP'!$B18,'Données DEP 2017'!$A:$A,0),MATCH("emploi direct",'Données DEP 2017'!$4:$4,0))+INDEX('Données DEP 2017'!$A$1:$U$112,MATCH($D$10&amp;"_"&amp;'Modalités réponse par sect -DEP'!$B18,'Données DEP 2017'!$A:$A,0),MATCH("sous traitance",'Données DEP 2017'!$4:$4,0))+INDEX('Données DEP 2017'!$A$1:$U$112,MATCH("01"&amp;"_"&amp;'Modalités réponse par sect -DEP'!$B18,'Données DEP 2017'!$A:$A,0),MATCH("stagiaires",'Données DEP 2017'!$4:$4,0)))/INDEX('Données DEP 2017'!$A$1:$U$112,MATCH($D$10&amp;"_"&amp;'Modalités réponse par sect -DEP'!$B18,'Données DEP 2017'!$A:$A,0),MATCH("effectif assujetti",'Données DEP 2017'!$4:$4,0))</f>
        <v>4.0125673249551165E-2</v>
      </c>
      <c r="F18" s="37">
        <f>(INDEX('Données DEP 2017'!$A$1:$U$112,MATCH($D$10&amp;"_"&amp;'Modalités réponse par sect -DEP'!$B18,'Données DEP 2017'!$A:$A,0),MATCH("accord",'Données DEP 2017'!$4:$4,0)))/INDEX('Données DEP 2017'!$A$1:$U$112,MATCH($D$10&amp;"_"&amp;'Modalités réponse par sect -DEP'!$B18,'Données DEP 2017'!$A:$A,0),MATCH("nombre entreprises",'Données DEP 2017'!$4:$4,0))</f>
        <v>6.1538461538461542E-2</v>
      </c>
      <c r="G18" s="37">
        <f>(INDEX('Données DEP 2017'!$A$1:$U$112,MATCH($D$10&amp;"_"&amp;'Modalités réponse par sect -DEP'!$B18,'Données DEP 2017'!$A:$A,0),MATCH("contribution massive",'Données DEP 2017'!$4:$4,0)))/INDEX('Données DEP 2017'!$A$1:$U$112,MATCH($D$10&amp;"_"&amp;'Modalités réponse par sect -DEP'!$B18,'Données DEP 2017'!$A:$A,0),MATCH("nombre entreprises",'Données DEP 2017'!$4:$4,0))</f>
        <v>0.15384615384615385</v>
      </c>
    </row>
    <row r="19" spans="2:7" ht="15" customHeight="1" x14ac:dyDescent="0.35">
      <c r="B19" s="3" t="s">
        <v>7</v>
      </c>
      <c r="C19" s="8">
        <f>INDEX('Données DEP 2017'!$A$1:$V$112,MATCH($D$10&amp;"_"&amp;'Modalités réponse par sect -DEP'!$B19,'Données DEP 2017'!$A:$A,0),MATCH("emploi direct",'Données DEP 2017'!$4:$4,0))/INDEX('Données DEP 2017'!$A$1:$V$112,MATCH($D$10&amp;"_"&amp;'Modalités réponse par sect -DEP'!$B19,'Données DEP 2017'!$A:$A,0),MATCH("effectif assujetti",'Données DEP 2017'!$4:$4,0))</f>
        <v>4.8519641125121242E-2</v>
      </c>
      <c r="D19" s="8">
        <f>(INDEX('Données DEP 2017'!$A$1:$U$112,MATCH($D$10&amp;"_"&amp;'Modalités réponse par sect -DEP'!$B19,'Données DEP 2017'!$A:$A,0),MATCH("sous traitance",'Données DEP 2017'!$4:$4,0))+INDEX('Données DEP 2017'!$A$1:$U$112,MATCH("01"&amp;"_"&amp;'Modalités réponse par sect -DEP'!$B19,'Données DEP 2017'!$A:$A,0),MATCH("stagiaires",'Données DEP 2017'!$4:$4,0)))/INDEX('Données DEP 2017'!$A$1:$U$112,MATCH($D$10&amp;"_"&amp;'Modalités réponse par sect -DEP'!$B19,'Données DEP 2017'!$A:$A,0),MATCH("effectif assujetti",'Données DEP 2017'!$4:$4,0))</f>
        <v>3.3195926285160037E-3</v>
      </c>
      <c r="E19" s="8">
        <f>(INDEX('Données DEP 2017'!$A$1:$V$112,MATCH($D$10&amp;"_"&amp;'Modalités réponse par sect -DEP'!$B19,'Données DEP 2017'!$A:$A,0),MATCH("emploi direct",'Données DEP 2017'!$4:$4,0))+INDEX('Données DEP 2017'!$A$1:$U$112,MATCH($D$10&amp;"_"&amp;'Modalités réponse par sect -DEP'!$B19,'Données DEP 2017'!$A:$A,0),MATCH("sous traitance",'Données DEP 2017'!$4:$4,0))+INDEX('Données DEP 2017'!$A$1:$U$112,MATCH("01"&amp;"_"&amp;'Modalités réponse par sect -DEP'!$B19,'Données DEP 2017'!$A:$A,0),MATCH("stagiaires",'Données DEP 2017'!$4:$4,0)))/INDEX('Données DEP 2017'!$A$1:$U$112,MATCH($D$10&amp;"_"&amp;'Modalités réponse par sect -DEP'!$B19,'Données DEP 2017'!$A:$A,0),MATCH("effectif assujetti",'Données DEP 2017'!$4:$4,0))</f>
        <v>5.1839233753637241E-2</v>
      </c>
      <c r="F19" s="36">
        <f>(INDEX('Données DEP 2017'!$A$1:$U$112,MATCH($D$10&amp;"_"&amp;'Modalités réponse par sect -DEP'!$B19,'Données DEP 2017'!$A:$A,0),MATCH("accord",'Données DEP 2017'!$4:$4,0)))/INDEX('Données DEP 2017'!$A$1:$U$112,MATCH($D$10&amp;"_"&amp;'Modalités réponse par sect -DEP'!$B19,'Données DEP 2017'!$A:$A,0),MATCH("nombre entreprises",'Données DEP 2017'!$4:$4,0))</f>
        <v>0.46017699115044247</v>
      </c>
      <c r="G19" s="36">
        <f>(INDEX('Données DEP 2017'!$A$1:$U$112,MATCH($D$10&amp;"_"&amp;'Modalités réponse par sect -DEP'!$B19,'Données DEP 2017'!$A:$A,0),MATCH("contribution massive",'Données DEP 2017'!$4:$4,0)))/INDEX('Données DEP 2017'!$A$1:$U$112,MATCH($D$10&amp;"_"&amp;'Modalités réponse par sect -DEP'!$B19,'Données DEP 2017'!$A:$A,0),MATCH("nombre entreprises",'Données DEP 2017'!$4:$4,0))</f>
        <v>4.4247787610619468E-2</v>
      </c>
    </row>
    <row r="20" spans="2:7" ht="15" customHeight="1" thickBot="1" x14ac:dyDescent="0.4">
      <c r="B20" s="18" t="s">
        <v>62</v>
      </c>
      <c r="C20" s="8">
        <f>INDEX('Données DEP 2017'!$A$1:$V$112,MATCH($D$10&amp;"_"&amp;'Modalités réponse par sect -DEP'!$B20,'Données DEP 2017'!$A:$A,0),MATCH("emploi direct",'Données DEP 2017'!$4:$4,0))/INDEX('Données DEP 2017'!$A$1:$V$112,MATCH($D$10&amp;"_"&amp;'Modalités réponse par sect -DEP'!$B20,'Données DEP 2017'!$A:$A,0),MATCH("effectif assujetti",'Données DEP 2017'!$4:$4,0))</f>
        <v>2.9083011583011582E-2</v>
      </c>
      <c r="D20" s="8">
        <f>(INDEX('Données DEP 2017'!$A$1:$U$112,MATCH($D$10&amp;"_"&amp;'Modalités réponse par sect -DEP'!$B20,'Données DEP 2017'!$A:$A,0),MATCH("sous traitance",'Données DEP 2017'!$4:$4,0))+INDEX('Données DEP 2017'!$A$1:$U$112,MATCH("01"&amp;"_"&amp;'Modalités réponse par sect -DEP'!$B20,'Données DEP 2017'!$A:$A,0),MATCH("stagiaires",'Données DEP 2017'!$4:$4,0)))/INDEX('Données DEP 2017'!$A$1:$U$112,MATCH($D$10&amp;"_"&amp;'Modalités réponse par sect -DEP'!$B20,'Données DEP 2017'!$A:$A,0),MATCH("effectif assujetti",'Données DEP 2017'!$4:$4,0))</f>
        <v>5.5019305019305027E-4</v>
      </c>
      <c r="E20" s="8">
        <f>(INDEX('Données DEP 2017'!$A$1:$V$112,MATCH($D$10&amp;"_"&amp;'Modalités réponse par sect -DEP'!$B20,'Données DEP 2017'!$A:$A,0),MATCH("emploi direct",'Données DEP 2017'!$4:$4,0))+INDEX('Données DEP 2017'!$A$1:$U$112,MATCH($D$10&amp;"_"&amp;'Modalités réponse par sect -DEP'!$B20,'Données DEP 2017'!$A:$A,0),MATCH("sous traitance",'Données DEP 2017'!$4:$4,0))+INDEX('Données DEP 2017'!$A$1:$U$112,MATCH("01"&amp;"_"&amp;'Modalités réponse par sect -DEP'!$B20,'Données DEP 2017'!$A:$A,0),MATCH("stagiaires",'Données DEP 2017'!$4:$4,0)))/INDEX('Données DEP 2017'!$A$1:$U$112,MATCH($D$10&amp;"_"&amp;'Modalités réponse par sect -DEP'!$B20,'Données DEP 2017'!$A:$A,0),MATCH("effectif assujetti",'Données DEP 2017'!$4:$4,0))</f>
        <v>2.9633204633204631E-2</v>
      </c>
      <c r="F20" s="36">
        <f>(INDEX('Données DEP 2017'!$A$1:$U$112,MATCH($D$10&amp;"_"&amp;'Modalités réponse par sect -DEP'!$B20,'Données DEP 2017'!$A:$A,0),MATCH("accord",'Données DEP 2017'!$4:$4,0)))/INDEX('Données DEP 2017'!$A$1:$U$112,MATCH($D$10&amp;"_"&amp;'Modalités réponse par sect -DEP'!$B20,'Données DEP 2017'!$A:$A,0),MATCH("nombre entreprises",'Données DEP 2017'!$4:$4,0))</f>
        <v>4.7619047619047616E-2</v>
      </c>
      <c r="G20" s="36">
        <f>(INDEX('Données DEP 2017'!$A$1:$U$112,MATCH($D$10&amp;"_"&amp;'Modalités réponse par sect -DEP'!$B20,'Données DEP 2017'!$A:$A,0),MATCH("contribution massive",'Données DEP 2017'!$4:$4,0)))/INDEX('Données DEP 2017'!$A$1:$U$112,MATCH($D$10&amp;"_"&amp;'Modalités réponse par sect -DEP'!$B20,'Données DEP 2017'!$A:$A,0),MATCH("nombre entreprises",'Données DEP 2017'!$4:$4,0))</f>
        <v>9.5238095238095233E-2</v>
      </c>
    </row>
    <row r="21" spans="2:7" ht="15" thickBot="1" x14ac:dyDescent="0.4">
      <c r="B21" s="2" t="str">
        <f>"Tous secteurs - "&amp;C10</f>
        <v>Tous secteurs - Ain</v>
      </c>
      <c r="C21" s="13">
        <f>INDEX('Données DEP 2017'!$A$1:$V$112,MATCH($D$10&amp;"_Tous secteurs",'Données DEP 2017'!$A:$A,0),MATCH("emploi direct",'Données DEP 2017'!$4:$4,0))/INDEX('Données DEP 2017'!$A$1:$V$112,MATCH($D$10&amp;"_Tous secteurs",'Données DEP 2017'!$A:$A,0),MATCH("effectif assujetti",'Données DEP 2017'!$4:$4,0))</f>
        <v>3.817463955637708E-2</v>
      </c>
      <c r="D21" s="13">
        <f>(INDEX('Données DEP 2017'!$A$1:$U$112,MATCH($D$10&amp;"_Tous secteurs",'Données DEP 2017'!$A:$A,0),MATCH("sous traitance",'Données DEP 2017'!$4:$4,0))+INDEX('Données DEP 2017'!$A$1:$U$112,MATCH("01"&amp;"_Tous secteurs",'Données DEP 2017'!$A:$A,0),MATCH("stagiaires",'Données DEP 2017'!$4:$4,0)))/INDEX('Données DEP 2017'!$A$1:$U$112,MATCH($D$10&amp;"_Tous secteurs",'Données DEP 2017'!$A:$A,0),MATCH("effectif assujetti",'Données DEP 2017'!$4:$4,0))</f>
        <v>3.5828465804066544E-3</v>
      </c>
      <c r="E21" s="13">
        <f>(INDEX('Données DEP 2017'!$A$1:$V$112,MATCH($D$10&amp;"_Tous secteurs",'Données DEP 2017'!$A:$A,0),MATCH("emploi direct",'Données DEP 2017'!$4:$4,0))+INDEX('Données DEP 2017'!$A$1:$U$112,MATCH($D$10&amp;"_Tous secteurs",'Données DEP 2017'!$A:$A,0),MATCH("sous traitance",'Données DEP 2017'!$4:$4,0))+INDEX('Données DEP 2017'!$A$1:$U$112,MATCH("01"&amp;"_Tous secteurs",'Données DEP 2017'!$A:$A,0),MATCH("stagiaires",'Données DEP 2017'!$4:$4,0)))/INDEX('Données DEP 2017'!$A$1:$U$112,MATCH($D$10&amp;"_Tous secteurs",'Données DEP 2017'!$A:$A,0),MATCH("effectif assujetti",'Données DEP 2017'!$4:$4,0))</f>
        <v>4.1757486136783734E-2</v>
      </c>
      <c r="F21" s="38">
        <f>(INDEX('Données DEP 2017'!$A$1:$U$112,MATCH($D$10&amp;"_Tous secteurs",'Données DEP 2017'!$A:$A,0),MATCH("accord",'Données DEP 2017'!$4:$4,0)))/INDEX('Données DEP 2017'!$A$1:$U$112,MATCH($D$10&amp;"_Tous secteurs",'Données DEP 2017'!$A:$A,0),MATCH("nombre entreprises",'Données DEP 2017'!$4:$4,0))</f>
        <v>0.11136890951276102</v>
      </c>
      <c r="G21" s="38">
        <f>(INDEX('Données DEP 2017'!$A$1:$U$112,MATCH($D$10&amp;"_Tous secteurs",'Données DEP 2017'!$A:$A,0),MATCH("contribution massive",'Données DEP 2017'!$4:$4,0)))/INDEX('Données DEP 2017'!$A$1:$U$112,MATCH($D$10&amp;"_Tous secteurs",'Données DEP 2017'!$A:$A,0),MATCH("nombre entreprises",'Données DEP 2017'!$4:$4,0))</f>
        <v>0.13457076566125289</v>
      </c>
    </row>
    <row r="22" spans="2:7" s="22" customFormat="1" ht="15" thickBot="1" x14ac:dyDescent="0.4">
      <c r="B22" s="2" t="s">
        <v>82</v>
      </c>
      <c r="C22" s="13">
        <v>3.5940668393346212E-2</v>
      </c>
      <c r="D22" s="13">
        <v>3.9492900449680617E-3</v>
      </c>
      <c r="E22" s="13">
        <v>3.9889958438314277E-2</v>
      </c>
      <c r="F22" s="38">
        <v>0.12216104611149346</v>
      </c>
      <c r="G22" s="38">
        <v>0.16293874741913283</v>
      </c>
    </row>
    <row r="23" spans="2:7" ht="15" customHeight="1" x14ac:dyDescent="0.35">
      <c r="B23" s="4" t="s">
        <v>75</v>
      </c>
      <c r="C23" s="22"/>
      <c r="D23" s="22"/>
      <c r="E23" s="22"/>
    </row>
    <row r="24" spans="2:7" ht="15" customHeight="1" x14ac:dyDescent="0.35">
      <c r="B24" s="67" t="s">
        <v>76</v>
      </c>
      <c r="C24" s="67"/>
      <c r="D24" s="67"/>
      <c r="E24" s="67"/>
    </row>
    <row r="25" spans="2:7" ht="15" customHeight="1" x14ac:dyDescent="0.35">
      <c r="B25" s="28" t="s">
        <v>80</v>
      </c>
      <c r="C25" s="28"/>
      <c r="D25" s="28"/>
      <c r="E25" s="19"/>
    </row>
    <row r="26" spans="2:7" x14ac:dyDescent="0.35">
      <c r="B26" s="14" t="s">
        <v>77</v>
      </c>
      <c r="C26" s="22"/>
      <c r="D26" s="22"/>
      <c r="E26" s="22"/>
    </row>
    <row r="27" spans="2:7" ht="15" customHeight="1" x14ac:dyDescent="0.35">
      <c r="B27" s="14" t="s">
        <v>78</v>
      </c>
      <c r="C27" s="22"/>
      <c r="D27" s="22"/>
      <c r="E27" s="22"/>
    </row>
    <row r="28" spans="2:7" x14ac:dyDescent="0.35">
      <c r="B28" s="14" t="s">
        <v>61</v>
      </c>
      <c r="C28" s="22"/>
      <c r="D28" s="22"/>
      <c r="E28" s="22"/>
      <c r="F28" s="30"/>
    </row>
    <row r="29" spans="2:7" x14ac:dyDescent="0.35">
      <c r="B29" s="14" t="s">
        <v>64</v>
      </c>
      <c r="C29" s="22"/>
      <c r="D29" s="22"/>
      <c r="E29" s="22"/>
      <c r="F29" s="30"/>
    </row>
    <row r="30" spans="2:7" x14ac:dyDescent="0.35">
      <c r="F30" s="30"/>
    </row>
  </sheetData>
  <mergeCells count="1">
    <mergeCell ref="B24:E24"/>
  </mergeCells>
  <pageMargins left="0.25" right="0.25" top="0.75" bottom="0.75" header="0.3" footer="0.3"/>
  <pageSetup paperSize="9" scale="34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Drop Down 2">
              <controlPr defaultSize="0" autoLine="0" autoPict="0">
                <anchor moveWithCells="1">
                  <from>
                    <xdr:col>1</xdr:col>
                    <xdr:colOff>12700</xdr:colOff>
                    <xdr:row>9</xdr:row>
                    <xdr:rowOff>69850</xdr:rowOff>
                  </from>
                  <to>
                    <xdr:col>1</xdr:col>
                    <xdr:colOff>3848100</xdr:colOff>
                    <xdr:row>10</xdr:row>
                    <xdr:rowOff>139700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4"/>
  <sheetViews>
    <sheetView showGridLines="0" workbookViewId="0">
      <selection activeCell="A6" sqref="A6"/>
    </sheetView>
  </sheetViews>
  <sheetFormatPr baseColWidth="10" defaultRowHeight="14.5" x14ac:dyDescent="0.35"/>
  <cols>
    <col min="1" max="1" width="5.81640625" style="22" customWidth="1"/>
    <col min="2" max="2" width="41.453125" style="22" customWidth="1"/>
    <col min="3" max="5" width="17.7265625" style="22" customWidth="1"/>
    <col min="6" max="6" width="12.26953125" style="22" customWidth="1"/>
    <col min="7" max="7" width="16.1796875" style="22" customWidth="1"/>
    <col min="8" max="8" width="12.453125" style="22" customWidth="1"/>
    <col min="9" max="9" width="13.1796875" style="22" customWidth="1"/>
    <col min="10" max="10" width="20.81640625" style="22" customWidth="1"/>
    <col min="11" max="11" width="18.81640625" style="22" customWidth="1"/>
    <col min="12" max="12" width="11.453125" style="22" customWidth="1"/>
    <col min="13" max="13" width="14.7265625" style="22" customWidth="1"/>
    <col min="14" max="14" width="15.54296875" style="22" customWidth="1"/>
    <col min="15" max="15" width="8" style="22" bestFit="1" customWidth="1"/>
    <col min="16" max="16" width="7.54296875" style="22" bestFit="1" customWidth="1"/>
    <col min="17" max="17" width="8" style="22" bestFit="1" customWidth="1"/>
    <col min="18" max="18" width="7.54296875" style="22" bestFit="1" customWidth="1"/>
    <col min="19" max="19" width="8" style="22" bestFit="1" customWidth="1"/>
    <col min="20" max="20" width="5.54296875" style="22" customWidth="1"/>
    <col min="21" max="21" width="5.7265625" style="22" customWidth="1"/>
    <col min="22" max="22" width="5.1796875" style="22" customWidth="1"/>
    <col min="23" max="23" width="7.453125" style="22" customWidth="1"/>
    <col min="24" max="29" width="7" style="22" customWidth="1"/>
    <col min="30" max="16384" width="10.90625" style="22"/>
  </cols>
  <sheetData>
    <row r="1" spans="2:18" ht="37.5" customHeight="1" thickBot="1" x14ac:dyDescent="0.6">
      <c r="B1" s="42"/>
      <c r="C1" s="25" t="s">
        <v>73</v>
      </c>
      <c r="D1" s="26"/>
      <c r="E1" s="26"/>
      <c r="F1" s="27"/>
      <c r="G1" s="43"/>
      <c r="H1" s="43"/>
      <c r="I1" s="43"/>
      <c r="J1" s="43"/>
      <c r="K1" s="44"/>
      <c r="L1" s="44"/>
      <c r="M1" s="44"/>
      <c r="N1" s="44"/>
      <c r="O1" s="44"/>
      <c r="P1" s="44"/>
      <c r="Q1" s="44"/>
      <c r="R1" s="44"/>
    </row>
    <row r="2" spans="2:18" ht="15" customHeight="1" x14ac:dyDescent="0.55000000000000004">
      <c r="B2" s="42"/>
      <c r="C2" s="45"/>
      <c r="D2" s="45"/>
      <c r="E2" s="45"/>
      <c r="F2" s="45"/>
      <c r="G2" s="43"/>
      <c r="H2" s="43"/>
      <c r="I2" s="43"/>
      <c r="J2" s="43"/>
      <c r="K2" s="44"/>
      <c r="L2" s="44"/>
      <c r="M2" s="44"/>
      <c r="N2" s="44"/>
      <c r="O2" s="44"/>
      <c r="P2" s="44"/>
      <c r="Q2" s="44"/>
      <c r="R2" s="44"/>
    </row>
    <row r="3" spans="2:18" ht="15" customHeight="1" x14ac:dyDescent="0.55000000000000004">
      <c r="B3" s="42"/>
      <c r="C3" s="45"/>
      <c r="D3" s="45"/>
      <c r="E3" s="45"/>
      <c r="F3" s="45"/>
      <c r="G3" s="43"/>
      <c r="H3" s="43"/>
      <c r="I3" s="43"/>
      <c r="J3" s="43"/>
      <c r="K3" s="44"/>
      <c r="L3" s="44"/>
      <c r="M3" s="44"/>
      <c r="N3" s="44"/>
      <c r="O3" s="44"/>
      <c r="P3" s="44"/>
      <c r="Q3" s="44"/>
      <c r="R3" s="44"/>
    </row>
    <row r="4" spans="2:18" x14ac:dyDescent="0.35">
      <c r="B4" s="5" t="s">
        <v>83</v>
      </c>
    </row>
    <row r="5" spans="2:18" ht="9.75" customHeight="1" thickBot="1" x14ac:dyDescent="0.4">
      <c r="B5" s="5"/>
    </row>
    <row r="6" spans="2:18" ht="15.75" customHeight="1" thickBot="1" x14ac:dyDescent="0.4">
      <c r="C6" s="68" t="s">
        <v>84</v>
      </c>
      <c r="D6" s="69"/>
      <c r="E6" s="70"/>
    </row>
    <row r="7" spans="2:18" ht="15" thickBot="1" x14ac:dyDescent="0.4">
      <c r="B7" s="46" t="s">
        <v>85</v>
      </c>
      <c r="C7" s="47" t="s">
        <v>86</v>
      </c>
      <c r="D7" s="48" t="s">
        <v>87</v>
      </c>
      <c r="E7" s="49" t="s">
        <v>88</v>
      </c>
    </row>
    <row r="8" spans="2:18" x14ac:dyDescent="0.35">
      <c r="B8" s="50" t="s">
        <v>32</v>
      </c>
      <c r="C8" s="51">
        <v>0.15677546983184965</v>
      </c>
      <c r="D8" s="52">
        <v>7.428940568475452E-2</v>
      </c>
      <c r="E8" s="53">
        <v>0.12100840336134454</v>
      </c>
    </row>
    <row r="9" spans="2:18" x14ac:dyDescent="0.35">
      <c r="B9" s="54" t="s">
        <v>34</v>
      </c>
      <c r="C9" s="55">
        <v>0.20449077786688052</v>
      </c>
      <c r="D9" s="56">
        <v>9.9773242630385492E-2</v>
      </c>
      <c r="E9" s="57">
        <v>0.16110850164396431</v>
      </c>
    </row>
    <row r="10" spans="2:18" x14ac:dyDescent="0.35">
      <c r="B10" s="54" t="s">
        <v>35</v>
      </c>
      <c r="C10" s="55">
        <v>0.14027149321266968</v>
      </c>
      <c r="D10" s="56">
        <v>5.2441229656419529E-2</v>
      </c>
      <c r="E10" s="57">
        <v>0.10647181628392484</v>
      </c>
    </row>
    <row r="11" spans="2:18" x14ac:dyDescent="0.35">
      <c r="B11" s="54" t="s">
        <v>37</v>
      </c>
      <c r="C11" s="55">
        <v>0.24345549738219896</v>
      </c>
      <c r="D11" s="56">
        <v>0.11788617886178862</v>
      </c>
      <c r="E11" s="57">
        <v>0.19426751592356689</v>
      </c>
    </row>
    <row r="12" spans="2:18" x14ac:dyDescent="0.35">
      <c r="B12" s="54" t="s">
        <v>39</v>
      </c>
      <c r="C12" s="55">
        <v>0.12724474089276552</v>
      </c>
      <c r="D12" s="56">
        <v>5.4558506819813356E-2</v>
      </c>
      <c r="E12" s="57">
        <v>9.6947935368043081E-2</v>
      </c>
    </row>
    <row r="13" spans="2:18" x14ac:dyDescent="0.35">
      <c r="B13" s="54" t="s">
        <v>41</v>
      </c>
      <c r="C13" s="58">
        <v>0.16367869615832364</v>
      </c>
      <c r="D13" s="56">
        <v>6.2446043165467625E-2</v>
      </c>
      <c r="E13" s="57">
        <v>0.11840411840411841</v>
      </c>
    </row>
    <row r="14" spans="2:18" x14ac:dyDescent="0.35">
      <c r="B14" s="54" t="s">
        <v>43</v>
      </c>
      <c r="C14" s="58">
        <v>0.15643063583815028</v>
      </c>
      <c r="D14" s="56">
        <v>5.119107957425241E-2</v>
      </c>
      <c r="E14" s="57">
        <v>0.11263446530267876</v>
      </c>
    </row>
    <row r="15" spans="2:18" x14ac:dyDescent="0.35">
      <c r="B15" s="54" t="s">
        <v>45</v>
      </c>
      <c r="C15" s="58">
        <v>0.13422007255139057</v>
      </c>
      <c r="D15" s="56">
        <v>3.8532110091743121E-2</v>
      </c>
      <c r="E15" s="57">
        <v>9.6209912536443148E-2</v>
      </c>
    </row>
    <row r="16" spans="2:18" x14ac:dyDescent="0.35">
      <c r="B16" s="54" t="s">
        <v>47</v>
      </c>
      <c r="C16" s="58">
        <v>0.20055932880543348</v>
      </c>
      <c r="D16" s="56">
        <v>6.7094515752625442E-2</v>
      </c>
      <c r="E16" s="57">
        <v>0.1463125444628883</v>
      </c>
    </row>
    <row r="17" spans="2:7" x14ac:dyDescent="0.35">
      <c r="B17" s="54" t="s">
        <v>49</v>
      </c>
      <c r="C17" s="58">
        <v>0.16148480907908735</v>
      </c>
      <c r="D17" s="56">
        <v>5.9982486865148864E-2</v>
      </c>
      <c r="E17" s="57">
        <v>0.11606034876885898</v>
      </c>
    </row>
    <row r="18" spans="2:7" x14ac:dyDescent="0.35">
      <c r="B18" s="54" t="s">
        <v>51</v>
      </c>
      <c r="C18" s="58">
        <v>0.22940340909090909</v>
      </c>
      <c r="D18" s="56">
        <v>6.1248527679623084E-2</v>
      </c>
      <c r="E18" s="57">
        <v>0.16614975631369075</v>
      </c>
    </row>
    <row r="19" spans="2:7" ht="15" thickBot="1" x14ac:dyDescent="0.4">
      <c r="B19" s="54" t="s">
        <v>53</v>
      </c>
      <c r="C19" s="58">
        <v>0.13632404181184668</v>
      </c>
      <c r="D19" s="59">
        <v>6.4190981432360739E-2</v>
      </c>
      <c r="E19" s="60">
        <v>0.10380291796221</v>
      </c>
    </row>
    <row r="20" spans="2:7" ht="15" thickBot="1" x14ac:dyDescent="0.4">
      <c r="B20" s="61" t="s">
        <v>89</v>
      </c>
      <c r="C20" s="62">
        <v>0.16487603305785123</v>
      </c>
      <c r="D20" s="63">
        <v>6.2742413871777328E-2</v>
      </c>
      <c r="E20" s="64">
        <v>0.12094985771759395</v>
      </c>
    </row>
    <row r="21" spans="2:7" x14ac:dyDescent="0.35">
      <c r="B21" s="4" t="s">
        <v>90</v>
      </c>
    </row>
    <row r="22" spans="2:7" x14ac:dyDescent="0.35">
      <c r="B22" s="28" t="s">
        <v>91</v>
      </c>
      <c r="C22" s="28"/>
      <c r="D22" s="28"/>
      <c r="E22" s="28"/>
      <c r="F22" s="28"/>
    </row>
    <row r="23" spans="2:7" ht="22.5" customHeight="1" x14ac:dyDescent="0.35">
      <c r="B23" s="71" t="s">
        <v>92</v>
      </c>
      <c r="C23" s="71"/>
      <c r="D23" s="71"/>
      <c r="E23" s="71"/>
      <c r="F23" s="71"/>
      <c r="G23" s="71"/>
    </row>
    <row r="24" spans="2:7" ht="15" customHeight="1" x14ac:dyDescent="0.35">
      <c r="B24" s="39"/>
      <c r="C24" s="39"/>
      <c r="D24" s="39"/>
      <c r="E24" s="39"/>
      <c r="F24" s="39"/>
    </row>
    <row r="25" spans="2:7" ht="15" customHeight="1" x14ac:dyDescent="0.35"/>
    <row r="26" spans="2:7" ht="9.75" customHeight="1" x14ac:dyDescent="0.35"/>
    <row r="27" spans="2:7" ht="15.75" customHeight="1" x14ac:dyDescent="0.35"/>
    <row r="29" spans="2:7" ht="15" customHeight="1" x14ac:dyDescent="0.35"/>
    <row r="30" spans="2:7" ht="15" customHeight="1" x14ac:dyDescent="0.35"/>
    <row r="31" spans="2:7" ht="15" customHeight="1" x14ac:dyDescent="0.35"/>
    <row r="32" spans="2:7" ht="15" customHeight="1" x14ac:dyDescent="0.35">
      <c r="B32" s="65"/>
      <c r="C32" s="65"/>
      <c r="D32" s="65"/>
      <c r="E32" s="65"/>
    </row>
    <row r="33" spans="2:7" ht="15" customHeight="1" x14ac:dyDescent="0.35">
      <c r="B33" s="65"/>
      <c r="C33" s="65"/>
      <c r="D33" s="65"/>
      <c r="E33" s="65"/>
    </row>
    <row r="34" spans="2:7" ht="15" customHeight="1" x14ac:dyDescent="0.35">
      <c r="B34" s="65"/>
      <c r="C34" s="65"/>
      <c r="D34" s="65"/>
      <c r="E34" s="65"/>
    </row>
    <row r="35" spans="2:7" ht="15" customHeight="1" x14ac:dyDescent="0.35">
      <c r="B35" s="65"/>
      <c r="C35" s="65"/>
      <c r="D35" s="65"/>
      <c r="E35" s="65"/>
      <c r="F35" s="65"/>
      <c r="G35" s="65"/>
    </row>
    <row r="36" spans="2:7" ht="15" customHeight="1" x14ac:dyDescent="0.35">
      <c r="B36" s="65"/>
      <c r="C36" s="65"/>
      <c r="D36" s="65"/>
      <c r="E36" s="65"/>
      <c r="F36" s="65"/>
      <c r="G36" s="65"/>
    </row>
    <row r="37" spans="2:7" ht="15" customHeight="1" x14ac:dyDescent="0.35">
      <c r="E37" s="66"/>
      <c r="F37" s="66"/>
      <c r="G37" s="66"/>
    </row>
    <row r="38" spans="2:7" x14ac:dyDescent="0.35">
      <c r="E38" s="66"/>
      <c r="F38" s="66"/>
      <c r="G38" s="66"/>
    </row>
    <row r="39" spans="2:7" ht="13.5" customHeight="1" x14ac:dyDescent="0.35">
      <c r="E39" s="66"/>
      <c r="F39" s="66"/>
      <c r="G39" s="66"/>
    </row>
    <row r="40" spans="2:7" ht="15" customHeight="1" x14ac:dyDescent="0.35">
      <c r="E40" s="66"/>
      <c r="F40" s="66"/>
      <c r="G40" s="66"/>
    </row>
    <row r="41" spans="2:7" x14ac:dyDescent="0.35">
      <c r="E41" s="66"/>
      <c r="F41" s="66"/>
      <c r="G41" s="66"/>
    </row>
    <row r="42" spans="2:7" x14ac:dyDescent="0.35">
      <c r="E42" s="66"/>
      <c r="F42" s="66"/>
      <c r="G42" s="66"/>
    </row>
    <row r="43" spans="2:7" x14ac:dyDescent="0.35">
      <c r="E43" s="66"/>
      <c r="F43" s="66"/>
      <c r="G43" s="66"/>
    </row>
    <row r="63" spans="7:9" ht="13.5" customHeight="1" x14ac:dyDescent="0.35">
      <c r="G63" s="66"/>
      <c r="H63" s="66"/>
      <c r="I63" s="66"/>
    </row>
    <row r="64" spans="7:9" ht="15" customHeight="1" x14ac:dyDescent="0.35">
      <c r="G64" s="66"/>
      <c r="H64" s="66"/>
      <c r="I64" s="66"/>
    </row>
  </sheetData>
  <sheetProtection password="C935" sheet="1" objects="1" scenarios="1"/>
  <mergeCells count="2">
    <mergeCell ref="C6:E6"/>
    <mergeCell ref="B23:G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PDC</vt:lpstr>
      <vt:lpstr>Données DEP 2017</vt:lpstr>
      <vt:lpstr>Modalités réponse par sect -DEP</vt:lpstr>
      <vt:lpstr>Salariés OETH rente ATMP - DEP</vt:lpstr>
      <vt:lpstr>DEP</vt:lpstr>
      <vt:lpstr>LIB_DEP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 Pascale (DR-ARA)</dc:creator>
  <cp:lastModifiedBy>MEYER Pascale (DR-ARA)</cp:lastModifiedBy>
  <cp:lastPrinted>2019-07-02T08:03:54Z</cp:lastPrinted>
  <dcterms:created xsi:type="dcterms:W3CDTF">2018-12-19T09:14:08Z</dcterms:created>
  <dcterms:modified xsi:type="dcterms:W3CDTF">2021-04-26T13:33:39Z</dcterms:modified>
</cp:coreProperties>
</file>