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35" lockStructure="1"/>
  <bookViews>
    <workbookView xWindow="120" yWindow="80" windowWidth="19420" windowHeight="11020" tabRatio="856"/>
  </bookViews>
  <sheets>
    <sheet name="Evolution inscriptions par dép" sheetId="3" r:id="rId1"/>
    <sheet name="PDC" sheetId="4" state="hidden" r:id="rId2"/>
  </sheets>
  <definedNames>
    <definedName name="_xlnm._FilterDatabase" localSheetId="0" hidden="1">'Evolution inscriptions par dép'!$B$9:$J$18</definedName>
  </definedNames>
  <calcPr calcId="145621"/>
</workbook>
</file>

<file path=xl/calcChain.xml><?xml version="1.0" encoding="utf-8"?>
<calcChain xmlns="http://schemas.openxmlformats.org/spreadsheetml/2006/main">
  <c r="B44" i="3" l="1"/>
  <c r="I44" i="3" s="1"/>
  <c r="C27" i="3"/>
  <c r="D44" i="3" l="1"/>
  <c r="F44" i="3"/>
  <c r="H44" i="3"/>
  <c r="C44" i="3"/>
  <c r="E44" i="3"/>
  <c r="G44" i="3"/>
  <c r="D41" i="3"/>
  <c r="I45" i="3"/>
  <c r="D31" i="3" l="1"/>
  <c r="E31" i="3"/>
  <c r="F31" i="3"/>
  <c r="G31" i="3"/>
  <c r="H31" i="3"/>
  <c r="I31" i="3"/>
  <c r="D38" i="3"/>
  <c r="E38" i="3"/>
  <c r="F38" i="3"/>
  <c r="G38" i="3"/>
  <c r="H38" i="3"/>
  <c r="I38" i="3"/>
  <c r="D39" i="3"/>
  <c r="E39" i="3"/>
  <c r="F39" i="3"/>
  <c r="G39" i="3"/>
  <c r="H39" i="3"/>
  <c r="I39" i="3"/>
  <c r="D32" i="3"/>
  <c r="E32" i="3"/>
  <c r="F32" i="3"/>
  <c r="G32" i="3"/>
  <c r="H32" i="3"/>
  <c r="I32" i="3"/>
  <c r="D42" i="3"/>
  <c r="E42" i="3"/>
  <c r="F42" i="3"/>
  <c r="G42" i="3"/>
  <c r="H42" i="3"/>
  <c r="I42" i="3"/>
  <c r="D45" i="3"/>
  <c r="E45" i="3"/>
  <c r="F45" i="3"/>
  <c r="G45" i="3"/>
  <c r="H45" i="3"/>
  <c r="D36" i="3"/>
  <c r="E36" i="3"/>
  <c r="F36" i="3"/>
  <c r="G36" i="3"/>
  <c r="H36" i="3"/>
  <c r="I36" i="3"/>
  <c r="D40" i="3"/>
  <c r="E40" i="3"/>
  <c r="F40" i="3"/>
  <c r="G40" i="3"/>
  <c r="H40" i="3"/>
  <c r="I40" i="3"/>
  <c r="D33" i="3"/>
  <c r="E33" i="3"/>
  <c r="F33" i="3"/>
  <c r="G33" i="3"/>
  <c r="H33" i="3"/>
  <c r="I33" i="3"/>
  <c r="E41" i="3"/>
  <c r="F41" i="3"/>
  <c r="G41" i="3"/>
  <c r="H41" i="3"/>
  <c r="I41" i="3"/>
  <c r="D34" i="3"/>
  <c r="E34" i="3"/>
  <c r="F34" i="3"/>
  <c r="G34" i="3"/>
  <c r="H34" i="3"/>
  <c r="I34" i="3"/>
  <c r="D37" i="3"/>
  <c r="E37" i="3"/>
  <c r="F37" i="3"/>
  <c r="G37" i="3"/>
  <c r="H37" i="3"/>
  <c r="I37" i="3"/>
  <c r="E35" i="3"/>
  <c r="F35" i="3"/>
  <c r="G35" i="3"/>
  <c r="H35" i="3"/>
  <c r="I35" i="3"/>
  <c r="D35" i="3"/>
  <c r="J20" i="3" l="1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<sst xmlns="http://schemas.openxmlformats.org/spreadsheetml/2006/main" count="59" uniqueCount="34">
  <si>
    <t>Auvergne-Rhône-Alpes</t>
  </si>
  <si>
    <t>Les demandeurs d'emploi inscrits suite à un licenciement pour inaptitude en Auvergne-Rhône-Alpes</t>
  </si>
  <si>
    <t>Ain</t>
  </si>
  <si>
    <t>Allier</t>
  </si>
  <si>
    <t>Ardèche</t>
  </si>
  <si>
    <t>Cantal</t>
  </si>
  <si>
    <t>Drôme</t>
  </si>
  <si>
    <t>Isère</t>
  </si>
  <si>
    <t>Loire</t>
  </si>
  <si>
    <t>Haute-Loire</t>
  </si>
  <si>
    <t>Puy-de-Dôme</t>
  </si>
  <si>
    <t>Rhône</t>
  </si>
  <si>
    <t>Savoie</t>
  </si>
  <si>
    <t>Haute-Savoie</t>
  </si>
  <si>
    <t>Inscriptions à Pôle emploi suite à un licenciement pour inaptitude par département</t>
  </si>
  <si>
    <t>Evolution 
2013-2019</t>
  </si>
  <si>
    <r>
      <t>Source : Pôle emploi Auvergne-Rhône-Alpes -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SISP-STMT 2019 / Traitement : Direccte ARA (SESE)</t>
    </r>
  </si>
  <si>
    <t>Champ : Demande d'emploi en Auvergne-Rhône-Alpes</t>
  </si>
  <si>
    <t>Lecture : En Auvergne-Rhône-Alpes, 8 842 demandeurs d'emploi se sont inscrits à Pôle emploi en 2013 suite à un licenciement pour inaptitude.</t>
  </si>
  <si>
    <t>DEP</t>
  </si>
  <si>
    <t>LIB_DEP</t>
  </si>
  <si>
    <t>01</t>
  </si>
  <si>
    <t>03</t>
  </si>
  <si>
    <t>07</t>
  </si>
  <si>
    <t>15</t>
  </si>
  <si>
    <t>26</t>
  </si>
  <si>
    <t>38</t>
  </si>
  <si>
    <t>42</t>
  </si>
  <si>
    <t>43</t>
  </si>
  <si>
    <t>63</t>
  </si>
  <si>
    <t>69</t>
  </si>
  <si>
    <t>73</t>
  </si>
  <si>
    <t>74</t>
  </si>
  <si>
    <t>Choisir un département dans la liste déroulante ci-dessous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</si>
</sst>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12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Font="1"/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9" fontId="0" fillId="0" borderId="20" xfId="1" applyFont="1" applyBorder="1" applyAlignment="1">
      <alignment horizontal="center"/>
    </xf>
    <xf numFmtId="4" fontId="2" fillId="0" borderId="1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6" fillId="4" borderId="0" xfId="0" applyFont="1" applyFill="1" applyBorder="1" applyAlignment="1">
      <alignment horizontal="left" vertical="top"/>
    </xf>
    <xf numFmtId="0" fontId="6" fillId="3" borderId="24" xfId="0" applyFont="1" applyFill="1" applyBorder="1" applyAlignment="1">
      <alignment vertical="center"/>
    </xf>
    <xf numFmtId="1" fontId="0" fillId="0" borderId="0" xfId="0" applyNumberFormat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1" fillId="0" borderId="0" xfId="0" applyFont="1"/>
    <xf numFmtId="0" fontId="5" fillId="0" borderId="0" xfId="0" applyFont="1"/>
    <xf numFmtId="17" fontId="11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fr-FR" sz="1400">
                <a:solidFill>
                  <a:schemeClr val="accent1">
                    <a:lumMod val="75000"/>
                  </a:schemeClr>
                </a:solidFill>
              </a:rPr>
              <a:t>Demandeurs d'emploi inscrits suite à un licenciement pour inaptitude (2013 - 2019)</a:t>
            </a:r>
          </a:p>
        </c:rich>
      </c:tx>
      <c:layout>
        <c:manualLayout>
          <c:xMode val="edge"/>
          <c:yMode val="edge"/>
          <c:x val="5.6573656448283771E-2"/>
          <c:y val="1.87353629976580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'Evolution inscriptions par dép'!$B$44</c:f>
              <c:strCache>
                <c:ptCount val="1"/>
                <c:pt idx="0">
                  <c:v>Ain</c:v>
                </c:pt>
              </c:strCache>
            </c:strRef>
          </c:tx>
          <c:marker>
            <c:symbol val="none"/>
          </c:marker>
          <c:cat>
            <c:numRef>
              <c:f>'Evolution inscriptions par dép'!$C$7:$I$7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'Evolution inscriptions par dép'!$C$44:$I$44</c:f>
              <c:numCache>
                <c:formatCode>0</c:formatCode>
                <c:ptCount val="7"/>
                <c:pt idx="0" formatCode="General">
                  <c:v>100</c:v>
                </c:pt>
                <c:pt idx="1">
                  <c:v>103.10077519379846</c:v>
                </c:pt>
                <c:pt idx="2">
                  <c:v>120.28423772609818</c:v>
                </c:pt>
                <c:pt idx="3">
                  <c:v>118.99224806201551</c:v>
                </c:pt>
                <c:pt idx="4">
                  <c:v>126.22739018087856</c:v>
                </c:pt>
                <c:pt idx="5">
                  <c:v>146.77002583979328</c:v>
                </c:pt>
                <c:pt idx="6">
                  <c:v>163.17829457364343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'Evolution inscriptions par dép'!$B$14</c:f>
              <c:strCache>
                <c:ptCount val="1"/>
                <c:pt idx="0">
                  <c:v>Auvergne-Rhône-Alpes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'Evolution inscriptions par dép'!$C$7:$I$7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'Evolution inscriptions par dép'!$C$45:$I$45</c:f>
              <c:numCache>
                <c:formatCode>0</c:formatCode>
                <c:ptCount val="7"/>
                <c:pt idx="0" formatCode="General">
                  <c:v>100</c:v>
                </c:pt>
                <c:pt idx="1">
                  <c:v>106.62745985071251</c:v>
                </c:pt>
                <c:pt idx="2">
                  <c:v>108.21081203347659</c:v>
                </c:pt>
                <c:pt idx="3">
                  <c:v>113.58289979642615</c:v>
                </c:pt>
                <c:pt idx="4">
                  <c:v>125.24315765663877</c:v>
                </c:pt>
                <c:pt idx="5">
                  <c:v>129.05451255372088</c:v>
                </c:pt>
                <c:pt idx="6">
                  <c:v>142.72788961773355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33056"/>
        <c:axId val="145935360"/>
      </c:lineChart>
      <c:catAx>
        <c:axId val="1459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935360"/>
        <c:crosses val="autoZero"/>
        <c:auto val="1"/>
        <c:lblAlgn val="ctr"/>
        <c:lblOffset val="100"/>
        <c:noMultiLvlLbl val="0"/>
      </c:catAx>
      <c:valAx>
        <c:axId val="145935360"/>
        <c:scaling>
          <c:orientation val="minMax"/>
          <c:min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933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2"/>
    </a:solidFill>
    <a:ln w="28575"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39" dropStyle="combo" dx="16" fmlaLink="$B$27" fmlaRange="PDC!B2:B13" noThreeD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895350</xdr:colOff>
      <xdr:row>1</xdr:row>
      <xdr:rowOff>114300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89535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1219201</xdr:colOff>
      <xdr:row>28</xdr:row>
      <xdr:rowOff>66675</xdr:rowOff>
    </xdr:from>
    <xdr:to>
      <xdr:col>9</xdr:col>
      <xdr:colOff>12301</xdr:colOff>
      <xdr:row>51</xdr:row>
      <xdr:rowOff>123826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609601</xdr:colOff>
      <xdr:row>33</xdr:row>
      <xdr:rowOff>66675</xdr:rowOff>
    </xdr:from>
    <xdr:to>
      <xdr:col>8</xdr:col>
      <xdr:colOff>666751</xdr:colOff>
      <xdr:row>34</xdr:row>
      <xdr:rowOff>141631</xdr:rowOff>
    </xdr:to>
    <xdr:sp macro="" textlink="">
      <xdr:nvSpPr>
        <xdr:cNvPr id="4" name="ZoneTexte 1"/>
        <xdr:cNvSpPr txBox="1"/>
      </xdr:nvSpPr>
      <xdr:spPr>
        <a:xfrm>
          <a:off x="8324851" y="7067550"/>
          <a:ext cx="1104900" cy="265456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900"/>
            <a:t>indice = base 100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1276350</xdr:colOff>
          <xdr:row>26</xdr:row>
          <xdr:rowOff>0</xdr:rowOff>
        </xdr:from>
        <xdr:to>
          <xdr:col>4</xdr:col>
          <xdr:colOff>355600</xdr:colOff>
          <xdr:row>27</xdr:row>
          <xdr:rowOff>12700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5"/>
  <sheetViews>
    <sheetView showGridLines="0" tabSelected="1" workbookViewId="0">
      <selection activeCell="A2" sqref="A2"/>
    </sheetView>
  </sheetViews>
  <sheetFormatPr baseColWidth="10" defaultRowHeight="14.5" x14ac:dyDescent="0.35"/>
  <cols>
    <col min="2" max="2" width="25.7265625" customWidth="1"/>
    <col min="3" max="9" width="15.7265625" customWidth="1"/>
    <col min="10" max="10" width="17.1796875" customWidth="1"/>
  </cols>
  <sheetData>
    <row r="1" spans="2:10" ht="52.5" customHeight="1" thickBot="1" x14ac:dyDescent="0.4">
      <c r="C1" s="40" t="s">
        <v>1</v>
      </c>
      <c r="D1" s="41"/>
      <c r="E1" s="41"/>
      <c r="F1" s="41"/>
      <c r="G1" s="41"/>
      <c r="H1" s="41"/>
      <c r="I1" s="42"/>
    </row>
    <row r="2" spans="2:10" s="1" customFormat="1" ht="15" x14ac:dyDescent="0.25"/>
    <row r="3" spans="2:10" s="1" customFormat="1" ht="15" x14ac:dyDescent="0.25"/>
    <row r="5" spans="2:10" x14ac:dyDescent="0.35">
      <c r="B5" s="8" t="s">
        <v>14</v>
      </c>
    </row>
    <row r="6" spans="2:10" ht="15.75" thickBot="1" x14ac:dyDescent="0.3"/>
    <row r="7" spans="2:10" ht="30" x14ac:dyDescent="0.25">
      <c r="B7" s="3"/>
      <c r="C7" s="9">
        <v>2013</v>
      </c>
      <c r="D7" s="10">
        <v>2014</v>
      </c>
      <c r="E7" s="10">
        <v>2015</v>
      </c>
      <c r="F7" s="10">
        <v>2016</v>
      </c>
      <c r="G7" s="10">
        <v>2017</v>
      </c>
      <c r="H7" s="10">
        <v>2018</v>
      </c>
      <c r="I7" s="11">
        <v>2019</v>
      </c>
      <c r="J7" s="4" t="s">
        <v>15</v>
      </c>
    </row>
    <row r="8" spans="2:10" x14ac:dyDescent="0.35">
      <c r="B8" s="5" t="s">
        <v>6</v>
      </c>
      <c r="C8" s="12">
        <v>669</v>
      </c>
      <c r="D8" s="13">
        <v>739</v>
      </c>
      <c r="E8" s="13">
        <v>759</v>
      </c>
      <c r="F8" s="13">
        <v>846</v>
      </c>
      <c r="G8" s="13">
        <v>893</v>
      </c>
      <c r="H8" s="13">
        <v>944</v>
      </c>
      <c r="I8" s="19">
        <v>1123</v>
      </c>
      <c r="J8" s="19" t="str">
        <f>"+"&amp;ROUND((I8-C8)/C8*100,0)&amp;"%"</f>
        <v>+68%</v>
      </c>
    </row>
    <row r="9" spans="2:10" ht="15" x14ac:dyDescent="0.25">
      <c r="B9" s="6" t="s">
        <v>2</v>
      </c>
      <c r="C9" s="14">
        <v>774</v>
      </c>
      <c r="D9" s="15">
        <v>798</v>
      </c>
      <c r="E9" s="15">
        <v>931</v>
      </c>
      <c r="F9" s="15">
        <v>921</v>
      </c>
      <c r="G9" s="15">
        <v>977</v>
      </c>
      <c r="H9" s="15">
        <v>1136</v>
      </c>
      <c r="I9" s="20">
        <v>1263</v>
      </c>
      <c r="J9" s="22" t="str">
        <f t="shared" ref="J9:J20" si="0">"+"&amp;ROUND((I9-C9)/C9*100,0)&amp;"%"</f>
        <v>+63%</v>
      </c>
    </row>
    <row r="10" spans="2:10" ht="15" x14ac:dyDescent="0.25">
      <c r="B10" s="6" t="s">
        <v>9</v>
      </c>
      <c r="C10" s="14">
        <v>289</v>
      </c>
      <c r="D10" s="15">
        <v>303</v>
      </c>
      <c r="E10" s="15">
        <v>315</v>
      </c>
      <c r="F10" s="15">
        <v>304</v>
      </c>
      <c r="G10" s="15">
        <v>360</v>
      </c>
      <c r="H10" s="15">
        <v>399</v>
      </c>
      <c r="I10" s="20">
        <v>466</v>
      </c>
      <c r="J10" s="20" t="str">
        <f t="shared" si="0"/>
        <v>+61%</v>
      </c>
    </row>
    <row r="11" spans="2:10" x14ac:dyDescent="0.35">
      <c r="B11" s="6" t="s">
        <v>10</v>
      </c>
      <c r="C11" s="14">
        <v>558</v>
      </c>
      <c r="D11" s="15">
        <v>628</v>
      </c>
      <c r="E11" s="15">
        <v>678</v>
      </c>
      <c r="F11" s="15">
        <v>703</v>
      </c>
      <c r="G11" s="15">
        <v>769</v>
      </c>
      <c r="H11" s="15">
        <v>804</v>
      </c>
      <c r="I11" s="20">
        <v>846</v>
      </c>
      <c r="J11" s="20" t="str">
        <f t="shared" si="0"/>
        <v>+52%</v>
      </c>
    </row>
    <row r="12" spans="2:10" ht="15" x14ac:dyDescent="0.25">
      <c r="B12" s="6" t="s">
        <v>3</v>
      </c>
      <c r="C12" s="14">
        <v>354</v>
      </c>
      <c r="D12" s="15">
        <v>351</v>
      </c>
      <c r="E12" s="15">
        <v>355</v>
      </c>
      <c r="F12" s="15">
        <v>430</v>
      </c>
      <c r="G12" s="15">
        <v>521</v>
      </c>
      <c r="H12" s="15">
        <v>442</v>
      </c>
      <c r="I12" s="20">
        <v>522</v>
      </c>
      <c r="J12" s="20" t="str">
        <f t="shared" si="0"/>
        <v>+47%</v>
      </c>
    </row>
    <row r="13" spans="2:10" ht="15.75" thickBot="1" x14ac:dyDescent="0.3">
      <c r="B13" s="6" t="s">
        <v>13</v>
      </c>
      <c r="C13" s="14">
        <v>656</v>
      </c>
      <c r="D13" s="15">
        <v>748</v>
      </c>
      <c r="E13" s="15">
        <v>740</v>
      </c>
      <c r="F13" s="15">
        <v>743</v>
      </c>
      <c r="G13" s="15">
        <v>790</v>
      </c>
      <c r="H13" s="15">
        <v>799</v>
      </c>
      <c r="I13" s="20">
        <v>939</v>
      </c>
      <c r="J13" s="20" t="str">
        <f t="shared" si="0"/>
        <v>+43%</v>
      </c>
    </row>
    <row r="14" spans="2:10" ht="15" thickBot="1" x14ac:dyDescent="0.4">
      <c r="B14" s="21" t="s">
        <v>0</v>
      </c>
      <c r="C14" s="16">
        <v>8842</v>
      </c>
      <c r="D14" s="17">
        <v>9428</v>
      </c>
      <c r="E14" s="17">
        <v>9568</v>
      </c>
      <c r="F14" s="17">
        <v>10043</v>
      </c>
      <c r="G14" s="17">
        <v>11074</v>
      </c>
      <c r="H14" s="17">
        <v>11411</v>
      </c>
      <c r="I14" s="18">
        <v>12620</v>
      </c>
      <c r="J14" s="23" t="str">
        <f t="shared" si="0"/>
        <v>+43%</v>
      </c>
    </row>
    <row r="15" spans="2:10" x14ac:dyDescent="0.35">
      <c r="B15" s="24" t="s">
        <v>7</v>
      </c>
      <c r="C15" s="25">
        <v>1420</v>
      </c>
      <c r="D15" s="26">
        <v>1520</v>
      </c>
      <c r="E15" s="26">
        <v>1504</v>
      </c>
      <c r="F15" s="26">
        <v>1578</v>
      </c>
      <c r="G15" s="26">
        <v>2103</v>
      </c>
      <c r="H15" s="26">
        <v>1881</v>
      </c>
      <c r="I15" s="27">
        <v>2026</v>
      </c>
      <c r="J15" s="27" t="str">
        <f t="shared" si="0"/>
        <v>+43%</v>
      </c>
    </row>
    <row r="16" spans="2:10" x14ac:dyDescent="0.35">
      <c r="B16" s="6" t="s">
        <v>11</v>
      </c>
      <c r="C16" s="14">
        <v>2127</v>
      </c>
      <c r="D16" s="15">
        <v>2472</v>
      </c>
      <c r="E16" s="15">
        <v>2253</v>
      </c>
      <c r="F16" s="15">
        <v>2289</v>
      </c>
      <c r="G16" s="15">
        <v>2367</v>
      </c>
      <c r="H16" s="15">
        <v>2635</v>
      </c>
      <c r="I16" s="20">
        <v>3003</v>
      </c>
      <c r="J16" s="20" t="str">
        <f t="shared" si="0"/>
        <v>+41%</v>
      </c>
    </row>
    <row r="17" spans="2:11" x14ac:dyDescent="0.35">
      <c r="B17" s="6" t="s">
        <v>4</v>
      </c>
      <c r="C17" s="14">
        <v>394</v>
      </c>
      <c r="D17" s="15">
        <v>407</v>
      </c>
      <c r="E17" s="15">
        <v>424</v>
      </c>
      <c r="F17" s="15">
        <v>514</v>
      </c>
      <c r="G17" s="15">
        <v>569</v>
      </c>
      <c r="H17" s="15">
        <v>507</v>
      </c>
      <c r="I17" s="20">
        <v>554</v>
      </c>
      <c r="J17" s="20" t="str">
        <f t="shared" si="0"/>
        <v>+41%</v>
      </c>
    </row>
    <row r="18" spans="2:11" ht="15" x14ac:dyDescent="0.25">
      <c r="B18" s="6" t="s">
        <v>12</v>
      </c>
      <c r="C18" s="14">
        <v>360</v>
      </c>
      <c r="D18" s="15">
        <v>379</v>
      </c>
      <c r="E18" s="15">
        <v>413</v>
      </c>
      <c r="F18" s="15">
        <v>468</v>
      </c>
      <c r="G18" s="15">
        <v>444</v>
      </c>
      <c r="H18" s="15">
        <v>479</v>
      </c>
      <c r="I18" s="20">
        <v>498</v>
      </c>
      <c r="J18" s="20" t="str">
        <f t="shared" si="0"/>
        <v>+38%</v>
      </c>
    </row>
    <row r="19" spans="2:11" ht="15" x14ac:dyDescent="0.25">
      <c r="B19" s="6" t="s">
        <v>5</v>
      </c>
      <c r="C19" s="14">
        <v>128</v>
      </c>
      <c r="D19" s="15">
        <v>147</v>
      </c>
      <c r="E19" s="15">
        <v>153</v>
      </c>
      <c r="F19" s="15">
        <v>162</v>
      </c>
      <c r="G19" s="15">
        <v>138</v>
      </c>
      <c r="H19" s="15">
        <v>137</v>
      </c>
      <c r="I19" s="20">
        <v>153</v>
      </c>
      <c r="J19" s="20" t="str">
        <f t="shared" si="0"/>
        <v>+20%</v>
      </c>
    </row>
    <row r="20" spans="2:11" ht="15.75" thickBot="1" x14ac:dyDescent="0.3">
      <c r="B20" s="7" t="s">
        <v>8</v>
      </c>
      <c r="C20" s="28">
        <v>1113</v>
      </c>
      <c r="D20" s="29">
        <v>936</v>
      </c>
      <c r="E20" s="29">
        <v>1043</v>
      </c>
      <c r="F20" s="29">
        <v>1085</v>
      </c>
      <c r="G20" s="29">
        <v>1143</v>
      </c>
      <c r="H20" s="29">
        <v>1248</v>
      </c>
      <c r="I20" s="30">
        <v>1227</v>
      </c>
      <c r="J20" s="30" t="str">
        <f t="shared" si="0"/>
        <v>+10%</v>
      </c>
    </row>
    <row r="21" spans="2:11" ht="15" customHeight="1" x14ac:dyDescent="0.35">
      <c r="B21" s="32" t="s">
        <v>16</v>
      </c>
      <c r="C21" s="32"/>
      <c r="D21" s="32"/>
    </row>
    <row r="22" spans="2:11" x14ac:dyDescent="0.35">
      <c r="B22" s="31" t="s">
        <v>17</v>
      </c>
      <c r="C22" s="2"/>
      <c r="D22" s="2"/>
    </row>
    <row r="23" spans="2:11" x14ac:dyDescent="0.35">
      <c r="B23" s="31" t="s">
        <v>18</v>
      </c>
      <c r="C23" s="1"/>
      <c r="D23" s="1"/>
    </row>
    <row r="24" spans="2:11" s="1" customFormat="1" ht="15" x14ac:dyDescent="0.25">
      <c r="B24" s="31"/>
    </row>
    <row r="25" spans="2:11" s="1" customFormat="1" ht="15" x14ac:dyDescent="0.25">
      <c r="B25" s="31"/>
    </row>
    <row r="26" spans="2:11" s="1" customFormat="1" x14ac:dyDescent="0.35">
      <c r="B26" s="36" t="s">
        <v>33</v>
      </c>
      <c r="C26" s="37"/>
      <c r="D26" s="37"/>
      <c r="E26" s="37"/>
    </row>
    <row r="27" spans="2:11" s="1" customFormat="1" ht="15" x14ac:dyDescent="0.25">
      <c r="B27" s="38">
        <v>1</v>
      </c>
      <c r="C27" s="39" t="str">
        <f>INDEX(PDC!A1:B15,$B$27,1)</f>
        <v>DEP</v>
      </c>
      <c r="D27" s="39"/>
      <c r="E27" s="39"/>
    </row>
    <row r="28" spans="2:11" ht="15" x14ac:dyDescent="0.25">
      <c r="B28" s="38"/>
      <c r="C28" s="1"/>
      <c r="D28" s="1"/>
      <c r="E28" s="1"/>
      <c r="F28" s="1"/>
    </row>
    <row r="29" spans="2:11" ht="15" x14ac:dyDescent="0.25">
      <c r="B29" s="1"/>
    </row>
    <row r="31" spans="2:11" ht="15.5" x14ac:dyDescent="0.35">
      <c r="B31" s="35" t="s">
        <v>2</v>
      </c>
      <c r="C31" s="1">
        <v>100</v>
      </c>
      <c r="D31" s="33">
        <f t="shared" ref="D31:I31" si="1">$C31+((D9-$C9)/$C9*100)</f>
        <v>103.10077519379846</v>
      </c>
      <c r="E31" s="33">
        <f t="shared" si="1"/>
        <v>120.28423772609818</v>
      </c>
      <c r="F31" s="33">
        <f t="shared" si="1"/>
        <v>118.99224806201551</v>
      </c>
      <c r="G31" s="33">
        <f t="shared" si="1"/>
        <v>126.22739018087856</v>
      </c>
      <c r="H31" s="33">
        <f t="shared" si="1"/>
        <v>146.77002583979328</v>
      </c>
      <c r="I31" s="33">
        <f t="shared" si="1"/>
        <v>163.17829457364343</v>
      </c>
      <c r="K31" s="34"/>
    </row>
    <row r="32" spans="2:11" x14ac:dyDescent="0.35">
      <c r="B32" s="35" t="s">
        <v>3</v>
      </c>
      <c r="C32" s="1">
        <v>100</v>
      </c>
      <c r="D32" s="33">
        <f t="shared" ref="D32:I32" si="2">$C32+((D12-$C12)/$C12*100)</f>
        <v>99.152542372881356</v>
      </c>
      <c r="E32" s="33">
        <f t="shared" si="2"/>
        <v>100.28248587570621</v>
      </c>
      <c r="F32" s="33">
        <f t="shared" si="2"/>
        <v>121.46892655367232</v>
      </c>
      <c r="G32" s="33">
        <f t="shared" si="2"/>
        <v>147.17514124293785</v>
      </c>
      <c r="H32" s="33">
        <f t="shared" si="2"/>
        <v>124.85875706214689</v>
      </c>
      <c r="I32" s="33">
        <f t="shared" si="2"/>
        <v>147.45762711864407</v>
      </c>
    </row>
    <row r="33" spans="2:9" x14ac:dyDescent="0.35">
      <c r="B33" s="35" t="s">
        <v>4</v>
      </c>
      <c r="C33" s="1">
        <v>100</v>
      </c>
      <c r="D33" s="33">
        <f t="shared" ref="D33:I33" si="3">$C33+((D17-$C17)/$C17*100)</f>
        <v>103.29949238578681</v>
      </c>
      <c r="E33" s="33">
        <f t="shared" si="3"/>
        <v>107.61421319796955</v>
      </c>
      <c r="F33" s="33">
        <f t="shared" si="3"/>
        <v>130.45685279187819</v>
      </c>
      <c r="G33" s="33">
        <f t="shared" si="3"/>
        <v>144.41624365482232</v>
      </c>
      <c r="H33" s="33">
        <f t="shared" si="3"/>
        <v>128.68020304568529</v>
      </c>
      <c r="I33" s="33">
        <f t="shared" si="3"/>
        <v>140.60913705583755</v>
      </c>
    </row>
    <row r="34" spans="2:9" x14ac:dyDescent="0.35">
      <c r="B34" s="35" t="s">
        <v>5</v>
      </c>
      <c r="C34" s="1">
        <v>100</v>
      </c>
      <c r="D34" s="33">
        <f t="shared" ref="D34:I34" si="4">$C34+((D19-$C19)/$C19*100)</f>
        <v>114.84375</v>
      </c>
      <c r="E34" s="33">
        <f t="shared" si="4"/>
        <v>119.53125</v>
      </c>
      <c r="F34" s="33">
        <f t="shared" si="4"/>
        <v>126.5625</v>
      </c>
      <c r="G34" s="33">
        <f t="shared" si="4"/>
        <v>107.8125</v>
      </c>
      <c r="H34" s="33">
        <f t="shared" si="4"/>
        <v>107.03125</v>
      </c>
      <c r="I34" s="33">
        <f t="shared" si="4"/>
        <v>119.53125</v>
      </c>
    </row>
    <row r="35" spans="2:9" x14ac:dyDescent="0.35">
      <c r="B35" s="35" t="s">
        <v>6</v>
      </c>
      <c r="C35">
        <v>100</v>
      </c>
      <c r="D35" s="33">
        <f t="shared" ref="D35:I35" si="5">$C35+((D8-$C8)/$C8*100)</f>
        <v>110.46337817638266</v>
      </c>
      <c r="E35" s="33">
        <f t="shared" si="5"/>
        <v>113.45291479820628</v>
      </c>
      <c r="F35" s="33">
        <f t="shared" si="5"/>
        <v>126.45739910313901</v>
      </c>
      <c r="G35" s="33">
        <f t="shared" si="5"/>
        <v>133.48281016442451</v>
      </c>
      <c r="H35" s="33">
        <f t="shared" si="5"/>
        <v>141.10612855007474</v>
      </c>
      <c r="I35" s="33">
        <f t="shared" si="5"/>
        <v>167.86248131539611</v>
      </c>
    </row>
    <row r="36" spans="2:9" x14ac:dyDescent="0.35">
      <c r="B36" s="35" t="s">
        <v>7</v>
      </c>
      <c r="C36" s="1">
        <v>100</v>
      </c>
      <c r="D36" s="33">
        <f t="shared" ref="D36:I36" si="6">$C36+((D15-$C15)/$C15*100)</f>
        <v>107.04225352112677</v>
      </c>
      <c r="E36" s="33">
        <f t="shared" si="6"/>
        <v>105.91549295774648</v>
      </c>
      <c r="F36" s="33">
        <f t="shared" si="6"/>
        <v>111.12676056338029</v>
      </c>
      <c r="G36" s="33">
        <f t="shared" si="6"/>
        <v>148.09859154929578</v>
      </c>
      <c r="H36" s="33">
        <f t="shared" si="6"/>
        <v>132.46478873239437</v>
      </c>
      <c r="I36" s="33">
        <f t="shared" si="6"/>
        <v>142.67605633802816</v>
      </c>
    </row>
    <row r="37" spans="2:9" x14ac:dyDescent="0.35">
      <c r="B37" s="35" t="s">
        <v>8</v>
      </c>
      <c r="C37" s="1">
        <v>100</v>
      </c>
      <c r="D37" s="33">
        <f t="shared" ref="D37:I37" si="7">$C37+((D20-$C20)/$C20*100)</f>
        <v>84.097035040431265</v>
      </c>
      <c r="E37" s="33">
        <f t="shared" si="7"/>
        <v>93.710691823899367</v>
      </c>
      <c r="F37" s="33">
        <f t="shared" si="7"/>
        <v>97.484276729559753</v>
      </c>
      <c r="G37" s="33">
        <f t="shared" si="7"/>
        <v>102.69541778975741</v>
      </c>
      <c r="H37" s="33">
        <f t="shared" si="7"/>
        <v>112.12938005390836</v>
      </c>
      <c r="I37" s="33">
        <f t="shared" si="7"/>
        <v>110.24258760107817</v>
      </c>
    </row>
    <row r="38" spans="2:9" x14ac:dyDescent="0.35">
      <c r="B38" s="35" t="s">
        <v>9</v>
      </c>
      <c r="C38" s="1">
        <v>100</v>
      </c>
      <c r="D38" s="33">
        <f t="shared" ref="D38:I39" si="8">$C38+((D10-$C10)/$C10*100)</f>
        <v>104.84429065743944</v>
      </c>
      <c r="E38" s="33">
        <f t="shared" si="8"/>
        <v>108.99653979238755</v>
      </c>
      <c r="F38" s="33">
        <f t="shared" si="8"/>
        <v>105.19031141868513</v>
      </c>
      <c r="G38" s="33">
        <f t="shared" si="8"/>
        <v>124.5674740484429</v>
      </c>
      <c r="H38" s="33">
        <f t="shared" si="8"/>
        <v>138.06228373702422</v>
      </c>
      <c r="I38" s="33">
        <f t="shared" si="8"/>
        <v>161.24567474048442</v>
      </c>
    </row>
    <row r="39" spans="2:9" x14ac:dyDescent="0.35">
      <c r="B39" s="35" t="s">
        <v>10</v>
      </c>
      <c r="C39" s="1">
        <v>100</v>
      </c>
      <c r="D39" s="33">
        <f t="shared" si="8"/>
        <v>112.54480286738351</v>
      </c>
      <c r="E39" s="33">
        <f t="shared" si="8"/>
        <v>121.50537634408602</v>
      </c>
      <c r="F39" s="33">
        <f t="shared" si="8"/>
        <v>125.98566308243727</v>
      </c>
      <c r="G39" s="33">
        <f t="shared" si="8"/>
        <v>137.8136200716846</v>
      </c>
      <c r="H39" s="33">
        <f t="shared" si="8"/>
        <v>144.08602150537635</v>
      </c>
      <c r="I39" s="33">
        <f t="shared" si="8"/>
        <v>151.61290322580646</v>
      </c>
    </row>
    <row r="40" spans="2:9" x14ac:dyDescent="0.35">
      <c r="B40" s="35" t="s">
        <v>11</v>
      </c>
      <c r="C40" s="1">
        <v>100</v>
      </c>
      <c r="D40" s="33">
        <f t="shared" ref="D40:I40" si="9">$C40+((D16-$C16)/$C16*100)</f>
        <v>116.22002820874471</v>
      </c>
      <c r="E40" s="33">
        <f t="shared" si="9"/>
        <v>105.92383638928068</v>
      </c>
      <c r="F40" s="33">
        <f t="shared" si="9"/>
        <v>107.6163610719323</v>
      </c>
      <c r="G40" s="33">
        <f t="shared" si="9"/>
        <v>111.28349788434414</v>
      </c>
      <c r="H40" s="33">
        <f t="shared" si="9"/>
        <v>123.88340385519511</v>
      </c>
      <c r="I40" s="33">
        <f t="shared" si="9"/>
        <v>141.18476727785614</v>
      </c>
    </row>
    <row r="41" spans="2:9" x14ac:dyDescent="0.35">
      <c r="B41" s="35" t="s">
        <v>12</v>
      </c>
      <c r="C41" s="1">
        <v>100</v>
      </c>
      <c r="D41" s="33">
        <f t="shared" ref="D41:I41" si="10">$C41+((D18-$C18)/$C18*100)</f>
        <v>105.27777777777777</v>
      </c>
      <c r="E41" s="33">
        <f t="shared" si="10"/>
        <v>114.72222222222223</v>
      </c>
      <c r="F41" s="33">
        <f t="shared" si="10"/>
        <v>130</v>
      </c>
      <c r="G41" s="33">
        <f t="shared" si="10"/>
        <v>123.33333333333333</v>
      </c>
      <c r="H41" s="33">
        <f t="shared" si="10"/>
        <v>133.05555555555554</v>
      </c>
      <c r="I41" s="33">
        <f t="shared" si="10"/>
        <v>138.33333333333334</v>
      </c>
    </row>
    <row r="42" spans="2:9" x14ac:dyDescent="0.35">
      <c r="B42" s="35" t="s">
        <v>13</v>
      </c>
      <c r="C42" s="1">
        <v>100</v>
      </c>
      <c r="D42" s="33">
        <f t="shared" ref="D42:I42" si="11">$C42+((D13-$C13)/$C13*100)</f>
        <v>114.02439024390245</v>
      </c>
      <c r="E42" s="33">
        <f t="shared" si="11"/>
        <v>112.80487804878049</v>
      </c>
      <c r="F42" s="33">
        <f t="shared" si="11"/>
        <v>113.26219512195122</v>
      </c>
      <c r="G42" s="33">
        <f t="shared" si="11"/>
        <v>120.42682926829268</v>
      </c>
      <c r="H42" s="33">
        <f t="shared" si="11"/>
        <v>121.79878048780488</v>
      </c>
      <c r="I42" s="33">
        <f t="shared" si="11"/>
        <v>143.14024390243901</v>
      </c>
    </row>
    <row r="44" spans="2:9" x14ac:dyDescent="0.35">
      <c r="B44" s="35" t="str">
        <f>INDEX(PDC!A2:B13,B27,2)</f>
        <v>Ain</v>
      </c>
      <c r="C44">
        <f>INDEX($B$31:$I$42,MATCH($B44,$B$31:$B$42,0),2)</f>
        <v>100</v>
      </c>
      <c r="D44" s="33">
        <f>INDEX($B$31:$I$42,MATCH($B44,$B$31:$B$42,0),3)</f>
        <v>103.10077519379846</v>
      </c>
      <c r="E44" s="33">
        <f>INDEX($B$31:$I$42,MATCH($B44,$B$31:$B$42,0),4)</f>
        <v>120.28423772609818</v>
      </c>
      <c r="F44" s="33">
        <f>INDEX($B$31:$I$42,MATCH($B44,$B$31:$B$42,0),5)</f>
        <v>118.99224806201551</v>
      </c>
      <c r="G44" s="33">
        <f>INDEX($B$31:$I$42,MATCH($B44,$B$31:$B$42,0),6)</f>
        <v>126.22739018087856</v>
      </c>
      <c r="H44" s="33">
        <f>INDEX($B$31:$I$42,MATCH($B44,$B$31:$B$42,0),7)</f>
        <v>146.77002583979328</v>
      </c>
      <c r="I44" s="33">
        <f>INDEX($B$31:$I$42,MATCH($B44,$B$31:$B$42,0),8)</f>
        <v>163.17829457364343</v>
      </c>
    </row>
    <row r="45" spans="2:9" x14ac:dyDescent="0.35">
      <c r="B45" s="35" t="s">
        <v>0</v>
      </c>
      <c r="C45" s="1">
        <v>100</v>
      </c>
      <c r="D45" s="33">
        <f t="shared" ref="D45:I45" si="12">$C45+((D14-$C14)/$C14*100)</f>
        <v>106.62745985071251</v>
      </c>
      <c r="E45" s="33">
        <f t="shared" si="12"/>
        <v>108.21081203347659</v>
      </c>
      <c r="F45" s="33">
        <f t="shared" si="12"/>
        <v>113.58289979642615</v>
      </c>
      <c r="G45" s="33">
        <f t="shared" si="12"/>
        <v>125.24315765663877</v>
      </c>
      <c r="H45" s="33">
        <f t="shared" si="12"/>
        <v>129.05451255372088</v>
      </c>
      <c r="I45" s="33">
        <f t="shared" si="12"/>
        <v>142.72788961773355</v>
      </c>
    </row>
  </sheetData>
  <mergeCells count="1">
    <mergeCell ref="C1:I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1276350</xdr:colOff>
                    <xdr:row>26</xdr:row>
                    <xdr:rowOff>0</xdr:rowOff>
                  </from>
                  <to>
                    <xdr:col>4</xdr:col>
                    <xdr:colOff>355600</xdr:colOff>
                    <xdr:row>27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3"/>
    </sheetView>
  </sheetViews>
  <sheetFormatPr baseColWidth="10" defaultRowHeight="14.5" x14ac:dyDescent="0.35"/>
  <sheetData>
    <row r="1" spans="1:2" ht="15" x14ac:dyDescent="0.25">
      <c r="A1" s="1" t="s">
        <v>19</v>
      </c>
      <c r="B1" s="1" t="s">
        <v>20</v>
      </c>
    </row>
    <row r="2" spans="1:2" ht="15" x14ac:dyDescent="0.25">
      <c r="A2" s="1" t="s">
        <v>21</v>
      </c>
      <c r="B2" s="1" t="s">
        <v>2</v>
      </c>
    </row>
    <row r="3" spans="1:2" ht="15" x14ac:dyDescent="0.25">
      <c r="A3" s="1" t="s">
        <v>22</v>
      </c>
      <c r="B3" s="1" t="s">
        <v>3</v>
      </c>
    </row>
    <row r="4" spans="1:2" x14ac:dyDescent="0.35">
      <c r="A4" s="1" t="s">
        <v>23</v>
      </c>
      <c r="B4" s="1" t="s">
        <v>4</v>
      </c>
    </row>
    <row r="5" spans="1:2" ht="15" x14ac:dyDescent="0.25">
      <c r="A5" s="1" t="s">
        <v>24</v>
      </c>
      <c r="B5" s="1" t="s">
        <v>5</v>
      </c>
    </row>
    <row r="6" spans="1:2" x14ac:dyDescent="0.35">
      <c r="A6" s="1" t="s">
        <v>25</v>
      </c>
      <c r="B6" s="1" t="s">
        <v>6</v>
      </c>
    </row>
    <row r="7" spans="1:2" x14ac:dyDescent="0.35">
      <c r="A7" s="1" t="s">
        <v>26</v>
      </c>
      <c r="B7" s="1" t="s">
        <v>7</v>
      </c>
    </row>
    <row r="8" spans="1:2" ht="15" x14ac:dyDescent="0.25">
      <c r="A8" s="1" t="s">
        <v>27</v>
      </c>
      <c r="B8" s="1" t="s">
        <v>8</v>
      </c>
    </row>
    <row r="9" spans="1:2" ht="15" x14ac:dyDescent="0.25">
      <c r="A9" s="1" t="s">
        <v>28</v>
      </c>
      <c r="B9" s="1" t="s">
        <v>9</v>
      </c>
    </row>
    <row r="10" spans="1:2" x14ac:dyDescent="0.35">
      <c r="A10" s="1" t="s">
        <v>29</v>
      </c>
      <c r="B10" s="1" t="s">
        <v>10</v>
      </c>
    </row>
    <row r="11" spans="1:2" x14ac:dyDescent="0.35">
      <c r="A11" s="1" t="s">
        <v>30</v>
      </c>
      <c r="B11" s="1" t="s">
        <v>11</v>
      </c>
    </row>
    <row r="12" spans="1:2" ht="15" x14ac:dyDescent="0.25">
      <c r="A12" s="1" t="s">
        <v>31</v>
      </c>
      <c r="B12" s="1" t="s">
        <v>12</v>
      </c>
    </row>
    <row r="13" spans="1:2" ht="15" x14ac:dyDescent="0.25">
      <c r="A13" s="1" t="s">
        <v>32</v>
      </c>
      <c r="B13" s="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Evolution inscriptions par dép</vt:lpstr>
      <vt:lpstr>PDC</vt:lpstr>
    </vt:vector>
  </TitlesOfParts>
  <Company>Pôle Emploi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BLONDON Alexandre</dc:creator>
  <cp:lastModifiedBy>MEYER Pascale (DR-ARA)</cp:lastModifiedBy>
  <dcterms:created xsi:type="dcterms:W3CDTF">2020-06-04T14:34:46Z</dcterms:created>
  <dcterms:modified xsi:type="dcterms:W3CDTF">2021-04-14T13:10:01Z</dcterms:modified>
</cp:coreProperties>
</file>